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plusData\Export\"/>
    </mc:Choice>
  </mc:AlternateContent>
  <bookViews>
    <workbookView xWindow="0" yWindow="0" windowWidth="0" windowHeight="0"/>
  </bookViews>
  <sheets>
    <sheet name="Rekapitulace stavby" sheetId="1" r:id="rId1"/>
    <sheet name="SO01a - Hřiště" sheetId="2" r:id="rId2"/>
    <sheet name="SO01b - Chodník" sheetId="3" r:id="rId3"/>
    <sheet name="SO01d - Dešťová kanalizace" sheetId="4" r:id="rId4"/>
    <sheet name="SO01e - Přípojka vody" sheetId="5" r:id="rId5"/>
    <sheet name="SO01f - Přípojka elektro,..." sheetId="6" r:id="rId6"/>
    <sheet name="SO02 - Šatna a sklad spor..." sheetId="7" r:id="rId7"/>
    <sheet name="VON - Vedlejší a ostatní ..." sheetId="8" r:id="rId8"/>
  </sheets>
  <definedNames>
    <definedName name="_xlnm.Print_Area" localSheetId="0">'Rekapitulace stavby'!$D$4:$AO$76,'Rekapitulace stavby'!$C$82:$AQ$102</definedName>
    <definedName name="_xlnm.Print_Titles" localSheetId="0">'Rekapitulace stavby'!$92:$92</definedName>
    <definedName name="_xlnm._FilterDatabase" localSheetId="1" hidden="1">'SO01a - Hřiště'!$C$123:$K$226</definedName>
    <definedName name="_xlnm.Print_Area" localSheetId="1">'SO01a - Hřiště'!$C$4:$J$76,'SO01a - Hřiště'!$C$82:$J$105,'SO01a - Hřiště'!$C$111:$K$226</definedName>
    <definedName name="_xlnm.Print_Titles" localSheetId="1">'SO01a - Hřiště'!$123:$123</definedName>
    <definedName name="_xlnm._FilterDatabase" localSheetId="2" hidden="1">'SO01b - Chodník'!$C$120:$K$167</definedName>
    <definedName name="_xlnm.Print_Area" localSheetId="2">'SO01b - Chodník'!$C$4:$J$76,'SO01b - Chodník'!$C$82:$J$102,'SO01b - Chodník'!$C$108:$K$167</definedName>
    <definedName name="_xlnm.Print_Titles" localSheetId="2">'SO01b - Chodník'!$120:$120</definedName>
    <definedName name="_xlnm._FilterDatabase" localSheetId="3" hidden="1">'SO01d - Dešťová kanalizace'!$C$122:$K$180</definedName>
    <definedName name="_xlnm.Print_Area" localSheetId="3">'SO01d - Dešťová kanalizace'!$C$4:$J$76,'SO01d - Dešťová kanalizace'!$C$82:$J$104,'SO01d - Dešťová kanalizace'!$C$110:$K$180</definedName>
    <definedName name="_xlnm.Print_Titles" localSheetId="3">'SO01d - Dešťová kanalizace'!$122:$122</definedName>
    <definedName name="_xlnm._FilterDatabase" localSheetId="4" hidden="1">'SO01e - Přípojka vody'!$C$120:$K$173</definedName>
    <definedName name="_xlnm.Print_Area" localSheetId="4">'SO01e - Přípojka vody'!$C$4:$J$76,'SO01e - Přípojka vody'!$C$82:$J$102,'SO01e - Přípojka vody'!$C$108:$K$173</definedName>
    <definedName name="_xlnm.Print_Titles" localSheetId="4">'SO01e - Přípojka vody'!$120:$120</definedName>
    <definedName name="_xlnm._FilterDatabase" localSheetId="5" hidden="1">'SO01f - Přípojka elektro,...'!$C$122:$K$165</definedName>
    <definedName name="_xlnm.Print_Area" localSheetId="5">'SO01f - Přípojka elektro,...'!$C$4:$J$76,'SO01f - Přípojka elektro,...'!$C$82:$J$104,'SO01f - Přípojka elektro,...'!$C$110:$K$165</definedName>
    <definedName name="_xlnm.Print_Titles" localSheetId="5">'SO01f - Přípojka elektro,...'!$122:$122</definedName>
    <definedName name="_xlnm._FilterDatabase" localSheetId="6" hidden="1">'SO02 - Šatna a sklad spor...'!$C$127:$K$330</definedName>
    <definedName name="_xlnm.Print_Area" localSheetId="6">'SO02 - Šatna a sklad spor...'!$C$4:$J$76,'SO02 - Šatna a sklad spor...'!$C$82:$J$109,'SO02 - Šatna a sklad spor...'!$C$115:$K$330</definedName>
    <definedName name="_xlnm.Print_Titles" localSheetId="6">'SO02 - Šatna a sklad spor...'!$127:$127</definedName>
    <definedName name="_xlnm._FilterDatabase" localSheetId="7" hidden="1">'VON - Vedlejší a ostatní ...'!$C$119:$K$156</definedName>
    <definedName name="_xlnm.Print_Area" localSheetId="7">'VON - Vedlejší a ostatní ...'!$C$4:$J$76,'VON - Vedlejší a ostatní ...'!$C$82:$J$101,'VON - Vedlejší a ostatní ...'!$C$107:$K$156</definedName>
    <definedName name="_xlnm.Print_Titles" localSheetId="7">'VON - Vedlejší a ostatní ...'!$119:$119</definedName>
  </definedNames>
  <calcPr/>
</workbook>
</file>

<file path=xl/calcChain.xml><?xml version="1.0" encoding="utf-8"?>
<calcChain xmlns="http://schemas.openxmlformats.org/spreadsheetml/2006/main">
  <c i="8" l="1" r="J37"/>
  <c r="J36"/>
  <c i="1" r="AY101"/>
  <c i="8" r="J35"/>
  <c i="1" r="AX101"/>
  <c i="8" r="BI156"/>
  <c r="BH156"/>
  <c r="BG156"/>
  <c r="BF156"/>
  <c r="T156"/>
  <c r="T155"/>
  <c r="R156"/>
  <c r="R155"/>
  <c r="P156"/>
  <c r="P155"/>
  <c r="BI146"/>
  <c r="BH146"/>
  <c r="BG146"/>
  <c r="BF146"/>
  <c r="T146"/>
  <c r="T145"/>
  <c r="R146"/>
  <c r="R145"/>
  <c r="P146"/>
  <c r="P145"/>
  <c r="BI140"/>
  <c r="BH140"/>
  <c r="BG140"/>
  <c r="BF140"/>
  <c r="T140"/>
  <c r="R140"/>
  <c r="P140"/>
  <c r="BI136"/>
  <c r="BH136"/>
  <c r="BG136"/>
  <c r="BF136"/>
  <c r="T136"/>
  <c r="R136"/>
  <c r="P136"/>
  <c r="BI127"/>
  <c r="BH127"/>
  <c r="BG127"/>
  <c r="BF127"/>
  <c r="T127"/>
  <c r="R127"/>
  <c r="P127"/>
  <c r="BI123"/>
  <c r="BH123"/>
  <c r="BG123"/>
  <c r="BF123"/>
  <c r="T123"/>
  <c r="R123"/>
  <c r="P123"/>
  <c r="J117"/>
  <c r="J116"/>
  <c r="F116"/>
  <c r="F114"/>
  <c r="E112"/>
  <c r="J92"/>
  <c r="J91"/>
  <c r="F91"/>
  <c r="F89"/>
  <c r="E87"/>
  <c r="J18"/>
  <c r="E18"/>
  <c r="F92"/>
  <c r="J17"/>
  <c r="J12"/>
  <c r="J89"/>
  <c r="E7"/>
  <c r="E110"/>
  <c i="7" r="J37"/>
  <c r="J36"/>
  <c i="1" r="AY100"/>
  <c i="7" r="J35"/>
  <c i="1" r="AX100"/>
  <c i="7" r="BI330"/>
  <c r="BH330"/>
  <c r="BG330"/>
  <c r="BF330"/>
  <c r="T330"/>
  <c r="R330"/>
  <c r="P330"/>
  <c r="BI324"/>
  <c r="BH324"/>
  <c r="BG324"/>
  <c r="BF324"/>
  <c r="T324"/>
  <c r="R324"/>
  <c r="P324"/>
  <c r="BI320"/>
  <c r="BH320"/>
  <c r="BG320"/>
  <c r="BF320"/>
  <c r="T320"/>
  <c r="R320"/>
  <c r="P320"/>
  <c r="BI319"/>
  <c r="BH319"/>
  <c r="BG319"/>
  <c r="BF319"/>
  <c r="T319"/>
  <c r="R319"/>
  <c r="P319"/>
  <c r="BI318"/>
  <c r="BH318"/>
  <c r="BG318"/>
  <c r="BF318"/>
  <c r="T318"/>
  <c r="R318"/>
  <c r="P318"/>
  <c r="BI315"/>
  <c r="BH315"/>
  <c r="BG315"/>
  <c r="BF315"/>
  <c r="T315"/>
  <c r="R315"/>
  <c r="P315"/>
  <c r="BI313"/>
  <c r="BH313"/>
  <c r="BG313"/>
  <c r="BF313"/>
  <c r="T313"/>
  <c r="R313"/>
  <c r="P313"/>
  <c r="BI311"/>
  <c r="BH311"/>
  <c r="BG311"/>
  <c r="BF311"/>
  <c r="T311"/>
  <c r="R311"/>
  <c r="P311"/>
  <c r="BI308"/>
  <c r="BH308"/>
  <c r="BG308"/>
  <c r="BF308"/>
  <c r="T308"/>
  <c r="R308"/>
  <c r="P308"/>
  <c r="BI306"/>
  <c r="BH306"/>
  <c r="BG306"/>
  <c r="BF306"/>
  <c r="T306"/>
  <c r="R306"/>
  <c r="P306"/>
  <c r="BI305"/>
  <c r="BH305"/>
  <c r="BG305"/>
  <c r="BF305"/>
  <c r="T305"/>
  <c r="R305"/>
  <c r="P305"/>
  <c r="BI304"/>
  <c r="BH304"/>
  <c r="BG304"/>
  <c r="BF304"/>
  <c r="T304"/>
  <c r="R304"/>
  <c r="P304"/>
  <c r="BI303"/>
  <c r="BH303"/>
  <c r="BG303"/>
  <c r="BF303"/>
  <c r="T303"/>
  <c r="R303"/>
  <c r="P303"/>
  <c r="BI302"/>
  <c r="BH302"/>
  <c r="BG302"/>
  <c r="BF302"/>
  <c r="T302"/>
  <c r="R302"/>
  <c r="P302"/>
  <c r="BI301"/>
  <c r="BH301"/>
  <c r="BG301"/>
  <c r="BF301"/>
  <c r="T301"/>
  <c r="R301"/>
  <c r="P301"/>
  <c r="BI299"/>
  <c r="BH299"/>
  <c r="BG299"/>
  <c r="BF299"/>
  <c r="T299"/>
  <c r="R299"/>
  <c r="P299"/>
  <c r="BI295"/>
  <c r="BH295"/>
  <c r="BG295"/>
  <c r="BF295"/>
  <c r="T295"/>
  <c r="R295"/>
  <c r="P295"/>
  <c r="BI294"/>
  <c r="BH294"/>
  <c r="BG294"/>
  <c r="BF294"/>
  <c r="T294"/>
  <c r="R294"/>
  <c r="P294"/>
  <c r="BI293"/>
  <c r="BH293"/>
  <c r="BG293"/>
  <c r="BF293"/>
  <c r="T293"/>
  <c r="R293"/>
  <c r="P293"/>
  <c r="BI289"/>
  <c r="BH289"/>
  <c r="BG289"/>
  <c r="BF289"/>
  <c r="T289"/>
  <c r="R289"/>
  <c r="P289"/>
  <c r="BI287"/>
  <c r="BH287"/>
  <c r="BG287"/>
  <c r="BF287"/>
  <c r="T287"/>
  <c r="R287"/>
  <c r="P287"/>
  <c r="BI284"/>
  <c r="BH284"/>
  <c r="BG284"/>
  <c r="BF284"/>
  <c r="T284"/>
  <c r="R284"/>
  <c r="P284"/>
  <c r="BI282"/>
  <c r="BH282"/>
  <c r="BG282"/>
  <c r="BF282"/>
  <c r="T282"/>
  <c r="R282"/>
  <c r="P282"/>
  <c r="BI279"/>
  <c r="BH279"/>
  <c r="BG279"/>
  <c r="BF279"/>
  <c r="T279"/>
  <c r="R279"/>
  <c r="P279"/>
  <c r="BI277"/>
  <c r="BH277"/>
  <c r="BG277"/>
  <c r="BF277"/>
  <c r="T277"/>
  <c r="R277"/>
  <c r="P277"/>
  <c r="BI276"/>
  <c r="BH276"/>
  <c r="BG276"/>
  <c r="BF276"/>
  <c r="T276"/>
  <c r="R276"/>
  <c r="P276"/>
  <c r="BI275"/>
  <c r="BH275"/>
  <c r="BG275"/>
  <c r="BF275"/>
  <c r="T275"/>
  <c r="R275"/>
  <c r="P275"/>
  <c r="BI274"/>
  <c r="BH274"/>
  <c r="BG274"/>
  <c r="BF274"/>
  <c r="T274"/>
  <c r="R274"/>
  <c r="P274"/>
  <c r="BI271"/>
  <c r="BH271"/>
  <c r="BG271"/>
  <c r="BF271"/>
  <c r="T271"/>
  <c r="R271"/>
  <c r="P271"/>
  <c r="BI270"/>
  <c r="BH270"/>
  <c r="BG270"/>
  <c r="BF270"/>
  <c r="T270"/>
  <c r="R270"/>
  <c r="P270"/>
  <c r="BI267"/>
  <c r="BH267"/>
  <c r="BG267"/>
  <c r="BF267"/>
  <c r="T267"/>
  <c r="R267"/>
  <c r="P267"/>
  <c r="BI264"/>
  <c r="BH264"/>
  <c r="BG264"/>
  <c r="BF264"/>
  <c r="T264"/>
  <c r="R264"/>
  <c r="P264"/>
  <c r="BI262"/>
  <c r="BH262"/>
  <c r="BG262"/>
  <c r="BF262"/>
  <c r="T262"/>
  <c r="R262"/>
  <c r="P262"/>
  <c r="BI259"/>
  <c r="BH259"/>
  <c r="BG259"/>
  <c r="BF259"/>
  <c r="T259"/>
  <c r="R259"/>
  <c r="P259"/>
  <c r="BI257"/>
  <c r="BH257"/>
  <c r="BG257"/>
  <c r="BF257"/>
  <c r="T257"/>
  <c r="R257"/>
  <c r="P257"/>
  <c r="BI256"/>
  <c r="BH256"/>
  <c r="BG256"/>
  <c r="BF256"/>
  <c r="T256"/>
  <c r="R256"/>
  <c r="P256"/>
  <c r="BI253"/>
  <c r="BH253"/>
  <c r="BG253"/>
  <c r="BF253"/>
  <c r="T253"/>
  <c r="R253"/>
  <c r="P253"/>
  <c r="BI248"/>
  <c r="BH248"/>
  <c r="BG248"/>
  <c r="BF248"/>
  <c r="T248"/>
  <c r="R248"/>
  <c r="P248"/>
  <c r="BI247"/>
  <c r="BH247"/>
  <c r="BG247"/>
  <c r="BF247"/>
  <c r="T247"/>
  <c r="R247"/>
  <c r="P247"/>
  <c r="BI244"/>
  <c r="BH244"/>
  <c r="BG244"/>
  <c r="BF244"/>
  <c r="T244"/>
  <c r="R244"/>
  <c r="P244"/>
  <c r="BI241"/>
  <c r="BH241"/>
  <c r="BG241"/>
  <c r="BF241"/>
  <c r="T241"/>
  <c r="R241"/>
  <c r="P241"/>
  <c r="BI237"/>
  <c r="BH237"/>
  <c r="BG237"/>
  <c r="BF237"/>
  <c r="T237"/>
  <c r="R237"/>
  <c r="P237"/>
  <c r="BI233"/>
  <c r="BH233"/>
  <c r="BG233"/>
  <c r="BF233"/>
  <c r="T233"/>
  <c r="R233"/>
  <c r="P233"/>
  <c r="BI230"/>
  <c r="BH230"/>
  <c r="BG230"/>
  <c r="BF230"/>
  <c r="T230"/>
  <c r="R230"/>
  <c r="P230"/>
  <c r="BI228"/>
  <c r="BH228"/>
  <c r="BG228"/>
  <c r="BF228"/>
  <c r="T228"/>
  <c r="R228"/>
  <c r="P228"/>
  <c r="BI225"/>
  <c r="BH225"/>
  <c r="BG225"/>
  <c r="BF225"/>
  <c r="T225"/>
  <c r="R225"/>
  <c r="P225"/>
  <c r="BI222"/>
  <c r="BH222"/>
  <c r="BG222"/>
  <c r="BF222"/>
  <c r="T222"/>
  <c r="R222"/>
  <c r="P222"/>
  <c r="BI219"/>
  <c r="BH219"/>
  <c r="BG219"/>
  <c r="BF219"/>
  <c r="T219"/>
  <c r="R219"/>
  <c r="P219"/>
  <c r="BI216"/>
  <c r="BH216"/>
  <c r="BG216"/>
  <c r="BF216"/>
  <c r="T216"/>
  <c r="R216"/>
  <c r="P216"/>
  <c r="BI214"/>
  <c r="BH214"/>
  <c r="BG214"/>
  <c r="BF214"/>
  <c r="T214"/>
  <c r="R214"/>
  <c r="P214"/>
  <c r="BI211"/>
  <c r="BH211"/>
  <c r="BG211"/>
  <c r="BF211"/>
  <c r="T211"/>
  <c r="R211"/>
  <c r="P211"/>
  <c r="BI208"/>
  <c r="BH208"/>
  <c r="BG208"/>
  <c r="BF208"/>
  <c r="T208"/>
  <c r="R208"/>
  <c r="P208"/>
  <c r="BI205"/>
  <c r="BH205"/>
  <c r="BG205"/>
  <c r="BF205"/>
  <c r="T205"/>
  <c r="R205"/>
  <c r="P205"/>
  <c r="BI202"/>
  <c r="BH202"/>
  <c r="BG202"/>
  <c r="BF202"/>
  <c r="T202"/>
  <c r="R202"/>
  <c r="P202"/>
  <c r="BI198"/>
  <c r="BH198"/>
  <c r="BG198"/>
  <c r="BF198"/>
  <c r="T198"/>
  <c r="R198"/>
  <c r="P198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7"/>
  <c r="BH177"/>
  <c r="BG177"/>
  <c r="BF177"/>
  <c r="T177"/>
  <c r="R177"/>
  <c r="P177"/>
  <c r="BI176"/>
  <c r="BH176"/>
  <c r="BG176"/>
  <c r="BF176"/>
  <c r="T176"/>
  <c r="R176"/>
  <c r="P176"/>
  <c r="BI173"/>
  <c r="BH173"/>
  <c r="BG173"/>
  <c r="BF173"/>
  <c r="T173"/>
  <c r="T172"/>
  <c r="R173"/>
  <c r="R172"/>
  <c r="P173"/>
  <c r="P172"/>
  <c r="BI169"/>
  <c r="BH169"/>
  <c r="BG169"/>
  <c r="BF169"/>
  <c r="T169"/>
  <c r="R169"/>
  <c r="P169"/>
  <c r="BI167"/>
  <c r="BH167"/>
  <c r="BG167"/>
  <c r="BF167"/>
  <c r="T167"/>
  <c r="R167"/>
  <c r="P167"/>
  <c r="BI164"/>
  <c r="BH164"/>
  <c r="BG164"/>
  <c r="BF164"/>
  <c r="T164"/>
  <c r="R164"/>
  <c r="P164"/>
  <c r="BI160"/>
  <c r="BH160"/>
  <c r="BG160"/>
  <c r="BF160"/>
  <c r="T160"/>
  <c r="R160"/>
  <c r="P160"/>
  <c r="BI157"/>
  <c r="BH157"/>
  <c r="BG157"/>
  <c r="BF157"/>
  <c r="T157"/>
  <c r="R157"/>
  <c r="P157"/>
  <c r="BI154"/>
  <c r="BH154"/>
  <c r="BG154"/>
  <c r="BF154"/>
  <c r="T154"/>
  <c r="R154"/>
  <c r="P154"/>
  <c r="BI151"/>
  <c r="BH151"/>
  <c r="BG151"/>
  <c r="BF151"/>
  <c r="T151"/>
  <c r="R151"/>
  <c r="P151"/>
  <c r="BI149"/>
  <c r="BH149"/>
  <c r="BG149"/>
  <c r="BF149"/>
  <c r="T149"/>
  <c r="R149"/>
  <c r="P149"/>
  <c r="BI148"/>
  <c r="BH148"/>
  <c r="BG148"/>
  <c r="BF148"/>
  <c r="T148"/>
  <c r="R148"/>
  <c r="P148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0"/>
  <c r="BH140"/>
  <c r="BG140"/>
  <c r="BF140"/>
  <c r="T140"/>
  <c r="R140"/>
  <c r="P140"/>
  <c r="BI137"/>
  <c r="BH137"/>
  <c r="BG137"/>
  <c r="BF137"/>
  <c r="T137"/>
  <c r="R137"/>
  <c r="P137"/>
  <c r="BI134"/>
  <c r="BH134"/>
  <c r="BG134"/>
  <c r="BF134"/>
  <c r="T134"/>
  <c r="R134"/>
  <c r="P134"/>
  <c r="BI131"/>
  <c r="BH131"/>
  <c r="BG131"/>
  <c r="BF131"/>
  <c r="T131"/>
  <c r="R131"/>
  <c r="P131"/>
  <c r="J125"/>
  <c r="J124"/>
  <c r="F124"/>
  <c r="F122"/>
  <c r="E120"/>
  <c r="J92"/>
  <c r="J91"/>
  <c r="F91"/>
  <c r="F89"/>
  <c r="E87"/>
  <c r="J18"/>
  <c r="E18"/>
  <c r="F125"/>
  <c r="J17"/>
  <c r="J12"/>
  <c r="J89"/>
  <c r="E7"/>
  <c r="E85"/>
  <c i="6" r="J37"/>
  <c r="J36"/>
  <c i="1" r="AY99"/>
  <c i="6" r="J35"/>
  <c i="1" r="AX99"/>
  <c i="6" r="BI165"/>
  <c r="BH165"/>
  <c r="BG165"/>
  <c r="BF165"/>
  <c r="T165"/>
  <c r="R165"/>
  <c r="P165"/>
  <c r="BI160"/>
  <c r="BH160"/>
  <c r="BG160"/>
  <c r="BF160"/>
  <c r="T160"/>
  <c r="R160"/>
  <c r="P160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7"/>
  <c r="BH137"/>
  <c r="BG137"/>
  <c r="BF137"/>
  <c r="T137"/>
  <c r="T136"/>
  <c r="T135"/>
  <c r="R137"/>
  <c r="R136"/>
  <c r="R135"/>
  <c r="P137"/>
  <c r="P136"/>
  <c r="P135"/>
  <c r="BI134"/>
  <c r="BH134"/>
  <c r="BG134"/>
  <c r="BF134"/>
  <c r="T134"/>
  <c r="R134"/>
  <c r="P134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6"/>
  <c r="BH126"/>
  <c r="BG126"/>
  <c r="BF126"/>
  <c r="T126"/>
  <c r="R126"/>
  <c r="P126"/>
  <c r="J120"/>
  <c r="J119"/>
  <c r="F119"/>
  <c r="F117"/>
  <c r="E115"/>
  <c r="J92"/>
  <c r="J91"/>
  <c r="F91"/>
  <c r="F89"/>
  <c r="E87"/>
  <c r="J18"/>
  <c r="E18"/>
  <c r="F92"/>
  <c r="J17"/>
  <c r="J12"/>
  <c r="J89"/>
  <c r="E7"/>
  <c r="E85"/>
  <c i="5" r="J37"/>
  <c r="J36"/>
  <c i="1" r="AY98"/>
  <c i="5" r="J35"/>
  <c i="1" r="AX98"/>
  <c i="5" r="BI173"/>
  <c r="BH173"/>
  <c r="BG173"/>
  <c r="BF173"/>
  <c r="T173"/>
  <c r="T172"/>
  <c r="R173"/>
  <c r="R172"/>
  <c r="P173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7"/>
  <c r="BH157"/>
  <c r="BG157"/>
  <c r="BF157"/>
  <c r="T157"/>
  <c r="R157"/>
  <c r="P157"/>
  <c r="BI156"/>
  <c r="BH156"/>
  <c r="BG156"/>
  <c r="BF156"/>
  <c r="T156"/>
  <c r="R156"/>
  <c r="P156"/>
  <c r="BI152"/>
  <c r="BH152"/>
  <c r="BG152"/>
  <c r="BF152"/>
  <c r="T152"/>
  <c r="T151"/>
  <c r="R152"/>
  <c r="R151"/>
  <c r="P152"/>
  <c r="P151"/>
  <c r="BI150"/>
  <c r="BH150"/>
  <c r="BG150"/>
  <c r="BF150"/>
  <c r="T150"/>
  <c r="R150"/>
  <c r="P150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3"/>
  <c r="BH143"/>
  <c r="BG143"/>
  <c r="BF143"/>
  <c r="T143"/>
  <c r="R143"/>
  <c r="P143"/>
  <c r="BI140"/>
  <c r="BH140"/>
  <c r="BG140"/>
  <c r="BF140"/>
  <c r="T140"/>
  <c r="R140"/>
  <c r="P140"/>
  <c r="BI134"/>
  <c r="BH134"/>
  <c r="BG134"/>
  <c r="BF134"/>
  <c r="T134"/>
  <c r="R134"/>
  <c r="P134"/>
  <c r="BI131"/>
  <c r="BH131"/>
  <c r="BG131"/>
  <c r="BF131"/>
  <c r="T131"/>
  <c r="R131"/>
  <c r="P131"/>
  <c r="BI130"/>
  <c r="BH130"/>
  <c r="BG130"/>
  <c r="BF130"/>
  <c r="T130"/>
  <c r="R130"/>
  <c r="P130"/>
  <c r="BI127"/>
  <c r="BH127"/>
  <c r="BG127"/>
  <c r="BF127"/>
  <c r="T127"/>
  <c r="R127"/>
  <c r="P127"/>
  <c r="BI124"/>
  <c r="BH124"/>
  <c r="BG124"/>
  <c r="BF124"/>
  <c r="T124"/>
  <c r="R124"/>
  <c r="P124"/>
  <c r="J118"/>
  <c r="J117"/>
  <c r="F117"/>
  <c r="F115"/>
  <c r="E113"/>
  <c r="J92"/>
  <c r="J91"/>
  <c r="F91"/>
  <c r="F89"/>
  <c r="E87"/>
  <c r="J18"/>
  <c r="E18"/>
  <c r="F118"/>
  <c r="J17"/>
  <c r="J12"/>
  <c r="J115"/>
  <c r="E7"/>
  <c r="E111"/>
  <c i="4" r="J37"/>
  <c r="J36"/>
  <c i="1" r="AY97"/>
  <c i="4" r="J35"/>
  <c i="1" r="AX97"/>
  <c i="4" r="BI180"/>
  <c r="BH180"/>
  <c r="BG180"/>
  <c r="BF180"/>
  <c r="T180"/>
  <c r="T179"/>
  <c r="R180"/>
  <c r="R179"/>
  <c r="P180"/>
  <c r="P179"/>
  <c r="BI175"/>
  <c r="BH175"/>
  <c r="BG175"/>
  <c r="BF175"/>
  <c r="T175"/>
  <c r="T174"/>
  <c r="R175"/>
  <c r="R174"/>
  <c r="P175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2"/>
  <c r="BH162"/>
  <c r="BG162"/>
  <c r="BF162"/>
  <c r="T162"/>
  <c r="T161"/>
  <c r="R162"/>
  <c r="R161"/>
  <c r="P162"/>
  <c r="P161"/>
  <c r="BI160"/>
  <c r="BH160"/>
  <c r="BG160"/>
  <c r="BF160"/>
  <c r="T160"/>
  <c r="R160"/>
  <c r="P160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7"/>
  <c r="BH147"/>
  <c r="BG147"/>
  <c r="BF147"/>
  <c r="T147"/>
  <c r="R147"/>
  <c r="P147"/>
  <c r="BI144"/>
  <c r="BH144"/>
  <c r="BG144"/>
  <c r="BF144"/>
  <c r="T144"/>
  <c r="R144"/>
  <c r="P144"/>
  <c r="BI136"/>
  <c r="BH136"/>
  <c r="BG136"/>
  <c r="BF136"/>
  <c r="T136"/>
  <c r="R136"/>
  <c r="P136"/>
  <c r="BI133"/>
  <c r="BH133"/>
  <c r="BG133"/>
  <c r="BF133"/>
  <c r="T133"/>
  <c r="R133"/>
  <c r="P133"/>
  <c r="BI132"/>
  <c r="BH132"/>
  <c r="BG132"/>
  <c r="BF132"/>
  <c r="T132"/>
  <c r="R132"/>
  <c r="P132"/>
  <c r="BI129"/>
  <c r="BH129"/>
  <c r="BG129"/>
  <c r="BF129"/>
  <c r="T129"/>
  <c r="R129"/>
  <c r="P129"/>
  <c r="BI126"/>
  <c r="BH126"/>
  <c r="BG126"/>
  <c r="BF126"/>
  <c r="T126"/>
  <c r="R126"/>
  <c r="P126"/>
  <c r="J120"/>
  <c r="J119"/>
  <c r="F119"/>
  <c r="F117"/>
  <c r="E115"/>
  <c r="J92"/>
  <c r="J91"/>
  <c r="F91"/>
  <c r="F89"/>
  <c r="E87"/>
  <c r="J18"/>
  <c r="E18"/>
  <c r="F120"/>
  <c r="J17"/>
  <c r="J12"/>
  <c r="J117"/>
  <c r="E7"/>
  <c r="E85"/>
  <c i="3" r="J37"/>
  <c r="J36"/>
  <c i="1" r="AY96"/>
  <c i="3" r="J35"/>
  <c i="1" r="AX96"/>
  <c i="3" r="BI167"/>
  <c r="BH167"/>
  <c r="BG167"/>
  <c r="BF167"/>
  <c r="T167"/>
  <c r="T166"/>
  <c r="R167"/>
  <c r="R166"/>
  <c r="P167"/>
  <c r="P166"/>
  <c r="BI163"/>
  <c r="BH163"/>
  <c r="BG163"/>
  <c r="BF163"/>
  <c r="T163"/>
  <c r="R163"/>
  <c r="P163"/>
  <c r="BI161"/>
  <c r="BH161"/>
  <c r="BG161"/>
  <c r="BF161"/>
  <c r="T161"/>
  <c r="R161"/>
  <c r="P161"/>
  <c r="BI158"/>
  <c r="BH158"/>
  <c r="BG158"/>
  <c r="BF158"/>
  <c r="T158"/>
  <c r="R158"/>
  <c r="P158"/>
  <c r="BI155"/>
  <c r="BH155"/>
  <c r="BG155"/>
  <c r="BF155"/>
  <c r="T155"/>
  <c r="R155"/>
  <c r="P155"/>
  <c r="BI152"/>
  <c r="BH152"/>
  <c r="BG152"/>
  <c r="BF152"/>
  <c r="T152"/>
  <c r="R152"/>
  <c r="P152"/>
  <c r="BI148"/>
  <c r="BH148"/>
  <c r="BG148"/>
  <c r="BF148"/>
  <c r="T148"/>
  <c r="R148"/>
  <c r="P148"/>
  <c r="BI147"/>
  <c r="BH147"/>
  <c r="BG147"/>
  <c r="BF147"/>
  <c r="T147"/>
  <c r="R147"/>
  <c r="P147"/>
  <c r="BI145"/>
  <c r="BH145"/>
  <c r="BG145"/>
  <c r="BF145"/>
  <c r="T145"/>
  <c r="R145"/>
  <c r="P145"/>
  <c r="BI144"/>
  <c r="BH144"/>
  <c r="BG144"/>
  <c r="BF144"/>
  <c r="T144"/>
  <c r="R144"/>
  <c r="P144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6"/>
  <c r="BH136"/>
  <c r="BG136"/>
  <c r="BF136"/>
  <c r="T136"/>
  <c r="R136"/>
  <c r="P136"/>
  <c r="BI133"/>
  <c r="BH133"/>
  <c r="BG133"/>
  <c r="BF133"/>
  <c r="T133"/>
  <c r="R133"/>
  <c r="P133"/>
  <c r="BI130"/>
  <c r="BH130"/>
  <c r="BG130"/>
  <c r="BF130"/>
  <c r="T130"/>
  <c r="R130"/>
  <c r="P130"/>
  <c r="BI127"/>
  <c r="BH127"/>
  <c r="BG127"/>
  <c r="BF127"/>
  <c r="T127"/>
  <c r="R127"/>
  <c r="P127"/>
  <c r="BI124"/>
  <c r="BH124"/>
  <c r="BG124"/>
  <c r="BF124"/>
  <c r="T124"/>
  <c r="R124"/>
  <c r="P124"/>
  <c r="J118"/>
  <c r="J117"/>
  <c r="F117"/>
  <c r="F115"/>
  <c r="E113"/>
  <c r="J92"/>
  <c r="J91"/>
  <c r="F91"/>
  <c r="F89"/>
  <c r="E87"/>
  <c r="J18"/>
  <c r="E18"/>
  <c r="F118"/>
  <c r="J17"/>
  <c r="J12"/>
  <c r="J115"/>
  <c r="E7"/>
  <c r="E111"/>
  <c i="2" r="J37"/>
  <c r="J36"/>
  <c i="1" r="AY95"/>
  <c i="2" r="J35"/>
  <c i="1" r="AX95"/>
  <c i="2" r="BI226"/>
  <c r="BH226"/>
  <c r="BG226"/>
  <c r="BF226"/>
  <c r="T226"/>
  <c r="T225"/>
  <c r="R226"/>
  <c r="R225"/>
  <c r="P226"/>
  <c r="P225"/>
  <c r="BI222"/>
  <c r="BH222"/>
  <c r="BG222"/>
  <c r="BF222"/>
  <c r="T222"/>
  <c r="R222"/>
  <c r="P222"/>
  <c r="BI220"/>
  <c r="BH220"/>
  <c r="BG220"/>
  <c r="BF220"/>
  <c r="T220"/>
  <c r="R220"/>
  <c r="P220"/>
  <c r="BI217"/>
  <c r="BH217"/>
  <c r="BG217"/>
  <c r="BF217"/>
  <c r="T217"/>
  <c r="R217"/>
  <c r="P217"/>
  <c r="BI216"/>
  <c r="BH216"/>
  <c r="BG216"/>
  <c r="BF216"/>
  <c r="T216"/>
  <c r="R216"/>
  <c r="P216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8"/>
  <c r="BH208"/>
  <c r="BG208"/>
  <c r="BF208"/>
  <c r="T208"/>
  <c r="R208"/>
  <c r="P208"/>
  <c r="BI207"/>
  <c r="BH207"/>
  <c r="BG207"/>
  <c r="BF207"/>
  <c r="T207"/>
  <c r="R207"/>
  <c r="P207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7"/>
  <c r="BH197"/>
  <c r="BG197"/>
  <c r="BF197"/>
  <c r="T197"/>
  <c r="R197"/>
  <c r="P197"/>
  <c r="BI196"/>
  <c r="BH196"/>
  <c r="BG196"/>
  <c r="BF196"/>
  <c r="T196"/>
  <c r="R196"/>
  <c r="P196"/>
  <c r="BI194"/>
  <c r="BH194"/>
  <c r="BG194"/>
  <c r="BF194"/>
  <c r="T194"/>
  <c r="R194"/>
  <c r="P194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3"/>
  <c r="BH173"/>
  <c r="BG173"/>
  <c r="BF173"/>
  <c r="T173"/>
  <c r="R173"/>
  <c r="P173"/>
  <c r="BI166"/>
  <c r="BH166"/>
  <c r="BG166"/>
  <c r="BF166"/>
  <c r="T166"/>
  <c r="R166"/>
  <c r="P166"/>
  <c r="BI163"/>
  <c r="BH163"/>
  <c r="BG163"/>
  <c r="BF163"/>
  <c r="T163"/>
  <c r="R163"/>
  <c r="P163"/>
  <c r="BI160"/>
  <c r="BH160"/>
  <c r="BG160"/>
  <c r="BF160"/>
  <c r="T160"/>
  <c r="R160"/>
  <c r="P160"/>
  <c r="BI157"/>
  <c r="BH157"/>
  <c r="BG157"/>
  <c r="BF157"/>
  <c r="T157"/>
  <c r="R157"/>
  <c r="P157"/>
  <c r="BI155"/>
  <c r="BH155"/>
  <c r="BG155"/>
  <c r="BF155"/>
  <c r="T155"/>
  <c r="R155"/>
  <c r="P155"/>
  <c r="BI154"/>
  <c r="BH154"/>
  <c r="BG154"/>
  <c r="BF154"/>
  <c r="T154"/>
  <c r="R154"/>
  <c r="P154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6"/>
  <c r="BH146"/>
  <c r="BG146"/>
  <c r="BF146"/>
  <c r="T146"/>
  <c r="R146"/>
  <c r="P146"/>
  <c r="BI143"/>
  <c r="BH143"/>
  <c r="BG143"/>
  <c r="BF143"/>
  <c r="T143"/>
  <c r="R143"/>
  <c r="P143"/>
  <c r="BI140"/>
  <c r="BH140"/>
  <c r="BG140"/>
  <c r="BF140"/>
  <c r="T140"/>
  <c r="R140"/>
  <c r="P140"/>
  <c r="BI136"/>
  <c r="BH136"/>
  <c r="BG136"/>
  <c r="BF136"/>
  <c r="T136"/>
  <c r="R136"/>
  <c r="P136"/>
  <c r="BI133"/>
  <c r="BH133"/>
  <c r="BG133"/>
  <c r="BF133"/>
  <c r="T133"/>
  <c r="R133"/>
  <c r="P133"/>
  <c r="BI130"/>
  <c r="BH130"/>
  <c r="BG130"/>
  <c r="BF130"/>
  <c r="T130"/>
  <c r="R130"/>
  <c r="P130"/>
  <c r="BI127"/>
  <c r="BH127"/>
  <c r="BG127"/>
  <c r="BF127"/>
  <c r="T127"/>
  <c r="R127"/>
  <c r="P127"/>
  <c r="J121"/>
  <c r="J120"/>
  <c r="F120"/>
  <c r="F118"/>
  <c r="E116"/>
  <c r="J92"/>
  <c r="J91"/>
  <c r="F91"/>
  <c r="F89"/>
  <c r="E87"/>
  <c r="J18"/>
  <c r="E18"/>
  <c r="F92"/>
  <c r="J17"/>
  <c r="J12"/>
  <c r="J89"/>
  <c r="E7"/>
  <c r="E85"/>
  <c i="1" r="L90"/>
  <c r="AM90"/>
  <c r="AM89"/>
  <c r="L89"/>
  <c r="AM87"/>
  <c r="L87"/>
  <c r="L85"/>
  <c r="L84"/>
  <c i="2" r="BK226"/>
  <c r="BK217"/>
  <c r="J213"/>
  <c r="BK211"/>
  <c r="BK201"/>
  <c r="J199"/>
  <c r="BK194"/>
  <c r="BK190"/>
  <c r="J187"/>
  <c r="J185"/>
  <c r="J182"/>
  <c r="J180"/>
  <c r="BK178"/>
  <c r="J163"/>
  <c r="J152"/>
  <c r="J149"/>
  <c r="J143"/>
  <c r="J140"/>
  <c r="BK130"/>
  <c r="BK222"/>
  <c r="J217"/>
  <c r="BK214"/>
  <c r="J210"/>
  <c r="J196"/>
  <c r="J191"/>
  <c r="BK188"/>
  <c r="BK185"/>
  <c r="J183"/>
  <c r="BK180"/>
  <c r="J178"/>
  <c r="J166"/>
  <c r="BK157"/>
  <c r="BK152"/>
  <c r="BK149"/>
  <c r="BK140"/>
  <c r="BK127"/>
  <c r="BK213"/>
  <c r="BK210"/>
  <c r="J207"/>
  <c r="BK200"/>
  <c r="J197"/>
  <c r="J190"/>
  <c r="BK186"/>
  <c r="J181"/>
  <c r="J177"/>
  <c r="BK166"/>
  <c r="J157"/>
  <c r="BK154"/>
  <c r="BK150"/>
  <c r="J136"/>
  <c r="J127"/>
  <c i="3" r="J161"/>
  <c r="J158"/>
  <c r="J155"/>
  <c r="J148"/>
  <c r="J147"/>
  <c r="BK140"/>
  <c r="J136"/>
  <c r="J130"/>
  <c r="J124"/>
  <c r="J163"/>
  <c r="BK152"/>
  <c r="BK144"/>
  <c r="BK141"/>
  <c r="BK136"/>
  <c r="BK124"/>
  <c r="BK163"/>
  <c r="BK155"/>
  <c r="BK148"/>
  <c r="BK145"/>
  <c r="J141"/>
  <c r="J139"/>
  <c r="BK127"/>
  <c i="4" r="BK175"/>
  <c r="J172"/>
  <c r="BK169"/>
  <c r="J166"/>
  <c r="BK160"/>
  <c r="J152"/>
  <c r="BK149"/>
  <c r="J144"/>
  <c r="BK133"/>
  <c r="J180"/>
  <c r="J171"/>
  <c r="BK168"/>
  <c r="J162"/>
  <c r="J151"/>
  <c r="J136"/>
  <c r="J175"/>
  <c r="J170"/>
  <c r="J168"/>
  <c r="J160"/>
  <c r="BK152"/>
  <c r="BK150"/>
  <c r="J149"/>
  <c r="J147"/>
  <c r="BK144"/>
  <c r="BK132"/>
  <c r="BK129"/>
  <c r="BK126"/>
  <c i="5" r="J173"/>
  <c r="J169"/>
  <c r="BK167"/>
  <c r="BK165"/>
  <c r="BK159"/>
  <c r="J150"/>
  <c r="J147"/>
  <c r="J140"/>
  <c r="J134"/>
  <c r="J171"/>
  <c r="J168"/>
  <c r="BK164"/>
  <c r="J162"/>
  <c r="BK152"/>
  <c r="BK146"/>
  <c r="BK134"/>
  <c r="BK130"/>
  <c r="J124"/>
  <c r="BK170"/>
  <c r="BK168"/>
  <c r="J165"/>
  <c r="BK163"/>
  <c r="J161"/>
  <c r="J159"/>
  <c r="J156"/>
  <c r="BK150"/>
  <c r="BK145"/>
  <c r="BK140"/>
  <c r="BK127"/>
  <c i="6" r="J158"/>
  <c r="J155"/>
  <c r="J153"/>
  <c r="BK149"/>
  <c r="J147"/>
  <c r="BK143"/>
  <c r="J142"/>
  <c r="J140"/>
  <c r="J134"/>
  <c r="BK131"/>
  <c r="BK129"/>
  <c r="J165"/>
  <c r="BK158"/>
  <c r="BK154"/>
  <c r="J151"/>
  <c r="BK147"/>
  <c r="J145"/>
  <c r="J156"/>
  <c r="J149"/>
  <c r="J144"/>
  <c r="BK142"/>
  <c r="BK140"/>
  <c r="BK134"/>
  <c r="J131"/>
  <c r="J129"/>
  <c i="7" r="J324"/>
  <c r="J315"/>
  <c r="BK304"/>
  <c r="BK295"/>
  <c r="BK287"/>
  <c r="BK275"/>
  <c r="BK267"/>
  <c r="BK257"/>
  <c r="J244"/>
  <c r="BK230"/>
  <c r="J214"/>
  <c r="BK202"/>
  <c r="J195"/>
  <c r="BK193"/>
  <c r="BK189"/>
  <c r="BK187"/>
  <c r="J184"/>
  <c r="BK180"/>
  <c r="J176"/>
  <c r="BK167"/>
  <c r="J160"/>
  <c r="J154"/>
  <c r="BK149"/>
  <c r="BK146"/>
  <c r="BK145"/>
  <c r="BK143"/>
  <c r="BK137"/>
  <c r="J131"/>
  <c r="BK305"/>
  <c r="BK302"/>
  <c r="BK293"/>
  <c r="BK284"/>
  <c r="BK282"/>
  <c r="BK277"/>
  <c r="J276"/>
  <c r="J271"/>
  <c r="J270"/>
  <c r="J259"/>
  <c r="J248"/>
  <c r="BK233"/>
  <c r="J225"/>
  <c r="BK214"/>
  <c r="BK208"/>
  <c r="J320"/>
  <c r="BK315"/>
  <c r="J308"/>
  <c r="J302"/>
  <c r="J295"/>
  <c r="J289"/>
  <c r="J282"/>
  <c r="BK274"/>
  <c r="J256"/>
  <c r="BK241"/>
  <c r="J230"/>
  <c r="J216"/>
  <c r="J202"/>
  <c r="J194"/>
  <c r="J190"/>
  <c r="J187"/>
  <c r="BK182"/>
  <c r="BK179"/>
  <c r="J173"/>
  <c r="BK160"/>
  <c r="BK151"/>
  <c r="J146"/>
  <c r="J140"/>
  <c i="8" r="BK146"/>
  <c r="J123"/>
  <c r="J146"/>
  <c i="2" r="J222"/>
  <c r="BK220"/>
  <c r="J216"/>
  <c r="BK212"/>
  <c r="J208"/>
  <c r="J200"/>
  <c r="BK197"/>
  <c r="BK191"/>
  <c r="J189"/>
  <c r="J186"/>
  <c r="BK183"/>
  <c r="BK181"/>
  <c r="J179"/>
  <c r="BK177"/>
  <c r="J160"/>
  <c r="J155"/>
  <c r="J150"/>
  <c r="BK146"/>
  <c r="BK136"/>
  <c r="J133"/>
  <c r="J226"/>
  <c r="J220"/>
  <c r="BK216"/>
  <c r="J211"/>
  <c r="BK207"/>
  <c r="J194"/>
  <c r="BK189"/>
  <c r="BK187"/>
  <c r="BK184"/>
  <c r="BK182"/>
  <c r="BK173"/>
  <c r="BK160"/>
  <c r="J154"/>
  <c r="BK151"/>
  <c r="J146"/>
  <c r="BK133"/>
  <c r="J214"/>
  <c r="J212"/>
  <c r="BK208"/>
  <c r="J201"/>
  <c r="BK199"/>
  <c r="BK196"/>
  <c r="J188"/>
  <c r="J184"/>
  <c r="BK179"/>
  <c r="J173"/>
  <c r="BK163"/>
  <c r="BK155"/>
  <c r="J151"/>
  <c r="BK143"/>
  <c r="J130"/>
  <c i="1" r="AS94"/>
  <c i="3" r="J144"/>
  <c r="J133"/>
  <c r="J127"/>
  <c r="J167"/>
  <c r="BK158"/>
  <c r="J145"/>
  <c r="J142"/>
  <c r="BK139"/>
  <c r="BK130"/>
  <c r="BK167"/>
  <c r="BK161"/>
  <c r="J152"/>
  <c r="BK147"/>
  <c r="BK142"/>
  <c r="J140"/>
  <c r="BK133"/>
  <c i="4" r="BK180"/>
  <c r="J173"/>
  <c r="BK171"/>
  <c r="J167"/>
  <c r="BK162"/>
  <c r="J154"/>
  <c r="BK151"/>
  <c r="BK147"/>
  <c r="BK136"/>
  <c r="J132"/>
  <c r="BK172"/>
  <c r="BK170"/>
  <c r="BK166"/>
  <c r="J156"/>
  <c r="BK154"/>
  <c r="J150"/>
  <c r="J129"/>
  <c r="BK173"/>
  <c r="J169"/>
  <c r="BK167"/>
  <c r="BK156"/>
  <c r="J133"/>
  <c r="J126"/>
  <c i="5" r="BK171"/>
  <c r="J166"/>
  <c r="BK161"/>
  <c r="J160"/>
  <c r="BK156"/>
  <c r="BK148"/>
  <c r="J146"/>
  <c r="BK124"/>
  <c r="J170"/>
  <c r="BK166"/>
  <c r="J163"/>
  <c r="BK157"/>
  <c r="BK147"/>
  <c r="J145"/>
  <c r="J143"/>
  <c r="J131"/>
  <c r="J127"/>
  <c r="BK173"/>
  <c r="BK169"/>
  <c r="J167"/>
  <c r="J164"/>
  <c r="BK162"/>
  <c r="BK160"/>
  <c r="J157"/>
  <c r="J152"/>
  <c r="J148"/>
  <c r="BK143"/>
  <c r="BK131"/>
  <c r="J130"/>
  <c i="6" r="J160"/>
  <c r="J157"/>
  <c r="J154"/>
  <c r="BK151"/>
  <c r="J148"/>
  <c r="BK145"/>
  <c r="BK144"/>
  <c r="BK141"/>
  <c r="J137"/>
  <c r="J132"/>
  <c r="BK130"/>
  <c r="BK126"/>
  <c r="BK160"/>
  <c r="BK156"/>
  <c r="BK153"/>
  <c r="BK148"/>
  <c r="J146"/>
  <c r="BK165"/>
  <c r="BK157"/>
  <c r="BK155"/>
  <c r="BK146"/>
  <c r="J143"/>
  <c r="J141"/>
  <c r="BK137"/>
  <c r="BK132"/>
  <c r="J130"/>
  <c r="J126"/>
  <c i="7" r="BK330"/>
  <c r="BK320"/>
  <c r="J319"/>
  <c r="BK318"/>
  <c r="BK313"/>
  <c r="BK306"/>
  <c r="BK303"/>
  <c r="J301"/>
  <c r="BK294"/>
  <c r="J293"/>
  <c r="J279"/>
  <c r="J277"/>
  <c r="BK271"/>
  <c r="BK264"/>
  <c r="J262"/>
  <c r="BK259"/>
  <c r="J247"/>
  <c r="BK237"/>
  <c r="J233"/>
  <c r="BK225"/>
  <c r="BK216"/>
  <c r="BK211"/>
  <c r="BK205"/>
  <c r="BK198"/>
  <c r="J196"/>
  <c r="BK194"/>
  <c r="J192"/>
  <c r="J191"/>
  <c r="BK190"/>
  <c r="J188"/>
  <c r="BK186"/>
  <c r="BK185"/>
  <c r="J182"/>
  <c r="J181"/>
  <c r="J179"/>
  <c r="BK177"/>
  <c r="BK173"/>
  <c r="J169"/>
  <c r="J164"/>
  <c r="J157"/>
  <c r="J151"/>
  <c r="BK148"/>
  <c r="J144"/>
  <c r="BK140"/>
  <c r="BK134"/>
  <c r="BK311"/>
  <c r="BK308"/>
  <c r="J304"/>
  <c r="J303"/>
  <c r="BK299"/>
  <c r="BK289"/>
  <c r="BK279"/>
  <c r="J274"/>
  <c r="J267"/>
  <c r="BK262"/>
  <c r="BK256"/>
  <c r="J253"/>
  <c r="BK247"/>
  <c r="J241"/>
  <c r="BK228"/>
  <c r="BK222"/>
  <c r="J219"/>
  <c r="J211"/>
  <c r="J198"/>
  <c r="J330"/>
  <c r="BK324"/>
  <c r="BK319"/>
  <c r="J318"/>
  <c r="J313"/>
  <c r="J311"/>
  <c r="J306"/>
  <c r="J305"/>
  <c r="BK301"/>
  <c r="J299"/>
  <c r="J294"/>
  <c r="J287"/>
  <c r="J284"/>
  <c r="BK276"/>
  <c r="J275"/>
  <c r="BK270"/>
  <c r="J264"/>
  <c r="J257"/>
  <c r="BK253"/>
  <c r="BK248"/>
  <c r="BK244"/>
  <c r="J237"/>
  <c r="J228"/>
  <c r="J222"/>
  <c r="BK219"/>
  <c r="J208"/>
  <c r="J205"/>
  <c r="BK196"/>
  <c r="BK195"/>
  <c r="J193"/>
  <c r="BK192"/>
  <c r="BK191"/>
  <c r="J189"/>
  <c r="BK188"/>
  <c r="J186"/>
  <c r="J185"/>
  <c r="BK184"/>
  <c r="BK181"/>
  <c r="J180"/>
  <c r="J177"/>
  <c r="BK176"/>
  <c r="BK169"/>
  <c r="J167"/>
  <c r="BK164"/>
  <c r="BK157"/>
  <c r="BK154"/>
  <c r="J149"/>
  <c r="J148"/>
  <c r="J145"/>
  <c r="BK144"/>
  <c r="J143"/>
  <c r="J137"/>
  <c r="J134"/>
  <c r="BK131"/>
  <c i="8" r="BK156"/>
  <c r="J140"/>
  <c r="J127"/>
  <c r="BK140"/>
  <c r="BK136"/>
  <c r="BK123"/>
  <c r="J156"/>
  <c r="J136"/>
  <c r="BK127"/>
  <c i="2" l="1" r="BK126"/>
  <c r="J126"/>
  <c r="J98"/>
  <c r="R126"/>
  <c r="BK156"/>
  <c r="J156"/>
  <c r="J99"/>
  <c r="R156"/>
  <c r="BK172"/>
  <c r="J172"/>
  <c r="J100"/>
  <c r="R172"/>
  <c r="BK198"/>
  <c r="J198"/>
  <c r="J101"/>
  <c r="T198"/>
  <c r="P209"/>
  <c r="T209"/>
  <c r="BK215"/>
  <c r="J215"/>
  <c r="J103"/>
  <c r="R215"/>
  <c r="P126"/>
  <c r="T126"/>
  <c r="P156"/>
  <c r="T156"/>
  <c r="P172"/>
  <c r="T172"/>
  <c r="P198"/>
  <c r="R198"/>
  <c r="BK209"/>
  <c r="J209"/>
  <c r="J102"/>
  <c r="R209"/>
  <c r="P215"/>
  <c r="T215"/>
  <c i="3" r="R123"/>
  <c r="P146"/>
  <c r="BK157"/>
  <c r="J157"/>
  <c r="J100"/>
  <c r="P157"/>
  <c i="4" r="BK125"/>
  <c r="J125"/>
  <c r="J98"/>
  <c r="P125"/>
  <c r="BK155"/>
  <c r="J155"/>
  <c r="J99"/>
  <c r="T155"/>
  <c r="P165"/>
  <c r="T165"/>
  <c i="5" r="P123"/>
  <c r="R155"/>
  <c i="6" r="R125"/>
  <c r="R124"/>
  <c r="P139"/>
  <c r="R139"/>
  <c r="R152"/>
  <c i="7" r="P130"/>
  <c r="BK150"/>
  <c r="J150"/>
  <c r="J99"/>
  <c r="T150"/>
  <c r="R163"/>
  <c r="P175"/>
  <c r="T175"/>
  <c r="T197"/>
  <c r="R258"/>
  <c r="P278"/>
  <c r="P300"/>
  <c r="R300"/>
  <c r="T314"/>
  <c i="8" r="R122"/>
  <c r="R121"/>
  <c r="R120"/>
  <c i="3" r="P123"/>
  <c r="P122"/>
  <c r="P121"/>
  <c i="1" r="AU96"/>
  <c i="3" r="BK146"/>
  <c r="J146"/>
  <c r="J99"/>
  <c r="T146"/>
  <c r="R157"/>
  <c i="4" r="T125"/>
  <c r="T124"/>
  <c r="T123"/>
  <c r="R155"/>
  <c r="R165"/>
  <c i="5" r="R123"/>
  <c r="P155"/>
  <c i="6" r="T125"/>
  <c r="T124"/>
  <c r="BK152"/>
  <c r="J152"/>
  <c r="J103"/>
  <c r="P152"/>
  <c i="7" r="T130"/>
  <c r="R150"/>
  <c r="P163"/>
  <c r="BK175"/>
  <c r="J175"/>
  <c r="J103"/>
  <c r="R175"/>
  <c r="P197"/>
  <c r="BK258"/>
  <c r="J258"/>
  <c r="J105"/>
  <c r="T258"/>
  <c r="R278"/>
  <c r="BK300"/>
  <c r="J300"/>
  <c r="J107"/>
  <c r="T300"/>
  <c r="P314"/>
  <c i="8" r="BK122"/>
  <c r="T122"/>
  <c r="T121"/>
  <c r="T120"/>
  <c i="3" r="BK123"/>
  <c r="J123"/>
  <c r="J98"/>
  <c r="T123"/>
  <c r="R146"/>
  <c r="T157"/>
  <c i="4" r="R125"/>
  <c r="R124"/>
  <c r="R123"/>
  <c r="P155"/>
  <c r="BK165"/>
  <c r="J165"/>
  <c r="J101"/>
  <c i="5" r="BK123"/>
  <c r="J123"/>
  <c r="J98"/>
  <c r="T123"/>
  <c r="BK155"/>
  <c r="J155"/>
  <c r="J100"/>
  <c r="T155"/>
  <c i="6" r="BK125"/>
  <c r="J125"/>
  <c r="J98"/>
  <c r="P125"/>
  <c r="P124"/>
  <c r="BK139"/>
  <c r="J139"/>
  <c r="J102"/>
  <c r="T139"/>
  <c r="T152"/>
  <c i="7" r="BK130"/>
  <c r="J130"/>
  <c r="J98"/>
  <c r="R130"/>
  <c r="R129"/>
  <c r="P150"/>
  <c r="BK163"/>
  <c r="J163"/>
  <c r="J100"/>
  <c r="T163"/>
  <c r="BK197"/>
  <c r="J197"/>
  <c r="J104"/>
  <c r="R197"/>
  <c r="P258"/>
  <c r="BK278"/>
  <c r="J278"/>
  <c r="J106"/>
  <c r="T278"/>
  <c r="BK314"/>
  <c r="J314"/>
  <c r="J108"/>
  <c r="R314"/>
  <c i="8" r="P122"/>
  <c r="P121"/>
  <c r="P120"/>
  <c i="1" r="AU101"/>
  <c i="2" r="BK225"/>
  <c r="J225"/>
  <c r="J104"/>
  <c i="3" r="BK166"/>
  <c r="J166"/>
  <c r="J101"/>
  <c i="5" r="BK151"/>
  <c r="J151"/>
  <c r="J99"/>
  <c r="BK172"/>
  <c r="J172"/>
  <c r="J101"/>
  <c i="4" r="BK179"/>
  <c r="J179"/>
  <c r="J103"/>
  <c i="6" r="BK136"/>
  <c r="J136"/>
  <c r="J100"/>
  <c i="4" r="BK161"/>
  <c r="J161"/>
  <c r="J100"/>
  <c r="BK174"/>
  <c r="J174"/>
  <c r="J102"/>
  <c i="7" r="BK172"/>
  <c r="J172"/>
  <c r="J101"/>
  <c i="8" r="BK145"/>
  <c r="J145"/>
  <c r="J99"/>
  <c r="BK155"/>
  <c r="J155"/>
  <c r="J100"/>
  <c i="7" r="BK174"/>
  <c r="J174"/>
  <c r="J102"/>
  <c i="8" r="E85"/>
  <c r="J114"/>
  <c r="F117"/>
  <c r="BE123"/>
  <c i="7" r="BK129"/>
  <c r="J129"/>
  <c r="J97"/>
  <c i="8" r="BE127"/>
  <c r="BE140"/>
  <c r="BE146"/>
  <c r="BE136"/>
  <c r="BE156"/>
  <c i="7" r="F92"/>
  <c r="E118"/>
  <c r="J122"/>
  <c r="BE131"/>
  <c r="BE143"/>
  <c r="BE144"/>
  <c r="BE145"/>
  <c r="BE146"/>
  <c r="BE149"/>
  <c r="BE151"/>
  <c r="BE154"/>
  <c r="BE157"/>
  <c r="BE160"/>
  <c r="BE164"/>
  <c r="BE169"/>
  <c r="BE176"/>
  <c r="BE179"/>
  <c r="BE180"/>
  <c r="BE181"/>
  <c r="BE182"/>
  <c r="BE188"/>
  <c r="BE189"/>
  <c r="BE190"/>
  <c r="BE191"/>
  <c r="BE194"/>
  <c r="BE196"/>
  <c r="BE214"/>
  <c r="BE247"/>
  <c r="BE267"/>
  <c r="BE277"/>
  <c r="BE279"/>
  <c r="BE303"/>
  <c r="BE304"/>
  <c r="BE308"/>
  <c r="BE324"/>
  <c r="BE202"/>
  <c r="BE205"/>
  <c r="BE211"/>
  <c r="BE216"/>
  <c r="BE219"/>
  <c r="BE230"/>
  <c r="BE237"/>
  <c r="BE244"/>
  <c r="BE253"/>
  <c r="BE257"/>
  <c r="BE259"/>
  <c r="BE271"/>
  <c r="BE275"/>
  <c r="BE282"/>
  <c r="BE284"/>
  <c r="BE287"/>
  <c r="BE293"/>
  <c r="BE295"/>
  <c r="BE299"/>
  <c r="BE301"/>
  <c r="BE306"/>
  <c r="BE313"/>
  <c r="BE134"/>
  <c r="BE137"/>
  <c r="BE140"/>
  <c r="BE148"/>
  <c r="BE167"/>
  <c r="BE173"/>
  <c r="BE177"/>
  <c r="BE184"/>
  <c r="BE185"/>
  <c r="BE186"/>
  <c r="BE187"/>
  <c r="BE192"/>
  <c r="BE193"/>
  <c r="BE195"/>
  <c r="BE198"/>
  <c r="BE208"/>
  <c r="BE222"/>
  <c r="BE225"/>
  <c r="BE228"/>
  <c r="BE233"/>
  <c r="BE241"/>
  <c r="BE248"/>
  <c r="BE256"/>
  <c r="BE262"/>
  <c r="BE264"/>
  <c r="BE270"/>
  <c r="BE274"/>
  <c r="BE276"/>
  <c r="BE289"/>
  <c r="BE294"/>
  <c r="BE302"/>
  <c r="BE305"/>
  <c r="BE311"/>
  <c r="BE315"/>
  <c r="BE318"/>
  <c r="BE319"/>
  <c r="BE320"/>
  <c r="BE330"/>
  <c i="6" r="E113"/>
  <c r="J117"/>
  <c r="F120"/>
  <c r="BE131"/>
  <c r="BE141"/>
  <c r="BE145"/>
  <c r="BE147"/>
  <c r="BE151"/>
  <c r="BE154"/>
  <c r="BE156"/>
  <c r="BE126"/>
  <c r="BE146"/>
  <c r="BE149"/>
  <c r="BE153"/>
  <c r="BE155"/>
  <c r="BE157"/>
  <c r="BE158"/>
  <c r="BE165"/>
  <c r="BE129"/>
  <c r="BE130"/>
  <c r="BE132"/>
  <c r="BE134"/>
  <c r="BE137"/>
  <c r="BE140"/>
  <c r="BE142"/>
  <c r="BE143"/>
  <c r="BE144"/>
  <c r="BE148"/>
  <c r="BE160"/>
  <c i="5" r="E85"/>
  <c r="J89"/>
  <c r="BE124"/>
  <c r="BE130"/>
  <c r="BE134"/>
  <c r="BE140"/>
  <c r="BE143"/>
  <c r="BE146"/>
  <c r="BE148"/>
  <c r="BE152"/>
  <c r="BE156"/>
  <c r="BE159"/>
  <c r="BE161"/>
  <c r="BE162"/>
  <c r="BE164"/>
  <c r="BE166"/>
  <c r="BE167"/>
  <c r="BE168"/>
  <c r="BE173"/>
  <c r="F92"/>
  <c r="BE127"/>
  <c r="BE150"/>
  <c r="BE163"/>
  <c r="BE165"/>
  <c r="BE131"/>
  <c r="BE145"/>
  <c r="BE147"/>
  <c r="BE157"/>
  <c r="BE160"/>
  <c r="BE169"/>
  <c r="BE170"/>
  <c r="BE171"/>
  <c i="3" r="BK122"/>
  <c r="J122"/>
  <c r="J97"/>
  <c i="4" r="E113"/>
  <c r="BE126"/>
  <c r="BE129"/>
  <c r="BE136"/>
  <c r="BE147"/>
  <c r="BE149"/>
  <c r="BE151"/>
  <c r="BE160"/>
  <c r="BE162"/>
  <c r="BE167"/>
  <c r="BE171"/>
  <c r="BE172"/>
  <c r="BE180"/>
  <c r="J89"/>
  <c r="BE132"/>
  <c r="BE152"/>
  <c r="BE169"/>
  <c r="F92"/>
  <c r="BE133"/>
  <c r="BE144"/>
  <c r="BE150"/>
  <c r="BE154"/>
  <c r="BE156"/>
  <c r="BE166"/>
  <c r="BE168"/>
  <c r="BE170"/>
  <c r="BE173"/>
  <c r="BE175"/>
  <c i="3" r="E85"/>
  <c r="BE124"/>
  <c r="BE127"/>
  <c r="BE130"/>
  <c r="BE133"/>
  <c r="BE139"/>
  <c r="BE144"/>
  <c r="BE147"/>
  <c r="BE148"/>
  <c r="BE158"/>
  <c r="BE161"/>
  <c r="J89"/>
  <c r="F92"/>
  <c r="BE136"/>
  <c r="BE140"/>
  <c r="BE155"/>
  <c r="BE163"/>
  <c i="2" r="BK125"/>
  <c r="BK124"/>
  <c r="J124"/>
  <c r="J96"/>
  <c i="3" r="BE141"/>
  <c r="BE142"/>
  <c r="BE145"/>
  <c r="BE152"/>
  <c r="BE167"/>
  <c i="2" r="E114"/>
  <c r="J118"/>
  <c r="F121"/>
  <c r="BE127"/>
  <c r="BE140"/>
  <c r="BE152"/>
  <c r="BE157"/>
  <c r="BE160"/>
  <c r="BE163"/>
  <c r="BE178"/>
  <c r="BE181"/>
  <c r="BE185"/>
  <c r="BE187"/>
  <c r="BE189"/>
  <c r="BE190"/>
  <c r="BE194"/>
  <c r="BE199"/>
  <c r="BE201"/>
  <c r="BE207"/>
  <c r="BE208"/>
  <c r="BE211"/>
  <c r="BE130"/>
  <c r="BE136"/>
  <c r="BE146"/>
  <c r="BE150"/>
  <c r="BE154"/>
  <c r="BE155"/>
  <c r="BE166"/>
  <c r="BE179"/>
  <c r="BE183"/>
  <c r="BE186"/>
  <c r="BE197"/>
  <c r="BE200"/>
  <c r="BE212"/>
  <c r="BE214"/>
  <c r="BE220"/>
  <c r="BE133"/>
  <c r="BE143"/>
  <c r="BE149"/>
  <c r="BE151"/>
  <c r="BE173"/>
  <c r="BE177"/>
  <c r="BE180"/>
  <c r="BE182"/>
  <c r="BE184"/>
  <c r="BE188"/>
  <c r="BE191"/>
  <c r="BE196"/>
  <c r="BE210"/>
  <c r="BE213"/>
  <c r="BE216"/>
  <c r="BE217"/>
  <c r="BE222"/>
  <c r="BE226"/>
  <c r="F34"/>
  <c i="1" r="BA95"/>
  <c i="2" r="J34"/>
  <c i="1" r="AW95"/>
  <c i="3" r="F35"/>
  <c i="1" r="BB96"/>
  <c i="3" r="J34"/>
  <c i="1" r="AW96"/>
  <c i="3" r="F37"/>
  <c i="1" r="BD96"/>
  <c i="4" r="F35"/>
  <c i="1" r="BB97"/>
  <c i="5" r="J34"/>
  <c i="1" r="AW98"/>
  <c i="5" r="F37"/>
  <c i="1" r="BD98"/>
  <c i="6" r="F36"/>
  <c i="1" r="BC99"/>
  <c i="7" r="J34"/>
  <c i="1" r="AW100"/>
  <c i="7" r="F37"/>
  <c i="1" r="BD100"/>
  <c i="2" r="F36"/>
  <c i="1" r="BC95"/>
  <c i="2" r="F37"/>
  <c i="1" r="BD95"/>
  <c i="4" r="F34"/>
  <c i="1" r="BA97"/>
  <c i="4" r="F37"/>
  <c i="1" r="BD97"/>
  <c i="5" r="F34"/>
  <c i="1" r="BA98"/>
  <c i="6" r="F34"/>
  <c i="1" r="BA99"/>
  <c i="6" r="J34"/>
  <c i="1" r="AW99"/>
  <c i="6" r="F37"/>
  <c i="1" r="BD99"/>
  <c i="7" r="F35"/>
  <c i="1" r="BB100"/>
  <c i="8" r="J34"/>
  <c i="1" r="AW101"/>
  <c i="8" r="F34"/>
  <c i="1" r="BA101"/>
  <c i="8" r="F37"/>
  <c i="1" r="BD101"/>
  <c i="2" r="F35"/>
  <c i="1" r="BB95"/>
  <c i="3" r="F34"/>
  <c i="1" r="BA96"/>
  <c i="3" r="F36"/>
  <c i="1" r="BC96"/>
  <c i="4" r="F36"/>
  <c i="1" r="BC97"/>
  <c i="4" r="J34"/>
  <c i="1" r="AW97"/>
  <c i="5" r="F35"/>
  <c i="1" r="BB98"/>
  <c i="5" r="F36"/>
  <c i="1" r="BC98"/>
  <c i="6" r="F35"/>
  <c i="1" r="BB99"/>
  <c i="7" r="F36"/>
  <c i="1" r="BC100"/>
  <c i="7" r="F34"/>
  <c i="1" r="BA100"/>
  <c i="8" r="F35"/>
  <c i="1" r="BB101"/>
  <c i="8" r="F36"/>
  <c i="1" r="BC101"/>
  <c i="7" l="1" r="T129"/>
  <c r="T128"/>
  <c r="T174"/>
  <c r="P129"/>
  <c i="5" r="P122"/>
  <c r="P121"/>
  <c i="1" r="AU98"/>
  <c i="4" r="P124"/>
  <c r="P123"/>
  <c i="1" r="AU97"/>
  <c i="3" r="R122"/>
  <c r="R121"/>
  <c i="8" r="BK121"/>
  <c r="BK120"/>
  <c r="J120"/>
  <c r="J96"/>
  <c i="6" r="P138"/>
  <c r="P123"/>
  <c i="1" r="AU99"/>
  <c i="5" r="R122"/>
  <c r="R121"/>
  <c i="2" r="T125"/>
  <c r="T124"/>
  <c i="6" r="T138"/>
  <c r="T123"/>
  <c i="5" r="T122"/>
  <c r="T121"/>
  <c i="3" r="T122"/>
  <c r="T121"/>
  <c i="7" r="R174"/>
  <c r="R128"/>
  <c r="P174"/>
  <c i="6" r="R138"/>
  <c r="R123"/>
  <c i="2" r="P125"/>
  <c r="P124"/>
  <c i="1" r="AU95"/>
  <c i="2" r="R125"/>
  <c r="R124"/>
  <c i="6" r="BK124"/>
  <c r="J124"/>
  <c r="J97"/>
  <c r="BK135"/>
  <c r="J135"/>
  <c r="J99"/>
  <c i="5" r="BK122"/>
  <c r="J122"/>
  <c r="J97"/>
  <c i="6" r="BK138"/>
  <c r="J138"/>
  <c r="J101"/>
  <c i="8" r="J122"/>
  <c r="J98"/>
  <c i="4" r="BK124"/>
  <c r="J124"/>
  <c r="J97"/>
  <c i="7" r="BK128"/>
  <c r="J128"/>
  <c r="J96"/>
  <c i="3" r="BK121"/>
  <c r="J121"/>
  <c r="J96"/>
  <c i="2" r="J125"/>
  <c r="J97"/>
  <c r="J33"/>
  <c i="1" r="AV95"/>
  <c r="AT95"/>
  <c i="3" r="J33"/>
  <c i="1" r="AV96"/>
  <c r="AT96"/>
  <c i="4" r="F33"/>
  <c i="1" r="AZ97"/>
  <c i="5" r="F33"/>
  <c i="1" r="AZ98"/>
  <c i="6" r="J33"/>
  <c i="1" r="AV99"/>
  <c r="AT99"/>
  <c i="7" r="J33"/>
  <c i="1" r="AV100"/>
  <c r="AT100"/>
  <c r="BA94"/>
  <c r="W30"/>
  <c r="BD94"/>
  <c r="W33"/>
  <c i="8" r="F33"/>
  <c i="1" r="AZ101"/>
  <c i="2" r="F33"/>
  <c i="1" r="AZ95"/>
  <c i="2" r="J30"/>
  <c i="1" r="AG95"/>
  <c i="3" r="F33"/>
  <c i="1" r="AZ96"/>
  <c i="4" r="J33"/>
  <c i="1" r="AV97"/>
  <c r="AT97"/>
  <c i="5" r="J33"/>
  <c i="1" r="AV98"/>
  <c r="AT98"/>
  <c i="6" r="F33"/>
  <c i="1" r="AZ99"/>
  <c i="7" r="F33"/>
  <c i="1" r="AZ100"/>
  <c i="8" r="J33"/>
  <c i="1" r="AV101"/>
  <c r="AT101"/>
  <c r="BC94"/>
  <c r="W32"/>
  <c r="BB94"/>
  <c r="W31"/>
  <c i="7" l="1" r="P128"/>
  <c i="1" r="AU100"/>
  <c i="5" r="BK121"/>
  <c r="J121"/>
  <c i="8" r="J121"/>
  <c r="J97"/>
  <c i="4" r="BK123"/>
  <c r="J123"/>
  <c r="J96"/>
  <c i="6" r="BK123"/>
  <c r="J123"/>
  <c i="1" r="AN95"/>
  <c i="2" r="J39"/>
  <c i="1" r="AU94"/>
  <c i="8" r="J30"/>
  <c i="1" r="AG101"/>
  <c i="5" r="J30"/>
  <c i="1" r="AG98"/>
  <c i="6" r="J30"/>
  <c i="1" r="AG99"/>
  <c i="3" r="J30"/>
  <c i="1" r="AG96"/>
  <c r="AN96"/>
  <c i="7" r="J30"/>
  <c i="1" r="AG100"/>
  <c r="AN100"/>
  <c r="AZ94"/>
  <c r="W29"/>
  <c r="AY94"/>
  <c r="AX94"/>
  <c r="AW94"/>
  <c r="AK30"/>
  <c i="8" l="1" r="J39"/>
  <c i="6" r="J39"/>
  <c i="5" r="J39"/>
  <c i="6" r="J96"/>
  <c i="5" r="J96"/>
  <c i="7" r="J39"/>
  <c i="3" r="J39"/>
  <c i="1" r="AN99"/>
  <c r="AN98"/>
  <c r="AN101"/>
  <c i="4" r="J30"/>
  <c i="1" r="AG97"/>
  <c r="AG94"/>
  <c r="AK26"/>
  <c r="AV94"/>
  <c r="AK29"/>
  <c r="AK35"/>
  <c i="4" l="1" r="J39"/>
  <c i="1" r="AN97"/>
  <c r="AT94"/>
  <c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<sst xmlns="http://schemas.openxmlformats.org/spreadsheetml/2006/main">
  <si>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</si>
  <si>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</si>
  <si>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</si>
  <si>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</si>
  <si>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</si>
  <si>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{abfde117-ef77-4074-87ac-8cd96a2470af}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</si>
  <si>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</si>
  <si>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</si>
  <si>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</si>
  <si>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</si>
  <si>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</si>
  <si>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</si>
  <si>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</si>
  <si>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</si>
  <si>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2023-02-05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</si>
  <si>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</si>
  <si>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</si>
  <si>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Výstavba víceúčelového areálu pro sportovní a volnočasové aktivity v obci Volfířov</t>
  </si>
  <si>
    <t>KSO:</t>
  </si>
  <si>
    <t>CC-CZ:</t>
  </si>
  <si>
    <t>Místo:</t>
  </si>
  <si>
    <t xml:space="preserve"> </t>
  </si>
  <si>
    <t>Datum:</t>
  </si>
  <si>
    <t>13. 2. 2023</t>
  </si>
  <si>
    <t>Zadavatel:</t>
  </si>
  <si>
    <t>IČ:</t>
  </si>
  <si>
    <t>Obec Volfířov</t>
  </si>
  <si>
    <t>DIČ:</t>
  </si>
  <si>
    <t>Uchazeč:</t>
  </si>
  <si>
    <t>Vyplň údaj</t>
  </si>
  <si>
    <t>Projektant:</t>
  </si>
  <si>
    <t>f-plan spol. s r.o.</t>
  </si>
  <si>
    <t>True</t>
  </si>
  <si>
    <t>1</t>
  </si>
  <si>
    <t>Zpracovatel:</t>
  </si>
  <si>
    <t>Martin Lang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</si>
  <si>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</si>
  <si>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</si>
  <si>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</si>
  <si>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</si>
  <si>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</si>
  <si>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</si>
  <si>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</si>
  <si>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</si>
  <si>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</si>
  <si>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</si>
  <si>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</si>
  <si>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</si>
  <si>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</si>
  <si>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</si>
  <si>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</si>
  <si>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</si>
  <si>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</si>
  <si>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</si>
  <si>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</si>
  <si>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</si>
  <si>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</si>
  <si>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</si>
  <si>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</si>
  <si>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</si>
  <si>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</si>
  <si>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</si>
  <si>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</si>
  <si>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</si>
  <si>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</si>
  <si>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</si>
  <si>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</si>
  <si>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</si>
  <si>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</si>
  <si>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</si>
  <si>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</si>
  <si>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</si>
  <si>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</si>
  <si>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</si>
  <si>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</si>
  <si>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</si>
  <si>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</si>
  <si>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</si>
  <si>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</si>
  <si>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</si>
  <si>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</si>
  <si>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</si>
  <si>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SO01a</t>
  </si>
  <si>
    <t>Hřiště</t>
  </si>
  <si>
    <t>STA</t>
  </si>
  <si>
    <t>{96508b7b-2268-4ac0-b299-14c81e801e08}</t>
  </si>
  <si>
    <t>2</t>
  </si>
  <si>
    <t>SO01b</t>
  </si>
  <si>
    <t>Chodník</t>
  </si>
  <si>
    <t>{407939c9-4e3d-4f5c-96bc-059d4ad33b32}</t>
  </si>
  <si>
    <t>SO01d</t>
  </si>
  <si>
    <t>Dešťová kanalizace</t>
  </si>
  <si>
    <t>{999d86e9-4a04-459d-a060-9b2402206f40}</t>
  </si>
  <si>
    <t>SO01e</t>
  </si>
  <si>
    <t>Přípojka vody</t>
  </si>
  <si>
    <t>{b5b149a0-1ff9-4cde-a77e-66479661c024}</t>
  </si>
  <si>
    <t>SO01f</t>
  </si>
  <si>
    <t>Přípojka elektro, osvětlení hřiště</t>
  </si>
  <si>
    <t>{980748f4-e191-4102-bc0e-cd8f40eb7e45}</t>
  </si>
  <si>
    <t>SO02</t>
  </si>
  <si>
    <t>Šatna a sklad sportovního vybavení</t>
  </si>
  <si>
    <t>{54ed2cce-eda7-44fc-bbcf-469d9596fe13}</t>
  </si>
  <si>
    <t>VON</t>
  </si>
  <si>
    <t>Vedlejší a ostatní náklady</t>
  </si>
  <si>
    <t>{761e5708-a470-4db5-a9df-d9fe31a49a5e}</t>
  </si>
  <si>
    <t>KRYCÍ LIST SOUPISU PRACÍ</t>
  </si>
  <si>
    <t>Objekt:</t>
  </si>
  <si>
    <t>SO01a - Hřiště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</si>
  <si>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</si>
  <si>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</si>
  <si>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</si>
  <si>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</si>
  <si>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</si>
  <si>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</si>
  <si>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</si>
  <si>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</si>
  <si>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</si>
  <si>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</si>
  <si>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</si>
  <si>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</si>
  <si>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998 - Přesun hmot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</si>
  <si>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</si>
  <si>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</si>
  <si>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</si>
  <si>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</si>
  <si>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</si>
  <si>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</si>
  <si>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</si>
  <si>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</si>
  <si>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</si>
  <si>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</si>
  <si>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</si>
  <si>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</si>
  <si>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</si>
  <si>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</si>
  <si>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</si>
  <si>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</si>
  <si>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</si>
  <si>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</si>
  <si>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121151123</t>
  </si>
  <si>
    <t>Sejmutí ornice strojně při souvislé ploše přes 500 m2, tl. vrstvy do 200 mm</t>
  </si>
  <si>
    <t>m2</t>
  </si>
  <si>
    <t>CS ÚRS 2023 01</t>
  </si>
  <si>
    <t>4</t>
  </si>
  <si>
    <t>841980214</t>
  </si>
  <si>
    <t>VV</t>
  </si>
  <si>
    <t>50,00*32,00</t>
  </si>
  <si>
    <t>Součet</t>
  </si>
  <si>
    <t>122251104</t>
  </si>
  <si>
    <t>Odkopávky a prokopávky nezapažené strojně v hornině třídy těžitelnosti I skupiny 3 přes 100 do 500 m3</t>
  </si>
  <si>
    <t>m3</t>
  </si>
  <si>
    <t>1600946698</t>
  </si>
  <si>
    <t>0,20*50,00*32,00</t>
  </si>
  <si>
    <t>3</t>
  </si>
  <si>
    <t>131111333</t>
  </si>
  <si>
    <t>Vrtání jamek ručním motorovým vrtákem průměru přes 200 do 300 mm</t>
  </si>
  <si>
    <t>m</t>
  </si>
  <si>
    <t>1322275993</t>
  </si>
  <si>
    <t>72*0,90</t>
  </si>
  <si>
    <t>132251102</t>
  </si>
  <si>
    <t>Hloubení nezapažených rýh šířky do 800 mm strojně s urovnáním dna do předepsaného profilu a spádu v hornině třídy těžitelnosti I skupiny 3 přes 20 do 50 m3</t>
  </si>
  <si>
    <t>-1569203870</t>
  </si>
  <si>
    <t>pro drenáž</t>
  </si>
  <si>
    <t>0,60*1,00*2*(46,28+29,50+1,31)</t>
  </si>
  <si>
    <t>5</t>
  </si>
  <si>
    <t>162251102</t>
  </si>
  <si>
    <t>Vodorovné přemístění výkopku nebo sypaniny po suchu na obvyklém dopravním prostředku, bez naložení výkopku, avšak se složením bez rozhrnutí z horniny třídy těžitelnosti I skupiny 1 až 3 na vzdálenost přes 20 do 50 m</t>
  </si>
  <si>
    <t>-1357138521</t>
  </si>
  <si>
    <t>320,00+92,508</t>
  </si>
  <si>
    <t>6</t>
  </si>
  <si>
    <t>171151103</t>
  </si>
  <si>
    <t>Uložení sypanin do násypů strojně s rozprostřením sypaniny ve vrstvách a s hrubým urovnáním zhutněných z hornin soudržných jakékoliv třídy těžitelnosti</t>
  </si>
  <si>
    <t>-1838765632</t>
  </si>
  <si>
    <t>320,00+92,508-24,60</t>
  </si>
  <si>
    <t>7</t>
  </si>
  <si>
    <t>174151101</t>
  </si>
  <si>
    <t>Zásyp sypaninou z jakékoliv horniny strojně s uložením výkopku ve vrstvách se zhutněním jam, šachet, rýh nebo kolem objektů v těchto vykopávkách</t>
  </si>
  <si>
    <t>-526466495</t>
  </si>
  <si>
    <t>0,50*0,30*2*(50,00+32,00)</t>
  </si>
  <si>
    <t>8</t>
  </si>
  <si>
    <t>181151311</t>
  </si>
  <si>
    <t>Plošná úprava terénu v zemině skupiny 1 až 4 s urovnáním povrchu bez doplnění ornice souvislé plochy přes 500 m2 při nerovnostech terénu přes 50 do 100 mm v rovině nebo na svahu do 1:5</t>
  </si>
  <si>
    <t>366078467</t>
  </si>
  <si>
    <t>9</t>
  </si>
  <si>
    <t>181351113</t>
  </si>
  <si>
    <t>Rozprostření a urovnání ornice v rovině nebo ve svahu sklonu do 1:5 strojně při souvislé ploše přes 500 m2, tl. vrstvy do 200 mm</t>
  </si>
  <si>
    <t>-182063862</t>
  </si>
  <si>
    <t>10</t>
  </si>
  <si>
    <t>181451131</t>
  </si>
  <si>
    <t>Založení trávníku na půdě předem připravené plochy přes 1000 m2 výsevem včetně utažení parkového v rovině nebo na svahu do 1:5</t>
  </si>
  <si>
    <t>1100210928</t>
  </si>
  <si>
    <t>11</t>
  </si>
  <si>
    <t>M</t>
  </si>
  <si>
    <t>00572410</t>
  </si>
  <si>
    <t>osivo směs travní parková</t>
  </si>
  <si>
    <t>kg</t>
  </si>
  <si>
    <t>1807859602</t>
  </si>
  <si>
    <t>1600*0,02 'Přepočtené koeficientem množství</t>
  </si>
  <si>
    <t>12</t>
  </si>
  <si>
    <t>181951112</t>
  </si>
  <si>
    <t>Úprava pláně vyrovnáním výškových rozdílů strojně v hornině třídy těžitelnosti I, skupiny 1 až 3 se zhutněním</t>
  </si>
  <si>
    <t>-833111237</t>
  </si>
  <si>
    <t>13</t>
  </si>
  <si>
    <t>185803211</t>
  </si>
  <si>
    <t>Uválcování trávníku v rovině nebo na svahu do 1:5</t>
  </si>
  <si>
    <t>673889491</t>
  </si>
  <si>
    <t>Zakládání</t>
  </si>
  <si>
    <t>14</t>
  </si>
  <si>
    <t>211531111</t>
  </si>
  <si>
    <t>Výplň kamenivem do rýh odvodňovacích žeber nebo trativodů bez zhutnění, s úpravou povrchu výplně kamenivem hrubým drceným frakce 16 až 63 mm</t>
  </si>
  <si>
    <t>428938655</t>
  </si>
  <si>
    <t>212572121</t>
  </si>
  <si>
    <t>Lože pro trativody z kameniva drobného těženého</t>
  </si>
  <si>
    <t>-1177619241</t>
  </si>
  <si>
    <t>0,60*0,10*2*(46,28+29,50+1,31)</t>
  </si>
  <si>
    <t>16</t>
  </si>
  <si>
    <t>212755213</t>
  </si>
  <si>
    <t>Trativody bez lože z drenážních trubek plastových flexibilních D 80 mm</t>
  </si>
  <si>
    <t>497190771</t>
  </si>
  <si>
    <t>2*(46,28+29,50+1,31)</t>
  </si>
  <si>
    <t>17</t>
  </si>
  <si>
    <t>275321311</t>
  </si>
  <si>
    <t>Základy z betonu železového (bez výztuže) patky z betonu bez zvláštních nároků na prostředí tř. C 16/20</t>
  </si>
  <si>
    <t>137145165</t>
  </si>
  <si>
    <t>sloupky oplocení</t>
  </si>
  <si>
    <t>72*0,90*pi*0,30*0,30/4</t>
  </si>
  <si>
    <t>pouzdro sloupku</t>
  </si>
  <si>
    <t>0,50*0,50*0,60*2</t>
  </si>
  <si>
    <t>Svislé a kompletní konstrukce</t>
  </si>
  <si>
    <t>18</t>
  </si>
  <si>
    <t>338171123</t>
  </si>
  <si>
    <t>Montáž sloupků a vzpěr plotových ocelových trubkových nebo profilovaných výšky přes 2 do 2,6 m se zabetonováním do 0,08 m3 do připravených jamek</t>
  </si>
  <si>
    <t>kus</t>
  </si>
  <si>
    <t>422018802</t>
  </si>
  <si>
    <t>"sloupky" 50</t>
  </si>
  <si>
    <t>"vzpěry" 22</t>
  </si>
  <si>
    <t>19</t>
  </si>
  <si>
    <t>338-s1</t>
  </si>
  <si>
    <t>Sloupek plotový komaxit pr.60mm délka 4,90m</t>
  </si>
  <si>
    <t>344625790</t>
  </si>
  <si>
    <t>20</t>
  </si>
  <si>
    <t>338-s2</t>
  </si>
  <si>
    <t>Sloupek plotový komaxit pr.100mm délka 4,90m</t>
  </si>
  <si>
    <t>-161531956</t>
  </si>
  <si>
    <t>338-s3</t>
  </si>
  <si>
    <t>1623471331</t>
  </si>
  <si>
    <t>22</t>
  </si>
  <si>
    <t>338171125.1</t>
  </si>
  <si>
    <t>Osazování rozpěr plotových ocelových</t>
  </si>
  <si>
    <t>176421136</t>
  </si>
  <si>
    <t>23</t>
  </si>
  <si>
    <t>338-s4</t>
  </si>
  <si>
    <t>Rozpěra plotová komaxit pr.100mm délka 2,50m</t>
  </si>
  <si>
    <t>1171955273</t>
  </si>
  <si>
    <t>24</t>
  </si>
  <si>
    <t>338-s5</t>
  </si>
  <si>
    <t>Rozpěra plotová komaxit pr.40mm délka 1,00m</t>
  </si>
  <si>
    <t>-1209358877</t>
  </si>
  <si>
    <t>25</t>
  </si>
  <si>
    <t>348101220</t>
  </si>
  <si>
    <t>Osazení vrat nebo vrátek k oplocení na sloupky ocelové, plochy jednotlivě přes 2 do 4 m2</t>
  </si>
  <si>
    <t>1285411744</t>
  </si>
  <si>
    <t>26</t>
  </si>
  <si>
    <t>55342335.1</t>
  </si>
  <si>
    <t>branka plotová jednokřídlá Pz s PVC vrstvou 1100x2500mm</t>
  </si>
  <si>
    <t>-818670221</t>
  </si>
  <si>
    <t>27</t>
  </si>
  <si>
    <t>348101230</t>
  </si>
  <si>
    <t>Osazení vrat nebo vrátek k oplocení na sloupky ocelové, plochy jednotlivě přes 4 do 6 m2</t>
  </si>
  <si>
    <t>-773496312</t>
  </si>
  <si>
    <t>28</t>
  </si>
  <si>
    <t>55342360.1</t>
  </si>
  <si>
    <t>brána plotová dvoukřídlá Pz s PVC vrstvou 2500x2000mm</t>
  </si>
  <si>
    <t>-1458882498</t>
  </si>
  <si>
    <t>29</t>
  </si>
  <si>
    <t>348101270</t>
  </si>
  <si>
    <t>Osazení vrat nebo vrátek k oplocení na sloupky ocelové, plochy jednotlivě přes 15 m2</t>
  </si>
  <si>
    <t>1515331397</t>
  </si>
  <si>
    <t>30</t>
  </si>
  <si>
    <t>348-b1</t>
  </si>
  <si>
    <t>brána plotová dvoukřídlá Pz s PVC vrstvou 6000x4000mm</t>
  </si>
  <si>
    <t>336510143</t>
  </si>
  <si>
    <t>31</t>
  </si>
  <si>
    <t>348401140</t>
  </si>
  <si>
    <t>Montáž oplocení z pletiva strojového s napínacími dráty přes 2,0 do 4,0 m</t>
  </si>
  <si>
    <t>1059840930</t>
  </si>
  <si>
    <t>32</t>
  </si>
  <si>
    <t>31327504.1</t>
  </si>
  <si>
    <t>pletivo drátěné plastifikované se čtvercovými oky 50/2,7mm v 4000mm</t>
  </si>
  <si>
    <t>613332976</t>
  </si>
  <si>
    <t>33</t>
  </si>
  <si>
    <t>348401350</t>
  </si>
  <si>
    <t>Montáž oplocení z pletiva rozvinutí, uchycení a napnutí drátu napínacího</t>
  </si>
  <si>
    <t>1464954440</t>
  </si>
  <si>
    <t>160,000*5</t>
  </si>
  <si>
    <t>34</t>
  </si>
  <si>
    <t>15619100</t>
  </si>
  <si>
    <t>drát kruhový poplastovaný napínací 2,5/3,5mm</t>
  </si>
  <si>
    <t>1686773182</t>
  </si>
  <si>
    <t>800*1,05 'Přepočtené koeficientem množství</t>
  </si>
  <si>
    <t>35</t>
  </si>
  <si>
    <t>348401360</t>
  </si>
  <si>
    <t>Montáž oplocení z pletiva rozvinutí, uchycení a napnutí drátu přiháčkování pletiva k napínacímu drátu</t>
  </si>
  <si>
    <t>1448904802</t>
  </si>
  <si>
    <t>36</t>
  </si>
  <si>
    <t>31324826.1</t>
  </si>
  <si>
    <t>napínák na napínacího drátu</t>
  </si>
  <si>
    <t>-1968377569</t>
  </si>
  <si>
    <t>Komunikace pozemní</t>
  </si>
  <si>
    <t>37</t>
  </si>
  <si>
    <t>564710011</t>
  </si>
  <si>
    <t>Podklad nebo kryt z kameniva hrubého drceného vel. 8-16 mm s rozprostřením a zhutněním plochy přes 100 m2, po zhutnění tl. 50 mm</t>
  </si>
  <si>
    <t>-1532790786</t>
  </si>
  <si>
    <t>38</t>
  </si>
  <si>
    <t>564751115</t>
  </si>
  <si>
    <t>Podklad nebo kryt z kameniva hrubého drceného vel. 32-63 mm s rozprostřením a zhutněním plochy přes 100 m2, po zhutnění tl. 190 mm</t>
  </si>
  <si>
    <t>570367962</t>
  </si>
  <si>
    <t>39</t>
  </si>
  <si>
    <t>564801111</t>
  </si>
  <si>
    <t>Podklad ze štěrkodrti ŠD s rozprostřením a zhutněním plochy přes 100 m2, po zhutnění tl. 30 mm</t>
  </si>
  <si>
    <t>-1497103238</t>
  </si>
  <si>
    <t>fr.0-4</t>
  </si>
  <si>
    <t>1519,00</t>
  </si>
  <si>
    <t>fr.4-8</t>
  </si>
  <si>
    <t>40</t>
  </si>
  <si>
    <t>589141121</t>
  </si>
  <si>
    <t>Umělý trávník pro sportovní povrchy multisport včetně zásypu pískem výška vlasu do 25 mm z monofilních vláken</t>
  </si>
  <si>
    <t>951179057</t>
  </si>
  <si>
    <t>41</t>
  </si>
  <si>
    <t>589811111</t>
  </si>
  <si>
    <t>Umělý trávník pro sportovní povrchy vodorovné značení (lajnování) hřišť pro tenis a multisport šířky 5 cm</t>
  </si>
  <si>
    <t>32823736</t>
  </si>
  <si>
    <t>Trubní vedení</t>
  </si>
  <si>
    <t>42</t>
  </si>
  <si>
    <t>877245211</t>
  </si>
  <si>
    <t>Montáž tvarovek na kanalizačním potrubí z trub z plastu z tvrdého PVC nebo z polypropylenu v otevřeném výkopu jednoosých DN 80</t>
  </si>
  <si>
    <t>1686728278</t>
  </si>
  <si>
    <t>43</t>
  </si>
  <si>
    <t>28654511</t>
  </si>
  <si>
    <t>spojovací hrdlo PE drenážního systému budov DN 80</t>
  </si>
  <si>
    <t>1796441366</t>
  </si>
  <si>
    <t>44</t>
  </si>
  <si>
    <t>28654512</t>
  </si>
  <si>
    <t>koleno PE drenážního systému budov 90° DN 80</t>
  </si>
  <si>
    <t>-1919026141</t>
  </si>
  <si>
    <t>45</t>
  </si>
  <si>
    <t>877245221</t>
  </si>
  <si>
    <t>Montáž tvarovek na kanalizačním potrubí z trub z plastu z tvrdého PVC nebo z polypropylenu v otevřeném výkopu dvouosých DN 80</t>
  </si>
  <si>
    <t>-1549506429</t>
  </si>
  <si>
    <t>46</t>
  </si>
  <si>
    <t>28654515</t>
  </si>
  <si>
    <t>tvarovka T-kus PE drenážního systému budov DN 80</t>
  </si>
  <si>
    <t>1539563763</t>
  </si>
  <si>
    <t>Ostatní konstrukce a práce, bourání</t>
  </si>
  <si>
    <t>47</t>
  </si>
  <si>
    <t>914511112.1</t>
  </si>
  <si>
    <t>Montáž sloupku dopravních značek délky do 3,5 m do hliníkové patky pro sloupek D 60 mm</t>
  </si>
  <si>
    <t>-1536227473</t>
  </si>
  <si>
    <t>48</t>
  </si>
  <si>
    <t>916231213</t>
  </si>
  <si>
    <t>Osazení chodníkového obrubníku betonového se zřízením lože, s vyplněním a zatřením spár cementovou maltou stojatého s boční opěrou z betonu prostého, do lože z betonu prostého</t>
  </si>
  <si>
    <t>-751954151</t>
  </si>
  <si>
    <t>2*(49,00+31,00)</t>
  </si>
  <si>
    <t>49</t>
  </si>
  <si>
    <t>59217001</t>
  </si>
  <si>
    <t>obrubník betonový zahradní 1000x50x250mm</t>
  </si>
  <si>
    <t>576724029</t>
  </si>
  <si>
    <t>160*1,02 'Přepočtené koeficientem množství</t>
  </si>
  <si>
    <t>50</t>
  </si>
  <si>
    <t>916991121</t>
  </si>
  <si>
    <t>Lože pod obrubníky, krajníky nebo obruby z dlažebních kostek z betonu prostého</t>
  </si>
  <si>
    <t>1471858140</t>
  </si>
  <si>
    <t>160,00*0,15*0,20</t>
  </si>
  <si>
    <t>998</t>
  </si>
  <si>
    <t>Přesun hmot</t>
  </si>
  <si>
    <t>51</t>
  </si>
  <si>
    <t>998222012</t>
  </si>
  <si>
    <t>Přesun hmot pro tělovýchovné plochy dopravní vzdálenost do 200 m</t>
  </si>
  <si>
    <t>t</t>
  </si>
  <si>
    <t>-2127749176</t>
  </si>
  <si>
    <t>SO01b - Chodník</t>
  </si>
  <si>
    <t>121151103</t>
  </si>
  <si>
    <t>Sejmutí ornice strojně při souvislé ploše do 100 m2, tl. vrstvy do 200 mm</t>
  </si>
  <si>
    <t>-491862518</t>
  </si>
  <si>
    <t>3,10*15,60+2,00*12,40</t>
  </si>
  <si>
    <t>122251101</t>
  </si>
  <si>
    <t>Odkopávky a prokopávky nezapažené strojně v hornině třídy těžitelnosti I skupiny 3 do 20 m3</t>
  </si>
  <si>
    <t>1634197284</t>
  </si>
  <si>
    <t>(3,10*15,60+2,00*12,40)*0,15</t>
  </si>
  <si>
    <t>96749577</t>
  </si>
  <si>
    <t>10,974</t>
  </si>
  <si>
    <t>-327235421</t>
  </si>
  <si>
    <t>10,974-3,10</t>
  </si>
  <si>
    <t>-1418565917</t>
  </si>
  <si>
    <t>0,50*0,25*2*12,40</t>
  </si>
  <si>
    <t>181111111</t>
  </si>
  <si>
    <t>Plošná úprava terénu v zemině skupiny 1 až 4 s urovnáním povrchu bez doplnění ornice souvislé plochy do 500 m2 při nerovnostech terénu přes 50 do 100 mm v rovině nebo na svahu do 1:5</t>
  </si>
  <si>
    <t>-1095359403</t>
  </si>
  <si>
    <t>181351003</t>
  </si>
  <si>
    <t>Rozprostření a urovnání ornice v rovině nebo ve svahu sklonu do 1:5 strojně při souvislé ploše do 100 m2, tl. vrstvy do 200 mm</t>
  </si>
  <si>
    <t>318263923</t>
  </si>
  <si>
    <t>181411131</t>
  </si>
  <si>
    <t>Založení trávníku na půdě předem připravené plochy do 1000 m2 výsevem včetně utažení parkového v rovině nebo na svahu do 1:5</t>
  </si>
  <si>
    <t>1645930987</t>
  </si>
  <si>
    <t>-366676834</t>
  </si>
  <si>
    <t>73,16*0,02 'Přepočtené koeficientem množství</t>
  </si>
  <si>
    <t>149330071</t>
  </si>
  <si>
    <t>775438362</t>
  </si>
  <si>
    <t>564751101</t>
  </si>
  <si>
    <t>Podklad nebo kryt z kameniva hrubého drceného vel. 32-63 mm s rozprostřením a zhutněním plochy jednotlivě do 100 m2, po zhutnění tl. 150 mm</t>
  </si>
  <si>
    <t>221091148</t>
  </si>
  <si>
    <t>564801012</t>
  </si>
  <si>
    <t>Podklad ze štěrkodrti ŠD s rozprostřením a zhutněním plochy jednotlivě do 100 m2, po zhutnění tl. 40 mm</t>
  </si>
  <si>
    <t>-1613244148</t>
  </si>
  <si>
    <t>57,56</t>
  </si>
  <si>
    <t>596211111</t>
  </si>
  <si>
    <t>Kladení dlažby z betonových zámkových dlaždic komunikací pro pěší ručně s ložem z kameniva těženého nebo drceného tl. do 40 mm, s vyplněním spár s dvojitým hutněním, vibrováním a se smetením přebytečného materiálu na krajnici tl. 60 mm skupiny A, pro plochy přes 50 do 100 m2</t>
  </si>
  <si>
    <t>1853223025</t>
  </si>
  <si>
    <t>15,60*2,10+12,40*2,00</t>
  </si>
  <si>
    <t>59245015</t>
  </si>
  <si>
    <t>dlažba zámková tvaru I 200x165x60mm přírodní</t>
  </si>
  <si>
    <t>1916268351</t>
  </si>
  <si>
    <t>57,56*1,03 'Přepočtené koeficientem množství</t>
  </si>
  <si>
    <t>-942642631</t>
  </si>
  <si>
    <t>2*15,60+2,00+12,40</t>
  </si>
  <si>
    <t>739786308</t>
  </si>
  <si>
    <t>45,6*1,02 'Přepočtené koeficientem množství</t>
  </si>
  <si>
    <t>-1128545688</t>
  </si>
  <si>
    <t>45,60*0,15*0,20</t>
  </si>
  <si>
    <t>998223011</t>
  </si>
  <si>
    <t>Přesun hmot pro pozemní komunikace s krytem dlážděným dopravní vzdálenost do 200 m jakékoliv délky objektu</t>
  </si>
  <si>
    <t>1735363172</t>
  </si>
  <si>
    <t>SO01d - Dešťová kanalizace</t>
  </si>
  <si>
    <t xml:space="preserve">    4 - Vodorovné konstrukce</t>
  </si>
  <si>
    <t>-845887849</t>
  </si>
  <si>
    <t>85,00*1,10</t>
  </si>
  <si>
    <t>132251103</t>
  </si>
  <si>
    <t>Hloubení nezapažených rýh šířky do 800 mm strojně s urovnáním dna do předepsaného profilu a spádu v hornině třídy těžitelnosti I skupiny 3 přes 50 do 100 m3</t>
  </si>
  <si>
    <t>2119067961</t>
  </si>
  <si>
    <t>85,00*0,80*1,20</t>
  </si>
  <si>
    <t>540516776</t>
  </si>
  <si>
    <t>-476559134</t>
  </si>
  <si>
    <t>81,60-59,68</t>
  </si>
  <si>
    <t>1342398563</t>
  </si>
  <si>
    <t>výkop</t>
  </si>
  <si>
    <t>81,60</t>
  </si>
  <si>
    <t>odpočet lože a obsyp</t>
  </si>
  <si>
    <t>-6,80-13,92</t>
  </si>
  <si>
    <t>odpočet výustní objekt</t>
  </si>
  <si>
    <t>-1,20</t>
  </si>
  <si>
    <t>175151101</t>
  </si>
  <si>
    <t>Obsypání potrubí strojně sypaninou z vhodných třídy těžitelnosti I a II, skupiny 1 až 4 nebo materiálem připraveným podél výkopu ve vzdálenosti do 3 m od jeho kraje, pro jakoukoliv hloubku výkopu a míru zhutnění bez prohození sypaniny</t>
  </si>
  <si>
    <t>244581597</t>
  </si>
  <si>
    <t>58,00*0,80*0,30</t>
  </si>
  <si>
    <t>58331200</t>
  </si>
  <si>
    <t>štěrkopísek netříděný</t>
  </si>
  <si>
    <t>-1248617683</t>
  </si>
  <si>
    <t>13,92*2 'Přepočtené koeficientem množství</t>
  </si>
  <si>
    <t>-133755163</t>
  </si>
  <si>
    <t>-379905362</t>
  </si>
  <si>
    <t>-1271391697</t>
  </si>
  <si>
    <t>-455513343</t>
  </si>
  <si>
    <t>93,5*0,02 'Přepočtené koeficientem množství</t>
  </si>
  <si>
    <t>2141527149</t>
  </si>
  <si>
    <t>321213232</t>
  </si>
  <si>
    <t>Zdivo nadzákladové z lomového kamene vodních staveb přehrad, jezů a plavebních komor, spodní stavby vodních elektráren, odběrných věží a výpustných zařízení, opěrných zdí, šachet, šachtic a ostatních konstrukcí rubové z lomového kamene lomařsky upraveného se zatřením spár, na maltu cementovou MC 10</t>
  </si>
  <si>
    <t>-223499815</t>
  </si>
  <si>
    <t>výústní objekt</t>
  </si>
  <si>
    <t>0,80*1,00*1,50</t>
  </si>
  <si>
    <t>382411111.1</t>
  </si>
  <si>
    <t>Nadzemní nádrž z polyetylenu PE na dešťovou vodu univerzální, objemu 1000 l, připojení na dešťový svod a s přepadem do kanalizace</t>
  </si>
  <si>
    <t>-1473484262</t>
  </si>
  <si>
    <t>Vodorovné konstrukce</t>
  </si>
  <si>
    <t>451573111</t>
  </si>
  <si>
    <t>Lože pod potrubí, stoky a drobné objekty v otevřeném výkopu z písku a štěrkopísku do 63 mm</t>
  </si>
  <si>
    <t>-2015276790</t>
  </si>
  <si>
    <t>85,00*0,80*0,10</t>
  </si>
  <si>
    <t>871265231</t>
  </si>
  <si>
    <t>Kanalizační potrubí z tvrdého PVC v otevřeném výkopu ve sklonu do 20 %, hladkého plnostěnného jednovrstvého, tuhost třídy SN 10 DN 110</t>
  </si>
  <si>
    <t>-672480468</t>
  </si>
  <si>
    <t>877265211</t>
  </si>
  <si>
    <t>Montáž tvarovek na kanalizačním potrubí z trub z plastu z tvrdého PVC nebo z polypropylenu v otevřeném výkopu jednoosých DN 110</t>
  </si>
  <si>
    <t>1891073107</t>
  </si>
  <si>
    <t>28611351</t>
  </si>
  <si>
    <t>koleno kanalizační PVC KG 110x45°</t>
  </si>
  <si>
    <t>-1428014547</t>
  </si>
  <si>
    <t>877265221</t>
  </si>
  <si>
    <t>Montáž tvarovek na kanalizačním potrubí z trub z plastu z tvrdého PVC nebo z polypropylenu v otevřeném výkopu dvouosých DN 110</t>
  </si>
  <si>
    <t>607014165</t>
  </si>
  <si>
    <t>28611387</t>
  </si>
  <si>
    <t>odbočka kanalizační PVC s hrdlem 110/110/45°</t>
  </si>
  <si>
    <t>1181706596</t>
  </si>
  <si>
    <t>877265271</t>
  </si>
  <si>
    <t>Montáž tvarovek na kanalizačním potrubí z trub z plastu z tvrdého PVC nebo z polypropylenu v otevřeném výkopu lapačů střešních splavenin DN 100</t>
  </si>
  <si>
    <t>1301751680</t>
  </si>
  <si>
    <t>56231163</t>
  </si>
  <si>
    <t>lapač střešních splavenin se zápachovou klapkou a lapacím košem DN 125/110</t>
  </si>
  <si>
    <t>-930230448</t>
  </si>
  <si>
    <t>892312121</t>
  </si>
  <si>
    <t>Tlakové zkoušky vzduchem těsnícími vaky ucpávkovými DN 150</t>
  </si>
  <si>
    <t>úsek</t>
  </si>
  <si>
    <t>1560198814</t>
  </si>
  <si>
    <t>919441211</t>
  </si>
  <si>
    <t>Čelo propustku včetně římsy ze zdiva z lomového kamene, pro propustek z trub DN 300 až 500 mm</t>
  </si>
  <si>
    <t>240401058</t>
  </si>
  <si>
    <t>998276101</t>
  </si>
  <si>
    <t>Přesun hmot pro trubní vedení hloubené z trub z plastických hmot nebo sklolaminátových pro vodovody nebo kanalizace v otevřeném výkopu dopravní vzdálenost do 15 m</t>
  </si>
  <si>
    <t>-1364675386</t>
  </si>
  <si>
    <t>SO01e - Přípojka vody</t>
  </si>
  <si>
    <t>18,70*1,10</t>
  </si>
  <si>
    <t>132251101</t>
  </si>
  <si>
    <t>Hloubení nezapažených rýh šířky do 800 mm strojně s urovnáním dna do předepsaného profilu a spádu v hornině třídy těžitelnosti I skupiny 3 do 20 m3</t>
  </si>
  <si>
    <t>18,70*0,80*1,20</t>
  </si>
  <si>
    <t>17,952-11,968</t>
  </si>
  <si>
    <t>17,952</t>
  </si>
  <si>
    <t>-1,496-4,488</t>
  </si>
  <si>
    <t>18,70*0,80*0,30</t>
  </si>
  <si>
    <t>4,488*2 'Přepočtené koeficientem množství</t>
  </si>
  <si>
    <t>20,57*0,02 'Přepočtené koeficientem množství</t>
  </si>
  <si>
    <t>18,70*0,80*0,10</t>
  </si>
  <si>
    <t>871161211</t>
  </si>
  <si>
    <t>Montáž vodovodního potrubí z plastů v otevřeném výkopu z polyetylenu PE 100 svařovaných elektrotvarovkou SDR 11/PN16 D 32 x 3,0 mm</t>
  </si>
  <si>
    <t>1892984694</t>
  </si>
  <si>
    <t>28613110</t>
  </si>
  <si>
    <t>trubka vodovodní PE100 PN 16 SDR11 32x3,0mm</t>
  </si>
  <si>
    <t>1457401517</t>
  </si>
  <si>
    <t>20,7*1,015 'Přepočtené koeficientem množství</t>
  </si>
  <si>
    <t>877161101</t>
  </si>
  <si>
    <t>Montáž tvarovek na vodovodním plastovém potrubí z polyetylenu PE 100 elektrotvarovek SDR 11/PN16 spojek, oblouků nebo redukcí d 32</t>
  </si>
  <si>
    <t>257243778</t>
  </si>
  <si>
    <t>28615969</t>
  </si>
  <si>
    <t>elektrospojka SDR11 PE 100 PN16 D 32mm</t>
  </si>
  <si>
    <t>1092636666</t>
  </si>
  <si>
    <t>28653072</t>
  </si>
  <si>
    <t>vložka přechodová PE/mosaz pro vodovodní potrubí PN16 plyn PN10 vnější závit 32-1"</t>
  </si>
  <si>
    <t>-682558658</t>
  </si>
  <si>
    <t>899721111</t>
  </si>
  <si>
    <t>Signalizační vodič na potrubí DN do 150 mm</t>
  </si>
  <si>
    <t>1661360871</t>
  </si>
  <si>
    <t>899722114</t>
  </si>
  <si>
    <t>Krytí potrubí z plastů výstražnou fólií z PVC šířky 40 cm</t>
  </si>
  <si>
    <t>-1503391487</t>
  </si>
  <si>
    <t>899900100</t>
  </si>
  <si>
    <t>Napojení na stávající kanalizaci</t>
  </si>
  <si>
    <t>846357143</t>
  </si>
  <si>
    <t>722224153</t>
  </si>
  <si>
    <t>Armatury s jedním závitem ventily kulové zahradní uzávěry PN 15 do 120° C G 3/4" - 1"</t>
  </si>
  <si>
    <t>1845875269</t>
  </si>
  <si>
    <t>722220112</t>
  </si>
  <si>
    <t>Armatury s jedním závitem nástěnky pro výtokový ventil G 3/4"</t>
  </si>
  <si>
    <t>-805884889</t>
  </si>
  <si>
    <t>722220213</t>
  </si>
  <si>
    <t>Armatury s jedním závitem přechodové tvarovky PPR, PN 20 (SDR 6) s kovovým závitem vnitřním kolena 90° D 32 x G 1"</t>
  </si>
  <si>
    <t>1541426396</t>
  </si>
  <si>
    <t>722220223</t>
  </si>
  <si>
    <t>Armatury s jedním závitem přechodové tvarovky PPR, PN 20 (SDR 6) s kovovým závitem vnitřním T - kusy D 32 x G 1" x D 32</t>
  </si>
  <si>
    <t>-1992307186</t>
  </si>
  <si>
    <t>722224116</t>
  </si>
  <si>
    <t>Armatury s jedním závitem kohouty plnicí a vypouštěcí PN 10 G 3/4"</t>
  </si>
  <si>
    <t>759933892</t>
  </si>
  <si>
    <t>722232155</t>
  </si>
  <si>
    <t>Armatury se dvěma závity kulové kohouty PN 42 do 185 °C plnoprůtokové vnitřní závit těžká řada G 1"</t>
  </si>
  <si>
    <t>823277502</t>
  </si>
  <si>
    <t>722220233</t>
  </si>
  <si>
    <t>Armatury s jedním závitem přechodové tvarovky PPR, PN 20 (SDR 6) s kovovým závitem vnitřním přechodky dGK D 32 x G 1"</t>
  </si>
  <si>
    <t>7063897</t>
  </si>
  <si>
    <t>SO01f - Přípojka elektro, osvětlení hřiště</t>
  </si>
  <si>
    <t>PSV - Práce a dodávky PSV</t>
  </si>
  <si>
    <t xml:space="preserve">    741 - Elektroinstalace - silnoproud</t>
  </si>
  <si>
    <t>M - Práce a dodávky M</t>
  </si>
  <si>
    <t xml:space="preserve">    21-M - Elektromontáže</t>
  </si>
  <si>
    <t xml:space="preserve">    46-M - Zemní práce při extr.mont.pracích</t>
  </si>
  <si>
    <t>100,70*1,10</t>
  </si>
  <si>
    <t>110,77*0,02 'Přepočtené koeficientem množství</t>
  </si>
  <si>
    <t>PSV</t>
  </si>
  <si>
    <t>Práce a dodávky PSV</t>
  </si>
  <si>
    <t>741</t>
  </si>
  <si>
    <t>Elektroinstalace - silnoproud</t>
  </si>
  <si>
    <t>998741101</t>
  </si>
  <si>
    <t>Přesun hmot pro silnoproud stanovený z hmotnosti přesunovaného materiálu vodorovná dopravní vzdálenost do 50 m v objektech výšky do 6 m</t>
  </si>
  <si>
    <t>1618686975</t>
  </si>
  <si>
    <t>Práce a dodávky M</t>
  </si>
  <si>
    <t>21-M</t>
  </si>
  <si>
    <t>Elektromontáže</t>
  </si>
  <si>
    <t>210203901</t>
  </si>
  <si>
    <t>Montáž svítidel LED se zapojením vodičů průmyslových nebo venkovních na výložník nebo dřík</t>
  </si>
  <si>
    <t>1721460277</t>
  </si>
  <si>
    <t>34774113.1</t>
  </si>
  <si>
    <t>LED reflektor osazený SMD čipy, výkon 240W, úhel světla 90°, záruka 5 let. Krytí IP65</t>
  </si>
  <si>
    <t>250594006</t>
  </si>
  <si>
    <t>210204011</t>
  </si>
  <si>
    <t>Montáž stožárů osvětlení ocelových samostatně stojících, délky do 12 m</t>
  </si>
  <si>
    <t>64</t>
  </si>
  <si>
    <t>-549788055</t>
  </si>
  <si>
    <t>31674111</t>
  </si>
  <si>
    <t>stožár osvětlovací uliční Pz 159/133/114 v 12,2m</t>
  </si>
  <si>
    <t>128</t>
  </si>
  <si>
    <t>-894663787</t>
  </si>
  <si>
    <t>210204107</t>
  </si>
  <si>
    <t>Montáž výložníků osvětlení tříramenných sloupových, hmotnosti do 70 kg</t>
  </si>
  <si>
    <t>854837146</t>
  </si>
  <si>
    <t>31674013</t>
  </si>
  <si>
    <t>výložník rovný trojnásobný k osvětlovacím stožárům uličním vyložení 1000mm</t>
  </si>
  <si>
    <t>209279278</t>
  </si>
  <si>
    <t>210204201</t>
  </si>
  <si>
    <t>Montáž elektrovýzbroje stožárů osvětlení 1 okruh</t>
  </si>
  <si>
    <t>-549312800</t>
  </si>
  <si>
    <t>31674129</t>
  </si>
  <si>
    <t>výzbroj stožárová SV 6.6.4</t>
  </si>
  <si>
    <t>-2106473349</t>
  </si>
  <si>
    <t>210812011</t>
  </si>
  <si>
    <t>Montáž izolovaných kabelů měděných do 1 kV bez ukončení plných nebo laněných kulatých (např. CYKY, CHKE-R) uložených volně nebo v liště počtu a průřezu žil 3x1,5 až 6 mm2</t>
  </si>
  <si>
    <t>-724157984</t>
  </si>
  <si>
    <t>34111030</t>
  </si>
  <si>
    <t>kabel instalační jádro Cu plné izolace PVC plášť PVC 450/750V (CYKY) 3x1,5mm2</t>
  </si>
  <si>
    <t>1416433153</t>
  </si>
  <si>
    <t>100,7*1,15 'Přepočtené koeficientem množství</t>
  </si>
  <si>
    <t>210900100</t>
  </si>
  <si>
    <t>Napojení na stávající rozvod</t>
  </si>
  <si>
    <t>-536896887</t>
  </si>
  <si>
    <t>46-M</t>
  </si>
  <si>
    <t>Zemní práce při extr.mont.pracích</t>
  </si>
  <si>
    <t>460171272</t>
  </si>
  <si>
    <t>Hloubení nezapažených kabelových rýh strojně včetně urovnání dna s přemístěním výkopku do vzdálenosti 3 m od okraje jámy nebo s naložením na dopravní prostředek šířky 50 cm hloubky 80 cm v hornině třídy těžitelnosti I skupiny 3</t>
  </si>
  <si>
    <t>-309846269</t>
  </si>
  <si>
    <t>460451282</t>
  </si>
  <si>
    <t>Zásyp kabelových rýh strojně s přemístěním sypaniny ze vzdálenosti do 10 m, s uložením výkopku ve vrstvách včetně zhutnění a urovnání povrchu šířky 50 cm hloubky 80 cm z horniny třídy těžitelnosti I skupiny 3</t>
  </si>
  <si>
    <t>-1013834643</t>
  </si>
  <si>
    <t>460661112</t>
  </si>
  <si>
    <t>Kabelové lože z písku včetně podsypu, zhutnění a urovnání povrchu pro kabely nn bez zakrytí, šířky přes 35 do 50 cm</t>
  </si>
  <si>
    <t>-548070385</t>
  </si>
  <si>
    <t>460671114</t>
  </si>
  <si>
    <t>Výstražná fólie z PVC pro krytí kabelů včetně vyrovnání povrchu rýhy, rozvinutí a uložení fólie šířky do 40 cm</t>
  </si>
  <si>
    <t>1563174139</t>
  </si>
  <si>
    <t>460791214</t>
  </si>
  <si>
    <t>Montáž trubek ochranných uložených volně do rýhy plastových ohebných, vnitřního průměru přes 90 do 110 mm</t>
  </si>
  <si>
    <t>1478365933</t>
  </si>
  <si>
    <t>34571355</t>
  </si>
  <si>
    <t>trubka elektroinstalační ohebná dvouplášťová korugovaná (chránička) D 94/110mm, HDPE+LDPE</t>
  </si>
  <si>
    <t>-1648538134</t>
  </si>
  <si>
    <t>100,7*1,05 'Přepočtené koeficientem množství</t>
  </si>
  <si>
    <t>460905111</t>
  </si>
  <si>
    <t>Montáž kompaktního plastového pilíře pro rozvod nn samostatného šířky do 38 cm (např. SP100, SS100, ER112)</t>
  </si>
  <si>
    <t>-1439551393</t>
  </si>
  <si>
    <t>skříň pro osvětlení sportoviště včt.vybavení</t>
  </si>
  <si>
    <t>zemní práce</t>
  </si>
  <si>
    <t>35711804</t>
  </si>
  <si>
    <t>skříň přípojková kompaktní pilíř celoplastové provedení výzbroj 2x sada pojistkové spodky nožové velikosti 00 (SP200/NKP1P)</t>
  </si>
  <si>
    <t>982290795</t>
  </si>
  <si>
    <t>SO02 - Šatna a sklad sportovního vybavení</t>
  </si>
  <si>
    <t xml:space="preserve">    6 - Úpravy povrchů, podlahy a osazování výplní</t>
  </si>
  <si>
    <t xml:space="preserve">    762 - Konstrukce tesařské</t>
  </si>
  <si>
    <t xml:space="preserve">    764 - Konstrukce klempířské</t>
  </si>
  <si>
    <t xml:space="preserve">    766 - Konstrukce truhlářské</t>
  </si>
  <si>
    <t xml:space="preserve">    776 - Podlahy povlakové</t>
  </si>
  <si>
    <t xml:space="preserve">    783 - Dokončovací práce - nátěry</t>
  </si>
  <si>
    <t>-1496399103</t>
  </si>
  <si>
    <t>4,51*12,30</t>
  </si>
  <si>
    <t>-1506379826</t>
  </si>
  <si>
    <t>12,30*4,51*0,20</t>
  </si>
  <si>
    <t>-1739752108</t>
  </si>
  <si>
    <t>11,095</t>
  </si>
  <si>
    <t>1668867321</t>
  </si>
  <si>
    <t>-933953629</t>
  </si>
  <si>
    <t>1842111415</t>
  </si>
  <si>
    <t>-74310036</t>
  </si>
  <si>
    <t>-1521587092</t>
  </si>
  <si>
    <t>55,473*0,02 'Přepočtené koeficientem množství</t>
  </si>
  <si>
    <t>-350406630</t>
  </si>
  <si>
    <t>-1695655973</t>
  </si>
  <si>
    <t>Úpravy povrchů, podlahy a osazování výplní</t>
  </si>
  <si>
    <t>632481215</t>
  </si>
  <si>
    <t>Separační vrstva k oddělení podlahových vrstev z geotextilie</t>
  </si>
  <si>
    <t>-1687359059</t>
  </si>
  <si>
    <t>12,30*4,51</t>
  </si>
  <si>
    <t>635111215</t>
  </si>
  <si>
    <t>Násyp ze štěrkopísku, písku nebo kameniva pod podlahy se zhutněním ze štěrkopísku</t>
  </si>
  <si>
    <t>-1895746191</t>
  </si>
  <si>
    <t>12,30*4,51*0,08</t>
  </si>
  <si>
    <t>635111241</t>
  </si>
  <si>
    <t>Násyp ze štěrkopísku, písku nebo kameniva pod podlahy se zhutněním z kameniva hrubého 8-16</t>
  </si>
  <si>
    <t>1596825838</t>
  </si>
  <si>
    <t>12,30*4,51*0,145</t>
  </si>
  <si>
    <t>635111242.1</t>
  </si>
  <si>
    <t>Násyp pod podlahy z hrubého kameniva 32-63 se zhutněním</t>
  </si>
  <si>
    <t>608045520</t>
  </si>
  <si>
    <t>12,30*4,51*0,125</t>
  </si>
  <si>
    <t>-75940543</t>
  </si>
  <si>
    <t>2*(12,30+4,50)</t>
  </si>
  <si>
    <t>2003007919</t>
  </si>
  <si>
    <t>33,6*1,02 'Přepočtené koeficientem množství</t>
  </si>
  <si>
    <t>-609300049</t>
  </si>
  <si>
    <t>33,60*0,15*0,20</t>
  </si>
  <si>
    <t>61093415</t>
  </si>
  <si>
    <t>741110512</t>
  </si>
  <si>
    <t>Montáž lišt a kanálků elektroinstalačních se spojkami, ohyby a rohy a s nasunutím do krabic vkládacích s víčkem, šířky do přes 60 do 120 mm</t>
  </si>
  <si>
    <t>602768447</t>
  </si>
  <si>
    <t>34571216</t>
  </si>
  <si>
    <t>kanál elektroinstalační hranatý PVC 100x40mm</t>
  </si>
  <si>
    <t>-2126459777</t>
  </si>
  <si>
    <t>150*1,05 'Přepočtené koeficientem množství</t>
  </si>
  <si>
    <t>741112021</t>
  </si>
  <si>
    <t>Montáž krabic elektroinstalačních bez napojení na trubky a lišty, demontáže a montáže víčka a přístroje protahovacích nebo odbočných nástěnných plastových čtyřhranných, vel. do 100x100 mm</t>
  </si>
  <si>
    <t>1734839542</t>
  </si>
  <si>
    <t>34571482</t>
  </si>
  <si>
    <t>krabice v uzavřeném provedení PVC s krytím IP 54 čtvercová 100x100mm</t>
  </si>
  <si>
    <t>1337517818</t>
  </si>
  <si>
    <t>741122201</t>
  </si>
  <si>
    <t>Montáž kabelů měděných bez ukončení uložených volně nebo v liště plných kulatých (např. CYKY) počtu a průřezu žil 2x1,5 až 6 mm2</t>
  </si>
  <si>
    <t>-1290367632</t>
  </si>
  <si>
    <t>630666204</t>
  </si>
  <si>
    <t>150*1,15 'Přepočtené koeficientem množství</t>
  </si>
  <si>
    <t>741310001</t>
  </si>
  <si>
    <t>Montáž spínačů jedno nebo dvoupólových nástěnných se zapojením vodičů, pro prostředí normální spínačů, řazení 1-jednopólových</t>
  </si>
  <si>
    <t>-1452177735</t>
  </si>
  <si>
    <t>34535015</t>
  </si>
  <si>
    <t>spínač nástěnný jednopólový, řazení 1, IP44, šroubové svorky</t>
  </si>
  <si>
    <t>-609548</t>
  </si>
  <si>
    <t>741313051</t>
  </si>
  <si>
    <t>Montáž zásuvek domovních se zapojením vodičů šroubové připojení nástěnných do 25 A, provedení 3P + PE</t>
  </si>
  <si>
    <t>-2014249186</t>
  </si>
  <si>
    <t>35811476</t>
  </si>
  <si>
    <t>zásuvka nástěnná 16A - 4pól, řazení 3P+PE IP44, šroubové svorky</t>
  </si>
  <si>
    <t>-2036612737</t>
  </si>
  <si>
    <t>741370002</t>
  </si>
  <si>
    <t>Montáž svítidel žárovkových se zapojením vodičů bytových nebo společenských místností stropních přisazených 1 zdroj se sklem</t>
  </si>
  <si>
    <t>-2129263050</t>
  </si>
  <si>
    <t>34825003</t>
  </si>
  <si>
    <t>svítidlo interiérové stropní přisazené kruhové D 300-450mm 1900-2500lm</t>
  </si>
  <si>
    <t>445197389</t>
  </si>
  <si>
    <t>741370032</t>
  </si>
  <si>
    <t>Montáž svítidel žárovkových se zapojením vodičů bytových nebo společenských místností nástěnných přisazených 1 zdroj se sklem</t>
  </si>
  <si>
    <t>-262551535</t>
  </si>
  <si>
    <t>34845005</t>
  </si>
  <si>
    <t>svítidlo exteriérové nástěnné přisazené LED 1000-1500lm</t>
  </si>
  <si>
    <t>1585534582</t>
  </si>
  <si>
    <t>741810001</t>
  </si>
  <si>
    <t>Zkoušky a prohlídky elektrických rozvodů a zařízení celková prohlídka a vyhotovení revizní zprávy pro objem montážních prací do 100 tis. Kč</t>
  </si>
  <si>
    <t>-745640417</t>
  </si>
  <si>
    <t>741900100</t>
  </si>
  <si>
    <t>D+M podružný rozvaděč domovní (3x okruh světelný, 4x okruh zásuvkový)</t>
  </si>
  <si>
    <t>47686454</t>
  </si>
  <si>
    <t>741900200</t>
  </si>
  <si>
    <t>Podružný materiál</t>
  </si>
  <si>
    <t>-214838049</t>
  </si>
  <si>
    <t>741900300</t>
  </si>
  <si>
    <t>Přidružené pracovní výkony</t>
  </si>
  <si>
    <t>200207119</t>
  </si>
  <si>
    <t>1798922001</t>
  </si>
  <si>
    <t>762</t>
  </si>
  <si>
    <t>Konstrukce tesařské</t>
  </si>
  <si>
    <t>762081410</t>
  </si>
  <si>
    <t>Hoblování hraněného řeziva zabudovaného do konstrukce vícestranné hranoly</t>
  </si>
  <si>
    <t>-1042446076</t>
  </si>
  <si>
    <t>konce krokví</t>
  </si>
  <si>
    <t>2*13*0,46*4*0,15</t>
  </si>
  <si>
    <t>762083122</t>
  </si>
  <si>
    <t>Impregnace řeziva máčením proti dřevokaznému hmyzu, houbám a plísním, třída ohrožení 3 a 4 (dřevo v exteriéru)</t>
  </si>
  <si>
    <t>-1909734118</t>
  </si>
  <si>
    <t>1,641+2,073+0,846+0,812+4,381</t>
  </si>
  <si>
    <t>762332133</t>
  </si>
  <si>
    <t>Montáž vázaných konstrukcí krovů střech pultových, sedlových, valbových, stanových čtvercového nebo obdélníkového půdorysu z řeziva hraněného průřezové plochy přes 224 do 288 cm2</t>
  </si>
  <si>
    <t>38434200</t>
  </si>
  <si>
    <t>"krokve 150/150" 13*5,10</t>
  </si>
  <si>
    <t>60512135</t>
  </si>
  <si>
    <t>hranol stavební řezivo průřezu do 288cm2 do dl 6m</t>
  </si>
  <si>
    <t>1505354840</t>
  </si>
  <si>
    <t>66,30*0,15*0,15*1,1</t>
  </si>
  <si>
    <t>762341210</t>
  </si>
  <si>
    <t>Montáž bednění střech rovných a šikmých sklonu do 60° s vyřezáním otvorů z prken hrubých na sraz tl. do 32 mm</t>
  </si>
  <si>
    <t>806377927</t>
  </si>
  <si>
    <t>12,70*5,10</t>
  </si>
  <si>
    <t>60511120</t>
  </si>
  <si>
    <t>řezivo stavební prkna prismovaná středová tl 25(32)mm dl 2-5m</t>
  </si>
  <si>
    <t>1257493505</t>
  </si>
  <si>
    <t>64,77*0,032 'Přepočtené koeficientem množství</t>
  </si>
  <si>
    <t>762395000</t>
  </si>
  <si>
    <t>Spojovací prostředky krovů, bednění a laťování, nadstřešních konstrukcí svory, prkna, hřebíky, pásová ocel, vruty</t>
  </si>
  <si>
    <t>957552453</t>
  </si>
  <si>
    <t>1,641+2,073</t>
  </si>
  <si>
    <t>762421036</t>
  </si>
  <si>
    <t>Obložení stropů nebo střešních podhledů z dřevoštěpkových desek OSB šroubovaných na pero a drážku broušených, tloušťky desky 22 mm</t>
  </si>
  <si>
    <t>1295932367</t>
  </si>
  <si>
    <t>26,70+12,80</t>
  </si>
  <si>
    <t>762431036</t>
  </si>
  <si>
    <t>Obložení stěn z dřevoštěpkových desek OSB přibíjených na pero a drážku broušených, tloušťky desky 22 mm</t>
  </si>
  <si>
    <t>270378058</t>
  </si>
  <si>
    <t>2,465*(7,71+3,71)+3,02*(7,71+3,71)+4*(2,465+3,02)/2*3,46</t>
  </si>
  <si>
    <t>762439001</t>
  </si>
  <si>
    <t>Obložení stěn montáž roštu podkladového</t>
  </si>
  <si>
    <t>-27982498</t>
  </si>
  <si>
    <t>100,595/0,65</t>
  </si>
  <si>
    <t>60514114</t>
  </si>
  <si>
    <t>řezivo jehličnaté lať impregnovaná dl 4 m</t>
  </si>
  <si>
    <t>-1494175781</t>
  </si>
  <si>
    <t>154,762*0,003 'Přepočtené koeficientem množství</t>
  </si>
  <si>
    <t>762495000</t>
  </si>
  <si>
    <t>Spojovací prostředky olištování spár, obložení stropů, střešních podhledů a stěn hřebíky, vruty</t>
  </si>
  <si>
    <t>1158356275</t>
  </si>
  <si>
    <t>39,50+100,595</t>
  </si>
  <si>
    <t>762511276</t>
  </si>
  <si>
    <t>Podlahové konstrukce podkladové z dřevoštěpkových desek OSB jednovrstvých šroubovaných na pero a drážku broušených, tloušťky desky 22 mm</t>
  </si>
  <si>
    <t>-1666398300</t>
  </si>
  <si>
    <t>39,50</t>
  </si>
  <si>
    <t>762512261</t>
  </si>
  <si>
    <t>Podlahové konstrukce podkladové montáž roštu podkladového</t>
  </si>
  <si>
    <t>-242295687</t>
  </si>
  <si>
    <t>"100/100" 19*4,05</t>
  </si>
  <si>
    <t>"100/150" 4*12,30</t>
  </si>
  <si>
    <t>52</t>
  </si>
  <si>
    <t>60512125</t>
  </si>
  <si>
    <t>hranol stavební řezivo průřezu do 120cm2 do dl 6m</t>
  </si>
  <si>
    <t>-484530734</t>
  </si>
  <si>
    <t>"100/100" 19*4,05*0,10*0,10*1,1</t>
  </si>
  <si>
    <t>53</t>
  </si>
  <si>
    <t>60512132</t>
  </si>
  <si>
    <t>hranol stavební řezivo průřezu do 224cm2 přes dl 8m</t>
  </si>
  <si>
    <t>-1990881197</t>
  </si>
  <si>
    <t>"100/150" 4*12,30*0,10*0,15*1,1</t>
  </si>
  <si>
    <t>54</t>
  </si>
  <si>
    <t>762595001</t>
  </si>
  <si>
    <t>Spojovací prostředky podlah a podkladových konstrukcí hřebíky, vruty</t>
  </si>
  <si>
    <t>-1206499831</t>
  </si>
  <si>
    <t>55</t>
  </si>
  <si>
    <t>762713130</t>
  </si>
  <si>
    <t>Montáž prostorových vázaných konstrukcí z řeziva hraněného nebo polohraněného průřezové plochy přes 224 do 288 cm2</t>
  </si>
  <si>
    <t>1726612546</t>
  </si>
  <si>
    <t>"sloupky 150/150" 2,60*13+3,20*13+2,90*4</t>
  </si>
  <si>
    <t>"vaznice 150/150" 2*12,30</t>
  </si>
  <si>
    <t>"vodorovné prvky 150/150" 12,30*4+4,05*4</t>
  </si>
  <si>
    <t>56</t>
  </si>
  <si>
    <t>60512136</t>
  </si>
  <si>
    <t>hranol stavební řezivo průřezu do 288cm2 dl 6-8m</t>
  </si>
  <si>
    <t>998033779</t>
  </si>
  <si>
    <t>177,00*0,15*0,15*1,1</t>
  </si>
  <si>
    <t>57</t>
  </si>
  <si>
    <t>762795000</t>
  </si>
  <si>
    <t>Spojovací prostředky prostorových vázaných konstrukcí hřebíky, svory, fixační prkna</t>
  </si>
  <si>
    <t>968868536</t>
  </si>
  <si>
    <t>58</t>
  </si>
  <si>
    <t>998762101</t>
  </si>
  <si>
    <t>Přesun hmot pro konstrukce tesařské stanovený z hmotnosti přesunovaného materiálu vodorovná dopravní vzdálenost do 50 m v objektech výšky do 6 m</t>
  </si>
  <si>
    <t>-1509636098</t>
  </si>
  <si>
    <t>764</t>
  </si>
  <si>
    <t>Konstrukce klempířské</t>
  </si>
  <si>
    <t>59</t>
  </si>
  <si>
    <t>764002414</t>
  </si>
  <si>
    <t>Montáž strukturované oddělovací rohože jakékoli rš</t>
  </si>
  <si>
    <t>50182988</t>
  </si>
  <si>
    <t>60</t>
  </si>
  <si>
    <t>28329043</t>
  </si>
  <si>
    <t>fólie difuzně propustné s nakašírovanou strukturovanou rohoží pod hladkou plechovou krytinu se samolepící páskou v podélném přesahu</t>
  </si>
  <si>
    <t>-1094845106</t>
  </si>
  <si>
    <t>64,77*1,15 'Přepočtené koeficientem množství</t>
  </si>
  <si>
    <t>61</t>
  </si>
  <si>
    <t>764111641</t>
  </si>
  <si>
    <t>Krytina ze svitků, ze šablon nebo taškových tabulí z pozinkovaného plechu s povrchovou úpravou s úpravou u okapů, prostupů a výčnělků střechy rovné drážkováním ze svitků do rš 670 mm, sklon střechy do 30°</t>
  </si>
  <si>
    <t>-1495571800</t>
  </si>
  <si>
    <t>62</t>
  </si>
  <si>
    <t>764212636</t>
  </si>
  <si>
    <t>Oplechování střešních prvků z pozinkovaného plechu s povrchovou úpravou štítu závětrnou lištou rš 500 mm</t>
  </si>
  <si>
    <t>891656382</t>
  </si>
  <si>
    <t>2*5,10+12,70</t>
  </si>
  <si>
    <t>63</t>
  </si>
  <si>
    <t>764212663</t>
  </si>
  <si>
    <t>Oplechování střešních prvků z pozinkovaného plechu s povrchovou úpravou okapu střechy rovné okapovým plechem rš 250 mm</t>
  </si>
  <si>
    <t>-2128571839</t>
  </si>
  <si>
    <t>764216601</t>
  </si>
  <si>
    <t>Oplechování parapetů z pozinkovaného plechu s povrchovou úpravou rovných mechanicky kotvené, bez rohů rš 160 mm</t>
  </si>
  <si>
    <t>-2063132384</t>
  </si>
  <si>
    <t>3*1,80+2*1,90</t>
  </si>
  <si>
    <t>65</t>
  </si>
  <si>
    <t>764511602</t>
  </si>
  <si>
    <t>Žlab podokapní z pozinkovaného plechu s povrchovou úpravou včetně háků a čel půlkruhový rš 330 mm</t>
  </si>
  <si>
    <t>-942817273</t>
  </si>
  <si>
    <t>66</t>
  </si>
  <si>
    <t>764511642</t>
  </si>
  <si>
    <t>Žlab podokapní z pozinkovaného plechu s povrchovou úpravou včetně háků a čel kotlík oválný (trychtýřový), rš žlabu/průměr svodu 330/100 mm</t>
  </si>
  <si>
    <t>-1091494328</t>
  </si>
  <si>
    <t>67</t>
  </si>
  <si>
    <t>764518622</t>
  </si>
  <si>
    <t>Svod z pozinkovaného plechu s upraveným povrchem včetně objímek, kolen a odskoků kruhový, průměru 100 mm</t>
  </si>
  <si>
    <t>-801133936</t>
  </si>
  <si>
    <t>68</t>
  </si>
  <si>
    <t>998764101</t>
  </si>
  <si>
    <t>Přesun hmot pro konstrukce klempířské stanovený z hmotnosti přesunovaného materiálu vodorovná dopravní vzdálenost do 50 m v objektech výšky do 6 m</t>
  </si>
  <si>
    <t>-1142724416</t>
  </si>
  <si>
    <t>766</t>
  </si>
  <si>
    <t>Konstrukce truhlářské</t>
  </si>
  <si>
    <t>69</t>
  </si>
  <si>
    <t>766412214</t>
  </si>
  <si>
    <t>Montáž obložení stěn palubkami na pero a drážku plochy přes 5 m2 z měkkého dřeva, šířky přes 100 mm</t>
  </si>
  <si>
    <t>1825227611</t>
  </si>
  <si>
    <t>2,90*12,30+3,60*12,30+2*(2,90+3,60)/2*4,05</t>
  </si>
  <si>
    <t>70</t>
  </si>
  <si>
    <t>61189995</t>
  </si>
  <si>
    <t>palubky podlahové smrk tl 24mm A/B</t>
  </si>
  <si>
    <t>-577522248</t>
  </si>
  <si>
    <t>106,275*1,1 'Přepočtené koeficientem množství</t>
  </si>
  <si>
    <t>71</t>
  </si>
  <si>
    <t>766417211</t>
  </si>
  <si>
    <t>Montáž obložení stěn rošt podkladový</t>
  </si>
  <si>
    <t>-358199063</t>
  </si>
  <si>
    <t>106,275/0,65</t>
  </si>
  <si>
    <t>72</t>
  </si>
  <si>
    <t>-221327696</t>
  </si>
  <si>
    <t>163,5*0,00325 'Přepočtené koeficientem množství</t>
  </si>
  <si>
    <t>73</t>
  </si>
  <si>
    <t>766621201</t>
  </si>
  <si>
    <t>Montáž oken dřevěných včetně montáže rámu plochy přes 1 m2 otevíravých do dřevěné konstrukce, výšky do 1,5 m včt.kování a doplňků</t>
  </si>
  <si>
    <t>1505483222</t>
  </si>
  <si>
    <t>1,80*0,60*3</t>
  </si>
  <si>
    <t>1,90*1,50*2</t>
  </si>
  <si>
    <t>74</t>
  </si>
  <si>
    <t>61110010</t>
  </si>
  <si>
    <t>okno dřevěné otevíravé/sklopné dvojsklo přes plochu 1m2 do v 1,5m včt.kování a doplňků</t>
  </si>
  <si>
    <t>-646580701</t>
  </si>
  <si>
    <t>75</t>
  </si>
  <si>
    <t>766660511</t>
  </si>
  <si>
    <t>Montáž dveřních křídel dřevěných nebo plastových vchodových dveří včetně rámu do dřevěných konstrukcí jednokřídlových bez nadsvětlíku</t>
  </si>
  <si>
    <t>332595774</t>
  </si>
  <si>
    <t>76</t>
  </si>
  <si>
    <t>61173202</t>
  </si>
  <si>
    <t>dveře jednokřídlé dřevěné plné max rozměru otvoru 2,42m2 bezpečnostní třídy RC2 včt.kování a zárubně</t>
  </si>
  <si>
    <t>-1762641888</t>
  </si>
  <si>
    <t>2*1,00*2,15</t>
  </si>
  <si>
    <t>4,3*1,8 'Přepočtené koeficientem množství</t>
  </si>
  <si>
    <t>77</t>
  </si>
  <si>
    <t>998766101</t>
  </si>
  <si>
    <t>Přesun hmot pro konstrukce truhlářské stanovený z hmotnosti přesunovaného materiálu vodorovná dopravní vzdálenost do 50 m v objektech výšky do 6 m</t>
  </si>
  <si>
    <t>863680800</t>
  </si>
  <si>
    <t>776</t>
  </si>
  <si>
    <t>Podlahy povlakové</t>
  </si>
  <si>
    <t>78</t>
  </si>
  <si>
    <t>776111311</t>
  </si>
  <si>
    <t>Příprava podkladu vysátí podlah</t>
  </si>
  <si>
    <t>-215847602</t>
  </si>
  <si>
    <t>79</t>
  </si>
  <si>
    <t>776121411</t>
  </si>
  <si>
    <t>Příprava podkladu penetrace dvousložková podlah na dřevo (špachtlováním)</t>
  </si>
  <si>
    <t>1207925848</t>
  </si>
  <si>
    <t>80</t>
  </si>
  <si>
    <t>776131111</t>
  </si>
  <si>
    <t>Příprava podkladu vyztužení podkladu armovacím pletivem ze skelných vláken</t>
  </si>
  <si>
    <t>-785455536</t>
  </si>
  <si>
    <t>81</t>
  </si>
  <si>
    <t>776141111</t>
  </si>
  <si>
    <t>Příprava podkladu vyrovnání samonivelační stěrkou podlah min.pevnosti 20 MPa, tloušťky do 3 mm</t>
  </si>
  <si>
    <t>1394772371</t>
  </si>
  <si>
    <t>82</t>
  </si>
  <si>
    <t>776222111</t>
  </si>
  <si>
    <t>Montáž podlahovin z PVC lepením 2-složkovým lepidlem (do vlhkých prostor) z pásů</t>
  </si>
  <si>
    <t>1164603432</t>
  </si>
  <si>
    <t>83</t>
  </si>
  <si>
    <t>28411016</t>
  </si>
  <si>
    <t>PVC vinyl heterogenní protiskluzná (třída B) tl 2,00mm, nášlapná vrstva 0,70mm, otlak do 0,05 mm, R10, hořlavost Bfl S1</t>
  </si>
  <si>
    <t>-1484700130</t>
  </si>
  <si>
    <t>39,5*1,1 'Přepočtené koeficientem množství</t>
  </si>
  <si>
    <t>84</t>
  </si>
  <si>
    <t>776411111</t>
  </si>
  <si>
    <t>Montáž soklíků lepením obvodových, výšky do 80 mm</t>
  </si>
  <si>
    <t>398987257</t>
  </si>
  <si>
    <t>2*(7,71+3,46)+2*(3,71+3,46)</t>
  </si>
  <si>
    <t>85</t>
  </si>
  <si>
    <t>28411006</t>
  </si>
  <si>
    <t>lišta soklová PVC samolepící 15x50mm</t>
  </si>
  <si>
    <t>641464816</t>
  </si>
  <si>
    <t>36,68*1,02 'Přepočtené koeficientem množství</t>
  </si>
  <si>
    <t>86</t>
  </si>
  <si>
    <t>998776101</t>
  </si>
  <si>
    <t>Přesun hmot pro podlahy povlakové stanovený z hmotnosti přesunovaného materiálu vodorovná dopravní vzdálenost do 50 m v objektech výšky do 6 m</t>
  </si>
  <si>
    <t>1763849637</t>
  </si>
  <si>
    <t>783</t>
  </si>
  <si>
    <t>Dokončovací práce - nátěry</t>
  </si>
  <si>
    <t>87</t>
  </si>
  <si>
    <t>783101203</t>
  </si>
  <si>
    <t>Příprava podkladu truhlářských konstrukcí před provedením nátěru broušení smirkovým papírem nebo plátnem jemné</t>
  </si>
  <si>
    <t>-1607917000</t>
  </si>
  <si>
    <t>163,50+7,176</t>
  </si>
  <si>
    <t>88</t>
  </si>
  <si>
    <t>783113101</t>
  </si>
  <si>
    <t>Napouštěcí nátěr truhlářských konstrukcí jednonásobný syntetický</t>
  </si>
  <si>
    <t>522537224</t>
  </si>
  <si>
    <t>89</t>
  </si>
  <si>
    <t>783114101</t>
  </si>
  <si>
    <t>Základní nátěr truhlářských konstrukcí jednonásobný syntetický</t>
  </si>
  <si>
    <t>-1481351761</t>
  </si>
  <si>
    <t>90</t>
  </si>
  <si>
    <t>783118101</t>
  </si>
  <si>
    <t>Lazurovací nátěr truhlářských konstrukcí jednonásobný syntetický</t>
  </si>
  <si>
    <t>-1060097115</t>
  </si>
  <si>
    <t>dvě vrstvy</t>
  </si>
  <si>
    <t>170,676*2</t>
  </si>
  <si>
    <t>91</t>
  </si>
  <si>
    <t>783214101</t>
  </si>
  <si>
    <t>Základní nátěr tesařských konstrukcí jednonásobný syntetický</t>
  </si>
  <si>
    <t>-1887305329</t>
  </si>
  <si>
    <t>podhled vnitřní</t>
  </si>
  <si>
    <t>stěny vnitřní</t>
  </si>
  <si>
    <t>100,595</t>
  </si>
  <si>
    <t>92</t>
  </si>
  <si>
    <t>783218111</t>
  </si>
  <si>
    <t>Lazurovací nátěr tesařských konstrukcí dvojnásobný syntetický</t>
  </si>
  <si>
    <t>-79956904</t>
  </si>
  <si>
    <t>VON - Vedlejší a ostatní náklady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</si>
  <si>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</si>
  <si>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</si>
  <si>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</si>
  <si>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</si>
  <si>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>VRN</t>
  </si>
  <si>
    <t>Vedlejší rozpočtové náklady</t>
  </si>
  <si>
    <t>VRN1</t>
  </si>
  <si>
    <t>Průzkumné, geodetické a projektové práce</t>
  </si>
  <si>
    <t>011002000</t>
  </si>
  <si>
    <t>Průzkumné práce</t>
  </si>
  <si>
    <t>…</t>
  </si>
  <si>
    <t>1024</t>
  </si>
  <si>
    <t>-195219704</t>
  </si>
  <si>
    <t>vytýčení inženýrských sítí</t>
  </si>
  <si>
    <t>012103000</t>
  </si>
  <si>
    <t>Geodetické práce před výstavbou</t>
  </si>
  <si>
    <t>-167874044</t>
  </si>
  <si>
    <t>vytyčení hranic pozemků,</t>
  </si>
  <si>
    <t>výšková měření,</t>
  </si>
  <si>
    <t>určení průběhu nadzemního nebo podzemního stávajícího i plánovaného vedení inženýrských sítí,</t>
  </si>
  <si>
    <t>zaměření stávajícího objektu,</t>
  </si>
  <si>
    <t>určení vytyčovací sítě,</t>
  </si>
  <si>
    <t>vytyčení staveniště a stavebního objektu, případně další</t>
  </si>
  <si>
    <t>012303000</t>
  </si>
  <si>
    <t>Geodetické práce po výstavbě</t>
  </si>
  <si>
    <t>-1031756828</t>
  </si>
  <si>
    <t>zaměření skutečného provedení stavby, včt. komunikací a inženýrských sítí</t>
  </si>
  <si>
    <t>012403000</t>
  </si>
  <si>
    <t>Kartografické práce</t>
  </si>
  <si>
    <t>-1663286187</t>
  </si>
  <si>
    <t>zdokumentování veškerých geodetických měření</t>
  </si>
  <si>
    <t>vyhotovení geometrického plánu - 4 paré</t>
  </si>
  <si>
    <t>VRN3</t>
  </si>
  <si>
    <t>Zařízení staveniště</t>
  </si>
  <si>
    <t>030001000</t>
  </si>
  <si>
    <t>-19501350</t>
  </si>
  <si>
    <t>Náklady na zařízení staveniště zahrnují:</t>
  </si>
  <si>
    <t>související (přípravné) práce,</t>
  </si>
  <si>
    <t>vybavení staveniště,</t>
  </si>
  <si>
    <t>připojení na inženýrské sítě včetně nákladů na energie,</t>
  </si>
  <si>
    <t>zabezpečení staveniště,</t>
  </si>
  <si>
    <t>zrušení zařízení staveniště.</t>
  </si>
  <si>
    <t>VRN4</t>
  </si>
  <si>
    <t>Inženýrská činnost</t>
  </si>
  <si>
    <t>049303000</t>
  </si>
  <si>
    <t>Náklady vzniklé v souvislosti s předáním stavby</t>
  </si>
  <si>
    <t>1023965672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</si>
</sst>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281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7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left"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9" fillId="0" borderId="14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19" xfId="0" applyNumberFormat="1" applyFont="1" applyBorder="1" applyAlignment="1" applyProtection="1">
      <alignment vertical="center"/>
    </xf>
    <xf numFmtId="4" fontId="29" fillId="0" borderId="20" xfId="0" applyNumberFormat="1" applyFont="1" applyBorder="1" applyAlignment="1" applyProtection="1">
      <alignment vertical="center"/>
    </xf>
    <xf numFmtId="166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3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2" fillId="0" borderId="12" xfId="0" applyNumberFormat="1" applyFont="1" applyBorder="1" applyAlignment="1" applyProtection="1"/>
    <xf numFmtId="166" fontId="32" fillId="0" borderId="13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4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5" fillId="0" borderId="22" xfId="0" applyFont="1" applyBorder="1" applyAlignment="1" applyProtection="1">
      <alignment horizontal="center" vertical="center"/>
    </xf>
    <xf numFmtId="49" fontId="35" fillId="0" borderId="22" xfId="0" applyNumberFormat="1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center" vertical="center" wrapText="1"/>
    </xf>
    <xf numFmtId="167" fontId="35" fillId="0" borderId="22" xfId="0" applyNumberFormat="1" applyFont="1" applyBorder="1" applyAlignment="1" applyProtection="1">
      <alignment vertical="center"/>
    </xf>
    <xf numFmtId="4" fontId="35" fillId="2" borderId="22" xfId="0" applyNumberFormat="1" applyFont="1" applyFill="1" applyBorder="1" applyAlignment="1" applyProtection="1">
      <alignment vertical="center"/>
      <protection locked="0"/>
    </xf>
    <xf numFmtId="4" fontId="35" fillId="0" borderId="22" xfId="0" applyNumberFormat="1" applyFont="1" applyBorder="1" applyAlignment="1" applyProtection="1">
      <alignment vertical="center"/>
    </xf>
    <xf numFmtId="0" fontId="36" fillId="0" borderId="3" xfId="0" applyFont="1" applyBorder="1" applyAlignment="1">
      <alignment vertical="center"/>
    </xf>
    <xf numFmtId="0" fontId="35" fillId="2" borderId="14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 applyProtection="1">
      <alignment horizontal="center" vertical="center"/>
    </xf>
    <xf numFmtId="0" fontId="23" fillId="2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3" fillId="0" borderId="20" xfId="0" applyNumberFormat="1" applyFont="1" applyBorder="1" applyAlignment="1" applyProtection="1">
      <alignment vertical="center"/>
    </xf>
    <xf numFmtId="166" fontId="23" fillId="0" borderId="21" xfId="0" applyNumberFormat="1" applyFont="1" applyBorder="1" applyAlignment="1" applyProtection="1">
      <alignment vertical="center"/>
    </xf>
    <xf numFmtId="0" fontId="35" fillId="2" borderId="19" xfId="0" applyFont="1" applyFill="1" applyBorder="1" applyAlignment="1" applyProtection="1">
      <alignment horizontal="left" vertical="center"/>
      <protection locked="0"/>
    </xf>
    <xf numFmtId="0" fontId="35" fillId="0" borderId="20" xfId="0" applyFont="1" applyBorder="1" applyAlignment="1" applyProtection="1">
      <alignment horizontal="center"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styles" Target="styles.xml" /><Relationship Id="rId10" Type="http://schemas.openxmlformats.org/officeDocument/2006/relationships/theme" Target="theme/theme1.xml" /><Relationship Id="rId11" Type="http://schemas.openxmlformats.org/officeDocument/2006/relationships/calcChain" Target="calcChain.xml" /><Relationship Id="rId12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s="1" customFormat="1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s="1" customFormat="1" ht="12" customHeight="1">
      <c r="B7" s="21"/>
      <c r="C7" s="22"/>
      <c r="D7" s="32" t="s">
        <v>18</v>
      </c>
      <c r="E7" s="22"/>
      <c r="F7" s="22"/>
      <c r="G7" s="22"/>
      <c r="H7" s="22"/>
      <c r="I7" s="22"/>
      <c r="J7" s="22"/>
      <c r="K7" s="27" t="s">
        <v>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19</v>
      </c>
      <c r="AL7" s="22"/>
      <c r="AM7" s="22"/>
      <c r="AN7" s="27" t="s">
        <v>1</v>
      </c>
      <c r="AO7" s="22"/>
      <c r="AP7" s="22"/>
      <c r="AQ7" s="22"/>
      <c r="AR7" s="20"/>
      <c r="BE7" s="31"/>
      <c r="BS7" s="17" t="s">
        <v>6</v>
      </c>
    </row>
    <row r="8" s="1" customFormat="1" ht="12" customHeight="1">
      <c r="B8" s="21"/>
      <c r="C8" s="22"/>
      <c r="D8" s="32" t="s">
        <v>20</v>
      </c>
      <c r="E8" s="22"/>
      <c r="F8" s="22"/>
      <c r="G8" s="22"/>
      <c r="H8" s="22"/>
      <c r="I8" s="22"/>
      <c r="J8" s="22"/>
      <c r="K8" s="27" t="s">
        <v>21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22</v>
      </c>
      <c r="AL8" s="22"/>
      <c r="AM8" s="22"/>
      <c r="AN8" s="33" t="s">
        <v>23</v>
      </c>
      <c r="AO8" s="22"/>
      <c r="AP8" s="22"/>
      <c r="AQ8" s="22"/>
      <c r="AR8" s="20"/>
      <c r="BE8" s="31"/>
      <c r="BS8" s="17" t="s">
        <v>6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s="1" customFormat="1" ht="12" customHeight="1">
      <c r="B10" s="21"/>
      <c r="C10" s="22"/>
      <c r="D10" s="32" t="s">
        <v>24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25</v>
      </c>
      <c r="AL10" s="22"/>
      <c r="AM10" s="22"/>
      <c r="AN10" s="27" t="s">
        <v>1</v>
      </c>
      <c r="AO10" s="22"/>
      <c r="AP10" s="22"/>
      <c r="AQ10" s="22"/>
      <c r="AR10" s="20"/>
      <c r="BE10" s="31"/>
      <c r="BS10" s="17" t="s">
        <v>6</v>
      </c>
    </row>
    <row r="11" s="1" customFormat="1" ht="18.48" customHeight="1">
      <c r="B11" s="21"/>
      <c r="C11" s="22"/>
      <c r="D11" s="22"/>
      <c r="E11" s="27" t="s">
        <v>26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27</v>
      </c>
      <c r="AL11" s="22"/>
      <c r="AM11" s="22"/>
      <c r="AN11" s="27" t="s">
        <v>1</v>
      </c>
      <c r="AO11" s="22"/>
      <c r="AP11" s="22"/>
      <c r="AQ11" s="22"/>
      <c r="AR11" s="20"/>
      <c r="BE11" s="31"/>
      <c r="BS11" s="17" t="s">
        <v>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s="1" customFormat="1" ht="12" customHeight="1">
      <c r="B13" s="21"/>
      <c r="C13" s="22"/>
      <c r="D13" s="32" t="s">
        <v>28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25</v>
      </c>
      <c r="AL13" s="22"/>
      <c r="AM13" s="22"/>
      <c r="AN13" s="34" t="s">
        <v>29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29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27</v>
      </c>
      <c r="AL14" s="22"/>
      <c r="AM14" s="22"/>
      <c r="AN14" s="34" t="s">
        <v>29</v>
      </c>
      <c r="AO14" s="22"/>
      <c r="AP14" s="22"/>
      <c r="AQ14" s="22"/>
      <c r="AR14" s="20"/>
      <c r="BE14" s="31"/>
      <c r="BS14" s="17" t="s">
        <v>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30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25</v>
      </c>
      <c r="AL16" s="22"/>
      <c r="AM16" s="22"/>
      <c r="AN16" s="27" t="s">
        <v>1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31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27</v>
      </c>
      <c r="AL17" s="22"/>
      <c r="AM17" s="22"/>
      <c r="AN17" s="27" t="s">
        <v>1</v>
      </c>
      <c r="AO17" s="22"/>
      <c r="AP17" s="22"/>
      <c r="AQ17" s="22"/>
      <c r="AR17" s="20"/>
      <c r="BE17" s="31"/>
      <c r="BS17" s="17" t="s">
        <v>32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33</v>
      </c>
    </row>
    <row r="19" s="1" customFormat="1" ht="12" customHeight="1">
      <c r="B19" s="21"/>
      <c r="C19" s="22"/>
      <c r="D19" s="32" t="s">
        <v>34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25</v>
      </c>
      <c r="AL19" s="22"/>
      <c r="AM19" s="22"/>
      <c r="AN19" s="27" t="s">
        <v>1</v>
      </c>
      <c r="AO19" s="22"/>
      <c r="AP19" s="22"/>
      <c r="AQ19" s="22"/>
      <c r="AR19" s="20"/>
      <c r="BE19" s="31"/>
      <c r="BS19" s="17" t="s">
        <v>33</v>
      </c>
    </row>
    <row r="20" s="1" customFormat="1" ht="18.48" customHeight="1">
      <c r="B20" s="21"/>
      <c r="C20" s="22"/>
      <c r="D20" s="22"/>
      <c r="E20" s="27" t="s">
        <v>35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27</v>
      </c>
      <c r="AL20" s="22"/>
      <c r="AM20" s="22"/>
      <c r="AN20" s="27" t="s">
        <v>1</v>
      </c>
      <c r="AO20" s="22"/>
      <c r="AP20" s="22"/>
      <c r="AQ20" s="22"/>
      <c r="AR20" s="20"/>
      <c r="BE20" s="31"/>
      <c r="BS20" s="17" t="s">
        <v>4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36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16.5" customHeight="1">
      <c r="B23" s="21"/>
      <c r="C23" s="22"/>
      <c r="D23" s="22"/>
      <c r="E23" s="36" t="s">
        <v>1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2" customFormat="1" ht="25.92" customHeight="1">
      <c r="A26" s="38"/>
      <c r="B26" s="39"/>
      <c r="C26" s="40"/>
      <c r="D26" s="41" t="s">
        <v>37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ROUND(AG94,0)</f>
        <v>0</v>
      </c>
      <c r="AL26" s="42"/>
      <c r="AM26" s="42"/>
      <c r="AN26" s="42"/>
      <c r="AO26" s="42"/>
      <c r="AP26" s="40"/>
      <c r="AQ26" s="40"/>
      <c r="AR26" s="44"/>
      <c r="BE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E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38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39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40</v>
      </c>
      <c r="AL28" s="45"/>
      <c r="AM28" s="45"/>
      <c r="AN28" s="45"/>
      <c r="AO28" s="45"/>
      <c r="AP28" s="40"/>
      <c r="AQ28" s="40"/>
      <c r="AR28" s="44"/>
      <c r="BE28" s="31"/>
    </row>
    <row r="29" s="3" customFormat="1" ht="14.4" customHeight="1">
      <c r="A29" s="3"/>
      <c r="B29" s="46"/>
      <c r="C29" s="47"/>
      <c r="D29" s="32" t="s">
        <v>41</v>
      </c>
      <c r="E29" s="47"/>
      <c r="F29" s="32" t="s">
        <v>42</v>
      </c>
      <c r="G29" s="47"/>
      <c r="H29" s="47"/>
      <c r="I29" s="47"/>
      <c r="J29" s="47"/>
      <c r="K29" s="47"/>
      <c r="L29" s="48">
        <v>0.20999999999999999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ROUND(AZ94, 0)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ROUND(AV94, 0)</f>
        <v>0</v>
      </c>
      <c r="AL29" s="47"/>
      <c r="AM29" s="47"/>
      <c r="AN29" s="47"/>
      <c r="AO29" s="47"/>
      <c r="AP29" s="47"/>
      <c r="AQ29" s="47"/>
      <c r="AR29" s="50"/>
      <c r="BE29" s="51"/>
    </row>
    <row r="30" s="3" customFormat="1" ht="14.4" customHeight="1">
      <c r="A30" s="3"/>
      <c r="B30" s="46"/>
      <c r="C30" s="47"/>
      <c r="D30" s="47"/>
      <c r="E30" s="47"/>
      <c r="F30" s="32" t="s">
        <v>43</v>
      </c>
      <c r="G30" s="47"/>
      <c r="H30" s="47"/>
      <c r="I30" s="47"/>
      <c r="J30" s="47"/>
      <c r="K30" s="47"/>
      <c r="L30" s="48">
        <v>0.14999999999999999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ROUND(BA94, 0)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ROUND(AW94, 0)</f>
        <v>0</v>
      </c>
      <c r="AL30" s="47"/>
      <c r="AM30" s="47"/>
      <c r="AN30" s="47"/>
      <c r="AO30" s="47"/>
      <c r="AP30" s="47"/>
      <c r="AQ30" s="47"/>
      <c r="AR30" s="50"/>
      <c r="BE30" s="51"/>
    </row>
    <row r="31" hidden="1" s="3" customFormat="1" ht="14.4" customHeight="1">
      <c r="A31" s="3"/>
      <c r="B31" s="46"/>
      <c r="C31" s="47"/>
      <c r="D31" s="47"/>
      <c r="E31" s="47"/>
      <c r="F31" s="32" t="s">
        <v>44</v>
      </c>
      <c r="G31" s="47"/>
      <c r="H31" s="47"/>
      <c r="I31" s="47"/>
      <c r="J31" s="47"/>
      <c r="K31" s="47"/>
      <c r="L31" s="48">
        <v>0.20999999999999999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ROUND(BB94, 0)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E31" s="51"/>
    </row>
    <row r="32" hidden="1" s="3" customFormat="1" ht="14.4" customHeight="1">
      <c r="A32" s="3"/>
      <c r="B32" s="46"/>
      <c r="C32" s="47"/>
      <c r="D32" s="47"/>
      <c r="E32" s="47"/>
      <c r="F32" s="32" t="s">
        <v>45</v>
      </c>
      <c r="G32" s="47"/>
      <c r="H32" s="47"/>
      <c r="I32" s="47"/>
      <c r="J32" s="47"/>
      <c r="K32" s="47"/>
      <c r="L32" s="48">
        <v>0.14999999999999999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ROUND(BC94, 0)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E32" s="51"/>
    </row>
    <row r="33" hidden="1" s="3" customFormat="1" ht="14.4" customHeight="1">
      <c r="A33" s="3"/>
      <c r="B33" s="46"/>
      <c r="C33" s="47"/>
      <c r="D33" s="47"/>
      <c r="E33" s="47"/>
      <c r="F33" s="32" t="s">
        <v>46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ROUND(BD94, 0)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E33" s="51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E34" s="31"/>
    </row>
    <row r="35" s="2" customFormat="1" ht="25.92" customHeight="1">
      <c r="A35" s="38"/>
      <c r="B35" s="39"/>
      <c r="C35" s="52"/>
      <c r="D35" s="53" t="s">
        <v>47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48</v>
      </c>
      <c r="U35" s="54"/>
      <c r="V35" s="54"/>
      <c r="W35" s="54"/>
      <c r="X35" s="56" t="s">
        <v>49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4"/>
      <c r="BE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E36" s="38"/>
    </row>
    <row r="37" s="2" customFormat="1" ht="14.4" customHeight="1">
      <c r="A37" s="38"/>
      <c r="B37" s="39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4"/>
      <c r="BE37" s="38"/>
    </row>
    <row r="38" s="1" customFormat="1" ht="14.4" customHeight="1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0"/>
    </row>
    <row r="39" s="1" customFormat="1" ht="14.4" customHeight="1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0"/>
    </row>
    <row r="40" s="1" customFormat="1" ht="14.4" customHeight="1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0"/>
    </row>
    <row r="41" s="1" customFormat="1" ht="14.4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s="1" customFormat="1" ht="14.4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s="1" customFormat="1" ht="14.4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="1" customFormat="1" ht="14.4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="1" customFormat="1" ht="14.4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="1" customFormat="1" ht="14.4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="1" customFormat="1" ht="14.4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="1" customFormat="1" ht="14.4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="2" customFormat="1" ht="14.4" customHeight="1">
      <c r="B49" s="59"/>
      <c r="C49" s="60"/>
      <c r="D49" s="61" t="s">
        <v>50</v>
      </c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1" t="s">
        <v>51</v>
      </c>
      <c r="AI49" s="62"/>
      <c r="AJ49" s="62"/>
      <c r="AK49" s="62"/>
      <c r="AL49" s="62"/>
      <c r="AM49" s="62"/>
      <c r="AN49" s="62"/>
      <c r="AO49" s="62"/>
      <c r="AP49" s="60"/>
      <c r="AQ49" s="60"/>
      <c r="AR49" s="63"/>
    </row>
    <row r="50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="2" customFormat="1">
      <c r="A60" s="38"/>
      <c r="B60" s="39"/>
      <c r="C60" s="40"/>
      <c r="D60" s="64" t="s">
        <v>52</v>
      </c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64" t="s">
        <v>53</v>
      </c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64" t="s">
        <v>52</v>
      </c>
      <c r="AI60" s="42"/>
      <c r="AJ60" s="42"/>
      <c r="AK60" s="42"/>
      <c r="AL60" s="42"/>
      <c r="AM60" s="64" t="s">
        <v>53</v>
      </c>
      <c r="AN60" s="42"/>
      <c r="AO60" s="42"/>
      <c r="AP60" s="40"/>
      <c r="AQ60" s="40"/>
      <c r="AR60" s="44"/>
      <c r="BE60" s="38"/>
    </row>
    <row r="61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="2" customFormat="1">
      <c r="A64" s="38"/>
      <c r="B64" s="39"/>
      <c r="C64" s="40"/>
      <c r="D64" s="61" t="s">
        <v>54</v>
      </c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65"/>
      <c r="AC64" s="65"/>
      <c r="AD64" s="65"/>
      <c r="AE64" s="65"/>
      <c r="AF64" s="65"/>
      <c r="AG64" s="65"/>
      <c r="AH64" s="61" t="s">
        <v>55</v>
      </c>
      <c r="AI64" s="65"/>
      <c r="AJ64" s="65"/>
      <c r="AK64" s="65"/>
      <c r="AL64" s="65"/>
      <c r="AM64" s="65"/>
      <c r="AN64" s="65"/>
      <c r="AO64" s="65"/>
      <c r="AP64" s="40"/>
      <c r="AQ64" s="40"/>
      <c r="AR64" s="44"/>
      <c r="BE64" s="38"/>
    </row>
    <row r="65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="2" customFormat="1">
      <c r="A75" s="38"/>
      <c r="B75" s="39"/>
      <c r="C75" s="40"/>
      <c r="D75" s="64" t="s">
        <v>52</v>
      </c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64" t="s">
        <v>53</v>
      </c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64" t="s">
        <v>52</v>
      </c>
      <c r="AI75" s="42"/>
      <c r="AJ75" s="42"/>
      <c r="AK75" s="42"/>
      <c r="AL75" s="42"/>
      <c r="AM75" s="64" t="s">
        <v>53</v>
      </c>
      <c r="AN75" s="42"/>
      <c r="AO75" s="42"/>
      <c r="AP75" s="40"/>
      <c r="AQ75" s="40"/>
      <c r="AR75" s="44"/>
      <c r="BE75" s="38"/>
    </row>
    <row r="76" s="2" customForma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4"/>
      <c r="BE76" s="38"/>
    </row>
    <row r="77" s="2" customFormat="1" ht="6.96" customHeight="1">
      <c r="A77" s="38"/>
      <c r="B77" s="66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7"/>
      <c r="AG77" s="67"/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44"/>
      <c r="BE77" s="38"/>
    </row>
    <row r="81" s="2" customFormat="1" ht="6.96" customHeight="1">
      <c r="A81" s="38"/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 s="69"/>
      <c r="AO81" s="69"/>
      <c r="AP81" s="69"/>
      <c r="AQ81" s="69"/>
      <c r="AR81" s="44"/>
      <c r="BE81" s="38"/>
    </row>
    <row r="82" s="2" customFormat="1" ht="24.96" customHeight="1">
      <c r="A82" s="38"/>
      <c r="B82" s="39"/>
      <c r="C82" s="23" t="s">
        <v>56</v>
      </c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4"/>
      <c r="B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4"/>
      <c r="BE83" s="38"/>
    </row>
    <row r="84" s="4" customFormat="1" ht="12" customHeight="1">
      <c r="A84" s="4"/>
      <c r="B84" s="70"/>
      <c r="C84" s="32" t="s">
        <v>13</v>
      </c>
      <c r="D84" s="71"/>
      <c r="E84" s="71"/>
      <c r="F84" s="71"/>
      <c r="G84" s="71"/>
      <c r="H84" s="71"/>
      <c r="I84" s="71"/>
      <c r="J84" s="71"/>
      <c r="K84" s="71"/>
      <c r="L84" s="71" t="str">
        <f>K5</f>
        <v>2023-02-05</v>
      </c>
      <c r="M84" s="71"/>
      <c r="N84" s="71"/>
      <c r="O84" s="71"/>
      <c r="P84" s="71"/>
      <c r="Q84" s="71"/>
      <c r="R84" s="71"/>
      <c r="S84" s="71"/>
      <c r="T84" s="71"/>
      <c r="U84" s="71"/>
      <c r="V84" s="71"/>
      <c r="W84" s="71"/>
      <c r="X84" s="71"/>
      <c r="Y84" s="71"/>
      <c r="Z84" s="71"/>
      <c r="AA84" s="71"/>
      <c r="AB84" s="71"/>
      <c r="AC84" s="71"/>
      <c r="AD84" s="71"/>
      <c r="AE84" s="71"/>
      <c r="AF84" s="71"/>
      <c r="AG84" s="71"/>
      <c r="AH84" s="71"/>
      <c r="AI84" s="71"/>
      <c r="AJ84" s="71"/>
      <c r="AK84" s="71"/>
      <c r="AL84" s="71"/>
      <c r="AM84" s="71"/>
      <c r="AN84" s="71"/>
      <c r="AO84" s="71"/>
      <c r="AP84" s="71"/>
      <c r="AQ84" s="71"/>
      <c r="AR84" s="72"/>
      <c r="BE84" s="4"/>
    </row>
    <row r="85" s="5" customFormat="1" ht="36.96" customHeight="1">
      <c r="A85" s="5"/>
      <c r="B85" s="73"/>
      <c r="C85" s="74" t="s">
        <v>16</v>
      </c>
      <c r="D85" s="75"/>
      <c r="E85" s="75"/>
      <c r="F85" s="75"/>
      <c r="G85" s="75"/>
      <c r="H85" s="75"/>
      <c r="I85" s="75"/>
      <c r="J85" s="75"/>
      <c r="K85" s="75"/>
      <c r="L85" s="76" t="str">
        <f>K6</f>
        <v>Výstavba víceúčelového areálu pro sportovní a volnočasové aktivity v obci Volfířov</v>
      </c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5"/>
      <c r="AN85" s="75"/>
      <c r="AO85" s="75"/>
      <c r="AP85" s="75"/>
      <c r="AQ85" s="75"/>
      <c r="AR85" s="77"/>
      <c r="BE85" s="5"/>
    </row>
    <row r="86" s="2" customFormat="1" ht="6.96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4"/>
      <c r="BE86" s="38"/>
    </row>
    <row r="87" s="2" customFormat="1" ht="12" customHeight="1">
      <c r="A87" s="38"/>
      <c r="B87" s="39"/>
      <c r="C87" s="32" t="s">
        <v>20</v>
      </c>
      <c r="D87" s="40"/>
      <c r="E87" s="40"/>
      <c r="F87" s="40"/>
      <c r="G87" s="40"/>
      <c r="H87" s="40"/>
      <c r="I87" s="40"/>
      <c r="J87" s="40"/>
      <c r="K87" s="40"/>
      <c r="L87" s="78" t="str">
        <f>IF(K8="","",K8)</f>
        <v xml:space="preserve"> </v>
      </c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32" t="s">
        <v>22</v>
      </c>
      <c r="AJ87" s="40"/>
      <c r="AK87" s="40"/>
      <c r="AL87" s="40"/>
      <c r="AM87" s="79" t="str">
        <f>IF(AN8= "","",AN8)</f>
        <v>13. 2. 2023</v>
      </c>
      <c r="AN87" s="79"/>
      <c r="AO87" s="40"/>
      <c r="AP87" s="40"/>
      <c r="AQ87" s="40"/>
      <c r="AR87" s="44"/>
      <c r="B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4"/>
      <c r="BE88" s="38"/>
    </row>
    <row r="89" s="2" customFormat="1" ht="15.15" customHeight="1">
      <c r="A89" s="38"/>
      <c r="B89" s="39"/>
      <c r="C89" s="32" t="s">
        <v>24</v>
      </c>
      <c r="D89" s="40"/>
      <c r="E89" s="40"/>
      <c r="F89" s="40"/>
      <c r="G89" s="40"/>
      <c r="H89" s="40"/>
      <c r="I89" s="40"/>
      <c r="J89" s="40"/>
      <c r="K89" s="40"/>
      <c r="L89" s="71" t="str">
        <f>IF(E11= "","",E11)</f>
        <v>Obec Volfířov</v>
      </c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32" t="s">
        <v>30</v>
      </c>
      <c r="AJ89" s="40"/>
      <c r="AK89" s="40"/>
      <c r="AL89" s="40"/>
      <c r="AM89" s="80" t="str">
        <f>IF(E17="","",E17)</f>
        <v>f-plan spol. s r.o.</v>
      </c>
      <c r="AN89" s="71"/>
      <c r="AO89" s="71"/>
      <c r="AP89" s="71"/>
      <c r="AQ89" s="40"/>
      <c r="AR89" s="44"/>
      <c r="AS89" s="81" t="s">
        <v>57</v>
      </c>
      <c r="AT89" s="82"/>
      <c r="AU89" s="83"/>
      <c r="AV89" s="83"/>
      <c r="AW89" s="83"/>
      <c r="AX89" s="83"/>
      <c r="AY89" s="83"/>
      <c r="AZ89" s="83"/>
      <c r="BA89" s="83"/>
      <c r="BB89" s="83"/>
      <c r="BC89" s="83"/>
      <c r="BD89" s="84"/>
      <c r="BE89" s="38"/>
    </row>
    <row r="90" s="2" customFormat="1" ht="15.15" customHeight="1">
      <c r="A90" s="38"/>
      <c r="B90" s="39"/>
      <c r="C90" s="32" t="s">
        <v>28</v>
      </c>
      <c r="D90" s="40"/>
      <c r="E90" s="40"/>
      <c r="F90" s="40"/>
      <c r="G90" s="40"/>
      <c r="H90" s="40"/>
      <c r="I90" s="40"/>
      <c r="J90" s="40"/>
      <c r="K90" s="40"/>
      <c r="L90" s="71" t="str">
        <f>IF(E14= "Vyplň údaj","",E14)</f>
        <v/>
      </c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32" t="s">
        <v>34</v>
      </c>
      <c r="AJ90" s="40"/>
      <c r="AK90" s="40"/>
      <c r="AL90" s="40"/>
      <c r="AM90" s="80" t="str">
        <f>IF(E20="","",E20)</f>
        <v>Martin Lang</v>
      </c>
      <c r="AN90" s="71"/>
      <c r="AO90" s="71"/>
      <c r="AP90" s="71"/>
      <c r="AQ90" s="40"/>
      <c r="AR90" s="44"/>
      <c r="AS90" s="85"/>
      <c r="AT90" s="86"/>
      <c r="AU90" s="87"/>
      <c r="AV90" s="87"/>
      <c r="AW90" s="87"/>
      <c r="AX90" s="87"/>
      <c r="AY90" s="87"/>
      <c r="AZ90" s="87"/>
      <c r="BA90" s="87"/>
      <c r="BB90" s="87"/>
      <c r="BC90" s="87"/>
      <c r="BD90" s="88"/>
      <c r="BE90" s="38"/>
    </row>
    <row r="91" s="2" customFormat="1" ht="10.8" customHeight="1">
      <c r="A91" s="38"/>
      <c r="B91" s="39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4"/>
      <c r="AS91" s="89"/>
      <c r="AT91" s="90"/>
      <c r="AU91" s="91"/>
      <c r="AV91" s="91"/>
      <c r="AW91" s="91"/>
      <c r="AX91" s="91"/>
      <c r="AY91" s="91"/>
      <c r="AZ91" s="91"/>
      <c r="BA91" s="91"/>
      <c r="BB91" s="91"/>
      <c r="BC91" s="91"/>
      <c r="BD91" s="92"/>
      <c r="BE91" s="38"/>
    </row>
    <row r="92" s="2" customFormat="1" ht="29.28" customHeight="1">
      <c r="A92" s="38"/>
      <c r="B92" s="39"/>
      <c r="C92" s="93" t="s">
        <v>58</v>
      </c>
      <c r="D92" s="94"/>
      <c r="E92" s="94"/>
      <c r="F92" s="94"/>
      <c r="G92" s="94"/>
      <c r="H92" s="95"/>
      <c r="I92" s="96" t="s">
        <v>59</v>
      </c>
      <c r="J92" s="94"/>
      <c r="K92" s="94"/>
      <c r="L92" s="94"/>
      <c r="M92" s="94"/>
      <c r="N92" s="94"/>
      <c r="O92" s="94"/>
      <c r="P92" s="94"/>
      <c r="Q92" s="94"/>
      <c r="R92" s="94"/>
      <c r="S92" s="94"/>
      <c r="T92" s="94"/>
      <c r="U92" s="94"/>
      <c r="V92" s="94"/>
      <c r="W92" s="94"/>
      <c r="X92" s="94"/>
      <c r="Y92" s="94"/>
      <c r="Z92" s="94"/>
      <c r="AA92" s="94"/>
      <c r="AB92" s="94"/>
      <c r="AC92" s="94"/>
      <c r="AD92" s="94"/>
      <c r="AE92" s="94"/>
      <c r="AF92" s="94"/>
      <c r="AG92" s="97" t="s">
        <v>60</v>
      </c>
      <c r="AH92" s="94"/>
      <c r="AI92" s="94"/>
      <c r="AJ92" s="94"/>
      <c r="AK92" s="94"/>
      <c r="AL92" s="94"/>
      <c r="AM92" s="94"/>
      <c r="AN92" s="96" t="s">
        <v>61</v>
      </c>
      <c r="AO92" s="94"/>
      <c r="AP92" s="98"/>
      <c r="AQ92" s="99" t="s">
        <v>62</v>
      </c>
      <c r="AR92" s="44"/>
      <c r="AS92" s="100" t="s">
        <v>63</v>
      </c>
      <c r="AT92" s="101" t="s">
        <v>64</v>
      </c>
      <c r="AU92" s="101" t="s">
        <v>65</v>
      </c>
      <c r="AV92" s="101" t="s">
        <v>66</v>
      </c>
      <c r="AW92" s="101" t="s">
        <v>67</v>
      </c>
      <c r="AX92" s="101" t="s">
        <v>68</v>
      </c>
      <c r="AY92" s="101" t="s">
        <v>69</v>
      </c>
      <c r="AZ92" s="101" t="s">
        <v>70</v>
      </c>
      <c r="BA92" s="101" t="s">
        <v>71</v>
      </c>
      <c r="BB92" s="101" t="s">
        <v>72</v>
      </c>
      <c r="BC92" s="101" t="s">
        <v>73</v>
      </c>
      <c r="BD92" s="102" t="s">
        <v>74</v>
      </c>
      <c r="BE92" s="38"/>
    </row>
    <row r="93" s="2" customFormat="1" ht="10.8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4"/>
      <c r="AS93" s="103"/>
      <c r="AT93" s="104"/>
      <c r="AU93" s="104"/>
      <c r="AV93" s="104"/>
      <c r="AW93" s="104"/>
      <c r="AX93" s="104"/>
      <c r="AY93" s="104"/>
      <c r="AZ93" s="104"/>
      <c r="BA93" s="104"/>
      <c r="BB93" s="104"/>
      <c r="BC93" s="104"/>
      <c r="BD93" s="105"/>
      <c r="BE93" s="38"/>
    </row>
    <row r="94" s="6" customFormat="1" ht="32.4" customHeight="1">
      <c r="A94" s="6"/>
      <c r="B94" s="106"/>
      <c r="C94" s="107" t="s">
        <v>75</v>
      </c>
      <c r="D94" s="108"/>
      <c r="E94" s="108"/>
      <c r="F94" s="108"/>
      <c r="G94" s="108"/>
      <c r="H94" s="108"/>
      <c r="I94" s="108"/>
      <c r="J94" s="108"/>
      <c r="K94" s="108"/>
      <c r="L94" s="108"/>
      <c r="M94" s="108"/>
      <c r="N94" s="108"/>
      <c r="O94" s="108"/>
      <c r="P94" s="108"/>
      <c r="Q94" s="108"/>
      <c r="R94" s="108"/>
      <c r="S94" s="108"/>
      <c r="T94" s="108"/>
      <c r="U94" s="108"/>
      <c r="V94" s="108"/>
      <c r="W94" s="108"/>
      <c r="X94" s="108"/>
      <c r="Y94" s="108"/>
      <c r="Z94" s="108"/>
      <c r="AA94" s="108"/>
      <c r="AB94" s="108"/>
      <c r="AC94" s="108"/>
      <c r="AD94" s="108"/>
      <c r="AE94" s="108"/>
      <c r="AF94" s="108"/>
      <c r="AG94" s="109">
        <f>ROUND(SUM(AG95:AG101),0)</f>
        <v>0</v>
      </c>
      <c r="AH94" s="109"/>
      <c r="AI94" s="109"/>
      <c r="AJ94" s="109"/>
      <c r="AK94" s="109"/>
      <c r="AL94" s="109"/>
      <c r="AM94" s="109"/>
      <c r="AN94" s="110">
        <f>SUM(AG94,AT94)</f>
        <v>0</v>
      </c>
      <c r="AO94" s="110"/>
      <c r="AP94" s="110"/>
      <c r="AQ94" s="111" t="s">
        <v>1</v>
      </c>
      <c r="AR94" s="112"/>
      <c r="AS94" s="113">
        <f>ROUND(SUM(AS95:AS101),0)</f>
        <v>0</v>
      </c>
      <c r="AT94" s="114">
        <f>ROUND(SUM(AV94:AW94),0)</f>
        <v>0</v>
      </c>
      <c r="AU94" s="115">
        <f>ROUND(SUM(AU95:AU101),5)</f>
        <v>0</v>
      </c>
      <c r="AV94" s="114">
        <f>ROUND(AZ94*L29,0)</f>
        <v>0</v>
      </c>
      <c r="AW94" s="114">
        <f>ROUND(BA94*L30,0)</f>
        <v>0</v>
      </c>
      <c r="AX94" s="114">
        <f>ROUND(BB94*L29,0)</f>
        <v>0</v>
      </c>
      <c r="AY94" s="114">
        <f>ROUND(BC94*L30,0)</f>
        <v>0</v>
      </c>
      <c r="AZ94" s="114">
        <f>ROUND(SUM(AZ95:AZ101),0)</f>
        <v>0</v>
      </c>
      <c r="BA94" s="114">
        <f>ROUND(SUM(BA95:BA101),0)</f>
        <v>0</v>
      </c>
      <c r="BB94" s="114">
        <f>ROUND(SUM(BB95:BB101),0)</f>
        <v>0</v>
      </c>
      <c r="BC94" s="114">
        <f>ROUND(SUM(BC95:BC101),0)</f>
        <v>0</v>
      </c>
      <c r="BD94" s="116">
        <f>ROUND(SUM(BD95:BD101),0)</f>
        <v>0</v>
      </c>
      <c r="BE94" s="6"/>
      <c r="BS94" s="117" t="s">
        <v>76</v>
      </c>
      <c r="BT94" s="117" t="s">
        <v>77</v>
      </c>
      <c r="BU94" s="118" t="s">
        <v>78</v>
      </c>
      <c r="BV94" s="117" t="s">
        <v>79</v>
      </c>
      <c r="BW94" s="117" t="s">
        <v>5</v>
      </c>
      <c r="BX94" s="117" t="s">
        <v>80</v>
      </c>
      <c r="CL94" s="117" t="s">
        <v>1</v>
      </c>
    </row>
    <row r="95" s="7" customFormat="1" ht="16.5" customHeight="1">
      <c r="A95" s="119" t="s">
        <v>81</v>
      </c>
      <c r="B95" s="120"/>
      <c r="C95" s="121"/>
      <c r="D95" s="122" t="s">
        <v>82</v>
      </c>
      <c r="E95" s="122"/>
      <c r="F95" s="122"/>
      <c r="G95" s="122"/>
      <c r="H95" s="122"/>
      <c r="I95" s="123"/>
      <c r="J95" s="122" t="s">
        <v>83</v>
      </c>
      <c r="K95" s="122"/>
      <c r="L95" s="122"/>
      <c r="M95" s="122"/>
      <c r="N95" s="122"/>
      <c r="O95" s="122"/>
      <c r="P95" s="122"/>
      <c r="Q95" s="122"/>
      <c r="R95" s="122"/>
      <c r="S95" s="122"/>
      <c r="T95" s="122"/>
      <c r="U95" s="122"/>
      <c r="V95" s="122"/>
      <c r="W95" s="122"/>
      <c r="X95" s="122"/>
      <c r="Y95" s="122"/>
      <c r="Z95" s="122"/>
      <c r="AA95" s="122"/>
      <c r="AB95" s="122"/>
      <c r="AC95" s="122"/>
      <c r="AD95" s="122"/>
      <c r="AE95" s="122"/>
      <c r="AF95" s="122"/>
      <c r="AG95" s="124">
        <f>'SO01a - Hřiště'!J30</f>
        <v>0</v>
      </c>
      <c r="AH95" s="123"/>
      <c r="AI95" s="123"/>
      <c r="AJ95" s="123"/>
      <c r="AK95" s="123"/>
      <c r="AL95" s="123"/>
      <c r="AM95" s="123"/>
      <c r="AN95" s="124">
        <f>SUM(AG95,AT95)</f>
        <v>0</v>
      </c>
      <c r="AO95" s="123"/>
      <c r="AP95" s="123"/>
      <c r="AQ95" s="125" t="s">
        <v>84</v>
      </c>
      <c r="AR95" s="126"/>
      <c r="AS95" s="127">
        <v>0</v>
      </c>
      <c r="AT95" s="128">
        <f>ROUND(SUM(AV95:AW95),0)</f>
        <v>0</v>
      </c>
      <c r="AU95" s="129">
        <f>'SO01a - Hřiště'!P124</f>
        <v>0</v>
      </c>
      <c r="AV95" s="128">
        <f>'SO01a - Hřiště'!J33</f>
        <v>0</v>
      </c>
      <c r="AW95" s="128">
        <f>'SO01a - Hřiště'!J34</f>
        <v>0</v>
      </c>
      <c r="AX95" s="128">
        <f>'SO01a - Hřiště'!J35</f>
        <v>0</v>
      </c>
      <c r="AY95" s="128">
        <f>'SO01a - Hřiště'!J36</f>
        <v>0</v>
      </c>
      <c r="AZ95" s="128">
        <f>'SO01a - Hřiště'!F33</f>
        <v>0</v>
      </c>
      <c r="BA95" s="128">
        <f>'SO01a - Hřiště'!F34</f>
        <v>0</v>
      </c>
      <c r="BB95" s="128">
        <f>'SO01a - Hřiště'!F35</f>
        <v>0</v>
      </c>
      <c r="BC95" s="128">
        <f>'SO01a - Hřiště'!F36</f>
        <v>0</v>
      </c>
      <c r="BD95" s="130">
        <f>'SO01a - Hřiště'!F37</f>
        <v>0</v>
      </c>
      <c r="BE95" s="7"/>
      <c r="BT95" s="131" t="s">
        <v>33</v>
      </c>
      <c r="BV95" s="131" t="s">
        <v>79</v>
      </c>
      <c r="BW95" s="131" t="s">
        <v>85</v>
      </c>
      <c r="BX95" s="131" t="s">
        <v>5</v>
      </c>
      <c r="CL95" s="131" t="s">
        <v>1</v>
      </c>
      <c r="CM95" s="131" t="s">
        <v>86</v>
      </c>
    </row>
    <row r="96" s="7" customFormat="1" ht="16.5" customHeight="1">
      <c r="A96" s="119" t="s">
        <v>81</v>
      </c>
      <c r="B96" s="120"/>
      <c r="C96" s="121"/>
      <c r="D96" s="122" t="s">
        <v>87</v>
      </c>
      <c r="E96" s="122"/>
      <c r="F96" s="122"/>
      <c r="G96" s="122"/>
      <c r="H96" s="122"/>
      <c r="I96" s="123"/>
      <c r="J96" s="122" t="s">
        <v>88</v>
      </c>
      <c r="K96" s="122"/>
      <c r="L96" s="122"/>
      <c r="M96" s="122"/>
      <c r="N96" s="122"/>
      <c r="O96" s="122"/>
      <c r="P96" s="122"/>
      <c r="Q96" s="122"/>
      <c r="R96" s="122"/>
      <c r="S96" s="122"/>
      <c r="T96" s="122"/>
      <c r="U96" s="122"/>
      <c r="V96" s="122"/>
      <c r="W96" s="122"/>
      <c r="X96" s="122"/>
      <c r="Y96" s="122"/>
      <c r="Z96" s="122"/>
      <c r="AA96" s="122"/>
      <c r="AB96" s="122"/>
      <c r="AC96" s="122"/>
      <c r="AD96" s="122"/>
      <c r="AE96" s="122"/>
      <c r="AF96" s="122"/>
      <c r="AG96" s="124">
        <f>'SO01b - Chodník'!J30</f>
        <v>0</v>
      </c>
      <c r="AH96" s="123"/>
      <c r="AI96" s="123"/>
      <c r="AJ96" s="123"/>
      <c r="AK96" s="123"/>
      <c r="AL96" s="123"/>
      <c r="AM96" s="123"/>
      <c r="AN96" s="124">
        <f>SUM(AG96,AT96)</f>
        <v>0</v>
      </c>
      <c r="AO96" s="123"/>
      <c r="AP96" s="123"/>
      <c r="AQ96" s="125" t="s">
        <v>84</v>
      </c>
      <c r="AR96" s="126"/>
      <c r="AS96" s="127">
        <v>0</v>
      </c>
      <c r="AT96" s="128">
        <f>ROUND(SUM(AV96:AW96),0)</f>
        <v>0</v>
      </c>
      <c r="AU96" s="129">
        <f>'SO01b - Chodník'!P121</f>
        <v>0</v>
      </c>
      <c r="AV96" s="128">
        <f>'SO01b - Chodník'!J33</f>
        <v>0</v>
      </c>
      <c r="AW96" s="128">
        <f>'SO01b - Chodník'!J34</f>
        <v>0</v>
      </c>
      <c r="AX96" s="128">
        <f>'SO01b - Chodník'!J35</f>
        <v>0</v>
      </c>
      <c r="AY96" s="128">
        <f>'SO01b - Chodník'!J36</f>
        <v>0</v>
      </c>
      <c r="AZ96" s="128">
        <f>'SO01b - Chodník'!F33</f>
        <v>0</v>
      </c>
      <c r="BA96" s="128">
        <f>'SO01b - Chodník'!F34</f>
        <v>0</v>
      </c>
      <c r="BB96" s="128">
        <f>'SO01b - Chodník'!F35</f>
        <v>0</v>
      </c>
      <c r="BC96" s="128">
        <f>'SO01b - Chodník'!F36</f>
        <v>0</v>
      </c>
      <c r="BD96" s="130">
        <f>'SO01b - Chodník'!F37</f>
        <v>0</v>
      </c>
      <c r="BE96" s="7"/>
      <c r="BT96" s="131" t="s">
        <v>33</v>
      </c>
      <c r="BV96" s="131" t="s">
        <v>79</v>
      </c>
      <c r="BW96" s="131" t="s">
        <v>89</v>
      </c>
      <c r="BX96" s="131" t="s">
        <v>5</v>
      </c>
      <c r="CL96" s="131" t="s">
        <v>1</v>
      </c>
      <c r="CM96" s="131" t="s">
        <v>86</v>
      </c>
    </row>
    <row r="97" s="7" customFormat="1" ht="16.5" customHeight="1">
      <c r="A97" s="119" t="s">
        <v>81</v>
      </c>
      <c r="B97" s="120"/>
      <c r="C97" s="121"/>
      <c r="D97" s="122" t="s">
        <v>90</v>
      </c>
      <c r="E97" s="122"/>
      <c r="F97" s="122"/>
      <c r="G97" s="122"/>
      <c r="H97" s="122"/>
      <c r="I97" s="123"/>
      <c r="J97" s="122" t="s">
        <v>91</v>
      </c>
      <c r="K97" s="122"/>
      <c r="L97" s="122"/>
      <c r="M97" s="122"/>
      <c r="N97" s="122"/>
      <c r="O97" s="122"/>
      <c r="P97" s="122"/>
      <c r="Q97" s="122"/>
      <c r="R97" s="122"/>
      <c r="S97" s="122"/>
      <c r="T97" s="122"/>
      <c r="U97" s="122"/>
      <c r="V97" s="122"/>
      <c r="W97" s="122"/>
      <c r="X97" s="122"/>
      <c r="Y97" s="122"/>
      <c r="Z97" s="122"/>
      <c r="AA97" s="122"/>
      <c r="AB97" s="122"/>
      <c r="AC97" s="122"/>
      <c r="AD97" s="122"/>
      <c r="AE97" s="122"/>
      <c r="AF97" s="122"/>
      <c r="AG97" s="124">
        <f>'SO01d - Dešťová kanalizace'!J30</f>
        <v>0</v>
      </c>
      <c r="AH97" s="123"/>
      <c r="AI97" s="123"/>
      <c r="AJ97" s="123"/>
      <c r="AK97" s="123"/>
      <c r="AL97" s="123"/>
      <c r="AM97" s="123"/>
      <c r="AN97" s="124">
        <f>SUM(AG97,AT97)</f>
        <v>0</v>
      </c>
      <c r="AO97" s="123"/>
      <c r="AP97" s="123"/>
      <c r="AQ97" s="125" t="s">
        <v>84</v>
      </c>
      <c r="AR97" s="126"/>
      <c r="AS97" s="127">
        <v>0</v>
      </c>
      <c r="AT97" s="128">
        <f>ROUND(SUM(AV97:AW97),0)</f>
        <v>0</v>
      </c>
      <c r="AU97" s="129">
        <f>'SO01d - Dešťová kanalizace'!P123</f>
        <v>0</v>
      </c>
      <c r="AV97" s="128">
        <f>'SO01d - Dešťová kanalizace'!J33</f>
        <v>0</v>
      </c>
      <c r="AW97" s="128">
        <f>'SO01d - Dešťová kanalizace'!J34</f>
        <v>0</v>
      </c>
      <c r="AX97" s="128">
        <f>'SO01d - Dešťová kanalizace'!J35</f>
        <v>0</v>
      </c>
      <c r="AY97" s="128">
        <f>'SO01d - Dešťová kanalizace'!J36</f>
        <v>0</v>
      </c>
      <c r="AZ97" s="128">
        <f>'SO01d - Dešťová kanalizace'!F33</f>
        <v>0</v>
      </c>
      <c r="BA97" s="128">
        <f>'SO01d - Dešťová kanalizace'!F34</f>
        <v>0</v>
      </c>
      <c r="BB97" s="128">
        <f>'SO01d - Dešťová kanalizace'!F35</f>
        <v>0</v>
      </c>
      <c r="BC97" s="128">
        <f>'SO01d - Dešťová kanalizace'!F36</f>
        <v>0</v>
      </c>
      <c r="BD97" s="130">
        <f>'SO01d - Dešťová kanalizace'!F37</f>
        <v>0</v>
      </c>
      <c r="BE97" s="7"/>
      <c r="BT97" s="131" t="s">
        <v>33</v>
      </c>
      <c r="BV97" s="131" t="s">
        <v>79</v>
      </c>
      <c r="BW97" s="131" t="s">
        <v>92</v>
      </c>
      <c r="BX97" s="131" t="s">
        <v>5</v>
      </c>
      <c r="CL97" s="131" t="s">
        <v>1</v>
      </c>
      <c r="CM97" s="131" t="s">
        <v>86</v>
      </c>
    </row>
    <row r="98" s="7" customFormat="1" ht="16.5" customHeight="1">
      <c r="A98" s="119" t="s">
        <v>81</v>
      </c>
      <c r="B98" s="120"/>
      <c r="C98" s="121"/>
      <c r="D98" s="122" t="s">
        <v>93</v>
      </c>
      <c r="E98" s="122"/>
      <c r="F98" s="122"/>
      <c r="G98" s="122"/>
      <c r="H98" s="122"/>
      <c r="I98" s="123"/>
      <c r="J98" s="122" t="s">
        <v>94</v>
      </c>
      <c r="K98" s="122"/>
      <c r="L98" s="122"/>
      <c r="M98" s="122"/>
      <c r="N98" s="122"/>
      <c r="O98" s="122"/>
      <c r="P98" s="122"/>
      <c r="Q98" s="122"/>
      <c r="R98" s="122"/>
      <c r="S98" s="122"/>
      <c r="T98" s="122"/>
      <c r="U98" s="122"/>
      <c r="V98" s="122"/>
      <c r="W98" s="122"/>
      <c r="X98" s="122"/>
      <c r="Y98" s="122"/>
      <c r="Z98" s="122"/>
      <c r="AA98" s="122"/>
      <c r="AB98" s="122"/>
      <c r="AC98" s="122"/>
      <c r="AD98" s="122"/>
      <c r="AE98" s="122"/>
      <c r="AF98" s="122"/>
      <c r="AG98" s="124">
        <f>'SO01e - Přípojka vody'!J30</f>
        <v>0</v>
      </c>
      <c r="AH98" s="123"/>
      <c r="AI98" s="123"/>
      <c r="AJ98" s="123"/>
      <c r="AK98" s="123"/>
      <c r="AL98" s="123"/>
      <c r="AM98" s="123"/>
      <c r="AN98" s="124">
        <f>SUM(AG98,AT98)</f>
        <v>0</v>
      </c>
      <c r="AO98" s="123"/>
      <c r="AP98" s="123"/>
      <c r="AQ98" s="125" t="s">
        <v>84</v>
      </c>
      <c r="AR98" s="126"/>
      <c r="AS98" s="127">
        <v>0</v>
      </c>
      <c r="AT98" s="128">
        <f>ROUND(SUM(AV98:AW98),0)</f>
        <v>0</v>
      </c>
      <c r="AU98" s="129">
        <f>'SO01e - Přípojka vody'!P121</f>
        <v>0</v>
      </c>
      <c r="AV98" s="128">
        <f>'SO01e - Přípojka vody'!J33</f>
        <v>0</v>
      </c>
      <c r="AW98" s="128">
        <f>'SO01e - Přípojka vody'!J34</f>
        <v>0</v>
      </c>
      <c r="AX98" s="128">
        <f>'SO01e - Přípojka vody'!J35</f>
        <v>0</v>
      </c>
      <c r="AY98" s="128">
        <f>'SO01e - Přípojka vody'!J36</f>
        <v>0</v>
      </c>
      <c r="AZ98" s="128">
        <f>'SO01e - Přípojka vody'!F33</f>
        <v>0</v>
      </c>
      <c r="BA98" s="128">
        <f>'SO01e - Přípojka vody'!F34</f>
        <v>0</v>
      </c>
      <c r="BB98" s="128">
        <f>'SO01e - Přípojka vody'!F35</f>
        <v>0</v>
      </c>
      <c r="BC98" s="128">
        <f>'SO01e - Přípojka vody'!F36</f>
        <v>0</v>
      </c>
      <c r="BD98" s="130">
        <f>'SO01e - Přípojka vody'!F37</f>
        <v>0</v>
      </c>
      <c r="BE98" s="7"/>
      <c r="BT98" s="131" t="s">
        <v>33</v>
      </c>
      <c r="BV98" s="131" t="s">
        <v>79</v>
      </c>
      <c r="BW98" s="131" t="s">
        <v>95</v>
      </c>
      <c r="BX98" s="131" t="s">
        <v>5</v>
      </c>
      <c r="CL98" s="131" t="s">
        <v>1</v>
      </c>
      <c r="CM98" s="131" t="s">
        <v>86</v>
      </c>
    </row>
    <row r="99" s="7" customFormat="1" ht="16.5" customHeight="1">
      <c r="A99" s="119" t="s">
        <v>81</v>
      </c>
      <c r="B99" s="120"/>
      <c r="C99" s="121"/>
      <c r="D99" s="122" t="s">
        <v>96</v>
      </c>
      <c r="E99" s="122"/>
      <c r="F99" s="122"/>
      <c r="G99" s="122"/>
      <c r="H99" s="122"/>
      <c r="I99" s="123"/>
      <c r="J99" s="122" t="s">
        <v>97</v>
      </c>
      <c r="K99" s="122"/>
      <c r="L99" s="122"/>
      <c r="M99" s="122"/>
      <c r="N99" s="122"/>
      <c r="O99" s="122"/>
      <c r="P99" s="122"/>
      <c r="Q99" s="122"/>
      <c r="R99" s="122"/>
      <c r="S99" s="122"/>
      <c r="T99" s="122"/>
      <c r="U99" s="122"/>
      <c r="V99" s="122"/>
      <c r="W99" s="122"/>
      <c r="X99" s="122"/>
      <c r="Y99" s="122"/>
      <c r="Z99" s="122"/>
      <c r="AA99" s="122"/>
      <c r="AB99" s="122"/>
      <c r="AC99" s="122"/>
      <c r="AD99" s="122"/>
      <c r="AE99" s="122"/>
      <c r="AF99" s="122"/>
      <c r="AG99" s="124">
        <f>'SO01f - Přípojka elektro,...'!J30</f>
        <v>0</v>
      </c>
      <c r="AH99" s="123"/>
      <c r="AI99" s="123"/>
      <c r="AJ99" s="123"/>
      <c r="AK99" s="123"/>
      <c r="AL99" s="123"/>
      <c r="AM99" s="123"/>
      <c r="AN99" s="124">
        <f>SUM(AG99,AT99)</f>
        <v>0</v>
      </c>
      <c r="AO99" s="123"/>
      <c r="AP99" s="123"/>
      <c r="AQ99" s="125" t="s">
        <v>84</v>
      </c>
      <c r="AR99" s="126"/>
      <c r="AS99" s="127">
        <v>0</v>
      </c>
      <c r="AT99" s="128">
        <f>ROUND(SUM(AV99:AW99),0)</f>
        <v>0</v>
      </c>
      <c r="AU99" s="129">
        <f>'SO01f - Přípojka elektro,...'!P123</f>
        <v>0</v>
      </c>
      <c r="AV99" s="128">
        <f>'SO01f - Přípojka elektro,...'!J33</f>
        <v>0</v>
      </c>
      <c r="AW99" s="128">
        <f>'SO01f - Přípojka elektro,...'!J34</f>
        <v>0</v>
      </c>
      <c r="AX99" s="128">
        <f>'SO01f - Přípojka elektro,...'!J35</f>
        <v>0</v>
      </c>
      <c r="AY99" s="128">
        <f>'SO01f - Přípojka elektro,...'!J36</f>
        <v>0</v>
      </c>
      <c r="AZ99" s="128">
        <f>'SO01f - Přípojka elektro,...'!F33</f>
        <v>0</v>
      </c>
      <c r="BA99" s="128">
        <f>'SO01f - Přípojka elektro,...'!F34</f>
        <v>0</v>
      </c>
      <c r="BB99" s="128">
        <f>'SO01f - Přípojka elektro,...'!F35</f>
        <v>0</v>
      </c>
      <c r="BC99" s="128">
        <f>'SO01f - Přípojka elektro,...'!F36</f>
        <v>0</v>
      </c>
      <c r="BD99" s="130">
        <f>'SO01f - Přípojka elektro,...'!F37</f>
        <v>0</v>
      </c>
      <c r="BE99" s="7"/>
      <c r="BT99" s="131" t="s">
        <v>33</v>
      </c>
      <c r="BV99" s="131" t="s">
        <v>79</v>
      </c>
      <c r="BW99" s="131" t="s">
        <v>98</v>
      </c>
      <c r="BX99" s="131" t="s">
        <v>5</v>
      </c>
      <c r="CL99" s="131" t="s">
        <v>1</v>
      </c>
      <c r="CM99" s="131" t="s">
        <v>86</v>
      </c>
    </row>
    <row r="100" s="7" customFormat="1" ht="16.5" customHeight="1">
      <c r="A100" s="119" t="s">
        <v>81</v>
      </c>
      <c r="B100" s="120"/>
      <c r="C100" s="121"/>
      <c r="D100" s="122" t="s">
        <v>99</v>
      </c>
      <c r="E100" s="122"/>
      <c r="F100" s="122"/>
      <c r="G100" s="122"/>
      <c r="H100" s="122"/>
      <c r="I100" s="123"/>
      <c r="J100" s="122" t="s">
        <v>100</v>
      </c>
      <c r="K100" s="122"/>
      <c r="L100" s="122"/>
      <c r="M100" s="122"/>
      <c r="N100" s="122"/>
      <c r="O100" s="122"/>
      <c r="P100" s="122"/>
      <c r="Q100" s="122"/>
      <c r="R100" s="122"/>
      <c r="S100" s="122"/>
      <c r="T100" s="122"/>
      <c r="U100" s="122"/>
      <c r="V100" s="122"/>
      <c r="W100" s="122"/>
      <c r="X100" s="122"/>
      <c r="Y100" s="122"/>
      <c r="Z100" s="122"/>
      <c r="AA100" s="122"/>
      <c r="AB100" s="122"/>
      <c r="AC100" s="122"/>
      <c r="AD100" s="122"/>
      <c r="AE100" s="122"/>
      <c r="AF100" s="122"/>
      <c r="AG100" s="124">
        <f>'SO02 - Šatna a sklad spor...'!J30</f>
        <v>0</v>
      </c>
      <c r="AH100" s="123"/>
      <c r="AI100" s="123"/>
      <c r="AJ100" s="123"/>
      <c r="AK100" s="123"/>
      <c r="AL100" s="123"/>
      <c r="AM100" s="123"/>
      <c r="AN100" s="124">
        <f>SUM(AG100,AT100)</f>
        <v>0</v>
      </c>
      <c r="AO100" s="123"/>
      <c r="AP100" s="123"/>
      <c r="AQ100" s="125" t="s">
        <v>84</v>
      </c>
      <c r="AR100" s="126"/>
      <c r="AS100" s="127">
        <v>0</v>
      </c>
      <c r="AT100" s="128">
        <f>ROUND(SUM(AV100:AW100),0)</f>
        <v>0</v>
      </c>
      <c r="AU100" s="129">
        <f>'SO02 - Šatna a sklad spor...'!P128</f>
        <v>0</v>
      </c>
      <c r="AV100" s="128">
        <f>'SO02 - Šatna a sklad spor...'!J33</f>
        <v>0</v>
      </c>
      <c r="AW100" s="128">
        <f>'SO02 - Šatna a sklad spor...'!J34</f>
        <v>0</v>
      </c>
      <c r="AX100" s="128">
        <f>'SO02 - Šatna a sklad spor...'!J35</f>
        <v>0</v>
      </c>
      <c r="AY100" s="128">
        <f>'SO02 - Šatna a sklad spor...'!J36</f>
        <v>0</v>
      </c>
      <c r="AZ100" s="128">
        <f>'SO02 - Šatna a sklad spor...'!F33</f>
        <v>0</v>
      </c>
      <c r="BA100" s="128">
        <f>'SO02 - Šatna a sklad spor...'!F34</f>
        <v>0</v>
      </c>
      <c r="BB100" s="128">
        <f>'SO02 - Šatna a sklad spor...'!F35</f>
        <v>0</v>
      </c>
      <c r="BC100" s="128">
        <f>'SO02 - Šatna a sklad spor...'!F36</f>
        <v>0</v>
      </c>
      <c r="BD100" s="130">
        <f>'SO02 - Šatna a sklad spor...'!F37</f>
        <v>0</v>
      </c>
      <c r="BE100" s="7"/>
      <c r="BT100" s="131" t="s">
        <v>33</v>
      </c>
      <c r="BV100" s="131" t="s">
        <v>79</v>
      </c>
      <c r="BW100" s="131" t="s">
        <v>101</v>
      </c>
      <c r="BX100" s="131" t="s">
        <v>5</v>
      </c>
      <c r="CL100" s="131" t="s">
        <v>1</v>
      </c>
      <c r="CM100" s="131" t="s">
        <v>86</v>
      </c>
    </row>
    <row r="101" s="7" customFormat="1" ht="16.5" customHeight="1">
      <c r="A101" s="119" t="s">
        <v>81</v>
      </c>
      <c r="B101" s="120"/>
      <c r="C101" s="121"/>
      <c r="D101" s="122" t="s">
        <v>102</v>
      </c>
      <c r="E101" s="122"/>
      <c r="F101" s="122"/>
      <c r="G101" s="122"/>
      <c r="H101" s="122"/>
      <c r="I101" s="123"/>
      <c r="J101" s="122" t="s">
        <v>103</v>
      </c>
      <c r="K101" s="122"/>
      <c r="L101" s="122"/>
      <c r="M101" s="122"/>
      <c r="N101" s="122"/>
      <c r="O101" s="122"/>
      <c r="P101" s="122"/>
      <c r="Q101" s="122"/>
      <c r="R101" s="122"/>
      <c r="S101" s="122"/>
      <c r="T101" s="122"/>
      <c r="U101" s="122"/>
      <c r="V101" s="122"/>
      <c r="W101" s="122"/>
      <c r="X101" s="122"/>
      <c r="Y101" s="122"/>
      <c r="Z101" s="122"/>
      <c r="AA101" s="122"/>
      <c r="AB101" s="122"/>
      <c r="AC101" s="122"/>
      <c r="AD101" s="122"/>
      <c r="AE101" s="122"/>
      <c r="AF101" s="122"/>
      <c r="AG101" s="124">
        <f>'VON - Vedlejší a ostatní ...'!J30</f>
        <v>0</v>
      </c>
      <c r="AH101" s="123"/>
      <c r="AI101" s="123"/>
      <c r="AJ101" s="123"/>
      <c r="AK101" s="123"/>
      <c r="AL101" s="123"/>
      <c r="AM101" s="123"/>
      <c r="AN101" s="124">
        <f>SUM(AG101,AT101)</f>
        <v>0</v>
      </c>
      <c r="AO101" s="123"/>
      <c r="AP101" s="123"/>
      <c r="AQ101" s="125" t="s">
        <v>84</v>
      </c>
      <c r="AR101" s="126"/>
      <c r="AS101" s="132">
        <v>0</v>
      </c>
      <c r="AT101" s="133">
        <f>ROUND(SUM(AV101:AW101),0)</f>
        <v>0</v>
      </c>
      <c r="AU101" s="134">
        <f>'VON - Vedlejší a ostatní ...'!P120</f>
        <v>0</v>
      </c>
      <c r="AV101" s="133">
        <f>'VON - Vedlejší a ostatní ...'!J33</f>
        <v>0</v>
      </c>
      <c r="AW101" s="133">
        <f>'VON - Vedlejší a ostatní ...'!J34</f>
        <v>0</v>
      </c>
      <c r="AX101" s="133">
        <f>'VON - Vedlejší a ostatní ...'!J35</f>
        <v>0</v>
      </c>
      <c r="AY101" s="133">
        <f>'VON - Vedlejší a ostatní ...'!J36</f>
        <v>0</v>
      </c>
      <c r="AZ101" s="133">
        <f>'VON - Vedlejší a ostatní ...'!F33</f>
        <v>0</v>
      </c>
      <c r="BA101" s="133">
        <f>'VON - Vedlejší a ostatní ...'!F34</f>
        <v>0</v>
      </c>
      <c r="BB101" s="133">
        <f>'VON - Vedlejší a ostatní ...'!F35</f>
        <v>0</v>
      </c>
      <c r="BC101" s="133">
        <f>'VON - Vedlejší a ostatní ...'!F36</f>
        <v>0</v>
      </c>
      <c r="BD101" s="135">
        <f>'VON - Vedlejší a ostatní ...'!F37</f>
        <v>0</v>
      </c>
      <c r="BE101" s="7"/>
      <c r="BT101" s="131" t="s">
        <v>33</v>
      </c>
      <c r="BV101" s="131" t="s">
        <v>79</v>
      </c>
      <c r="BW101" s="131" t="s">
        <v>104</v>
      </c>
      <c r="BX101" s="131" t="s">
        <v>5</v>
      </c>
      <c r="CL101" s="131" t="s">
        <v>1</v>
      </c>
      <c r="CM101" s="131" t="s">
        <v>86</v>
      </c>
    </row>
    <row r="102" s="2" customFormat="1" ht="30" customHeight="1">
      <c r="A102" s="38"/>
      <c r="B102" s="39"/>
      <c r="C102" s="40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40"/>
      <c r="AG102" s="40"/>
      <c r="AH102" s="40"/>
      <c r="AI102" s="40"/>
      <c r="AJ102" s="40"/>
      <c r="AK102" s="40"/>
      <c r="AL102" s="40"/>
      <c r="AM102" s="40"/>
      <c r="AN102" s="40"/>
      <c r="AO102" s="40"/>
      <c r="AP102" s="40"/>
      <c r="AQ102" s="40"/>
      <c r="AR102" s="44"/>
      <c r="AS102" s="38"/>
      <c r="AT102" s="38"/>
      <c r="AU102" s="38"/>
      <c r="AV102" s="38"/>
      <c r="AW102" s="38"/>
      <c r="AX102" s="38"/>
      <c r="AY102" s="38"/>
      <c r="AZ102" s="38"/>
      <c r="BA102" s="38"/>
      <c r="BB102" s="38"/>
      <c r="BC102" s="38"/>
      <c r="BD102" s="38"/>
      <c r="BE102" s="38"/>
    </row>
    <row r="103" s="2" customFormat="1" ht="6.96" customHeight="1">
      <c r="A103" s="38"/>
      <c r="B103" s="66"/>
      <c r="C103" s="67"/>
      <c r="D103" s="67"/>
      <c r="E103" s="67"/>
      <c r="F103" s="67"/>
      <c r="G103" s="67"/>
      <c r="H103" s="67"/>
      <c r="I103" s="67"/>
      <c r="J103" s="67"/>
      <c r="K103" s="67"/>
      <c r="L103" s="67"/>
      <c r="M103" s="67"/>
      <c r="N103" s="67"/>
      <c r="O103" s="67"/>
      <c r="P103" s="67"/>
      <c r="Q103" s="67"/>
      <c r="R103" s="67"/>
      <c r="S103" s="67"/>
      <c r="T103" s="67"/>
      <c r="U103" s="67"/>
      <c r="V103" s="67"/>
      <c r="W103" s="67"/>
      <c r="X103" s="67"/>
      <c r="Y103" s="67"/>
      <c r="Z103" s="67"/>
      <c r="AA103" s="67"/>
      <c r="AB103" s="67"/>
      <c r="AC103" s="67"/>
      <c r="AD103" s="67"/>
      <c r="AE103" s="67"/>
      <c r="AF103" s="67"/>
      <c r="AG103" s="67"/>
      <c r="AH103" s="67"/>
      <c r="AI103" s="67"/>
      <c r="AJ103" s="67"/>
      <c r="AK103" s="67"/>
      <c r="AL103" s="67"/>
      <c r="AM103" s="67"/>
      <c r="AN103" s="67"/>
      <c r="AO103" s="67"/>
      <c r="AP103" s="67"/>
      <c r="AQ103" s="67"/>
      <c r="AR103" s="44"/>
      <c r="AS103" s="38"/>
      <c r="AT103" s="38"/>
      <c r="AU103" s="38"/>
      <c r="AV103" s="38"/>
      <c r="AW103" s="38"/>
      <c r="AX103" s="38"/>
      <c r="AY103" s="38"/>
      <c r="AZ103" s="38"/>
      <c r="BA103" s="38"/>
      <c r="BB103" s="38"/>
      <c r="BC103" s="38"/>
      <c r="BD103" s="38"/>
      <c r="BE103" s="38"/>
    </row>
  </sheetData>
  <sheetProtection sheet="1" formatColumns="0" formatRows="0" objects="1" scenarios="1" spinCount="100000" saltValue="PEg9VkYGrCJcwOW5gfYx/pnHlgVacRBQpcbsOH76/IOSKhLHrvHGvQe90icXjWm1WeWvFMXVjPLhiCXsROKAjg==" hashValue="z+Bxik95iqR6hoO5Edva5Jr0LprM3d9NHwE4xdpvZteJo1z9iucludcx9aZnempE6LntUdU5/VcmAsYwGF+YkQ==" algorithmName="SHA-512" password="C731"/>
  <mergeCells count="66">
    <mergeCell ref="L85:AJ85"/>
    <mergeCell ref="AM87:AN87"/>
    <mergeCell ref="AM89:AP89"/>
    <mergeCell ref="AS89:AT91"/>
    <mergeCell ref="AM90:AP90"/>
    <mergeCell ref="C92:G92"/>
    <mergeCell ref="AG92:AM92"/>
    <mergeCell ref="I92:AF92"/>
    <mergeCell ref="AN92:AP92"/>
    <mergeCell ref="D95:H95"/>
    <mergeCell ref="AG95:AM95"/>
    <mergeCell ref="J95:AF95"/>
    <mergeCell ref="AN95:AP95"/>
    <mergeCell ref="J96:AF96"/>
    <mergeCell ref="D96:H96"/>
    <mergeCell ref="AG96:AM96"/>
    <mergeCell ref="AN96:AP96"/>
    <mergeCell ref="AN97:AP97"/>
    <mergeCell ref="D97:H97"/>
    <mergeCell ref="J97:AF97"/>
    <mergeCell ref="AG97:AM97"/>
    <mergeCell ref="AN98:AP98"/>
    <mergeCell ref="AG98:AM98"/>
    <mergeCell ref="D98:H98"/>
    <mergeCell ref="J98:AF98"/>
    <mergeCell ref="AN99:AP99"/>
    <mergeCell ref="AG99:AM99"/>
    <mergeCell ref="D99:H99"/>
    <mergeCell ref="J99:AF99"/>
    <mergeCell ref="AN100:AP100"/>
    <mergeCell ref="AG100:AM100"/>
    <mergeCell ref="D100:H100"/>
    <mergeCell ref="J100:AF100"/>
    <mergeCell ref="AN101:AP101"/>
    <mergeCell ref="AG101:AM101"/>
    <mergeCell ref="D101:H101"/>
    <mergeCell ref="J101:AF101"/>
    <mergeCell ref="AG94:AM94"/>
    <mergeCell ref="AN94:AP94"/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</mergeCells>
  <hyperlinks>
    <hyperlink ref="A95" location="'SO01a - Hřiště'!C2" display="/"/>
    <hyperlink ref="A96" location="'SO01b - Chodník'!C2" display="/"/>
    <hyperlink ref="A97" location="'SO01d - Dešťová kanalizace'!C2" display="/"/>
    <hyperlink ref="A98" location="'SO01e - Přípojka vody'!C2" display="/"/>
    <hyperlink ref="A99" location="'SO01f - Přípojka elektro,...'!C2" display="/"/>
    <hyperlink ref="A100" location="'SO02 - Šatna a sklad spor...'!C2" display="/"/>
    <hyperlink ref="A101" location="'VON - Vedlejší a ostatní 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85</v>
      </c>
    </row>
    <row r="3" s="1" customFormat="1" ht="6.96" customHeight="1">
      <c r="B3" s="136"/>
      <c r="C3" s="137"/>
      <c r="D3" s="137"/>
      <c r="E3" s="137"/>
      <c r="F3" s="137"/>
      <c r="G3" s="137"/>
      <c r="H3" s="137"/>
      <c r="I3" s="137"/>
      <c r="J3" s="137"/>
      <c r="K3" s="137"/>
      <c r="L3" s="20"/>
      <c r="AT3" s="17" t="s">
        <v>86</v>
      </c>
    </row>
    <row r="4" s="1" customFormat="1" ht="24.96" customHeight="1">
      <c r="B4" s="20"/>
      <c r="D4" s="138" t="s">
        <v>105</v>
      </c>
      <c r="L4" s="20"/>
      <c r="M4" s="13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0" t="s">
        <v>16</v>
      </c>
      <c r="L6" s="20"/>
    </row>
    <row r="7" s="1" customFormat="1" ht="26.25" customHeight="1">
      <c r="B7" s="20"/>
      <c r="E7" s="141" t="str">
        <f>'Rekapitulace stavby'!K6</f>
        <v>Výstavba víceúčelového areálu pro sportovní a volnočasové aktivity v obci Volfířov</v>
      </c>
      <c r="F7" s="140"/>
      <c r="G7" s="140"/>
      <c r="H7" s="140"/>
      <c r="L7" s="20"/>
    </row>
    <row r="8" s="2" customFormat="1" ht="12" customHeight="1">
      <c r="A8" s="38"/>
      <c r="B8" s="44"/>
      <c r="C8" s="38"/>
      <c r="D8" s="140" t="s">
        <v>106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2" t="s">
        <v>107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0" t="s">
        <v>18</v>
      </c>
      <c r="E11" s="38"/>
      <c r="F11" s="143" t="s">
        <v>1</v>
      </c>
      <c r="G11" s="38"/>
      <c r="H11" s="38"/>
      <c r="I11" s="140" t="s">
        <v>19</v>
      </c>
      <c r="J11" s="143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0" t="s">
        <v>20</v>
      </c>
      <c r="E12" s="38"/>
      <c r="F12" s="143" t="s">
        <v>21</v>
      </c>
      <c r="G12" s="38"/>
      <c r="H12" s="38"/>
      <c r="I12" s="140" t="s">
        <v>22</v>
      </c>
      <c r="J12" s="144" t="str">
        <f>'Rekapitulace stavby'!AN8</f>
        <v>13. 2. 2023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0" t="s">
        <v>24</v>
      </c>
      <c r="E14" s="38"/>
      <c r="F14" s="38"/>
      <c r="G14" s="38"/>
      <c r="H14" s="38"/>
      <c r="I14" s="140" t="s">
        <v>25</v>
      </c>
      <c r="J14" s="143" t="s">
        <v>1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3" t="s">
        <v>26</v>
      </c>
      <c r="F15" s="38"/>
      <c r="G15" s="38"/>
      <c r="H15" s="38"/>
      <c r="I15" s="140" t="s">
        <v>27</v>
      </c>
      <c r="J15" s="143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0" t="s">
        <v>28</v>
      </c>
      <c r="E17" s="38"/>
      <c r="F17" s="38"/>
      <c r="G17" s="38"/>
      <c r="H17" s="38"/>
      <c r="I17" s="140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3"/>
      <c r="G18" s="143"/>
      <c r="H18" s="143"/>
      <c r="I18" s="140" t="s">
        <v>27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0" t="s">
        <v>30</v>
      </c>
      <c r="E20" s="38"/>
      <c r="F20" s="38"/>
      <c r="G20" s="38"/>
      <c r="H20" s="38"/>
      <c r="I20" s="140" t="s">
        <v>25</v>
      </c>
      <c r="J20" s="143" t="s">
        <v>1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3" t="s">
        <v>31</v>
      </c>
      <c r="F21" s="38"/>
      <c r="G21" s="38"/>
      <c r="H21" s="38"/>
      <c r="I21" s="140" t="s">
        <v>27</v>
      </c>
      <c r="J21" s="143" t="s">
        <v>1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0" t="s">
        <v>34</v>
      </c>
      <c r="E23" s="38"/>
      <c r="F23" s="38"/>
      <c r="G23" s="38"/>
      <c r="H23" s="38"/>
      <c r="I23" s="140" t="s">
        <v>25</v>
      </c>
      <c r="J23" s="143" t="s">
        <v>1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3" t="s">
        <v>35</v>
      </c>
      <c r="F24" s="38"/>
      <c r="G24" s="38"/>
      <c r="H24" s="38"/>
      <c r="I24" s="140" t="s">
        <v>27</v>
      </c>
      <c r="J24" s="143" t="s">
        <v>1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0" t="s">
        <v>36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5"/>
      <c r="B27" s="146"/>
      <c r="C27" s="145"/>
      <c r="D27" s="145"/>
      <c r="E27" s="147" t="s">
        <v>1</v>
      </c>
      <c r="F27" s="147"/>
      <c r="G27" s="147"/>
      <c r="H27" s="147"/>
      <c r="I27" s="145"/>
      <c r="J27" s="145"/>
      <c r="K27" s="145"/>
      <c r="L27" s="148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9"/>
      <c r="E29" s="149"/>
      <c r="F29" s="149"/>
      <c r="G29" s="149"/>
      <c r="H29" s="149"/>
      <c r="I29" s="149"/>
      <c r="J29" s="149"/>
      <c r="K29" s="149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0" t="s">
        <v>37</v>
      </c>
      <c r="E30" s="38"/>
      <c r="F30" s="38"/>
      <c r="G30" s="38"/>
      <c r="H30" s="38"/>
      <c r="I30" s="38"/>
      <c r="J30" s="151">
        <f>ROUND(J124, 0)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9"/>
      <c r="E31" s="149"/>
      <c r="F31" s="149"/>
      <c r="G31" s="149"/>
      <c r="H31" s="149"/>
      <c r="I31" s="149"/>
      <c r="J31" s="149"/>
      <c r="K31" s="149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2" t="s">
        <v>39</v>
      </c>
      <c r="G32" s="38"/>
      <c r="H32" s="38"/>
      <c r="I32" s="152" t="s">
        <v>38</v>
      </c>
      <c r="J32" s="152" t="s">
        <v>40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3" t="s">
        <v>41</v>
      </c>
      <c r="E33" s="140" t="s">
        <v>42</v>
      </c>
      <c r="F33" s="154">
        <f>ROUND((SUM(BE124:BE226)),  0)</f>
        <v>0</v>
      </c>
      <c r="G33" s="38"/>
      <c r="H33" s="38"/>
      <c r="I33" s="155">
        <v>0.20999999999999999</v>
      </c>
      <c r="J33" s="154">
        <f>ROUND(((SUM(BE124:BE226))*I33),  0)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0" t="s">
        <v>43</v>
      </c>
      <c r="F34" s="154">
        <f>ROUND((SUM(BF124:BF226)),  0)</f>
        <v>0</v>
      </c>
      <c r="G34" s="38"/>
      <c r="H34" s="38"/>
      <c r="I34" s="155">
        <v>0.14999999999999999</v>
      </c>
      <c r="J34" s="154">
        <f>ROUND(((SUM(BF124:BF226))*I34),  0)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0" t="s">
        <v>44</v>
      </c>
      <c r="F35" s="154">
        <f>ROUND((SUM(BG124:BG226)),  0)</f>
        <v>0</v>
      </c>
      <c r="G35" s="38"/>
      <c r="H35" s="38"/>
      <c r="I35" s="155">
        <v>0.20999999999999999</v>
      </c>
      <c r="J35" s="154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0" t="s">
        <v>45</v>
      </c>
      <c r="F36" s="154">
        <f>ROUND((SUM(BH124:BH226)),  0)</f>
        <v>0</v>
      </c>
      <c r="G36" s="38"/>
      <c r="H36" s="38"/>
      <c r="I36" s="155">
        <v>0.14999999999999999</v>
      </c>
      <c r="J36" s="154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0" t="s">
        <v>46</v>
      </c>
      <c r="F37" s="154">
        <f>ROUND((SUM(BI124:BI226)),  0)</f>
        <v>0</v>
      </c>
      <c r="G37" s="38"/>
      <c r="H37" s="38"/>
      <c r="I37" s="155">
        <v>0</v>
      </c>
      <c r="J37" s="154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6"/>
      <c r="D39" s="157" t="s">
        <v>47</v>
      </c>
      <c r="E39" s="158"/>
      <c r="F39" s="158"/>
      <c r="G39" s="159" t="s">
        <v>48</v>
      </c>
      <c r="H39" s="160" t="s">
        <v>49</v>
      </c>
      <c r="I39" s="158"/>
      <c r="J39" s="161">
        <f>SUM(J30:J37)</f>
        <v>0</v>
      </c>
      <c r="K39" s="162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63" t="s">
        <v>50</v>
      </c>
      <c r="E50" s="164"/>
      <c r="F50" s="164"/>
      <c r="G50" s="163" t="s">
        <v>51</v>
      </c>
      <c r="H50" s="164"/>
      <c r="I50" s="164"/>
      <c r="J50" s="164"/>
      <c r="K50" s="16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65" t="s">
        <v>52</v>
      </c>
      <c r="E61" s="166"/>
      <c r="F61" s="167" t="s">
        <v>53</v>
      </c>
      <c r="G61" s="165" t="s">
        <v>52</v>
      </c>
      <c r="H61" s="166"/>
      <c r="I61" s="166"/>
      <c r="J61" s="168" t="s">
        <v>53</v>
      </c>
      <c r="K61" s="16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63" t="s">
        <v>54</v>
      </c>
      <c r="E65" s="169"/>
      <c r="F65" s="169"/>
      <c r="G65" s="163" t="s">
        <v>55</v>
      </c>
      <c r="H65" s="169"/>
      <c r="I65" s="169"/>
      <c r="J65" s="169"/>
      <c r="K65" s="16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65" t="s">
        <v>52</v>
      </c>
      <c r="E76" s="166"/>
      <c r="F76" s="167" t="s">
        <v>53</v>
      </c>
      <c r="G76" s="165" t="s">
        <v>52</v>
      </c>
      <c r="H76" s="166"/>
      <c r="I76" s="166"/>
      <c r="J76" s="168" t="s">
        <v>53</v>
      </c>
      <c r="K76" s="16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0"/>
      <c r="C77" s="171"/>
      <c r="D77" s="171"/>
      <c r="E77" s="171"/>
      <c r="F77" s="171"/>
      <c r="G77" s="171"/>
      <c r="H77" s="171"/>
      <c r="I77" s="171"/>
      <c r="J77" s="171"/>
      <c r="K77" s="17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72"/>
      <c r="C81" s="173"/>
      <c r="D81" s="173"/>
      <c r="E81" s="173"/>
      <c r="F81" s="173"/>
      <c r="G81" s="173"/>
      <c r="H81" s="173"/>
      <c r="I81" s="173"/>
      <c r="J81" s="173"/>
      <c r="K81" s="17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108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26.25" customHeight="1">
      <c r="A85" s="38"/>
      <c r="B85" s="39"/>
      <c r="C85" s="40"/>
      <c r="D85" s="40"/>
      <c r="E85" s="174" t="str">
        <f>E7</f>
        <v>Výstavba víceúčelového areálu pro sportovní a volnočasové aktivity v obci Volfířov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106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SO01a - Hřiště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 xml:space="preserve"> </v>
      </c>
      <c r="G89" s="40"/>
      <c r="H89" s="40"/>
      <c r="I89" s="32" t="s">
        <v>22</v>
      </c>
      <c r="J89" s="79" t="str">
        <f>IF(J12="","",J12)</f>
        <v>13. 2. 2023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24</v>
      </c>
      <c r="D91" s="40"/>
      <c r="E91" s="40"/>
      <c r="F91" s="27" t="str">
        <f>E15</f>
        <v>Obec Volfířov</v>
      </c>
      <c r="G91" s="40"/>
      <c r="H91" s="40"/>
      <c r="I91" s="32" t="s">
        <v>30</v>
      </c>
      <c r="J91" s="36" t="str">
        <f>E21</f>
        <v>f-plan spol. s r.o.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28</v>
      </c>
      <c r="D92" s="40"/>
      <c r="E92" s="40"/>
      <c r="F92" s="27" t="str">
        <f>IF(E18="","",E18)</f>
        <v>Vyplň údaj</v>
      </c>
      <c r="G92" s="40"/>
      <c r="H92" s="40"/>
      <c r="I92" s="32" t="s">
        <v>34</v>
      </c>
      <c r="J92" s="36" t="str">
        <f>E24</f>
        <v>Martin Lang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75" t="s">
        <v>109</v>
      </c>
      <c r="D94" s="176"/>
      <c r="E94" s="176"/>
      <c r="F94" s="176"/>
      <c r="G94" s="176"/>
      <c r="H94" s="176"/>
      <c r="I94" s="176"/>
      <c r="J94" s="177" t="s">
        <v>110</v>
      </c>
      <c r="K94" s="176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78" t="s">
        <v>111</v>
      </c>
      <c r="D96" s="40"/>
      <c r="E96" s="40"/>
      <c r="F96" s="40"/>
      <c r="G96" s="40"/>
      <c r="H96" s="40"/>
      <c r="I96" s="40"/>
      <c r="J96" s="110">
        <f>J124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112</v>
      </c>
    </row>
    <row r="97" s="9" customFormat="1" ht="24.96" customHeight="1">
      <c r="A97" s="9"/>
      <c r="B97" s="179"/>
      <c r="C97" s="180"/>
      <c r="D97" s="181" t="s">
        <v>113</v>
      </c>
      <c r="E97" s="182"/>
      <c r="F97" s="182"/>
      <c r="G97" s="182"/>
      <c r="H97" s="182"/>
      <c r="I97" s="182"/>
      <c r="J97" s="183">
        <f>J125</f>
        <v>0</v>
      </c>
      <c r="K97" s="180"/>
      <c r="L97" s="18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5"/>
      <c r="C98" s="186"/>
      <c r="D98" s="187" t="s">
        <v>114</v>
      </c>
      <c r="E98" s="188"/>
      <c r="F98" s="188"/>
      <c r="G98" s="188"/>
      <c r="H98" s="188"/>
      <c r="I98" s="188"/>
      <c r="J98" s="189">
        <f>J126</f>
        <v>0</v>
      </c>
      <c r="K98" s="186"/>
      <c r="L98" s="19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5"/>
      <c r="C99" s="186"/>
      <c r="D99" s="187" t="s">
        <v>115</v>
      </c>
      <c r="E99" s="188"/>
      <c r="F99" s="188"/>
      <c r="G99" s="188"/>
      <c r="H99" s="188"/>
      <c r="I99" s="188"/>
      <c r="J99" s="189">
        <f>J156</f>
        <v>0</v>
      </c>
      <c r="K99" s="186"/>
      <c r="L99" s="19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5"/>
      <c r="C100" s="186"/>
      <c r="D100" s="187" t="s">
        <v>116</v>
      </c>
      <c r="E100" s="188"/>
      <c r="F100" s="188"/>
      <c r="G100" s="188"/>
      <c r="H100" s="188"/>
      <c r="I100" s="188"/>
      <c r="J100" s="189">
        <f>J172</f>
        <v>0</v>
      </c>
      <c r="K100" s="186"/>
      <c r="L100" s="19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5"/>
      <c r="C101" s="186"/>
      <c r="D101" s="187" t="s">
        <v>117</v>
      </c>
      <c r="E101" s="188"/>
      <c r="F101" s="188"/>
      <c r="G101" s="188"/>
      <c r="H101" s="188"/>
      <c r="I101" s="188"/>
      <c r="J101" s="189">
        <f>J198</f>
        <v>0</v>
      </c>
      <c r="K101" s="186"/>
      <c r="L101" s="19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5"/>
      <c r="C102" s="186"/>
      <c r="D102" s="187" t="s">
        <v>118</v>
      </c>
      <c r="E102" s="188"/>
      <c r="F102" s="188"/>
      <c r="G102" s="188"/>
      <c r="H102" s="188"/>
      <c r="I102" s="188"/>
      <c r="J102" s="189">
        <f>J209</f>
        <v>0</v>
      </c>
      <c r="K102" s="186"/>
      <c r="L102" s="19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5"/>
      <c r="C103" s="186"/>
      <c r="D103" s="187" t="s">
        <v>119</v>
      </c>
      <c r="E103" s="188"/>
      <c r="F103" s="188"/>
      <c r="G103" s="188"/>
      <c r="H103" s="188"/>
      <c r="I103" s="188"/>
      <c r="J103" s="189">
        <f>J215</f>
        <v>0</v>
      </c>
      <c r="K103" s="186"/>
      <c r="L103" s="19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85"/>
      <c r="C104" s="186"/>
      <c r="D104" s="187" t="s">
        <v>120</v>
      </c>
      <c r="E104" s="188"/>
      <c r="F104" s="188"/>
      <c r="G104" s="188"/>
      <c r="H104" s="188"/>
      <c r="I104" s="188"/>
      <c r="J104" s="189">
        <f>J225</f>
        <v>0</v>
      </c>
      <c r="K104" s="186"/>
      <c r="L104" s="19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2" customFormat="1" ht="21.84" customHeight="1">
      <c r="A105" s="38"/>
      <c r="B105" s="39"/>
      <c r="C105" s="40"/>
      <c r="D105" s="40"/>
      <c r="E105" s="40"/>
      <c r="F105" s="40"/>
      <c r="G105" s="40"/>
      <c r="H105" s="40"/>
      <c r="I105" s="40"/>
      <c r="J105" s="40"/>
      <c r="K105" s="40"/>
      <c r="L105" s="63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  <row r="106" s="2" customFormat="1" ht="6.96" customHeight="1">
      <c r="A106" s="38"/>
      <c r="B106" s="66"/>
      <c r="C106" s="67"/>
      <c r="D106" s="67"/>
      <c r="E106" s="67"/>
      <c r="F106" s="67"/>
      <c r="G106" s="67"/>
      <c r="H106" s="67"/>
      <c r="I106" s="67"/>
      <c r="J106" s="67"/>
      <c r="K106" s="67"/>
      <c r="L106" s="63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10" s="2" customFormat="1" ht="6.96" customHeight="1">
      <c r="A110" s="38"/>
      <c r="B110" s="68"/>
      <c r="C110" s="69"/>
      <c r="D110" s="69"/>
      <c r="E110" s="69"/>
      <c r="F110" s="69"/>
      <c r="G110" s="69"/>
      <c r="H110" s="69"/>
      <c r="I110" s="69"/>
      <c r="J110" s="69"/>
      <c r="K110" s="69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24.96" customHeight="1">
      <c r="A111" s="38"/>
      <c r="B111" s="39"/>
      <c r="C111" s="23" t="s">
        <v>121</v>
      </c>
      <c r="D111" s="40"/>
      <c r="E111" s="40"/>
      <c r="F111" s="40"/>
      <c r="G111" s="40"/>
      <c r="H111" s="40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6.96" customHeight="1">
      <c r="A112" s="38"/>
      <c r="B112" s="39"/>
      <c r="C112" s="40"/>
      <c r="D112" s="40"/>
      <c r="E112" s="40"/>
      <c r="F112" s="40"/>
      <c r="G112" s="40"/>
      <c r="H112" s="40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2" customHeight="1">
      <c r="A113" s="38"/>
      <c r="B113" s="39"/>
      <c r="C113" s="32" t="s">
        <v>16</v>
      </c>
      <c r="D113" s="40"/>
      <c r="E113" s="40"/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26.25" customHeight="1">
      <c r="A114" s="38"/>
      <c r="B114" s="39"/>
      <c r="C114" s="40"/>
      <c r="D114" s="40"/>
      <c r="E114" s="174" t="str">
        <f>E7</f>
        <v>Výstavba víceúčelového areálu pro sportovní a volnočasové aktivity v obci Volfířov</v>
      </c>
      <c r="F114" s="32"/>
      <c r="G114" s="32"/>
      <c r="H114" s="32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2" customHeight="1">
      <c r="A115" s="38"/>
      <c r="B115" s="39"/>
      <c r="C115" s="32" t="s">
        <v>106</v>
      </c>
      <c r="D115" s="40"/>
      <c r="E115" s="40"/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6.5" customHeight="1">
      <c r="A116" s="38"/>
      <c r="B116" s="39"/>
      <c r="C116" s="40"/>
      <c r="D116" s="40"/>
      <c r="E116" s="76" t="str">
        <f>E9</f>
        <v>SO01a - Hřiště</v>
      </c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6.96" customHeight="1">
      <c r="A117" s="38"/>
      <c r="B117" s="39"/>
      <c r="C117" s="40"/>
      <c r="D117" s="40"/>
      <c r="E117" s="40"/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2" customHeight="1">
      <c r="A118" s="38"/>
      <c r="B118" s="39"/>
      <c r="C118" s="32" t="s">
        <v>20</v>
      </c>
      <c r="D118" s="40"/>
      <c r="E118" s="40"/>
      <c r="F118" s="27" t="str">
        <f>F12</f>
        <v xml:space="preserve"> </v>
      </c>
      <c r="G118" s="40"/>
      <c r="H118" s="40"/>
      <c r="I118" s="32" t="s">
        <v>22</v>
      </c>
      <c r="J118" s="79" t="str">
        <f>IF(J12="","",J12)</f>
        <v>13. 2. 2023</v>
      </c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6.96" customHeight="1">
      <c r="A119" s="38"/>
      <c r="B119" s="39"/>
      <c r="C119" s="40"/>
      <c r="D119" s="40"/>
      <c r="E119" s="40"/>
      <c r="F119" s="40"/>
      <c r="G119" s="40"/>
      <c r="H119" s="40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5.15" customHeight="1">
      <c r="A120" s="38"/>
      <c r="B120" s="39"/>
      <c r="C120" s="32" t="s">
        <v>24</v>
      </c>
      <c r="D120" s="40"/>
      <c r="E120" s="40"/>
      <c r="F120" s="27" t="str">
        <f>E15</f>
        <v>Obec Volfířov</v>
      </c>
      <c r="G120" s="40"/>
      <c r="H120" s="40"/>
      <c r="I120" s="32" t="s">
        <v>30</v>
      </c>
      <c r="J120" s="36" t="str">
        <f>E21</f>
        <v>f-plan spol. s r.o.</v>
      </c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5.15" customHeight="1">
      <c r="A121" s="38"/>
      <c r="B121" s="39"/>
      <c r="C121" s="32" t="s">
        <v>28</v>
      </c>
      <c r="D121" s="40"/>
      <c r="E121" s="40"/>
      <c r="F121" s="27" t="str">
        <f>IF(E18="","",E18)</f>
        <v>Vyplň údaj</v>
      </c>
      <c r="G121" s="40"/>
      <c r="H121" s="40"/>
      <c r="I121" s="32" t="s">
        <v>34</v>
      </c>
      <c r="J121" s="36" t="str">
        <f>E24</f>
        <v>Martin Lang</v>
      </c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0.32" customHeight="1">
      <c r="A122" s="38"/>
      <c r="B122" s="39"/>
      <c r="C122" s="40"/>
      <c r="D122" s="40"/>
      <c r="E122" s="40"/>
      <c r="F122" s="40"/>
      <c r="G122" s="40"/>
      <c r="H122" s="40"/>
      <c r="I122" s="40"/>
      <c r="J122" s="40"/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11" customFormat="1" ht="29.28" customHeight="1">
      <c r="A123" s="191"/>
      <c r="B123" s="192"/>
      <c r="C123" s="193" t="s">
        <v>122</v>
      </c>
      <c r="D123" s="194" t="s">
        <v>62</v>
      </c>
      <c r="E123" s="194" t="s">
        <v>58</v>
      </c>
      <c r="F123" s="194" t="s">
        <v>59</v>
      </c>
      <c r="G123" s="194" t="s">
        <v>123</v>
      </c>
      <c r="H123" s="194" t="s">
        <v>124</v>
      </c>
      <c r="I123" s="194" t="s">
        <v>125</v>
      </c>
      <c r="J123" s="194" t="s">
        <v>110</v>
      </c>
      <c r="K123" s="195" t="s">
        <v>126</v>
      </c>
      <c r="L123" s="196"/>
      <c r="M123" s="100" t="s">
        <v>1</v>
      </c>
      <c r="N123" s="101" t="s">
        <v>41</v>
      </c>
      <c r="O123" s="101" t="s">
        <v>127</v>
      </c>
      <c r="P123" s="101" t="s">
        <v>128</v>
      </c>
      <c r="Q123" s="101" t="s">
        <v>129</v>
      </c>
      <c r="R123" s="101" t="s">
        <v>130</v>
      </c>
      <c r="S123" s="101" t="s">
        <v>131</v>
      </c>
      <c r="T123" s="102" t="s">
        <v>132</v>
      </c>
      <c r="U123" s="191"/>
      <c r="V123" s="191"/>
      <c r="W123" s="191"/>
      <c r="X123" s="191"/>
      <c r="Y123" s="191"/>
      <c r="Z123" s="191"/>
      <c r="AA123" s="191"/>
      <c r="AB123" s="191"/>
      <c r="AC123" s="191"/>
      <c r="AD123" s="191"/>
      <c r="AE123" s="191"/>
    </row>
    <row r="124" s="2" customFormat="1" ht="22.8" customHeight="1">
      <c r="A124" s="38"/>
      <c r="B124" s="39"/>
      <c r="C124" s="107" t="s">
        <v>133</v>
      </c>
      <c r="D124" s="40"/>
      <c r="E124" s="40"/>
      <c r="F124" s="40"/>
      <c r="G124" s="40"/>
      <c r="H124" s="40"/>
      <c r="I124" s="40"/>
      <c r="J124" s="197">
        <f>BK124</f>
        <v>0</v>
      </c>
      <c r="K124" s="40"/>
      <c r="L124" s="44"/>
      <c r="M124" s="103"/>
      <c r="N124" s="198"/>
      <c r="O124" s="104"/>
      <c r="P124" s="199">
        <f>P125</f>
        <v>0</v>
      </c>
      <c r="Q124" s="104"/>
      <c r="R124" s="199">
        <f>R125</f>
        <v>121.16641899999999</v>
      </c>
      <c r="S124" s="104"/>
      <c r="T124" s="200">
        <f>T125</f>
        <v>0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T124" s="17" t="s">
        <v>76</v>
      </c>
      <c r="AU124" s="17" t="s">
        <v>112</v>
      </c>
      <c r="BK124" s="201">
        <f>BK125</f>
        <v>0</v>
      </c>
    </row>
    <row r="125" s="12" customFormat="1" ht="25.92" customHeight="1">
      <c r="A125" s="12"/>
      <c r="B125" s="202"/>
      <c r="C125" s="203"/>
      <c r="D125" s="204" t="s">
        <v>76</v>
      </c>
      <c r="E125" s="205" t="s">
        <v>134</v>
      </c>
      <c r="F125" s="205" t="s">
        <v>135</v>
      </c>
      <c r="G125" s="203"/>
      <c r="H125" s="203"/>
      <c r="I125" s="206"/>
      <c r="J125" s="207">
        <f>BK125</f>
        <v>0</v>
      </c>
      <c r="K125" s="203"/>
      <c r="L125" s="208"/>
      <c r="M125" s="209"/>
      <c r="N125" s="210"/>
      <c r="O125" s="210"/>
      <c r="P125" s="211">
        <f>P126+P156+P172+P198+P209+P215+P225</f>
        <v>0</v>
      </c>
      <c r="Q125" s="210"/>
      <c r="R125" s="211">
        <f>R126+R156+R172+R198+R209+R215+R225</f>
        <v>121.16641899999999</v>
      </c>
      <c r="S125" s="210"/>
      <c r="T125" s="212">
        <f>T126+T156+T172+T198+T209+T215+T225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13" t="s">
        <v>33</v>
      </c>
      <c r="AT125" s="214" t="s">
        <v>76</v>
      </c>
      <c r="AU125" s="214" t="s">
        <v>77</v>
      </c>
      <c r="AY125" s="213" t="s">
        <v>136</v>
      </c>
      <c r="BK125" s="215">
        <f>BK126+BK156+BK172+BK198+BK209+BK215+BK225</f>
        <v>0</v>
      </c>
    </row>
    <row r="126" s="12" customFormat="1" ht="22.8" customHeight="1">
      <c r="A126" s="12"/>
      <c r="B126" s="202"/>
      <c r="C126" s="203"/>
      <c r="D126" s="204" t="s">
        <v>76</v>
      </c>
      <c r="E126" s="216" t="s">
        <v>33</v>
      </c>
      <c r="F126" s="216" t="s">
        <v>137</v>
      </c>
      <c r="G126" s="203"/>
      <c r="H126" s="203"/>
      <c r="I126" s="206"/>
      <c r="J126" s="217">
        <f>BK126</f>
        <v>0</v>
      </c>
      <c r="K126" s="203"/>
      <c r="L126" s="208"/>
      <c r="M126" s="209"/>
      <c r="N126" s="210"/>
      <c r="O126" s="210"/>
      <c r="P126" s="211">
        <f>SUM(P127:P155)</f>
        <v>0</v>
      </c>
      <c r="Q126" s="210"/>
      <c r="R126" s="211">
        <f>SUM(R127:R155)</f>
        <v>0.032000000000000001</v>
      </c>
      <c r="S126" s="210"/>
      <c r="T126" s="212">
        <f>SUM(T127:T155)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13" t="s">
        <v>33</v>
      </c>
      <c r="AT126" s="214" t="s">
        <v>76</v>
      </c>
      <c r="AU126" s="214" t="s">
        <v>33</v>
      </c>
      <c r="AY126" s="213" t="s">
        <v>136</v>
      </c>
      <c r="BK126" s="215">
        <f>SUM(BK127:BK155)</f>
        <v>0</v>
      </c>
    </row>
    <row r="127" s="2" customFormat="1" ht="24.15" customHeight="1">
      <c r="A127" s="38"/>
      <c r="B127" s="39"/>
      <c r="C127" s="218" t="s">
        <v>33</v>
      </c>
      <c r="D127" s="218" t="s">
        <v>138</v>
      </c>
      <c r="E127" s="219" t="s">
        <v>139</v>
      </c>
      <c r="F127" s="220" t="s">
        <v>140</v>
      </c>
      <c r="G127" s="221" t="s">
        <v>141</v>
      </c>
      <c r="H127" s="222">
        <v>1600</v>
      </c>
      <c r="I127" s="223"/>
      <c r="J127" s="224">
        <f>ROUND(I127*H127,2)</f>
        <v>0</v>
      </c>
      <c r="K127" s="220" t="s">
        <v>142</v>
      </c>
      <c r="L127" s="44"/>
      <c r="M127" s="225" t="s">
        <v>1</v>
      </c>
      <c r="N127" s="226" t="s">
        <v>42</v>
      </c>
      <c r="O127" s="91"/>
      <c r="P127" s="227">
        <f>O127*H127</f>
        <v>0</v>
      </c>
      <c r="Q127" s="227">
        <v>0</v>
      </c>
      <c r="R127" s="227">
        <f>Q127*H127</f>
        <v>0</v>
      </c>
      <c r="S127" s="227">
        <v>0</v>
      </c>
      <c r="T127" s="228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229" t="s">
        <v>143</v>
      </c>
      <c r="AT127" s="229" t="s">
        <v>138</v>
      </c>
      <c r="AU127" s="229" t="s">
        <v>86</v>
      </c>
      <c r="AY127" s="17" t="s">
        <v>136</v>
      </c>
      <c r="BE127" s="230">
        <f>IF(N127="základní",J127,0)</f>
        <v>0</v>
      </c>
      <c r="BF127" s="230">
        <f>IF(N127="snížená",J127,0)</f>
        <v>0</v>
      </c>
      <c r="BG127" s="230">
        <f>IF(N127="zákl. přenesená",J127,0)</f>
        <v>0</v>
      </c>
      <c r="BH127" s="230">
        <f>IF(N127="sníž. přenesená",J127,0)</f>
        <v>0</v>
      </c>
      <c r="BI127" s="230">
        <f>IF(N127="nulová",J127,0)</f>
        <v>0</v>
      </c>
      <c r="BJ127" s="17" t="s">
        <v>33</v>
      </c>
      <c r="BK127" s="230">
        <f>ROUND(I127*H127,2)</f>
        <v>0</v>
      </c>
      <c r="BL127" s="17" t="s">
        <v>143</v>
      </c>
      <c r="BM127" s="229" t="s">
        <v>144</v>
      </c>
    </row>
    <row r="128" s="13" customFormat="1">
      <c r="A128" s="13"/>
      <c r="B128" s="231"/>
      <c r="C128" s="232"/>
      <c r="D128" s="233" t="s">
        <v>145</v>
      </c>
      <c r="E128" s="234" t="s">
        <v>1</v>
      </c>
      <c r="F128" s="235" t="s">
        <v>146</v>
      </c>
      <c r="G128" s="232"/>
      <c r="H128" s="236">
        <v>1600</v>
      </c>
      <c r="I128" s="237"/>
      <c r="J128" s="232"/>
      <c r="K128" s="232"/>
      <c r="L128" s="238"/>
      <c r="M128" s="239"/>
      <c r="N128" s="240"/>
      <c r="O128" s="240"/>
      <c r="P128" s="240"/>
      <c r="Q128" s="240"/>
      <c r="R128" s="240"/>
      <c r="S128" s="240"/>
      <c r="T128" s="241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2" t="s">
        <v>145</v>
      </c>
      <c r="AU128" s="242" t="s">
        <v>86</v>
      </c>
      <c r="AV128" s="13" t="s">
        <v>86</v>
      </c>
      <c r="AW128" s="13" t="s">
        <v>32</v>
      </c>
      <c r="AX128" s="13" t="s">
        <v>77</v>
      </c>
      <c r="AY128" s="242" t="s">
        <v>136</v>
      </c>
    </row>
    <row r="129" s="14" customFormat="1">
      <c r="A129" s="14"/>
      <c r="B129" s="243"/>
      <c r="C129" s="244"/>
      <c r="D129" s="233" t="s">
        <v>145</v>
      </c>
      <c r="E129" s="245" t="s">
        <v>1</v>
      </c>
      <c r="F129" s="246" t="s">
        <v>147</v>
      </c>
      <c r="G129" s="244"/>
      <c r="H129" s="247">
        <v>1600</v>
      </c>
      <c r="I129" s="248"/>
      <c r="J129" s="244"/>
      <c r="K129" s="244"/>
      <c r="L129" s="249"/>
      <c r="M129" s="250"/>
      <c r="N129" s="251"/>
      <c r="O129" s="251"/>
      <c r="P129" s="251"/>
      <c r="Q129" s="251"/>
      <c r="R129" s="251"/>
      <c r="S129" s="251"/>
      <c r="T129" s="252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53" t="s">
        <v>145</v>
      </c>
      <c r="AU129" s="253" t="s">
        <v>86</v>
      </c>
      <c r="AV129" s="14" t="s">
        <v>143</v>
      </c>
      <c r="AW129" s="14" t="s">
        <v>32</v>
      </c>
      <c r="AX129" s="14" t="s">
        <v>33</v>
      </c>
      <c r="AY129" s="253" t="s">
        <v>136</v>
      </c>
    </row>
    <row r="130" s="2" customFormat="1" ht="33" customHeight="1">
      <c r="A130" s="38"/>
      <c r="B130" s="39"/>
      <c r="C130" s="218" t="s">
        <v>86</v>
      </c>
      <c r="D130" s="218" t="s">
        <v>138</v>
      </c>
      <c r="E130" s="219" t="s">
        <v>148</v>
      </c>
      <c r="F130" s="220" t="s">
        <v>149</v>
      </c>
      <c r="G130" s="221" t="s">
        <v>150</v>
      </c>
      <c r="H130" s="222">
        <v>320</v>
      </c>
      <c r="I130" s="223"/>
      <c r="J130" s="224">
        <f>ROUND(I130*H130,2)</f>
        <v>0</v>
      </c>
      <c r="K130" s="220" t="s">
        <v>142</v>
      </c>
      <c r="L130" s="44"/>
      <c r="M130" s="225" t="s">
        <v>1</v>
      </c>
      <c r="N130" s="226" t="s">
        <v>42</v>
      </c>
      <c r="O130" s="91"/>
      <c r="P130" s="227">
        <f>O130*H130</f>
        <v>0</v>
      </c>
      <c r="Q130" s="227">
        <v>0</v>
      </c>
      <c r="R130" s="227">
        <f>Q130*H130</f>
        <v>0</v>
      </c>
      <c r="S130" s="227">
        <v>0</v>
      </c>
      <c r="T130" s="228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29" t="s">
        <v>143</v>
      </c>
      <c r="AT130" s="229" t="s">
        <v>138</v>
      </c>
      <c r="AU130" s="229" t="s">
        <v>86</v>
      </c>
      <c r="AY130" s="17" t="s">
        <v>136</v>
      </c>
      <c r="BE130" s="230">
        <f>IF(N130="základní",J130,0)</f>
        <v>0</v>
      </c>
      <c r="BF130" s="230">
        <f>IF(N130="snížená",J130,0)</f>
        <v>0</v>
      </c>
      <c r="BG130" s="230">
        <f>IF(N130="zákl. přenesená",J130,0)</f>
        <v>0</v>
      </c>
      <c r="BH130" s="230">
        <f>IF(N130="sníž. přenesená",J130,0)</f>
        <v>0</v>
      </c>
      <c r="BI130" s="230">
        <f>IF(N130="nulová",J130,0)</f>
        <v>0</v>
      </c>
      <c r="BJ130" s="17" t="s">
        <v>33</v>
      </c>
      <c r="BK130" s="230">
        <f>ROUND(I130*H130,2)</f>
        <v>0</v>
      </c>
      <c r="BL130" s="17" t="s">
        <v>143</v>
      </c>
      <c r="BM130" s="229" t="s">
        <v>151</v>
      </c>
    </row>
    <row r="131" s="13" customFormat="1">
      <c r="A131" s="13"/>
      <c r="B131" s="231"/>
      <c r="C131" s="232"/>
      <c r="D131" s="233" t="s">
        <v>145</v>
      </c>
      <c r="E131" s="234" t="s">
        <v>1</v>
      </c>
      <c r="F131" s="235" t="s">
        <v>152</v>
      </c>
      <c r="G131" s="232"/>
      <c r="H131" s="236">
        <v>320</v>
      </c>
      <c r="I131" s="237"/>
      <c r="J131" s="232"/>
      <c r="K131" s="232"/>
      <c r="L131" s="238"/>
      <c r="M131" s="239"/>
      <c r="N131" s="240"/>
      <c r="O131" s="240"/>
      <c r="P131" s="240"/>
      <c r="Q131" s="240"/>
      <c r="R131" s="240"/>
      <c r="S131" s="240"/>
      <c r="T131" s="241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2" t="s">
        <v>145</v>
      </c>
      <c r="AU131" s="242" t="s">
        <v>86</v>
      </c>
      <c r="AV131" s="13" t="s">
        <v>86</v>
      </c>
      <c r="AW131" s="13" t="s">
        <v>32</v>
      </c>
      <c r="AX131" s="13" t="s">
        <v>77</v>
      </c>
      <c r="AY131" s="242" t="s">
        <v>136</v>
      </c>
    </row>
    <row r="132" s="14" customFormat="1">
      <c r="A132" s="14"/>
      <c r="B132" s="243"/>
      <c r="C132" s="244"/>
      <c r="D132" s="233" t="s">
        <v>145</v>
      </c>
      <c r="E132" s="245" t="s">
        <v>1</v>
      </c>
      <c r="F132" s="246" t="s">
        <v>147</v>
      </c>
      <c r="G132" s="244"/>
      <c r="H132" s="247">
        <v>320</v>
      </c>
      <c r="I132" s="248"/>
      <c r="J132" s="244"/>
      <c r="K132" s="244"/>
      <c r="L132" s="249"/>
      <c r="M132" s="250"/>
      <c r="N132" s="251"/>
      <c r="O132" s="251"/>
      <c r="P132" s="251"/>
      <c r="Q132" s="251"/>
      <c r="R132" s="251"/>
      <c r="S132" s="251"/>
      <c r="T132" s="252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53" t="s">
        <v>145</v>
      </c>
      <c r="AU132" s="253" t="s">
        <v>86</v>
      </c>
      <c r="AV132" s="14" t="s">
        <v>143</v>
      </c>
      <c r="AW132" s="14" t="s">
        <v>32</v>
      </c>
      <c r="AX132" s="14" t="s">
        <v>33</v>
      </c>
      <c r="AY132" s="253" t="s">
        <v>136</v>
      </c>
    </row>
    <row r="133" s="2" customFormat="1" ht="24.15" customHeight="1">
      <c r="A133" s="38"/>
      <c r="B133" s="39"/>
      <c r="C133" s="218" t="s">
        <v>153</v>
      </c>
      <c r="D133" s="218" t="s">
        <v>138</v>
      </c>
      <c r="E133" s="219" t="s">
        <v>154</v>
      </c>
      <c r="F133" s="220" t="s">
        <v>155</v>
      </c>
      <c r="G133" s="221" t="s">
        <v>156</v>
      </c>
      <c r="H133" s="222">
        <v>64.799999999999997</v>
      </c>
      <c r="I133" s="223"/>
      <c r="J133" s="224">
        <f>ROUND(I133*H133,2)</f>
        <v>0</v>
      </c>
      <c r="K133" s="220" t="s">
        <v>142</v>
      </c>
      <c r="L133" s="44"/>
      <c r="M133" s="225" t="s">
        <v>1</v>
      </c>
      <c r="N133" s="226" t="s">
        <v>42</v>
      </c>
      <c r="O133" s="91"/>
      <c r="P133" s="227">
        <f>O133*H133</f>
        <v>0</v>
      </c>
      <c r="Q133" s="227">
        <v>0</v>
      </c>
      <c r="R133" s="227">
        <f>Q133*H133</f>
        <v>0</v>
      </c>
      <c r="S133" s="227">
        <v>0</v>
      </c>
      <c r="T133" s="228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29" t="s">
        <v>143</v>
      </c>
      <c r="AT133" s="229" t="s">
        <v>138</v>
      </c>
      <c r="AU133" s="229" t="s">
        <v>86</v>
      </c>
      <c r="AY133" s="17" t="s">
        <v>136</v>
      </c>
      <c r="BE133" s="230">
        <f>IF(N133="základní",J133,0)</f>
        <v>0</v>
      </c>
      <c r="BF133" s="230">
        <f>IF(N133="snížená",J133,0)</f>
        <v>0</v>
      </c>
      <c r="BG133" s="230">
        <f>IF(N133="zákl. přenesená",J133,0)</f>
        <v>0</v>
      </c>
      <c r="BH133" s="230">
        <f>IF(N133="sníž. přenesená",J133,0)</f>
        <v>0</v>
      </c>
      <c r="BI133" s="230">
        <f>IF(N133="nulová",J133,0)</f>
        <v>0</v>
      </c>
      <c r="BJ133" s="17" t="s">
        <v>33</v>
      </c>
      <c r="BK133" s="230">
        <f>ROUND(I133*H133,2)</f>
        <v>0</v>
      </c>
      <c r="BL133" s="17" t="s">
        <v>143</v>
      </c>
      <c r="BM133" s="229" t="s">
        <v>157</v>
      </c>
    </row>
    <row r="134" s="13" customFormat="1">
      <c r="A134" s="13"/>
      <c r="B134" s="231"/>
      <c r="C134" s="232"/>
      <c r="D134" s="233" t="s">
        <v>145</v>
      </c>
      <c r="E134" s="234" t="s">
        <v>1</v>
      </c>
      <c r="F134" s="235" t="s">
        <v>158</v>
      </c>
      <c r="G134" s="232"/>
      <c r="H134" s="236">
        <v>64.799999999999997</v>
      </c>
      <c r="I134" s="237"/>
      <c r="J134" s="232"/>
      <c r="K134" s="232"/>
      <c r="L134" s="238"/>
      <c r="M134" s="239"/>
      <c r="N134" s="240"/>
      <c r="O134" s="240"/>
      <c r="P134" s="240"/>
      <c r="Q134" s="240"/>
      <c r="R134" s="240"/>
      <c r="S134" s="240"/>
      <c r="T134" s="241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2" t="s">
        <v>145</v>
      </c>
      <c r="AU134" s="242" t="s">
        <v>86</v>
      </c>
      <c r="AV134" s="13" t="s">
        <v>86</v>
      </c>
      <c r="AW134" s="13" t="s">
        <v>32</v>
      </c>
      <c r="AX134" s="13" t="s">
        <v>77</v>
      </c>
      <c r="AY134" s="242" t="s">
        <v>136</v>
      </c>
    </row>
    <row r="135" s="14" customFormat="1">
      <c r="A135" s="14"/>
      <c r="B135" s="243"/>
      <c r="C135" s="244"/>
      <c r="D135" s="233" t="s">
        <v>145</v>
      </c>
      <c r="E135" s="245" t="s">
        <v>1</v>
      </c>
      <c r="F135" s="246" t="s">
        <v>147</v>
      </c>
      <c r="G135" s="244"/>
      <c r="H135" s="247">
        <v>64.799999999999997</v>
      </c>
      <c r="I135" s="248"/>
      <c r="J135" s="244"/>
      <c r="K135" s="244"/>
      <c r="L135" s="249"/>
      <c r="M135" s="250"/>
      <c r="N135" s="251"/>
      <c r="O135" s="251"/>
      <c r="P135" s="251"/>
      <c r="Q135" s="251"/>
      <c r="R135" s="251"/>
      <c r="S135" s="251"/>
      <c r="T135" s="252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53" t="s">
        <v>145</v>
      </c>
      <c r="AU135" s="253" t="s">
        <v>86</v>
      </c>
      <c r="AV135" s="14" t="s">
        <v>143</v>
      </c>
      <c r="AW135" s="14" t="s">
        <v>32</v>
      </c>
      <c r="AX135" s="14" t="s">
        <v>33</v>
      </c>
      <c r="AY135" s="253" t="s">
        <v>136</v>
      </c>
    </row>
    <row r="136" s="2" customFormat="1" ht="44.25" customHeight="1">
      <c r="A136" s="38"/>
      <c r="B136" s="39"/>
      <c r="C136" s="218" t="s">
        <v>143</v>
      </c>
      <c r="D136" s="218" t="s">
        <v>138</v>
      </c>
      <c r="E136" s="219" t="s">
        <v>159</v>
      </c>
      <c r="F136" s="220" t="s">
        <v>160</v>
      </c>
      <c r="G136" s="221" t="s">
        <v>150</v>
      </c>
      <c r="H136" s="222">
        <v>92.507999999999996</v>
      </c>
      <c r="I136" s="223"/>
      <c r="J136" s="224">
        <f>ROUND(I136*H136,2)</f>
        <v>0</v>
      </c>
      <c r="K136" s="220" t="s">
        <v>142</v>
      </c>
      <c r="L136" s="44"/>
      <c r="M136" s="225" t="s">
        <v>1</v>
      </c>
      <c r="N136" s="226" t="s">
        <v>42</v>
      </c>
      <c r="O136" s="91"/>
      <c r="P136" s="227">
        <f>O136*H136</f>
        <v>0</v>
      </c>
      <c r="Q136" s="227">
        <v>0</v>
      </c>
      <c r="R136" s="227">
        <f>Q136*H136</f>
        <v>0</v>
      </c>
      <c r="S136" s="227">
        <v>0</v>
      </c>
      <c r="T136" s="228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29" t="s">
        <v>143</v>
      </c>
      <c r="AT136" s="229" t="s">
        <v>138</v>
      </c>
      <c r="AU136" s="229" t="s">
        <v>86</v>
      </c>
      <c r="AY136" s="17" t="s">
        <v>136</v>
      </c>
      <c r="BE136" s="230">
        <f>IF(N136="základní",J136,0)</f>
        <v>0</v>
      </c>
      <c r="BF136" s="230">
        <f>IF(N136="snížená",J136,0)</f>
        <v>0</v>
      </c>
      <c r="BG136" s="230">
        <f>IF(N136="zákl. přenesená",J136,0)</f>
        <v>0</v>
      </c>
      <c r="BH136" s="230">
        <f>IF(N136="sníž. přenesená",J136,0)</f>
        <v>0</v>
      </c>
      <c r="BI136" s="230">
        <f>IF(N136="nulová",J136,0)</f>
        <v>0</v>
      </c>
      <c r="BJ136" s="17" t="s">
        <v>33</v>
      </c>
      <c r="BK136" s="230">
        <f>ROUND(I136*H136,2)</f>
        <v>0</v>
      </c>
      <c r="BL136" s="17" t="s">
        <v>143</v>
      </c>
      <c r="BM136" s="229" t="s">
        <v>161</v>
      </c>
    </row>
    <row r="137" s="15" customFormat="1">
      <c r="A137" s="15"/>
      <c r="B137" s="254"/>
      <c r="C137" s="255"/>
      <c r="D137" s="233" t="s">
        <v>145</v>
      </c>
      <c r="E137" s="256" t="s">
        <v>1</v>
      </c>
      <c r="F137" s="257" t="s">
        <v>162</v>
      </c>
      <c r="G137" s="255"/>
      <c r="H137" s="256" t="s">
        <v>1</v>
      </c>
      <c r="I137" s="258"/>
      <c r="J137" s="255"/>
      <c r="K137" s="255"/>
      <c r="L137" s="259"/>
      <c r="M137" s="260"/>
      <c r="N137" s="261"/>
      <c r="O137" s="261"/>
      <c r="P137" s="261"/>
      <c r="Q137" s="261"/>
      <c r="R137" s="261"/>
      <c r="S137" s="261"/>
      <c r="T137" s="262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T137" s="263" t="s">
        <v>145</v>
      </c>
      <c r="AU137" s="263" t="s">
        <v>86</v>
      </c>
      <c r="AV137" s="15" t="s">
        <v>33</v>
      </c>
      <c r="AW137" s="15" t="s">
        <v>32</v>
      </c>
      <c r="AX137" s="15" t="s">
        <v>77</v>
      </c>
      <c r="AY137" s="263" t="s">
        <v>136</v>
      </c>
    </row>
    <row r="138" s="13" customFormat="1">
      <c r="A138" s="13"/>
      <c r="B138" s="231"/>
      <c r="C138" s="232"/>
      <c r="D138" s="233" t="s">
        <v>145</v>
      </c>
      <c r="E138" s="234" t="s">
        <v>1</v>
      </c>
      <c r="F138" s="235" t="s">
        <v>163</v>
      </c>
      <c r="G138" s="232"/>
      <c r="H138" s="236">
        <v>92.507999999999996</v>
      </c>
      <c r="I138" s="237"/>
      <c r="J138" s="232"/>
      <c r="K138" s="232"/>
      <c r="L138" s="238"/>
      <c r="M138" s="239"/>
      <c r="N138" s="240"/>
      <c r="O138" s="240"/>
      <c r="P138" s="240"/>
      <c r="Q138" s="240"/>
      <c r="R138" s="240"/>
      <c r="S138" s="240"/>
      <c r="T138" s="241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2" t="s">
        <v>145</v>
      </c>
      <c r="AU138" s="242" t="s">
        <v>86</v>
      </c>
      <c r="AV138" s="13" t="s">
        <v>86</v>
      </c>
      <c r="AW138" s="13" t="s">
        <v>32</v>
      </c>
      <c r="AX138" s="13" t="s">
        <v>77</v>
      </c>
      <c r="AY138" s="242" t="s">
        <v>136</v>
      </c>
    </row>
    <row r="139" s="14" customFormat="1">
      <c r="A139" s="14"/>
      <c r="B139" s="243"/>
      <c r="C139" s="244"/>
      <c r="D139" s="233" t="s">
        <v>145</v>
      </c>
      <c r="E139" s="245" t="s">
        <v>1</v>
      </c>
      <c r="F139" s="246" t="s">
        <v>147</v>
      </c>
      <c r="G139" s="244"/>
      <c r="H139" s="247">
        <v>92.507999999999996</v>
      </c>
      <c r="I139" s="248"/>
      <c r="J139" s="244"/>
      <c r="K139" s="244"/>
      <c r="L139" s="249"/>
      <c r="M139" s="250"/>
      <c r="N139" s="251"/>
      <c r="O139" s="251"/>
      <c r="P139" s="251"/>
      <c r="Q139" s="251"/>
      <c r="R139" s="251"/>
      <c r="S139" s="251"/>
      <c r="T139" s="252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53" t="s">
        <v>145</v>
      </c>
      <c r="AU139" s="253" t="s">
        <v>86</v>
      </c>
      <c r="AV139" s="14" t="s">
        <v>143</v>
      </c>
      <c r="AW139" s="14" t="s">
        <v>32</v>
      </c>
      <c r="AX139" s="14" t="s">
        <v>33</v>
      </c>
      <c r="AY139" s="253" t="s">
        <v>136</v>
      </c>
    </row>
    <row r="140" s="2" customFormat="1" ht="62.7" customHeight="1">
      <c r="A140" s="38"/>
      <c r="B140" s="39"/>
      <c r="C140" s="218" t="s">
        <v>164</v>
      </c>
      <c r="D140" s="218" t="s">
        <v>138</v>
      </c>
      <c r="E140" s="219" t="s">
        <v>165</v>
      </c>
      <c r="F140" s="220" t="s">
        <v>166</v>
      </c>
      <c r="G140" s="221" t="s">
        <v>150</v>
      </c>
      <c r="H140" s="222">
        <v>412.50799999999998</v>
      </c>
      <c r="I140" s="223"/>
      <c r="J140" s="224">
        <f>ROUND(I140*H140,2)</f>
        <v>0</v>
      </c>
      <c r="K140" s="220" t="s">
        <v>142</v>
      </c>
      <c r="L140" s="44"/>
      <c r="M140" s="225" t="s">
        <v>1</v>
      </c>
      <c r="N140" s="226" t="s">
        <v>42</v>
      </c>
      <c r="O140" s="91"/>
      <c r="P140" s="227">
        <f>O140*H140</f>
        <v>0</v>
      </c>
      <c r="Q140" s="227">
        <v>0</v>
      </c>
      <c r="R140" s="227">
        <f>Q140*H140</f>
        <v>0</v>
      </c>
      <c r="S140" s="227">
        <v>0</v>
      </c>
      <c r="T140" s="228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29" t="s">
        <v>143</v>
      </c>
      <c r="AT140" s="229" t="s">
        <v>138</v>
      </c>
      <c r="AU140" s="229" t="s">
        <v>86</v>
      </c>
      <c r="AY140" s="17" t="s">
        <v>136</v>
      </c>
      <c r="BE140" s="230">
        <f>IF(N140="základní",J140,0)</f>
        <v>0</v>
      </c>
      <c r="BF140" s="230">
        <f>IF(N140="snížená",J140,0)</f>
        <v>0</v>
      </c>
      <c r="BG140" s="230">
        <f>IF(N140="zákl. přenesená",J140,0)</f>
        <v>0</v>
      </c>
      <c r="BH140" s="230">
        <f>IF(N140="sníž. přenesená",J140,0)</f>
        <v>0</v>
      </c>
      <c r="BI140" s="230">
        <f>IF(N140="nulová",J140,0)</f>
        <v>0</v>
      </c>
      <c r="BJ140" s="17" t="s">
        <v>33</v>
      </c>
      <c r="BK140" s="230">
        <f>ROUND(I140*H140,2)</f>
        <v>0</v>
      </c>
      <c r="BL140" s="17" t="s">
        <v>143</v>
      </c>
      <c r="BM140" s="229" t="s">
        <v>167</v>
      </c>
    </row>
    <row r="141" s="13" customFormat="1">
      <c r="A141" s="13"/>
      <c r="B141" s="231"/>
      <c r="C141" s="232"/>
      <c r="D141" s="233" t="s">
        <v>145</v>
      </c>
      <c r="E141" s="234" t="s">
        <v>1</v>
      </c>
      <c r="F141" s="235" t="s">
        <v>168</v>
      </c>
      <c r="G141" s="232"/>
      <c r="H141" s="236">
        <v>412.50799999999998</v>
      </c>
      <c r="I141" s="237"/>
      <c r="J141" s="232"/>
      <c r="K141" s="232"/>
      <c r="L141" s="238"/>
      <c r="M141" s="239"/>
      <c r="N141" s="240"/>
      <c r="O141" s="240"/>
      <c r="P141" s="240"/>
      <c r="Q141" s="240"/>
      <c r="R141" s="240"/>
      <c r="S141" s="240"/>
      <c r="T141" s="241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2" t="s">
        <v>145</v>
      </c>
      <c r="AU141" s="242" t="s">
        <v>86</v>
      </c>
      <c r="AV141" s="13" t="s">
        <v>86</v>
      </c>
      <c r="AW141" s="13" t="s">
        <v>32</v>
      </c>
      <c r="AX141" s="13" t="s">
        <v>77</v>
      </c>
      <c r="AY141" s="242" t="s">
        <v>136</v>
      </c>
    </row>
    <row r="142" s="14" customFormat="1">
      <c r="A142" s="14"/>
      <c r="B142" s="243"/>
      <c r="C142" s="244"/>
      <c r="D142" s="233" t="s">
        <v>145</v>
      </c>
      <c r="E142" s="245" t="s">
        <v>1</v>
      </c>
      <c r="F142" s="246" t="s">
        <v>147</v>
      </c>
      <c r="G142" s="244"/>
      <c r="H142" s="247">
        <v>412.50799999999998</v>
      </c>
      <c r="I142" s="248"/>
      <c r="J142" s="244"/>
      <c r="K142" s="244"/>
      <c r="L142" s="249"/>
      <c r="M142" s="250"/>
      <c r="N142" s="251"/>
      <c r="O142" s="251"/>
      <c r="P142" s="251"/>
      <c r="Q142" s="251"/>
      <c r="R142" s="251"/>
      <c r="S142" s="251"/>
      <c r="T142" s="252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3" t="s">
        <v>145</v>
      </c>
      <c r="AU142" s="253" t="s">
        <v>86</v>
      </c>
      <c r="AV142" s="14" t="s">
        <v>143</v>
      </c>
      <c r="AW142" s="14" t="s">
        <v>32</v>
      </c>
      <c r="AX142" s="14" t="s">
        <v>33</v>
      </c>
      <c r="AY142" s="253" t="s">
        <v>136</v>
      </c>
    </row>
    <row r="143" s="2" customFormat="1" ht="44.25" customHeight="1">
      <c r="A143" s="38"/>
      <c r="B143" s="39"/>
      <c r="C143" s="218" t="s">
        <v>169</v>
      </c>
      <c r="D143" s="218" t="s">
        <v>138</v>
      </c>
      <c r="E143" s="219" t="s">
        <v>170</v>
      </c>
      <c r="F143" s="220" t="s">
        <v>171</v>
      </c>
      <c r="G143" s="221" t="s">
        <v>150</v>
      </c>
      <c r="H143" s="222">
        <v>387.90800000000002</v>
      </c>
      <c r="I143" s="223"/>
      <c r="J143" s="224">
        <f>ROUND(I143*H143,2)</f>
        <v>0</v>
      </c>
      <c r="K143" s="220" t="s">
        <v>142</v>
      </c>
      <c r="L143" s="44"/>
      <c r="M143" s="225" t="s">
        <v>1</v>
      </c>
      <c r="N143" s="226" t="s">
        <v>42</v>
      </c>
      <c r="O143" s="91"/>
      <c r="P143" s="227">
        <f>O143*H143</f>
        <v>0</v>
      </c>
      <c r="Q143" s="227">
        <v>0</v>
      </c>
      <c r="R143" s="227">
        <f>Q143*H143</f>
        <v>0</v>
      </c>
      <c r="S143" s="227">
        <v>0</v>
      </c>
      <c r="T143" s="228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29" t="s">
        <v>143</v>
      </c>
      <c r="AT143" s="229" t="s">
        <v>138</v>
      </c>
      <c r="AU143" s="229" t="s">
        <v>86</v>
      </c>
      <c r="AY143" s="17" t="s">
        <v>136</v>
      </c>
      <c r="BE143" s="230">
        <f>IF(N143="základní",J143,0)</f>
        <v>0</v>
      </c>
      <c r="BF143" s="230">
        <f>IF(N143="snížená",J143,0)</f>
        <v>0</v>
      </c>
      <c r="BG143" s="230">
        <f>IF(N143="zákl. přenesená",J143,0)</f>
        <v>0</v>
      </c>
      <c r="BH143" s="230">
        <f>IF(N143="sníž. přenesená",J143,0)</f>
        <v>0</v>
      </c>
      <c r="BI143" s="230">
        <f>IF(N143="nulová",J143,0)</f>
        <v>0</v>
      </c>
      <c r="BJ143" s="17" t="s">
        <v>33</v>
      </c>
      <c r="BK143" s="230">
        <f>ROUND(I143*H143,2)</f>
        <v>0</v>
      </c>
      <c r="BL143" s="17" t="s">
        <v>143</v>
      </c>
      <c r="BM143" s="229" t="s">
        <v>172</v>
      </c>
    </row>
    <row r="144" s="13" customFormat="1">
      <c r="A144" s="13"/>
      <c r="B144" s="231"/>
      <c r="C144" s="232"/>
      <c r="D144" s="233" t="s">
        <v>145</v>
      </c>
      <c r="E144" s="234" t="s">
        <v>1</v>
      </c>
      <c r="F144" s="235" t="s">
        <v>173</v>
      </c>
      <c r="G144" s="232"/>
      <c r="H144" s="236">
        <v>387.90800000000002</v>
      </c>
      <c r="I144" s="237"/>
      <c r="J144" s="232"/>
      <c r="K144" s="232"/>
      <c r="L144" s="238"/>
      <c r="M144" s="239"/>
      <c r="N144" s="240"/>
      <c r="O144" s="240"/>
      <c r="P144" s="240"/>
      <c r="Q144" s="240"/>
      <c r="R144" s="240"/>
      <c r="S144" s="240"/>
      <c r="T144" s="241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2" t="s">
        <v>145</v>
      </c>
      <c r="AU144" s="242" t="s">
        <v>86</v>
      </c>
      <c r="AV144" s="13" t="s">
        <v>86</v>
      </c>
      <c r="AW144" s="13" t="s">
        <v>32</v>
      </c>
      <c r="AX144" s="13" t="s">
        <v>77</v>
      </c>
      <c r="AY144" s="242" t="s">
        <v>136</v>
      </c>
    </row>
    <row r="145" s="14" customFormat="1">
      <c r="A145" s="14"/>
      <c r="B145" s="243"/>
      <c r="C145" s="244"/>
      <c r="D145" s="233" t="s">
        <v>145</v>
      </c>
      <c r="E145" s="245" t="s">
        <v>1</v>
      </c>
      <c r="F145" s="246" t="s">
        <v>147</v>
      </c>
      <c r="G145" s="244"/>
      <c r="H145" s="247">
        <v>387.90800000000002</v>
      </c>
      <c r="I145" s="248"/>
      <c r="J145" s="244"/>
      <c r="K145" s="244"/>
      <c r="L145" s="249"/>
      <c r="M145" s="250"/>
      <c r="N145" s="251"/>
      <c r="O145" s="251"/>
      <c r="P145" s="251"/>
      <c r="Q145" s="251"/>
      <c r="R145" s="251"/>
      <c r="S145" s="251"/>
      <c r="T145" s="252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53" t="s">
        <v>145</v>
      </c>
      <c r="AU145" s="253" t="s">
        <v>86</v>
      </c>
      <c r="AV145" s="14" t="s">
        <v>143</v>
      </c>
      <c r="AW145" s="14" t="s">
        <v>32</v>
      </c>
      <c r="AX145" s="14" t="s">
        <v>33</v>
      </c>
      <c r="AY145" s="253" t="s">
        <v>136</v>
      </c>
    </row>
    <row r="146" s="2" customFormat="1" ht="44.25" customHeight="1">
      <c r="A146" s="38"/>
      <c r="B146" s="39"/>
      <c r="C146" s="218" t="s">
        <v>174</v>
      </c>
      <c r="D146" s="218" t="s">
        <v>138</v>
      </c>
      <c r="E146" s="219" t="s">
        <v>175</v>
      </c>
      <c r="F146" s="220" t="s">
        <v>176</v>
      </c>
      <c r="G146" s="221" t="s">
        <v>150</v>
      </c>
      <c r="H146" s="222">
        <v>24.600000000000001</v>
      </c>
      <c r="I146" s="223"/>
      <c r="J146" s="224">
        <f>ROUND(I146*H146,2)</f>
        <v>0</v>
      </c>
      <c r="K146" s="220" t="s">
        <v>142</v>
      </c>
      <c r="L146" s="44"/>
      <c r="M146" s="225" t="s">
        <v>1</v>
      </c>
      <c r="N146" s="226" t="s">
        <v>42</v>
      </c>
      <c r="O146" s="91"/>
      <c r="P146" s="227">
        <f>O146*H146</f>
        <v>0</v>
      </c>
      <c r="Q146" s="227">
        <v>0</v>
      </c>
      <c r="R146" s="227">
        <f>Q146*H146</f>
        <v>0</v>
      </c>
      <c r="S146" s="227">
        <v>0</v>
      </c>
      <c r="T146" s="228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29" t="s">
        <v>143</v>
      </c>
      <c r="AT146" s="229" t="s">
        <v>138</v>
      </c>
      <c r="AU146" s="229" t="s">
        <v>86</v>
      </c>
      <c r="AY146" s="17" t="s">
        <v>136</v>
      </c>
      <c r="BE146" s="230">
        <f>IF(N146="základní",J146,0)</f>
        <v>0</v>
      </c>
      <c r="BF146" s="230">
        <f>IF(N146="snížená",J146,0)</f>
        <v>0</v>
      </c>
      <c r="BG146" s="230">
        <f>IF(N146="zákl. přenesená",J146,0)</f>
        <v>0</v>
      </c>
      <c r="BH146" s="230">
        <f>IF(N146="sníž. přenesená",J146,0)</f>
        <v>0</v>
      </c>
      <c r="BI146" s="230">
        <f>IF(N146="nulová",J146,0)</f>
        <v>0</v>
      </c>
      <c r="BJ146" s="17" t="s">
        <v>33</v>
      </c>
      <c r="BK146" s="230">
        <f>ROUND(I146*H146,2)</f>
        <v>0</v>
      </c>
      <c r="BL146" s="17" t="s">
        <v>143</v>
      </c>
      <c r="BM146" s="229" t="s">
        <v>177</v>
      </c>
    </row>
    <row r="147" s="13" customFormat="1">
      <c r="A147" s="13"/>
      <c r="B147" s="231"/>
      <c r="C147" s="232"/>
      <c r="D147" s="233" t="s">
        <v>145</v>
      </c>
      <c r="E147" s="234" t="s">
        <v>1</v>
      </c>
      <c r="F147" s="235" t="s">
        <v>178</v>
      </c>
      <c r="G147" s="232"/>
      <c r="H147" s="236">
        <v>24.600000000000001</v>
      </c>
      <c r="I147" s="237"/>
      <c r="J147" s="232"/>
      <c r="K147" s="232"/>
      <c r="L147" s="238"/>
      <c r="M147" s="239"/>
      <c r="N147" s="240"/>
      <c r="O147" s="240"/>
      <c r="P147" s="240"/>
      <c r="Q147" s="240"/>
      <c r="R147" s="240"/>
      <c r="S147" s="240"/>
      <c r="T147" s="241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2" t="s">
        <v>145</v>
      </c>
      <c r="AU147" s="242" t="s">
        <v>86</v>
      </c>
      <c r="AV147" s="13" t="s">
        <v>86</v>
      </c>
      <c r="AW147" s="13" t="s">
        <v>32</v>
      </c>
      <c r="AX147" s="13" t="s">
        <v>77</v>
      </c>
      <c r="AY147" s="242" t="s">
        <v>136</v>
      </c>
    </row>
    <row r="148" s="14" customFormat="1">
      <c r="A148" s="14"/>
      <c r="B148" s="243"/>
      <c r="C148" s="244"/>
      <c r="D148" s="233" t="s">
        <v>145</v>
      </c>
      <c r="E148" s="245" t="s">
        <v>1</v>
      </c>
      <c r="F148" s="246" t="s">
        <v>147</v>
      </c>
      <c r="G148" s="244"/>
      <c r="H148" s="247">
        <v>24.600000000000001</v>
      </c>
      <c r="I148" s="248"/>
      <c r="J148" s="244"/>
      <c r="K148" s="244"/>
      <c r="L148" s="249"/>
      <c r="M148" s="250"/>
      <c r="N148" s="251"/>
      <c r="O148" s="251"/>
      <c r="P148" s="251"/>
      <c r="Q148" s="251"/>
      <c r="R148" s="251"/>
      <c r="S148" s="251"/>
      <c r="T148" s="252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53" t="s">
        <v>145</v>
      </c>
      <c r="AU148" s="253" t="s">
        <v>86</v>
      </c>
      <c r="AV148" s="14" t="s">
        <v>143</v>
      </c>
      <c r="AW148" s="14" t="s">
        <v>32</v>
      </c>
      <c r="AX148" s="14" t="s">
        <v>33</v>
      </c>
      <c r="AY148" s="253" t="s">
        <v>136</v>
      </c>
    </row>
    <row r="149" s="2" customFormat="1" ht="55.5" customHeight="1">
      <c r="A149" s="38"/>
      <c r="B149" s="39"/>
      <c r="C149" s="218" t="s">
        <v>179</v>
      </c>
      <c r="D149" s="218" t="s">
        <v>138</v>
      </c>
      <c r="E149" s="219" t="s">
        <v>180</v>
      </c>
      <c r="F149" s="220" t="s">
        <v>181</v>
      </c>
      <c r="G149" s="221" t="s">
        <v>141</v>
      </c>
      <c r="H149" s="222">
        <v>1600</v>
      </c>
      <c r="I149" s="223"/>
      <c r="J149" s="224">
        <f>ROUND(I149*H149,2)</f>
        <v>0</v>
      </c>
      <c r="K149" s="220" t="s">
        <v>142</v>
      </c>
      <c r="L149" s="44"/>
      <c r="M149" s="225" t="s">
        <v>1</v>
      </c>
      <c r="N149" s="226" t="s">
        <v>42</v>
      </c>
      <c r="O149" s="91"/>
      <c r="P149" s="227">
        <f>O149*H149</f>
        <v>0</v>
      </c>
      <c r="Q149" s="227">
        <v>0</v>
      </c>
      <c r="R149" s="227">
        <f>Q149*H149</f>
        <v>0</v>
      </c>
      <c r="S149" s="227">
        <v>0</v>
      </c>
      <c r="T149" s="228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29" t="s">
        <v>143</v>
      </c>
      <c r="AT149" s="229" t="s">
        <v>138</v>
      </c>
      <c r="AU149" s="229" t="s">
        <v>86</v>
      </c>
      <c r="AY149" s="17" t="s">
        <v>136</v>
      </c>
      <c r="BE149" s="230">
        <f>IF(N149="základní",J149,0)</f>
        <v>0</v>
      </c>
      <c r="BF149" s="230">
        <f>IF(N149="snížená",J149,0)</f>
        <v>0</v>
      </c>
      <c r="BG149" s="230">
        <f>IF(N149="zákl. přenesená",J149,0)</f>
        <v>0</v>
      </c>
      <c r="BH149" s="230">
        <f>IF(N149="sníž. přenesená",J149,0)</f>
        <v>0</v>
      </c>
      <c r="BI149" s="230">
        <f>IF(N149="nulová",J149,0)</f>
        <v>0</v>
      </c>
      <c r="BJ149" s="17" t="s">
        <v>33</v>
      </c>
      <c r="BK149" s="230">
        <f>ROUND(I149*H149,2)</f>
        <v>0</v>
      </c>
      <c r="BL149" s="17" t="s">
        <v>143</v>
      </c>
      <c r="BM149" s="229" t="s">
        <v>182</v>
      </c>
    </row>
    <row r="150" s="2" customFormat="1" ht="37.8" customHeight="1">
      <c r="A150" s="38"/>
      <c r="B150" s="39"/>
      <c r="C150" s="218" t="s">
        <v>183</v>
      </c>
      <c r="D150" s="218" t="s">
        <v>138</v>
      </c>
      <c r="E150" s="219" t="s">
        <v>184</v>
      </c>
      <c r="F150" s="220" t="s">
        <v>185</v>
      </c>
      <c r="G150" s="221" t="s">
        <v>141</v>
      </c>
      <c r="H150" s="222">
        <v>1600</v>
      </c>
      <c r="I150" s="223"/>
      <c r="J150" s="224">
        <f>ROUND(I150*H150,2)</f>
        <v>0</v>
      </c>
      <c r="K150" s="220" t="s">
        <v>142</v>
      </c>
      <c r="L150" s="44"/>
      <c r="M150" s="225" t="s">
        <v>1</v>
      </c>
      <c r="N150" s="226" t="s">
        <v>42</v>
      </c>
      <c r="O150" s="91"/>
      <c r="P150" s="227">
        <f>O150*H150</f>
        <v>0</v>
      </c>
      <c r="Q150" s="227">
        <v>0</v>
      </c>
      <c r="R150" s="227">
        <f>Q150*H150</f>
        <v>0</v>
      </c>
      <c r="S150" s="227">
        <v>0</v>
      </c>
      <c r="T150" s="228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29" t="s">
        <v>143</v>
      </c>
      <c r="AT150" s="229" t="s">
        <v>138</v>
      </c>
      <c r="AU150" s="229" t="s">
        <v>86</v>
      </c>
      <c r="AY150" s="17" t="s">
        <v>136</v>
      </c>
      <c r="BE150" s="230">
        <f>IF(N150="základní",J150,0)</f>
        <v>0</v>
      </c>
      <c r="BF150" s="230">
        <f>IF(N150="snížená",J150,0)</f>
        <v>0</v>
      </c>
      <c r="BG150" s="230">
        <f>IF(N150="zákl. přenesená",J150,0)</f>
        <v>0</v>
      </c>
      <c r="BH150" s="230">
        <f>IF(N150="sníž. přenesená",J150,0)</f>
        <v>0</v>
      </c>
      <c r="BI150" s="230">
        <f>IF(N150="nulová",J150,0)</f>
        <v>0</v>
      </c>
      <c r="BJ150" s="17" t="s">
        <v>33</v>
      </c>
      <c r="BK150" s="230">
        <f>ROUND(I150*H150,2)</f>
        <v>0</v>
      </c>
      <c r="BL150" s="17" t="s">
        <v>143</v>
      </c>
      <c r="BM150" s="229" t="s">
        <v>186</v>
      </c>
    </row>
    <row r="151" s="2" customFormat="1" ht="37.8" customHeight="1">
      <c r="A151" s="38"/>
      <c r="B151" s="39"/>
      <c r="C151" s="218" t="s">
        <v>187</v>
      </c>
      <c r="D151" s="218" t="s">
        <v>138</v>
      </c>
      <c r="E151" s="219" t="s">
        <v>188</v>
      </c>
      <c r="F151" s="220" t="s">
        <v>189</v>
      </c>
      <c r="G151" s="221" t="s">
        <v>141</v>
      </c>
      <c r="H151" s="222">
        <v>1600</v>
      </c>
      <c r="I151" s="223"/>
      <c r="J151" s="224">
        <f>ROUND(I151*H151,2)</f>
        <v>0</v>
      </c>
      <c r="K151" s="220" t="s">
        <v>142</v>
      </c>
      <c r="L151" s="44"/>
      <c r="M151" s="225" t="s">
        <v>1</v>
      </c>
      <c r="N151" s="226" t="s">
        <v>42</v>
      </c>
      <c r="O151" s="91"/>
      <c r="P151" s="227">
        <f>O151*H151</f>
        <v>0</v>
      </c>
      <c r="Q151" s="227">
        <v>0</v>
      </c>
      <c r="R151" s="227">
        <f>Q151*H151</f>
        <v>0</v>
      </c>
      <c r="S151" s="227">
        <v>0</v>
      </c>
      <c r="T151" s="228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29" t="s">
        <v>143</v>
      </c>
      <c r="AT151" s="229" t="s">
        <v>138</v>
      </c>
      <c r="AU151" s="229" t="s">
        <v>86</v>
      </c>
      <c r="AY151" s="17" t="s">
        <v>136</v>
      </c>
      <c r="BE151" s="230">
        <f>IF(N151="základní",J151,0)</f>
        <v>0</v>
      </c>
      <c r="BF151" s="230">
        <f>IF(N151="snížená",J151,0)</f>
        <v>0</v>
      </c>
      <c r="BG151" s="230">
        <f>IF(N151="zákl. přenesená",J151,0)</f>
        <v>0</v>
      </c>
      <c r="BH151" s="230">
        <f>IF(N151="sníž. přenesená",J151,0)</f>
        <v>0</v>
      </c>
      <c r="BI151" s="230">
        <f>IF(N151="nulová",J151,0)</f>
        <v>0</v>
      </c>
      <c r="BJ151" s="17" t="s">
        <v>33</v>
      </c>
      <c r="BK151" s="230">
        <f>ROUND(I151*H151,2)</f>
        <v>0</v>
      </c>
      <c r="BL151" s="17" t="s">
        <v>143</v>
      </c>
      <c r="BM151" s="229" t="s">
        <v>190</v>
      </c>
    </row>
    <row r="152" s="2" customFormat="1" ht="16.5" customHeight="1">
      <c r="A152" s="38"/>
      <c r="B152" s="39"/>
      <c r="C152" s="264" t="s">
        <v>191</v>
      </c>
      <c r="D152" s="264" t="s">
        <v>192</v>
      </c>
      <c r="E152" s="265" t="s">
        <v>193</v>
      </c>
      <c r="F152" s="266" t="s">
        <v>194</v>
      </c>
      <c r="G152" s="267" t="s">
        <v>195</v>
      </c>
      <c r="H152" s="268">
        <v>32</v>
      </c>
      <c r="I152" s="269"/>
      <c r="J152" s="270">
        <f>ROUND(I152*H152,2)</f>
        <v>0</v>
      </c>
      <c r="K152" s="266" t="s">
        <v>142</v>
      </c>
      <c r="L152" s="271"/>
      <c r="M152" s="272" t="s">
        <v>1</v>
      </c>
      <c r="N152" s="273" t="s">
        <v>42</v>
      </c>
      <c r="O152" s="91"/>
      <c r="P152" s="227">
        <f>O152*H152</f>
        <v>0</v>
      </c>
      <c r="Q152" s="227">
        <v>0.001</v>
      </c>
      <c r="R152" s="227">
        <f>Q152*H152</f>
        <v>0.032000000000000001</v>
      </c>
      <c r="S152" s="227">
        <v>0</v>
      </c>
      <c r="T152" s="228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29" t="s">
        <v>179</v>
      </c>
      <c r="AT152" s="229" t="s">
        <v>192</v>
      </c>
      <c r="AU152" s="229" t="s">
        <v>86</v>
      </c>
      <c r="AY152" s="17" t="s">
        <v>136</v>
      </c>
      <c r="BE152" s="230">
        <f>IF(N152="základní",J152,0)</f>
        <v>0</v>
      </c>
      <c r="BF152" s="230">
        <f>IF(N152="snížená",J152,0)</f>
        <v>0</v>
      </c>
      <c r="BG152" s="230">
        <f>IF(N152="zákl. přenesená",J152,0)</f>
        <v>0</v>
      </c>
      <c r="BH152" s="230">
        <f>IF(N152="sníž. přenesená",J152,0)</f>
        <v>0</v>
      </c>
      <c r="BI152" s="230">
        <f>IF(N152="nulová",J152,0)</f>
        <v>0</v>
      </c>
      <c r="BJ152" s="17" t="s">
        <v>33</v>
      </c>
      <c r="BK152" s="230">
        <f>ROUND(I152*H152,2)</f>
        <v>0</v>
      </c>
      <c r="BL152" s="17" t="s">
        <v>143</v>
      </c>
      <c r="BM152" s="229" t="s">
        <v>196</v>
      </c>
    </row>
    <row r="153" s="13" customFormat="1">
      <c r="A153" s="13"/>
      <c r="B153" s="231"/>
      <c r="C153" s="232"/>
      <c r="D153" s="233" t="s">
        <v>145</v>
      </c>
      <c r="E153" s="232"/>
      <c r="F153" s="235" t="s">
        <v>197</v>
      </c>
      <c r="G153" s="232"/>
      <c r="H153" s="236">
        <v>32</v>
      </c>
      <c r="I153" s="237"/>
      <c r="J153" s="232"/>
      <c r="K153" s="232"/>
      <c r="L153" s="238"/>
      <c r="M153" s="239"/>
      <c r="N153" s="240"/>
      <c r="O153" s="240"/>
      <c r="P153" s="240"/>
      <c r="Q153" s="240"/>
      <c r="R153" s="240"/>
      <c r="S153" s="240"/>
      <c r="T153" s="241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2" t="s">
        <v>145</v>
      </c>
      <c r="AU153" s="242" t="s">
        <v>86</v>
      </c>
      <c r="AV153" s="13" t="s">
        <v>86</v>
      </c>
      <c r="AW153" s="13" t="s">
        <v>4</v>
      </c>
      <c r="AX153" s="13" t="s">
        <v>33</v>
      </c>
      <c r="AY153" s="242" t="s">
        <v>136</v>
      </c>
    </row>
    <row r="154" s="2" customFormat="1" ht="33" customHeight="1">
      <c r="A154" s="38"/>
      <c r="B154" s="39"/>
      <c r="C154" s="218" t="s">
        <v>198</v>
      </c>
      <c r="D154" s="218" t="s">
        <v>138</v>
      </c>
      <c r="E154" s="219" t="s">
        <v>199</v>
      </c>
      <c r="F154" s="220" t="s">
        <v>200</v>
      </c>
      <c r="G154" s="221" t="s">
        <v>141</v>
      </c>
      <c r="H154" s="222">
        <v>1600</v>
      </c>
      <c r="I154" s="223"/>
      <c r="J154" s="224">
        <f>ROUND(I154*H154,2)</f>
        <v>0</v>
      </c>
      <c r="K154" s="220" t="s">
        <v>142</v>
      </c>
      <c r="L154" s="44"/>
      <c r="M154" s="225" t="s">
        <v>1</v>
      </c>
      <c r="N154" s="226" t="s">
        <v>42</v>
      </c>
      <c r="O154" s="91"/>
      <c r="P154" s="227">
        <f>O154*H154</f>
        <v>0</v>
      </c>
      <c r="Q154" s="227">
        <v>0</v>
      </c>
      <c r="R154" s="227">
        <f>Q154*H154</f>
        <v>0</v>
      </c>
      <c r="S154" s="227">
        <v>0</v>
      </c>
      <c r="T154" s="228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29" t="s">
        <v>143</v>
      </c>
      <c r="AT154" s="229" t="s">
        <v>138</v>
      </c>
      <c r="AU154" s="229" t="s">
        <v>86</v>
      </c>
      <c r="AY154" s="17" t="s">
        <v>136</v>
      </c>
      <c r="BE154" s="230">
        <f>IF(N154="základní",J154,0)</f>
        <v>0</v>
      </c>
      <c r="BF154" s="230">
        <f>IF(N154="snížená",J154,0)</f>
        <v>0</v>
      </c>
      <c r="BG154" s="230">
        <f>IF(N154="zákl. přenesená",J154,0)</f>
        <v>0</v>
      </c>
      <c r="BH154" s="230">
        <f>IF(N154="sníž. přenesená",J154,0)</f>
        <v>0</v>
      </c>
      <c r="BI154" s="230">
        <f>IF(N154="nulová",J154,0)</f>
        <v>0</v>
      </c>
      <c r="BJ154" s="17" t="s">
        <v>33</v>
      </c>
      <c r="BK154" s="230">
        <f>ROUND(I154*H154,2)</f>
        <v>0</v>
      </c>
      <c r="BL154" s="17" t="s">
        <v>143</v>
      </c>
      <c r="BM154" s="229" t="s">
        <v>201</v>
      </c>
    </row>
    <row r="155" s="2" customFormat="1" ht="21.75" customHeight="1">
      <c r="A155" s="38"/>
      <c r="B155" s="39"/>
      <c r="C155" s="218" t="s">
        <v>202</v>
      </c>
      <c r="D155" s="218" t="s">
        <v>138</v>
      </c>
      <c r="E155" s="219" t="s">
        <v>203</v>
      </c>
      <c r="F155" s="220" t="s">
        <v>204</v>
      </c>
      <c r="G155" s="221" t="s">
        <v>141</v>
      </c>
      <c r="H155" s="222">
        <v>1600</v>
      </c>
      <c r="I155" s="223"/>
      <c r="J155" s="224">
        <f>ROUND(I155*H155,2)</f>
        <v>0</v>
      </c>
      <c r="K155" s="220" t="s">
        <v>142</v>
      </c>
      <c r="L155" s="44"/>
      <c r="M155" s="225" t="s">
        <v>1</v>
      </c>
      <c r="N155" s="226" t="s">
        <v>42</v>
      </c>
      <c r="O155" s="91"/>
      <c r="P155" s="227">
        <f>O155*H155</f>
        <v>0</v>
      </c>
      <c r="Q155" s="227">
        <v>0</v>
      </c>
      <c r="R155" s="227">
        <f>Q155*H155</f>
        <v>0</v>
      </c>
      <c r="S155" s="227">
        <v>0</v>
      </c>
      <c r="T155" s="228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29" t="s">
        <v>143</v>
      </c>
      <c r="AT155" s="229" t="s">
        <v>138</v>
      </c>
      <c r="AU155" s="229" t="s">
        <v>86</v>
      </c>
      <c r="AY155" s="17" t="s">
        <v>136</v>
      </c>
      <c r="BE155" s="230">
        <f>IF(N155="základní",J155,0)</f>
        <v>0</v>
      </c>
      <c r="BF155" s="230">
        <f>IF(N155="snížená",J155,0)</f>
        <v>0</v>
      </c>
      <c r="BG155" s="230">
        <f>IF(N155="zákl. přenesená",J155,0)</f>
        <v>0</v>
      </c>
      <c r="BH155" s="230">
        <f>IF(N155="sníž. přenesená",J155,0)</f>
        <v>0</v>
      </c>
      <c r="BI155" s="230">
        <f>IF(N155="nulová",J155,0)</f>
        <v>0</v>
      </c>
      <c r="BJ155" s="17" t="s">
        <v>33</v>
      </c>
      <c r="BK155" s="230">
        <f>ROUND(I155*H155,2)</f>
        <v>0</v>
      </c>
      <c r="BL155" s="17" t="s">
        <v>143</v>
      </c>
      <c r="BM155" s="229" t="s">
        <v>205</v>
      </c>
    </row>
    <row r="156" s="12" customFormat="1" ht="22.8" customHeight="1">
      <c r="A156" s="12"/>
      <c r="B156" s="202"/>
      <c r="C156" s="203"/>
      <c r="D156" s="204" t="s">
        <v>76</v>
      </c>
      <c r="E156" s="216" t="s">
        <v>86</v>
      </c>
      <c r="F156" s="216" t="s">
        <v>206</v>
      </c>
      <c r="G156" s="203"/>
      <c r="H156" s="203"/>
      <c r="I156" s="206"/>
      <c r="J156" s="217">
        <f>BK156</f>
        <v>0</v>
      </c>
      <c r="K156" s="203"/>
      <c r="L156" s="208"/>
      <c r="M156" s="209"/>
      <c r="N156" s="210"/>
      <c r="O156" s="210"/>
      <c r="P156" s="211">
        <f>SUM(P157:P171)</f>
        <v>0</v>
      </c>
      <c r="Q156" s="210"/>
      <c r="R156" s="211">
        <f>SUM(R157:R171)</f>
        <v>29.041776999999996</v>
      </c>
      <c r="S156" s="210"/>
      <c r="T156" s="212">
        <f>SUM(T157:T171)</f>
        <v>0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213" t="s">
        <v>33</v>
      </c>
      <c r="AT156" s="214" t="s">
        <v>76</v>
      </c>
      <c r="AU156" s="214" t="s">
        <v>33</v>
      </c>
      <c r="AY156" s="213" t="s">
        <v>136</v>
      </c>
      <c r="BK156" s="215">
        <f>SUM(BK157:BK171)</f>
        <v>0</v>
      </c>
    </row>
    <row r="157" s="2" customFormat="1" ht="44.25" customHeight="1">
      <c r="A157" s="38"/>
      <c r="B157" s="39"/>
      <c r="C157" s="218" t="s">
        <v>207</v>
      </c>
      <c r="D157" s="218" t="s">
        <v>138</v>
      </c>
      <c r="E157" s="219" t="s">
        <v>208</v>
      </c>
      <c r="F157" s="220" t="s">
        <v>209</v>
      </c>
      <c r="G157" s="221" t="s">
        <v>150</v>
      </c>
      <c r="H157" s="222">
        <v>92.507999999999996</v>
      </c>
      <c r="I157" s="223"/>
      <c r="J157" s="224">
        <f>ROUND(I157*H157,2)</f>
        <v>0</v>
      </c>
      <c r="K157" s="220" t="s">
        <v>142</v>
      </c>
      <c r="L157" s="44"/>
      <c r="M157" s="225" t="s">
        <v>1</v>
      </c>
      <c r="N157" s="226" t="s">
        <v>42</v>
      </c>
      <c r="O157" s="91"/>
      <c r="P157" s="227">
        <f>O157*H157</f>
        <v>0</v>
      </c>
      <c r="Q157" s="227">
        <v>0</v>
      </c>
      <c r="R157" s="227">
        <f>Q157*H157</f>
        <v>0</v>
      </c>
      <c r="S157" s="227">
        <v>0</v>
      </c>
      <c r="T157" s="228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29" t="s">
        <v>143</v>
      </c>
      <c r="AT157" s="229" t="s">
        <v>138</v>
      </c>
      <c r="AU157" s="229" t="s">
        <v>86</v>
      </c>
      <c r="AY157" s="17" t="s">
        <v>136</v>
      </c>
      <c r="BE157" s="230">
        <f>IF(N157="základní",J157,0)</f>
        <v>0</v>
      </c>
      <c r="BF157" s="230">
        <f>IF(N157="snížená",J157,0)</f>
        <v>0</v>
      </c>
      <c r="BG157" s="230">
        <f>IF(N157="zákl. přenesená",J157,0)</f>
        <v>0</v>
      </c>
      <c r="BH157" s="230">
        <f>IF(N157="sníž. přenesená",J157,0)</f>
        <v>0</v>
      </c>
      <c r="BI157" s="230">
        <f>IF(N157="nulová",J157,0)</f>
        <v>0</v>
      </c>
      <c r="BJ157" s="17" t="s">
        <v>33</v>
      </c>
      <c r="BK157" s="230">
        <f>ROUND(I157*H157,2)</f>
        <v>0</v>
      </c>
      <c r="BL157" s="17" t="s">
        <v>143</v>
      </c>
      <c r="BM157" s="229" t="s">
        <v>210</v>
      </c>
    </row>
    <row r="158" s="13" customFormat="1">
      <c r="A158" s="13"/>
      <c r="B158" s="231"/>
      <c r="C158" s="232"/>
      <c r="D158" s="233" t="s">
        <v>145</v>
      </c>
      <c r="E158" s="234" t="s">
        <v>1</v>
      </c>
      <c r="F158" s="235" t="s">
        <v>163</v>
      </c>
      <c r="G158" s="232"/>
      <c r="H158" s="236">
        <v>92.507999999999996</v>
      </c>
      <c r="I158" s="237"/>
      <c r="J158" s="232"/>
      <c r="K158" s="232"/>
      <c r="L158" s="238"/>
      <c r="M158" s="239"/>
      <c r="N158" s="240"/>
      <c r="O158" s="240"/>
      <c r="P158" s="240"/>
      <c r="Q158" s="240"/>
      <c r="R158" s="240"/>
      <c r="S158" s="240"/>
      <c r="T158" s="241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2" t="s">
        <v>145</v>
      </c>
      <c r="AU158" s="242" t="s">
        <v>86</v>
      </c>
      <c r="AV158" s="13" t="s">
        <v>86</v>
      </c>
      <c r="AW158" s="13" t="s">
        <v>32</v>
      </c>
      <c r="AX158" s="13" t="s">
        <v>77</v>
      </c>
      <c r="AY158" s="242" t="s">
        <v>136</v>
      </c>
    </row>
    <row r="159" s="14" customFormat="1">
      <c r="A159" s="14"/>
      <c r="B159" s="243"/>
      <c r="C159" s="244"/>
      <c r="D159" s="233" t="s">
        <v>145</v>
      </c>
      <c r="E159" s="245" t="s">
        <v>1</v>
      </c>
      <c r="F159" s="246" t="s">
        <v>147</v>
      </c>
      <c r="G159" s="244"/>
      <c r="H159" s="247">
        <v>92.507999999999996</v>
      </c>
      <c r="I159" s="248"/>
      <c r="J159" s="244"/>
      <c r="K159" s="244"/>
      <c r="L159" s="249"/>
      <c r="M159" s="250"/>
      <c r="N159" s="251"/>
      <c r="O159" s="251"/>
      <c r="P159" s="251"/>
      <c r="Q159" s="251"/>
      <c r="R159" s="251"/>
      <c r="S159" s="251"/>
      <c r="T159" s="252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53" t="s">
        <v>145</v>
      </c>
      <c r="AU159" s="253" t="s">
        <v>86</v>
      </c>
      <c r="AV159" s="14" t="s">
        <v>143</v>
      </c>
      <c r="AW159" s="14" t="s">
        <v>32</v>
      </c>
      <c r="AX159" s="14" t="s">
        <v>33</v>
      </c>
      <c r="AY159" s="253" t="s">
        <v>136</v>
      </c>
    </row>
    <row r="160" s="2" customFormat="1" ht="21.75" customHeight="1">
      <c r="A160" s="38"/>
      <c r="B160" s="39"/>
      <c r="C160" s="218" t="s">
        <v>8</v>
      </c>
      <c r="D160" s="218" t="s">
        <v>138</v>
      </c>
      <c r="E160" s="219" t="s">
        <v>211</v>
      </c>
      <c r="F160" s="220" t="s">
        <v>212</v>
      </c>
      <c r="G160" s="221" t="s">
        <v>150</v>
      </c>
      <c r="H160" s="222">
        <v>9.2509999999999994</v>
      </c>
      <c r="I160" s="223"/>
      <c r="J160" s="224">
        <f>ROUND(I160*H160,2)</f>
        <v>0</v>
      </c>
      <c r="K160" s="220" t="s">
        <v>142</v>
      </c>
      <c r="L160" s="44"/>
      <c r="M160" s="225" t="s">
        <v>1</v>
      </c>
      <c r="N160" s="226" t="s">
        <v>42</v>
      </c>
      <c r="O160" s="91"/>
      <c r="P160" s="227">
        <f>O160*H160</f>
        <v>0</v>
      </c>
      <c r="Q160" s="227">
        <v>1.9199999999999999</v>
      </c>
      <c r="R160" s="227">
        <f>Q160*H160</f>
        <v>17.76192</v>
      </c>
      <c r="S160" s="227">
        <v>0</v>
      </c>
      <c r="T160" s="228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29" t="s">
        <v>143</v>
      </c>
      <c r="AT160" s="229" t="s">
        <v>138</v>
      </c>
      <c r="AU160" s="229" t="s">
        <v>86</v>
      </c>
      <c r="AY160" s="17" t="s">
        <v>136</v>
      </c>
      <c r="BE160" s="230">
        <f>IF(N160="základní",J160,0)</f>
        <v>0</v>
      </c>
      <c r="BF160" s="230">
        <f>IF(N160="snížená",J160,0)</f>
        <v>0</v>
      </c>
      <c r="BG160" s="230">
        <f>IF(N160="zákl. přenesená",J160,0)</f>
        <v>0</v>
      </c>
      <c r="BH160" s="230">
        <f>IF(N160="sníž. přenesená",J160,0)</f>
        <v>0</v>
      </c>
      <c r="BI160" s="230">
        <f>IF(N160="nulová",J160,0)</f>
        <v>0</v>
      </c>
      <c r="BJ160" s="17" t="s">
        <v>33</v>
      </c>
      <c r="BK160" s="230">
        <f>ROUND(I160*H160,2)</f>
        <v>0</v>
      </c>
      <c r="BL160" s="17" t="s">
        <v>143</v>
      </c>
      <c r="BM160" s="229" t="s">
        <v>213</v>
      </c>
    </row>
    <row r="161" s="13" customFormat="1">
      <c r="A161" s="13"/>
      <c r="B161" s="231"/>
      <c r="C161" s="232"/>
      <c r="D161" s="233" t="s">
        <v>145</v>
      </c>
      <c r="E161" s="234" t="s">
        <v>1</v>
      </c>
      <c r="F161" s="235" t="s">
        <v>214</v>
      </c>
      <c r="G161" s="232"/>
      <c r="H161" s="236">
        <v>9.2509999999999994</v>
      </c>
      <c r="I161" s="237"/>
      <c r="J161" s="232"/>
      <c r="K161" s="232"/>
      <c r="L161" s="238"/>
      <c r="M161" s="239"/>
      <c r="N161" s="240"/>
      <c r="O161" s="240"/>
      <c r="P161" s="240"/>
      <c r="Q161" s="240"/>
      <c r="R161" s="240"/>
      <c r="S161" s="240"/>
      <c r="T161" s="241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2" t="s">
        <v>145</v>
      </c>
      <c r="AU161" s="242" t="s">
        <v>86</v>
      </c>
      <c r="AV161" s="13" t="s">
        <v>86</v>
      </c>
      <c r="AW161" s="13" t="s">
        <v>32</v>
      </c>
      <c r="AX161" s="13" t="s">
        <v>77</v>
      </c>
      <c r="AY161" s="242" t="s">
        <v>136</v>
      </c>
    </row>
    <row r="162" s="14" customFormat="1">
      <c r="A162" s="14"/>
      <c r="B162" s="243"/>
      <c r="C162" s="244"/>
      <c r="D162" s="233" t="s">
        <v>145</v>
      </c>
      <c r="E162" s="245" t="s">
        <v>1</v>
      </c>
      <c r="F162" s="246" t="s">
        <v>147</v>
      </c>
      <c r="G162" s="244"/>
      <c r="H162" s="247">
        <v>9.2509999999999994</v>
      </c>
      <c r="I162" s="248"/>
      <c r="J162" s="244"/>
      <c r="K162" s="244"/>
      <c r="L162" s="249"/>
      <c r="M162" s="250"/>
      <c r="N162" s="251"/>
      <c r="O162" s="251"/>
      <c r="P162" s="251"/>
      <c r="Q162" s="251"/>
      <c r="R162" s="251"/>
      <c r="S162" s="251"/>
      <c r="T162" s="252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53" t="s">
        <v>145</v>
      </c>
      <c r="AU162" s="253" t="s">
        <v>86</v>
      </c>
      <c r="AV162" s="14" t="s">
        <v>143</v>
      </c>
      <c r="AW162" s="14" t="s">
        <v>32</v>
      </c>
      <c r="AX162" s="14" t="s">
        <v>33</v>
      </c>
      <c r="AY162" s="253" t="s">
        <v>136</v>
      </c>
    </row>
    <row r="163" s="2" customFormat="1" ht="24.15" customHeight="1">
      <c r="A163" s="38"/>
      <c r="B163" s="39"/>
      <c r="C163" s="218" t="s">
        <v>215</v>
      </c>
      <c r="D163" s="218" t="s">
        <v>138</v>
      </c>
      <c r="E163" s="219" t="s">
        <v>216</v>
      </c>
      <c r="F163" s="220" t="s">
        <v>217</v>
      </c>
      <c r="G163" s="221" t="s">
        <v>156</v>
      </c>
      <c r="H163" s="222">
        <v>154.18000000000001</v>
      </c>
      <c r="I163" s="223"/>
      <c r="J163" s="224">
        <f>ROUND(I163*H163,2)</f>
        <v>0</v>
      </c>
      <c r="K163" s="220" t="s">
        <v>142</v>
      </c>
      <c r="L163" s="44"/>
      <c r="M163" s="225" t="s">
        <v>1</v>
      </c>
      <c r="N163" s="226" t="s">
        <v>42</v>
      </c>
      <c r="O163" s="91"/>
      <c r="P163" s="227">
        <f>O163*H163</f>
        <v>0</v>
      </c>
      <c r="Q163" s="227">
        <v>0.00033</v>
      </c>
      <c r="R163" s="227">
        <f>Q163*H163</f>
        <v>0.050879400000000005</v>
      </c>
      <c r="S163" s="227">
        <v>0</v>
      </c>
      <c r="T163" s="228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29" t="s">
        <v>143</v>
      </c>
      <c r="AT163" s="229" t="s">
        <v>138</v>
      </c>
      <c r="AU163" s="229" t="s">
        <v>86</v>
      </c>
      <c r="AY163" s="17" t="s">
        <v>136</v>
      </c>
      <c r="BE163" s="230">
        <f>IF(N163="základní",J163,0)</f>
        <v>0</v>
      </c>
      <c r="BF163" s="230">
        <f>IF(N163="snížená",J163,0)</f>
        <v>0</v>
      </c>
      <c r="BG163" s="230">
        <f>IF(N163="zákl. přenesená",J163,0)</f>
        <v>0</v>
      </c>
      <c r="BH163" s="230">
        <f>IF(N163="sníž. přenesená",J163,0)</f>
        <v>0</v>
      </c>
      <c r="BI163" s="230">
        <f>IF(N163="nulová",J163,0)</f>
        <v>0</v>
      </c>
      <c r="BJ163" s="17" t="s">
        <v>33</v>
      </c>
      <c r="BK163" s="230">
        <f>ROUND(I163*H163,2)</f>
        <v>0</v>
      </c>
      <c r="BL163" s="17" t="s">
        <v>143</v>
      </c>
      <c r="BM163" s="229" t="s">
        <v>218</v>
      </c>
    </row>
    <row r="164" s="13" customFormat="1">
      <c r="A164" s="13"/>
      <c r="B164" s="231"/>
      <c r="C164" s="232"/>
      <c r="D164" s="233" t="s">
        <v>145</v>
      </c>
      <c r="E164" s="234" t="s">
        <v>1</v>
      </c>
      <c r="F164" s="235" t="s">
        <v>219</v>
      </c>
      <c r="G164" s="232"/>
      <c r="H164" s="236">
        <v>154.18000000000001</v>
      </c>
      <c r="I164" s="237"/>
      <c r="J164" s="232"/>
      <c r="K164" s="232"/>
      <c r="L164" s="238"/>
      <c r="M164" s="239"/>
      <c r="N164" s="240"/>
      <c r="O164" s="240"/>
      <c r="P164" s="240"/>
      <c r="Q164" s="240"/>
      <c r="R164" s="240"/>
      <c r="S164" s="240"/>
      <c r="T164" s="241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2" t="s">
        <v>145</v>
      </c>
      <c r="AU164" s="242" t="s">
        <v>86</v>
      </c>
      <c r="AV164" s="13" t="s">
        <v>86</v>
      </c>
      <c r="AW164" s="13" t="s">
        <v>32</v>
      </c>
      <c r="AX164" s="13" t="s">
        <v>77</v>
      </c>
      <c r="AY164" s="242" t="s">
        <v>136</v>
      </c>
    </row>
    <row r="165" s="14" customFormat="1">
      <c r="A165" s="14"/>
      <c r="B165" s="243"/>
      <c r="C165" s="244"/>
      <c r="D165" s="233" t="s">
        <v>145</v>
      </c>
      <c r="E165" s="245" t="s">
        <v>1</v>
      </c>
      <c r="F165" s="246" t="s">
        <v>147</v>
      </c>
      <c r="G165" s="244"/>
      <c r="H165" s="247">
        <v>154.18000000000001</v>
      </c>
      <c r="I165" s="248"/>
      <c r="J165" s="244"/>
      <c r="K165" s="244"/>
      <c r="L165" s="249"/>
      <c r="M165" s="250"/>
      <c r="N165" s="251"/>
      <c r="O165" s="251"/>
      <c r="P165" s="251"/>
      <c r="Q165" s="251"/>
      <c r="R165" s="251"/>
      <c r="S165" s="251"/>
      <c r="T165" s="252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53" t="s">
        <v>145</v>
      </c>
      <c r="AU165" s="253" t="s">
        <v>86</v>
      </c>
      <c r="AV165" s="14" t="s">
        <v>143</v>
      </c>
      <c r="AW165" s="14" t="s">
        <v>32</v>
      </c>
      <c r="AX165" s="14" t="s">
        <v>33</v>
      </c>
      <c r="AY165" s="253" t="s">
        <v>136</v>
      </c>
    </row>
    <row r="166" s="2" customFormat="1" ht="33" customHeight="1">
      <c r="A166" s="38"/>
      <c r="B166" s="39"/>
      <c r="C166" s="218" t="s">
        <v>220</v>
      </c>
      <c r="D166" s="218" t="s">
        <v>138</v>
      </c>
      <c r="E166" s="219" t="s">
        <v>221</v>
      </c>
      <c r="F166" s="220" t="s">
        <v>222</v>
      </c>
      <c r="G166" s="221" t="s">
        <v>150</v>
      </c>
      <c r="H166" s="222">
        <v>4.8799999999999999</v>
      </c>
      <c r="I166" s="223"/>
      <c r="J166" s="224">
        <f>ROUND(I166*H166,2)</f>
        <v>0</v>
      </c>
      <c r="K166" s="220" t="s">
        <v>142</v>
      </c>
      <c r="L166" s="44"/>
      <c r="M166" s="225" t="s">
        <v>1</v>
      </c>
      <c r="N166" s="226" t="s">
        <v>42</v>
      </c>
      <c r="O166" s="91"/>
      <c r="P166" s="227">
        <f>O166*H166</f>
        <v>0</v>
      </c>
      <c r="Q166" s="227">
        <v>2.3010199999999998</v>
      </c>
      <c r="R166" s="227">
        <f>Q166*H166</f>
        <v>11.228977599999999</v>
      </c>
      <c r="S166" s="227">
        <v>0</v>
      </c>
      <c r="T166" s="228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29" t="s">
        <v>143</v>
      </c>
      <c r="AT166" s="229" t="s">
        <v>138</v>
      </c>
      <c r="AU166" s="229" t="s">
        <v>86</v>
      </c>
      <c r="AY166" s="17" t="s">
        <v>136</v>
      </c>
      <c r="BE166" s="230">
        <f>IF(N166="základní",J166,0)</f>
        <v>0</v>
      </c>
      <c r="BF166" s="230">
        <f>IF(N166="snížená",J166,0)</f>
        <v>0</v>
      </c>
      <c r="BG166" s="230">
        <f>IF(N166="zákl. přenesená",J166,0)</f>
        <v>0</v>
      </c>
      <c r="BH166" s="230">
        <f>IF(N166="sníž. přenesená",J166,0)</f>
        <v>0</v>
      </c>
      <c r="BI166" s="230">
        <f>IF(N166="nulová",J166,0)</f>
        <v>0</v>
      </c>
      <c r="BJ166" s="17" t="s">
        <v>33</v>
      </c>
      <c r="BK166" s="230">
        <f>ROUND(I166*H166,2)</f>
        <v>0</v>
      </c>
      <c r="BL166" s="17" t="s">
        <v>143</v>
      </c>
      <c r="BM166" s="229" t="s">
        <v>223</v>
      </c>
    </row>
    <row r="167" s="15" customFormat="1">
      <c r="A167" s="15"/>
      <c r="B167" s="254"/>
      <c r="C167" s="255"/>
      <c r="D167" s="233" t="s">
        <v>145</v>
      </c>
      <c r="E167" s="256" t="s">
        <v>1</v>
      </c>
      <c r="F167" s="257" t="s">
        <v>224</v>
      </c>
      <c r="G167" s="255"/>
      <c r="H167" s="256" t="s">
        <v>1</v>
      </c>
      <c r="I167" s="258"/>
      <c r="J167" s="255"/>
      <c r="K167" s="255"/>
      <c r="L167" s="259"/>
      <c r="M167" s="260"/>
      <c r="N167" s="261"/>
      <c r="O167" s="261"/>
      <c r="P167" s="261"/>
      <c r="Q167" s="261"/>
      <c r="R167" s="261"/>
      <c r="S167" s="261"/>
      <c r="T167" s="262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T167" s="263" t="s">
        <v>145</v>
      </c>
      <c r="AU167" s="263" t="s">
        <v>86</v>
      </c>
      <c r="AV167" s="15" t="s">
        <v>33</v>
      </c>
      <c r="AW167" s="15" t="s">
        <v>32</v>
      </c>
      <c r="AX167" s="15" t="s">
        <v>77</v>
      </c>
      <c r="AY167" s="263" t="s">
        <v>136</v>
      </c>
    </row>
    <row r="168" s="13" customFormat="1">
      <c r="A168" s="13"/>
      <c r="B168" s="231"/>
      <c r="C168" s="232"/>
      <c r="D168" s="233" t="s">
        <v>145</v>
      </c>
      <c r="E168" s="234" t="s">
        <v>1</v>
      </c>
      <c r="F168" s="235" t="s">
        <v>225</v>
      </c>
      <c r="G168" s="232"/>
      <c r="H168" s="236">
        <v>4.5800000000000001</v>
      </c>
      <c r="I168" s="237"/>
      <c r="J168" s="232"/>
      <c r="K168" s="232"/>
      <c r="L168" s="238"/>
      <c r="M168" s="239"/>
      <c r="N168" s="240"/>
      <c r="O168" s="240"/>
      <c r="P168" s="240"/>
      <c r="Q168" s="240"/>
      <c r="R168" s="240"/>
      <c r="S168" s="240"/>
      <c r="T168" s="241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2" t="s">
        <v>145</v>
      </c>
      <c r="AU168" s="242" t="s">
        <v>86</v>
      </c>
      <c r="AV168" s="13" t="s">
        <v>86</v>
      </c>
      <c r="AW168" s="13" t="s">
        <v>32</v>
      </c>
      <c r="AX168" s="13" t="s">
        <v>77</v>
      </c>
      <c r="AY168" s="242" t="s">
        <v>136</v>
      </c>
    </row>
    <row r="169" s="15" customFormat="1">
      <c r="A169" s="15"/>
      <c r="B169" s="254"/>
      <c r="C169" s="255"/>
      <c r="D169" s="233" t="s">
        <v>145</v>
      </c>
      <c r="E169" s="256" t="s">
        <v>1</v>
      </c>
      <c r="F169" s="257" t="s">
        <v>226</v>
      </c>
      <c r="G169" s="255"/>
      <c r="H169" s="256" t="s">
        <v>1</v>
      </c>
      <c r="I169" s="258"/>
      <c r="J169" s="255"/>
      <c r="K169" s="255"/>
      <c r="L169" s="259"/>
      <c r="M169" s="260"/>
      <c r="N169" s="261"/>
      <c r="O169" s="261"/>
      <c r="P169" s="261"/>
      <c r="Q169" s="261"/>
      <c r="R169" s="261"/>
      <c r="S169" s="261"/>
      <c r="T169" s="262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T169" s="263" t="s">
        <v>145</v>
      </c>
      <c r="AU169" s="263" t="s">
        <v>86</v>
      </c>
      <c r="AV169" s="15" t="s">
        <v>33</v>
      </c>
      <c r="AW169" s="15" t="s">
        <v>32</v>
      </c>
      <c r="AX169" s="15" t="s">
        <v>77</v>
      </c>
      <c r="AY169" s="263" t="s">
        <v>136</v>
      </c>
    </row>
    <row r="170" s="13" customFormat="1">
      <c r="A170" s="13"/>
      <c r="B170" s="231"/>
      <c r="C170" s="232"/>
      <c r="D170" s="233" t="s">
        <v>145</v>
      </c>
      <c r="E170" s="234" t="s">
        <v>1</v>
      </c>
      <c r="F170" s="235" t="s">
        <v>227</v>
      </c>
      <c r="G170" s="232"/>
      <c r="H170" s="236">
        <v>0.29999999999999999</v>
      </c>
      <c r="I170" s="237"/>
      <c r="J170" s="232"/>
      <c r="K170" s="232"/>
      <c r="L170" s="238"/>
      <c r="M170" s="239"/>
      <c r="N170" s="240"/>
      <c r="O170" s="240"/>
      <c r="P170" s="240"/>
      <c r="Q170" s="240"/>
      <c r="R170" s="240"/>
      <c r="S170" s="240"/>
      <c r="T170" s="241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2" t="s">
        <v>145</v>
      </c>
      <c r="AU170" s="242" t="s">
        <v>86</v>
      </c>
      <c r="AV170" s="13" t="s">
        <v>86</v>
      </c>
      <c r="AW170" s="13" t="s">
        <v>32</v>
      </c>
      <c r="AX170" s="13" t="s">
        <v>77</v>
      </c>
      <c r="AY170" s="242" t="s">
        <v>136</v>
      </c>
    </row>
    <row r="171" s="14" customFormat="1">
      <c r="A171" s="14"/>
      <c r="B171" s="243"/>
      <c r="C171" s="244"/>
      <c r="D171" s="233" t="s">
        <v>145</v>
      </c>
      <c r="E171" s="245" t="s">
        <v>1</v>
      </c>
      <c r="F171" s="246" t="s">
        <v>147</v>
      </c>
      <c r="G171" s="244"/>
      <c r="H171" s="247">
        <v>4.8799999999999999</v>
      </c>
      <c r="I171" s="248"/>
      <c r="J171" s="244"/>
      <c r="K171" s="244"/>
      <c r="L171" s="249"/>
      <c r="M171" s="250"/>
      <c r="N171" s="251"/>
      <c r="O171" s="251"/>
      <c r="P171" s="251"/>
      <c r="Q171" s="251"/>
      <c r="R171" s="251"/>
      <c r="S171" s="251"/>
      <c r="T171" s="252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53" t="s">
        <v>145</v>
      </c>
      <c r="AU171" s="253" t="s">
        <v>86</v>
      </c>
      <c r="AV171" s="14" t="s">
        <v>143</v>
      </c>
      <c r="AW171" s="14" t="s">
        <v>32</v>
      </c>
      <c r="AX171" s="14" t="s">
        <v>33</v>
      </c>
      <c r="AY171" s="253" t="s">
        <v>136</v>
      </c>
    </row>
    <row r="172" s="12" customFormat="1" ht="22.8" customHeight="1">
      <c r="A172" s="12"/>
      <c r="B172" s="202"/>
      <c r="C172" s="203"/>
      <c r="D172" s="204" t="s">
        <v>76</v>
      </c>
      <c r="E172" s="216" t="s">
        <v>153</v>
      </c>
      <c r="F172" s="216" t="s">
        <v>228</v>
      </c>
      <c r="G172" s="203"/>
      <c r="H172" s="203"/>
      <c r="I172" s="206"/>
      <c r="J172" s="217">
        <f>BK172</f>
        <v>0</v>
      </c>
      <c r="K172" s="203"/>
      <c r="L172" s="208"/>
      <c r="M172" s="209"/>
      <c r="N172" s="210"/>
      <c r="O172" s="210"/>
      <c r="P172" s="211">
        <f>SUM(P173:P197)</f>
        <v>0</v>
      </c>
      <c r="Q172" s="210"/>
      <c r="R172" s="211">
        <f>SUM(R173:R197)</f>
        <v>14.723679999999998</v>
      </c>
      <c r="S172" s="210"/>
      <c r="T172" s="212">
        <f>SUM(T173:T197)</f>
        <v>0</v>
      </c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R172" s="213" t="s">
        <v>33</v>
      </c>
      <c r="AT172" s="214" t="s">
        <v>76</v>
      </c>
      <c r="AU172" s="214" t="s">
        <v>33</v>
      </c>
      <c r="AY172" s="213" t="s">
        <v>136</v>
      </c>
      <c r="BK172" s="215">
        <f>SUM(BK173:BK197)</f>
        <v>0</v>
      </c>
    </row>
    <row r="173" s="2" customFormat="1" ht="44.25" customHeight="1">
      <c r="A173" s="38"/>
      <c r="B173" s="39"/>
      <c r="C173" s="218" t="s">
        <v>229</v>
      </c>
      <c r="D173" s="218" t="s">
        <v>138</v>
      </c>
      <c r="E173" s="219" t="s">
        <v>230</v>
      </c>
      <c r="F173" s="220" t="s">
        <v>231</v>
      </c>
      <c r="G173" s="221" t="s">
        <v>232</v>
      </c>
      <c r="H173" s="222">
        <v>72</v>
      </c>
      <c r="I173" s="223"/>
      <c r="J173" s="224">
        <f>ROUND(I173*H173,2)</f>
        <v>0</v>
      </c>
      <c r="K173" s="220" t="s">
        <v>142</v>
      </c>
      <c r="L173" s="44"/>
      <c r="M173" s="225" t="s">
        <v>1</v>
      </c>
      <c r="N173" s="226" t="s">
        <v>42</v>
      </c>
      <c r="O173" s="91"/>
      <c r="P173" s="227">
        <f>O173*H173</f>
        <v>0</v>
      </c>
      <c r="Q173" s="227">
        <v>0.17488999999999999</v>
      </c>
      <c r="R173" s="227">
        <f>Q173*H173</f>
        <v>12.592079999999999</v>
      </c>
      <c r="S173" s="227">
        <v>0</v>
      </c>
      <c r="T173" s="228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29" t="s">
        <v>143</v>
      </c>
      <c r="AT173" s="229" t="s">
        <v>138</v>
      </c>
      <c r="AU173" s="229" t="s">
        <v>86</v>
      </c>
      <c r="AY173" s="17" t="s">
        <v>136</v>
      </c>
      <c r="BE173" s="230">
        <f>IF(N173="základní",J173,0)</f>
        <v>0</v>
      </c>
      <c r="BF173" s="230">
        <f>IF(N173="snížená",J173,0)</f>
        <v>0</v>
      </c>
      <c r="BG173" s="230">
        <f>IF(N173="zákl. přenesená",J173,0)</f>
        <v>0</v>
      </c>
      <c r="BH173" s="230">
        <f>IF(N173="sníž. přenesená",J173,0)</f>
        <v>0</v>
      </c>
      <c r="BI173" s="230">
        <f>IF(N173="nulová",J173,0)</f>
        <v>0</v>
      </c>
      <c r="BJ173" s="17" t="s">
        <v>33</v>
      </c>
      <c r="BK173" s="230">
        <f>ROUND(I173*H173,2)</f>
        <v>0</v>
      </c>
      <c r="BL173" s="17" t="s">
        <v>143</v>
      </c>
      <c r="BM173" s="229" t="s">
        <v>233</v>
      </c>
    </row>
    <row r="174" s="13" customFormat="1">
      <c r="A174" s="13"/>
      <c r="B174" s="231"/>
      <c r="C174" s="232"/>
      <c r="D174" s="233" t="s">
        <v>145</v>
      </c>
      <c r="E174" s="234" t="s">
        <v>1</v>
      </c>
      <c r="F174" s="235" t="s">
        <v>234</v>
      </c>
      <c r="G174" s="232"/>
      <c r="H174" s="236">
        <v>50</v>
      </c>
      <c r="I174" s="237"/>
      <c r="J174" s="232"/>
      <c r="K174" s="232"/>
      <c r="L174" s="238"/>
      <c r="M174" s="239"/>
      <c r="N174" s="240"/>
      <c r="O174" s="240"/>
      <c r="P174" s="240"/>
      <c r="Q174" s="240"/>
      <c r="R174" s="240"/>
      <c r="S174" s="240"/>
      <c r="T174" s="241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2" t="s">
        <v>145</v>
      </c>
      <c r="AU174" s="242" t="s">
        <v>86</v>
      </c>
      <c r="AV174" s="13" t="s">
        <v>86</v>
      </c>
      <c r="AW174" s="13" t="s">
        <v>32</v>
      </c>
      <c r="AX174" s="13" t="s">
        <v>77</v>
      </c>
      <c r="AY174" s="242" t="s">
        <v>136</v>
      </c>
    </row>
    <row r="175" s="13" customFormat="1">
      <c r="A175" s="13"/>
      <c r="B175" s="231"/>
      <c r="C175" s="232"/>
      <c r="D175" s="233" t="s">
        <v>145</v>
      </c>
      <c r="E175" s="234" t="s">
        <v>1</v>
      </c>
      <c r="F175" s="235" t="s">
        <v>235</v>
      </c>
      <c r="G175" s="232"/>
      <c r="H175" s="236">
        <v>22</v>
      </c>
      <c r="I175" s="237"/>
      <c r="J175" s="232"/>
      <c r="K175" s="232"/>
      <c r="L175" s="238"/>
      <c r="M175" s="239"/>
      <c r="N175" s="240"/>
      <c r="O175" s="240"/>
      <c r="P175" s="240"/>
      <c r="Q175" s="240"/>
      <c r="R175" s="240"/>
      <c r="S175" s="240"/>
      <c r="T175" s="241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2" t="s">
        <v>145</v>
      </c>
      <c r="AU175" s="242" t="s">
        <v>86</v>
      </c>
      <c r="AV175" s="13" t="s">
        <v>86</v>
      </c>
      <c r="AW175" s="13" t="s">
        <v>32</v>
      </c>
      <c r="AX175" s="13" t="s">
        <v>77</v>
      </c>
      <c r="AY175" s="242" t="s">
        <v>136</v>
      </c>
    </row>
    <row r="176" s="14" customFormat="1">
      <c r="A176" s="14"/>
      <c r="B176" s="243"/>
      <c r="C176" s="244"/>
      <c r="D176" s="233" t="s">
        <v>145</v>
      </c>
      <c r="E176" s="245" t="s">
        <v>1</v>
      </c>
      <c r="F176" s="246" t="s">
        <v>147</v>
      </c>
      <c r="G176" s="244"/>
      <c r="H176" s="247">
        <v>72</v>
      </c>
      <c r="I176" s="248"/>
      <c r="J176" s="244"/>
      <c r="K176" s="244"/>
      <c r="L176" s="249"/>
      <c r="M176" s="250"/>
      <c r="N176" s="251"/>
      <c r="O176" s="251"/>
      <c r="P176" s="251"/>
      <c r="Q176" s="251"/>
      <c r="R176" s="251"/>
      <c r="S176" s="251"/>
      <c r="T176" s="252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53" t="s">
        <v>145</v>
      </c>
      <c r="AU176" s="253" t="s">
        <v>86</v>
      </c>
      <c r="AV176" s="14" t="s">
        <v>143</v>
      </c>
      <c r="AW176" s="14" t="s">
        <v>32</v>
      </c>
      <c r="AX176" s="14" t="s">
        <v>33</v>
      </c>
      <c r="AY176" s="253" t="s">
        <v>136</v>
      </c>
    </row>
    <row r="177" s="2" customFormat="1" ht="16.5" customHeight="1">
      <c r="A177" s="38"/>
      <c r="B177" s="39"/>
      <c r="C177" s="264" t="s">
        <v>236</v>
      </c>
      <c r="D177" s="264" t="s">
        <v>192</v>
      </c>
      <c r="E177" s="265" t="s">
        <v>237</v>
      </c>
      <c r="F177" s="266" t="s">
        <v>238</v>
      </c>
      <c r="G177" s="267" t="s">
        <v>232</v>
      </c>
      <c r="H177" s="268">
        <v>44</v>
      </c>
      <c r="I177" s="269"/>
      <c r="J177" s="270">
        <f>ROUND(I177*H177,2)</f>
        <v>0</v>
      </c>
      <c r="K177" s="266" t="s">
        <v>1</v>
      </c>
      <c r="L177" s="271"/>
      <c r="M177" s="272" t="s">
        <v>1</v>
      </c>
      <c r="N177" s="273" t="s">
        <v>42</v>
      </c>
      <c r="O177" s="91"/>
      <c r="P177" s="227">
        <f>O177*H177</f>
        <v>0</v>
      </c>
      <c r="Q177" s="227">
        <v>0.014</v>
      </c>
      <c r="R177" s="227">
        <f>Q177*H177</f>
        <v>0.61599999999999999</v>
      </c>
      <c r="S177" s="227">
        <v>0</v>
      </c>
      <c r="T177" s="228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229" t="s">
        <v>179</v>
      </c>
      <c r="AT177" s="229" t="s">
        <v>192</v>
      </c>
      <c r="AU177" s="229" t="s">
        <v>86</v>
      </c>
      <c r="AY177" s="17" t="s">
        <v>136</v>
      </c>
      <c r="BE177" s="230">
        <f>IF(N177="základní",J177,0)</f>
        <v>0</v>
      </c>
      <c r="BF177" s="230">
        <f>IF(N177="snížená",J177,0)</f>
        <v>0</v>
      </c>
      <c r="BG177" s="230">
        <f>IF(N177="zákl. přenesená",J177,0)</f>
        <v>0</v>
      </c>
      <c r="BH177" s="230">
        <f>IF(N177="sníž. přenesená",J177,0)</f>
        <v>0</v>
      </c>
      <c r="BI177" s="230">
        <f>IF(N177="nulová",J177,0)</f>
        <v>0</v>
      </c>
      <c r="BJ177" s="17" t="s">
        <v>33</v>
      </c>
      <c r="BK177" s="230">
        <f>ROUND(I177*H177,2)</f>
        <v>0</v>
      </c>
      <c r="BL177" s="17" t="s">
        <v>143</v>
      </c>
      <c r="BM177" s="229" t="s">
        <v>239</v>
      </c>
    </row>
    <row r="178" s="2" customFormat="1" ht="16.5" customHeight="1">
      <c r="A178" s="38"/>
      <c r="B178" s="39"/>
      <c r="C178" s="264" t="s">
        <v>240</v>
      </c>
      <c r="D178" s="264" t="s">
        <v>192</v>
      </c>
      <c r="E178" s="265" t="s">
        <v>241</v>
      </c>
      <c r="F178" s="266" t="s">
        <v>242</v>
      </c>
      <c r="G178" s="267" t="s">
        <v>232</v>
      </c>
      <c r="H178" s="268">
        <v>6</v>
      </c>
      <c r="I178" s="269"/>
      <c r="J178" s="270">
        <f>ROUND(I178*H178,2)</f>
        <v>0</v>
      </c>
      <c r="K178" s="266" t="s">
        <v>1</v>
      </c>
      <c r="L178" s="271"/>
      <c r="M178" s="272" t="s">
        <v>1</v>
      </c>
      <c r="N178" s="273" t="s">
        <v>42</v>
      </c>
      <c r="O178" s="91"/>
      <c r="P178" s="227">
        <f>O178*H178</f>
        <v>0</v>
      </c>
      <c r="Q178" s="227">
        <v>0.036999999999999998</v>
      </c>
      <c r="R178" s="227">
        <f>Q178*H178</f>
        <v>0.22199999999999998</v>
      </c>
      <c r="S178" s="227">
        <v>0</v>
      </c>
      <c r="T178" s="228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229" t="s">
        <v>179</v>
      </c>
      <c r="AT178" s="229" t="s">
        <v>192</v>
      </c>
      <c r="AU178" s="229" t="s">
        <v>86</v>
      </c>
      <c r="AY178" s="17" t="s">
        <v>136</v>
      </c>
      <c r="BE178" s="230">
        <f>IF(N178="základní",J178,0)</f>
        <v>0</v>
      </c>
      <c r="BF178" s="230">
        <f>IF(N178="snížená",J178,0)</f>
        <v>0</v>
      </c>
      <c r="BG178" s="230">
        <f>IF(N178="zákl. přenesená",J178,0)</f>
        <v>0</v>
      </c>
      <c r="BH178" s="230">
        <f>IF(N178="sníž. přenesená",J178,0)</f>
        <v>0</v>
      </c>
      <c r="BI178" s="230">
        <f>IF(N178="nulová",J178,0)</f>
        <v>0</v>
      </c>
      <c r="BJ178" s="17" t="s">
        <v>33</v>
      </c>
      <c r="BK178" s="230">
        <f>ROUND(I178*H178,2)</f>
        <v>0</v>
      </c>
      <c r="BL178" s="17" t="s">
        <v>143</v>
      </c>
      <c r="BM178" s="229" t="s">
        <v>243</v>
      </c>
    </row>
    <row r="179" s="2" customFormat="1" ht="16.5" customHeight="1">
      <c r="A179" s="38"/>
      <c r="B179" s="39"/>
      <c r="C179" s="264" t="s">
        <v>7</v>
      </c>
      <c r="D179" s="264" t="s">
        <v>192</v>
      </c>
      <c r="E179" s="265" t="s">
        <v>244</v>
      </c>
      <c r="F179" s="266" t="s">
        <v>242</v>
      </c>
      <c r="G179" s="267" t="s">
        <v>232</v>
      </c>
      <c r="H179" s="268">
        <v>22</v>
      </c>
      <c r="I179" s="269"/>
      <c r="J179" s="270">
        <f>ROUND(I179*H179,2)</f>
        <v>0</v>
      </c>
      <c r="K179" s="266" t="s">
        <v>1</v>
      </c>
      <c r="L179" s="271"/>
      <c r="M179" s="272" t="s">
        <v>1</v>
      </c>
      <c r="N179" s="273" t="s">
        <v>42</v>
      </c>
      <c r="O179" s="91"/>
      <c r="P179" s="227">
        <f>O179*H179</f>
        <v>0</v>
      </c>
      <c r="Q179" s="227">
        <v>0.014</v>
      </c>
      <c r="R179" s="227">
        <f>Q179*H179</f>
        <v>0.308</v>
      </c>
      <c r="S179" s="227">
        <v>0</v>
      </c>
      <c r="T179" s="228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229" t="s">
        <v>179</v>
      </c>
      <c r="AT179" s="229" t="s">
        <v>192</v>
      </c>
      <c r="AU179" s="229" t="s">
        <v>86</v>
      </c>
      <c r="AY179" s="17" t="s">
        <v>136</v>
      </c>
      <c r="BE179" s="230">
        <f>IF(N179="základní",J179,0)</f>
        <v>0</v>
      </c>
      <c r="BF179" s="230">
        <f>IF(N179="snížená",J179,0)</f>
        <v>0</v>
      </c>
      <c r="BG179" s="230">
        <f>IF(N179="zákl. přenesená",J179,0)</f>
        <v>0</v>
      </c>
      <c r="BH179" s="230">
        <f>IF(N179="sníž. přenesená",J179,0)</f>
        <v>0</v>
      </c>
      <c r="BI179" s="230">
        <f>IF(N179="nulová",J179,0)</f>
        <v>0</v>
      </c>
      <c r="BJ179" s="17" t="s">
        <v>33</v>
      </c>
      <c r="BK179" s="230">
        <f>ROUND(I179*H179,2)</f>
        <v>0</v>
      </c>
      <c r="BL179" s="17" t="s">
        <v>143</v>
      </c>
      <c r="BM179" s="229" t="s">
        <v>245</v>
      </c>
    </row>
    <row r="180" s="2" customFormat="1" ht="16.5" customHeight="1">
      <c r="A180" s="38"/>
      <c r="B180" s="39"/>
      <c r="C180" s="218" t="s">
        <v>246</v>
      </c>
      <c r="D180" s="218" t="s">
        <v>138</v>
      </c>
      <c r="E180" s="219" t="s">
        <v>247</v>
      </c>
      <c r="F180" s="220" t="s">
        <v>248</v>
      </c>
      <c r="G180" s="221" t="s">
        <v>232</v>
      </c>
      <c r="H180" s="222">
        <v>2</v>
      </c>
      <c r="I180" s="223"/>
      <c r="J180" s="224">
        <f>ROUND(I180*H180,2)</f>
        <v>0</v>
      </c>
      <c r="K180" s="220" t="s">
        <v>1</v>
      </c>
      <c r="L180" s="44"/>
      <c r="M180" s="225" t="s">
        <v>1</v>
      </c>
      <c r="N180" s="226" t="s">
        <v>42</v>
      </c>
      <c r="O180" s="91"/>
      <c r="P180" s="227">
        <f>O180*H180</f>
        <v>0</v>
      </c>
      <c r="Q180" s="227">
        <v>0</v>
      </c>
      <c r="R180" s="227">
        <f>Q180*H180</f>
        <v>0</v>
      </c>
      <c r="S180" s="227">
        <v>0</v>
      </c>
      <c r="T180" s="228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229" t="s">
        <v>143</v>
      </c>
      <c r="AT180" s="229" t="s">
        <v>138</v>
      </c>
      <c r="AU180" s="229" t="s">
        <v>86</v>
      </c>
      <c r="AY180" s="17" t="s">
        <v>136</v>
      </c>
      <c r="BE180" s="230">
        <f>IF(N180="základní",J180,0)</f>
        <v>0</v>
      </c>
      <c r="BF180" s="230">
        <f>IF(N180="snížená",J180,0)</f>
        <v>0</v>
      </c>
      <c r="BG180" s="230">
        <f>IF(N180="zákl. přenesená",J180,0)</f>
        <v>0</v>
      </c>
      <c r="BH180" s="230">
        <f>IF(N180="sníž. přenesená",J180,0)</f>
        <v>0</v>
      </c>
      <c r="BI180" s="230">
        <f>IF(N180="nulová",J180,0)</f>
        <v>0</v>
      </c>
      <c r="BJ180" s="17" t="s">
        <v>33</v>
      </c>
      <c r="BK180" s="230">
        <f>ROUND(I180*H180,2)</f>
        <v>0</v>
      </c>
      <c r="BL180" s="17" t="s">
        <v>143</v>
      </c>
      <c r="BM180" s="229" t="s">
        <v>249</v>
      </c>
    </row>
    <row r="181" s="2" customFormat="1" ht="16.5" customHeight="1">
      <c r="A181" s="38"/>
      <c r="B181" s="39"/>
      <c r="C181" s="264" t="s">
        <v>250</v>
      </c>
      <c r="D181" s="264" t="s">
        <v>192</v>
      </c>
      <c r="E181" s="265" t="s">
        <v>251</v>
      </c>
      <c r="F181" s="266" t="s">
        <v>252</v>
      </c>
      <c r="G181" s="267" t="s">
        <v>232</v>
      </c>
      <c r="H181" s="268">
        <v>1</v>
      </c>
      <c r="I181" s="269"/>
      <c r="J181" s="270">
        <f>ROUND(I181*H181,2)</f>
        <v>0</v>
      </c>
      <c r="K181" s="266" t="s">
        <v>1</v>
      </c>
      <c r="L181" s="271"/>
      <c r="M181" s="272" t="s">
        <v>1</v>
      </c>
      <c r="N181" s="273" t="s">
        <v>42</v>
      </c>
      <c r="O181" s="91"/>
      <c r="P181" s="227">
        <f>O181*H181</f>
        <v>0</v>
      </c>
      <c r="Q181" s="227">
        <v>0.019</v>
      </c>
      <c r="R181" s="227">
        <f>Q181*H181</f>
        <v>0.019</v>
      </c>
      <c r="S181" s="227">
        <v>0</v>
      </c>
      <c r="T181" s="228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229" t="s">
        <v>179</v>
      </c>
      <c r="AT181" s="229" t="s">
        <v>192</v>
      </c>
      <c r="AU181" s="229" t="s">
        <v>86</v>
      </c>
      <c r="AY181" s="17" t="s">
        <v>136</v>
      </c>
      <c r="BE181" s="230">
        <f>IF(N181="základní",J181,0)</f>
        <v>0</v>
      </c>
      <c r="BF181" s="230">
        <f>IF(N181="snížená",J181,0)</f>
        <v>0</v>
      </c>
      <c r="BG181" s="230">
        <f>IF(N181="zákl. přenesená",J181,0)</f>
        <v>0</v>
      </c>
      <c r="BH181" s="230">
        <f>IF(N181="sníž. přenesená",J181,0)</f>
        <v>0</v>
      </c>
      <c r="BI181" s="230">
        <f>IF(N181="nulová",J181,0)</f>
        <v>0</v>
      </c>
      <c r="BJ181" s="17" t="s">
        <v>33</v>
      </c>
      <c r="BK181" s="230">
        <f>ROUND(I181*H181,2)</f>
        <v>0</v>
      </c>
      <c r="BL181" s="17" t="s">
        <v>143</v>
      </c>
      <c r="BM181" s="229" t="s">
        <v>253</v>
      </c>
    </row>
    <row r="182" s="2" customFormat="1" ht="16.5" customHeight="1">
      <c r="A182" s="38"/>
      <c r="B182" s="39"/>
      <c r="C182" s="264" t="s">
        <v>254</v>
      </c>
      <c r="D182" s="264" t="s">
        <v>192</v>
      </c>
      <c r="E182" s="265" t="s">
        <v>255</v>
      </c>
      <c r="F182" s="266" t="s">
        <v>256</v>
      </c>
      <c r="G182" s="267" t="s">
        <v>232</v>
      </c>
      <c r="H182" s="268">
        <v>1</v>
      </c>
      <c r="I182" s="269"/>
      <c r="J182" s="270">
        <f>ROUND(I182*H182,2)</f>
        <v>0</v>
      </c>
      <c r="K182" s="266" t="s">
        <v>1</v>
      </c>
      <c r="L182" s="271"/>
      <c r="M182" s="272" t="s">
        <v>1</v>
      </c>
      <c r="N182" s="273" t="s">
        <v>42</v>
      </c>
      <c r="O182" s="91"/>
      <c r="P182" s="227">
        <f>O182*H182</f>
        <v>0</v>
      </c>
      <c r="Q182" s="227">
        <v>0.019</v>
      </c>
      <c r="R182" s="227">
        <f>Q182*H182</f>
        <v>0.019</v>
      </c>
      <c r="S182" s="227">
        <v>0</v>
      </c>
      <c r="T182" s="228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229" t="s">
        <v>179</v>
      </c>
      <c r="AT182" s="229" t="s">
        <v>192</v>
      </c>
      <c r="AU182" s="229" t="s">
        <v>86</v>
      </c>
      <c r="AY182" s="17" t="s">
        <v>136</v>
      </c>
      <c r="BE182" s="230">
        <f>IF(N182="základní",J182,0)</f>
        <v>0</v>
      </c>
      <c r="BF182" s="230">
        <f>IF(N182="snížená",J182,0)</f>
        <v>0</v>
      </c>
      <c r="BG182" s="230">
        <f>IF(N182="zákl. přenesená",J182,0)</f>
        <v>0</v>
      </c>
      <c r="BH182" s="230">
        <f>IF(N182="sníž. přenesená",J182,0)</f>
        <v>0</v>
      </c>
      <c r="BI182" s="230">
        <f>IF(N182="nulová",J182,0)</f>
        <v>0</v>
      </c>
      <c r="BJ182" s="17" t="s">
        <v>33</v>
      </c>
      <c r="BK182" s="230">
        <f>ROUND(I182*H182,2)</f>
        <v>0</v>
      </c>
      <c r="BL182" s="17" t="s">
        <v>143</v>
      </c>
      <c r="BM182" s="229" t="s">
        <v>257</v>
      </c>
    </row>
    <row r="183" s="2" customFormat="1" ht="24.15" customHeight="1">
      <c r="A183" s="38"/>
      <c r="B183" s="39"/>
      <c r="C183" s="218" t="s">
        <v>258</v>
      </c>
      <c r="D183" s="218" t="s">
        <v>138</v>
      </c>
      <c r="E183" s="219" t="s">
        <v>259</v>
      </c>
      <c r="F183" s="220" t="s">
        <v>260</v>
      </c>
      <c r="G183" s="221" t="s">
        <v>232</v>
      </c>
      <c r="H183" s="222">
        <v>1</v>
      </c>
      <c r="I183" s="223"/>
      <c r="J183" s="224">
        <f>ROUND(I183*H183,2)</f>
        <v>0</v>
      </c>
      <c r="K183" s="220" t="s">
        <v>142</v>
      </c>
      <c r="L183" s="44"/>
      <c r="M183" s="225" t="s">
        <v>1</v>
      </c>
      <c r="N183" s="226" t="s">
        <v>42</v>
      </c>
      <c r="O183" s="91"/>
      <c r="P183" s="227">
        <f>O183*H183</f>
        <v>0</v>
      </c>
      <c r="Q183" s="227">
        <v>0</v>
      </c>
      <c r="R183" s="227">
        <f>Q183*H183</f>
        <v>0</v>
      </c>
      <c r="S183" s="227">
        <v>0</v>
      </c>
      <c r="T183" s="228">
        <f>S183*H183</f>
        <v>0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229" t="s">
        <v>143</v>
      </c>
      <c r="AT183" s="229" t="s">
        <v>138</v>
      </c>
      <c r="AU183" s="229" t="s">
        <v>86</v>
      </c>
      <c r="AY183" s="17" t="s">
        <v>136</v>
      </c>
      <c r="BE183" s="230">
        <f>IF(N183="základní",J183,0)</f>
        <v>0</v>
      </c>
      <c r="BF183" s="230">
        <f>IF(N183="snížená",J183,0)</f>
        <v>0</v>
      </c>
      <c r="BG183" s="230">
        <f>IF(N183="zákl. přenesená",J183,0)</f>
        <v>0</v>
      </c>
      <c r="BH183" s="230">
        <f>IF(N183="sníž. přenesená",J183,0)</f>
        <v>0</v>
      </c>
      <c r="BI183" s="230">
        <f>IF(N183="nulová",J183,0)</f>
        <v>0</v>
      </c>
      <c r="BJ183" s="17" t="s">
        <v>33</v>
      </c>
      <c r="BK183" s="230">
        <f>ROUND(I183*H183,2)</f>
        <v>0</v>
      </c>
      <c r="BL183" s="17" t="s">
        <v>143</v>
      </c>
      <c r="BM183" s="229" t="s">
        <v>261</v>
      </c>
    </row>
    <row r="184" s="2" customFormat="1" ht="24.15" customHeight="1">
      <c r="A184" s="38"/>
      <c r="B184" s="39"/>
      <c r="C184" s="264" t="s">
        <v>262</v>
      </c>
      <c r="D184" s="264" t="s">
        <v>192</v>
      </c>
      <c r="E184" s="265" t="s">
        <v>263</v>
      </c>
      <c r="F184" s="266" t="s">
        <v>264</v>
      </c>
      <c r="G184" s="267" t="s">
        <v>232</v>
      </c>
      <c r="H184" s="268">
        <v>1</v>
      </c>
      <c r="I184" s="269"/>
      <c r="J184" s="270">
        <f>ROUND(I184*H184,2)</f>
        <v>0</v>
      </c>
      <c r="K184" s="266" t="s">
        <v>1</v>
      </c>
      <c r="L184" s="271"/>
      <c r="M184" s="272" t="s">
        <v>1</v>
      </c>
      <c r="N184" s="273" t="s">
        <v>42</v>
      </c>
      <c r="O184" s="91"/>
      <c r="P184" s="227">
        <f>O184*H184</f>
        <v>0</v>
      </c>
      <c r="Q184" s="227">
        <v>0.059999999999999998</v>
      </c>
      <c r="R184" s="227">
        <f>Q184*H184</f>
        <v>0.059999999999999998</v>
      </c>
      <c r="S184" s="227">
        <v>0</v>
      </c>
      <c r="T184" s="228">
        <f>S184*H184</f>
        <v>0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229" t="s">
        <v>179</v>
      </c>
      <c r="AT184" s="229" t="s">
        <v>192</v>
      </c>
      <c r="AU184" s="229" t="s">
        <v>86</v>
      </c>
      <c r="AY184" s="17" t="s">
        <v>136</v>
      </c>
      <c r="BE184" s="230">
        <f>IF(N184="základní",J184,0)</f>
        <v>0</v>
      </c>
      <c r="BF184" s="230">
        <f>IF(N184="snížená",J184,0)</f>
        <v>0</v>
      </c>
      <c r="BG184" s="230">
        <f>IF(N184="zákl. přenesená",J184,0)</f>
        <v>0</v>
      </c>
      <c r="BH184" s="230">
        <f>IF(N184="sníž. přenesená",J184,0)</f>
        <v>0</v>
      </c>
      <c r="BI184" s="230">
        <f>IF(N184="nulová",J184,0)</f>
        <v>0</v>
      </c>
      <c r="BJ184" s="17" t="s">
        <v>33</v>
      </c>
      <c r="BK184" s="230">
        <f>ROUND(I184*H184,2)</f>
        <v>0</v>
      </c>
      <c r="BL184" s="17" t="s">
        <v>143</v>
      </c>
      <c r="BM184" s="229" t="s">
        <v>265</v>
      </c>
    </row>
    <row r="185" s="2" customFormat="1" ht="24.15" customHeight="1">
      <c r="A185" s="38"/>
      <c r="B185" s="39"/>
      <c r="C185" s="218" t="s">
        <v>266</v>
      </c>
      <c r="D185" s="218" t="s">
        <v>138</v>
      </c>
      <c r="E185" s="219" t="s">
        <v>267</v>
      </c>
      <c r="F185" s="220" t="s">
        <v>268</v>
      </c>
      <c r="G185" s="221" t="s">
        <v>232</v>
      </c>
      <c r="H185" s="222">
        <v>1</v>
      </c>
      <c r="I185" s="223"/>
      <c r="J185" s="224">
        <f>ROUND(I185*H185,2)</f>
        <v>0</v>
      </c>
      <c r="K185" s="220" t="s">
        <v>142</v>
      </c>
      <c r="L185" s="44"/>
      <c r="M185" s="225" t="s">
        <v>1</v>
      </c>
      <c r="N185" s="226" t="s">
        <v>42</v>
      </c>
      <c r="O185" s="91"/>
      <c r="P185" s="227">
        <f>O185*H185</f>
        <v>0</v>
      </c>
      <c r="Q185" s="227">
        <v>0</v>
      </c>
      <c r="R185" s="227">
        <f>Q185*H185</f>
        <v>0</v>
      </c>
      <c r="S185" s="227">
        <v>0</v>
      </c>
      <c r="T185" s="228">
        <f>S185*H185</f>
        <v>0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229" t="s">
        <v>143</v>
      </c>
      <c r="AT185" s="229" t="s">
        <v>138</v>
      </c>
      <c r="AU185" s="229" t="s">
        <v>86</v>
      </c>
      <c r="AY185" s="17" t="s">
        <v>136</v>
      </c>
      <c r="BE185" s="230">
        <f>IF(N185="základní",J185,0)</f>
        <v>0</v>
      </c>
      <c r="BF185" s="230">
        <f>IF(N185="snížená",J185,0)</f>
        <v>0</v>
      </c>
      <c r="BG185" s="230">
        <f>IF(N185="zákl. přenesená",J185,0)</f>
        <v>0</v>
      </c>
      <c r="BH185" s="230">
        <f>IF(N185="sníž. přenesená",J185,0)</f>
        <v>0</v>
      </c>
      <c r="BI185" s="230">
        <f>IF(N185="nulová",J185,0)</f>
        <v>0</v>
      </c>
      <c r="BJ185" s="17" t="s">
        <v>33</v>
      </c>
      <c r="BK185" s="230">
        <f>ROUND(I185*H185,2)</f>
        <v>0</v>
      </c>
      <c r="BL185" s="17" t="s">
        <v>143</v>
      </c>
      <c r="BM185" s="229" t="s">
        <v>269</v>
      </c>
    </row>
    <row r="186" s="2" customFormat="1" ht="24.15" customHeight="1">
      <c r="A186" s="38"/>
      <c r="B186" s="39"/>
      <c r="C186" s="264" t="s">
        <v>270</v>
      </c>
      <c r="D186" s="264" t="s">
        <v>192</v>
      </c>
      <c r="E186" s="265" t="s">
        <v>271</v>
      </c>
      <c r="F186" s="266" t="s">
        <v>272</v>
      </c>
      <c r="G186" s="267" t="s">
        <v>232</v>
      </c>
      <c r="H186" s="268">
        <v>1</v>
      </c>
      <c r="I186" s="269"/>
      <c r="J186" s="270">
        <f>ROUND(I186*H186,2)</f>
        <v>0</v>
      </c>
      <c r="K186" s="266" t="s">
        <v>1</v>
      </c>
      <c r="L186" s="271"/>
      <c r="M186" s="272" t="s">
        <v>1</v>
      </c>
      <c r="N186" s="273" t="s">
        <v>42</v>
      </c>
      <c r="O186" s="91"/>
      <c r="P186" s="227">
        <f>O186*H186</f>
        <v>0</v>
      </c>
      <c r="Q186" s="227">
        <v>0.10000000000000001</v>
      </c>
      <c r="R186" s="227">
        <f>Q186*H186</f>
        <v>0.10000000000000001</v>
      </c>
      <c r="S186" s="227">
        <v>0</v>
      </c>
      <c r="T186" s="228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229" t="s">
        <v>179</v>
      </c>
      <c r="AT186" s="229" t="s">
        <v>192</v>
      </c>
      <c r="AU186" s="229" t="s">
        <v>86</v>
      </c>
      <c r="AY186" s="17" t="s">
        <v>136</v>
      </c>
      <c r="BE186" s="230">
        <f>IF(N186="základní",J186,0)</f>
        <v>0</v>
      </c>
      <c r="BF186" s="230">
        <f>IF(N186="snížená",J186,0)</f>
        <v>0</v>
      </c>
      <c r="BG186" s="230">
        <f>IF(N186="zákl. přenesená",J186,0)</f>
        <v>0</v>
      </c>
      <c r="BH186" s="230">
        <f>IF(N186="sníž. přenesená",J186,0)</f>
        <v>0</v>
      </c>
      <c r="BI186" s="230">
        <f>IF(N186="nulová",J186,0)</f>
        <v>0</v>
      </c>
      <c r="BJ186" s="17" t="s">
        <v>33</v>
      </c>
      <c r="BK186" s="230">
        <f>ROUND(I186*H186,2)</f>
        <v>0</v>
      </c>
      <c r="BL186" s="17" t="s">
        <v>143</v>
      </c>
      <c r="BM186" s="229" t="s">
        <v>273</v>
      </c>
    </row>
    <row r="187" s="2" customFormat="1" ht="24.15" customHeight="1">
      <c r="A187" s="38"/>
      <c r="B187" s="39"/>
      <c r="C187" s="218" t="s">
        <v>274</v>
      </c>
      <c r="D187" s="218" t="s">
        <v>138</v>
      </c>
      <c r="E187" s="219" t="s">
        <v>275</v>
      </c>
      <c r="F187" s="220" t="s">
        <v>276</v>
      </c>
      <c r="G187" s="221" t="s">
        <v>232</v>
      </c>
      <c r="H187" s="222">
        <v>1</v>
      </c>
      <c r="I187" s="223"/>
      <c r="J187" s="224">
        <f>ROUND(I187*H187,2)</f>
        <v>0</v>
      </c>
      <c r="K187" s="220" t="s">
        <v>142</v>
      </c>
      <c r="L187" s="44"/>
      <c r="M187" s="225" t="s">
        <v>1</v>
      </c>
      <c r="N187" s="226" t="s">
        <v>42</v>
      </c>
      <c r="O187" s="91"/>
      <c r="P187" s="227">
        <f>O187*H187</f>
        <v>0</v>
      </c>
      <c r="Q187" s="227">
        <v>0</v>
      </c>
      <c r="R187" s="227">
        <f>Q187*H187</f>
        <v>0</v>
      </c>
      <c r="S187" s="227">
        <v>0</v>
      </c>
      <c r="T187" s="228">
        <f>S187*H187</f>
        <v>0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229" t="s">
        <v>143</v>
      </c>
      <c r="AT187" s="229" t="s">
        <v>138</v>
      </c>
      <c r="AU187" s="229" t="s">
        <v>86</v>
      </c>
      <c r="AY187" s="17" t="s">
        <v>136</v>
      </c>
      <c r="BE187" s="230">
        <f>IF(N187="základní",J187,0)</f>
        <v>0</v>
      </c>
      <c r="BF187" s="230">
        <f>IF(N187="snížená",J187,0)</f>
        <v>0</v>
      </c>
      <c r="BG187" s="230">
        <f>IF(N187="zákl. přenesená",J187,0)</f>
        <v>0</v>
      </c>
      <c r="BH187" s="230">
        <f>IF(N187="sníž. přenesená",J187,0)</f>
        <v>0</v>
      </c>
      <c r="BI187" s="230">
        <f>IF(N187="nulová",J187,0)</f>
        <v>0</v>
      </c>
      <c r="BJ187" s="17" t="s">
        <v>33</v>
      </c>
      <c r="BK187" s="230">
        <f>ROUND(I187*H187,2)</f>
        <v>0</v>
      </c>
      <c r="BL187" s="17" t="s">
        <v>143</v>
      </c>
      <c r="BM187" s="229" t="s">
        <v>277</v>
      </c>
    </row>
    <row r="188" s="2" customFormat="1" ht="24.15" customHeight="1">
      <c r="A188" s="38"/>
      <c r="B188" s="39"/>
      <c r="C188" s="264" t="s">
        <v>278</v>
      </c>
      <c r="D188" s="264" t="s">
        <v>192</v>
      </c>
      <c r="E188" s="265" t="s">
        <v>279</v>
      </c>
      <c r="F188" s="266" t="s">
        <v>280</v>
      </c>
      <c r="G188" s="267" t="s">
        <v>232</v>
      </c>
      <c r="H188" s="268">
        <v>1</v>
      </c>
      <c r="I188" s="269"/>
      <c r="J188" s="270">
        <f>ROUND(I188*H188,2)</f>
        <v>0</v>
      </c>
      <c r="K188" s="266" t="s">
        <v>1</v>
      </c>
      <c r="L188" s="271"/>
      <c r="M188" s="272" t="s">
        <v>1</v>
      </c>
      <c r="N188" s="273" t="s">
        <v>42</v>
      </c>
      <c r="O188" s="91"/>
      <c r="P188" s="227">
        <f>O188*H188</f>
        <v>0</v>
      </c>
      <c r="Q188" s="227">
        <v>0.19</v>
      </c>
      <c r="R188" s="227">
        <f>Q188*H188</f>
        <v>0.19</v>
      </c>
      <c r="S188" s="227">
        <v>0</v>
      </c>
      <c r="T188" s="228">
        <f>S188*H188</f>
        <v>0</v>
      </c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R188" s="229" t="s">
        <v>179</v>
      </c>
      <c r="AT188" s="229" t="s">
        <v>192</v>
      </c>
      <c r="AU188" s="229" t="s">
        <v>86</v>
      </c>
      <c r="AY188" s="17" t="s">
        <v>136</v>
      </c>
      <c r="BE188" s="230">
        <f>IF(N188="základní",J188,0)</f>
        <v>0</v>
      </c>
      <c r="BF188" s="230">
        <f>IF(N188="snížená",J188,0)</f>
        <v>0</v>
      </c>
      <c r="BG188" s="230">
        <f>IF(N188="zákl. přenesená",J188,0)</f>
        <v>0</v>
      </c>
      <c r="BH188" s="230">
        <f>IF(N188="sníž. přenesená",J188,0)</f>
        <v>0</v>
      </c>
      <c r="BI188" s="230">
        <f>IF(N188="nulová",J188,0)</f>
        <v>0</v>
      </c>
      <c r="BJ188" s="17" t="s">
        <v>33</v>
      </c>
      <c r="BK188" s="230">
        <f>ROUND(I188*H188,2)</f>
        <v>0</v>
      </c>
      <c r="BL188" s="17" t="s">
        <v>143</v>
      </c>
      <c r="BM188" s="229" t="s">
        <v>281</v>
      </c>
    </row>
    <row r="189" s="2" customFormat="1" ht="24.15" customHeight="1">
      <c r="A189" s="38"/>
      <c r="B189" s="39"/>
      <c r="C189" s="218" t="s">
        <v>282</v>
      </c>
      <c r="D189" s="218" t="s">
        <v>138</v>
      </c>
      <c r="E189" s="219" t="s">
        <v>283</v>
      </c>
      <c r="F189" s="220" t="s">
        <v>284</v>
      </c>
      <c r="G189" s="221" t="s">
        <v>156</v>
      </c>
      <c r="H189" s="222">
        <v>160</v>
      </c>
      <c r="I189" s="223"/>
      <c r="J189" s="224">
        <f>ROUND(I189*H189,2)</f>
        <v>0</v>
      </c>
      <c r="K189" s="220" t="s">
        <v>142</v>
      </c>
      <c r="L189" s="44"/>
      <c r="M189" s="225" t="s">
        <v>1</v>
      </c>
      <c r="N189" s="226" t="s">
        <v>42</v>
      </c>
      <c r="O189" s="91"/>
      <c r="P189" s="227">
        <f>O189*H189</f>
        <v>0</v>
      </c>
      <c r="Q189" s="227">
        <v>0</v>
      </c>
      <c r="R189" s="227">
        <f>Q189*H189</f>
        <v>0</v>
      </c>
      <c r="S189" s="227">
        <v>0</v>
      </c>
      <c r="T189" s="228">
        <f>S189*H189</f>
        <v>0</v>
      </c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R189" s="229" t="s">
        <v>143</v>
      </c>
      <c r="AT189" s="229" t="s">
        <v>138</v>
      </c>
      <c r="AU189" s="229" t="s">
        <v>86</v>
      </c>
      <c r="AY189" s="17" t="s">
        <v>136</v>
      </c>
      <c r="BE189" s="230">
        <f>IF(N189="základní",J189,0)</f>
        <v>0</v>
      </c>
      <c r="BF189" s="230">
        <f>IF(N189="snížená",J189,0)</f>
        <v>0</v>
      </c>
      <c r="BG189" s="230">
        <f>IF(N189="zákl. přenesená",J189,0)</f>
        <v>0</v>
      </c>
      <c r="BH189" s="230">
        <f>IF(N189="sníž. přenesená",J189,0)</f>
        <v>0</v>
      </c>
      <c r="BI189" s="230">
        <f>IF(N189="nulová",J189,0)</f>
        <v>0</v>
      </c>
      <c r="BJ189" s="17" t="s">
        <v>33</v>
      </c>
      <c r="BK189" s="230">
        <f>ROUND(I189*H189,2)</f>
        <v>0</v>
      </c>
      <c r="BL189" s="17" t="s">
        <v>143</v>
      </c>
      <c r="BM189" s="229" t="s">
        <v>285</v>
      </c>
    </row>
    <row r="190" s="2" customFormat="1" ht="24.15" customHeight="1">
      <c r="A190" s="38"/>
      <c r="B190" s="39"/>
      <c r="C190" s="264" t="s">
        <v>286</v>
      </c>
      <c r="D190" s="264" t="s">
        <v>192</v>
      </c>
      <c r="E190" s="265" t="s">
        <v>287</v>
      </c>
      <c r="F190" s="266" t="s">
        <v>288</v>
      </c>
      <c r="G190" s="267" t="s">
        <v>156</v>
      </c>
      <c r="H190" s="268">
        <v>160</v>
      </c>
      <c r="I190" s="269"/>
      <c r="J190" s="270">
        <f>ROUND(I190*H190,2)</f>
        <v>0</v>
      </c>
      <c r="K190" s="266" t="s">
        <v>1</v>
      </c>
      <c r="L190" s="271"/>
      <c r="M190" s="272" t="s">
        <v>1</v>
      </c>
      <c r="N190" s="273" t="s">
        <v>42</v>
      </c>
      <c r="O190" s="91"/>
      <c r="P190" s="227">
        <f>O190*H190</f>
        <v>0</v>
      </c>
      <c r="Q190" s="227">
        <v>0.0035000000000000001</v>
      </c>
      <c r="R190" s="227">
        <f>Q190*H190</f>
        <v>0.56000000000000005</v>
      </c>
      <c r="S190" s="227">
        <v>0</v>
      </c>
      <c r="T190" s="228">
        <f>S190*H190</f>
        <v>0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229" t="s">
        <v>179</v>
      </c>
      <c r="AT190" s="229" t="s">
        <v>192</v>
      </c>
      <c r="AU190" s="229" t="s">
        <v>86</v>
      </c>
      <c r="AY190" s="17" t="s">
        <v>136</v>
      </c>
      <c r="BE190" s="230">
        <f>IF(N190="základní",J190,0)</f>
        <v>0</v>
      </c>
      <c r="BF190" s="230">
        <f>IF(N190="snížená",J190,0)</f>
        <v>0</v>
      </c>
      <c r="BG190" s="230">
        <f>IF(N190="zákl. přenesená",J190,0)</f>
        <v>0</v>
      </c>
      <c r="BH190" s="230">
        <f>IF(N190="sníž. přenesená",J190,0)</f>
        <v>0</v>
      </c>
      <c r="BI190" s="230">
        <f>IF(N190="nulová",J190,0)</f>
        <v>0</v>
      </c>
      <c r="BJ190" s="17" t="s">
        <v>33</v>
      </c>
      <c r="BK190" s="230">
        <f>ROUND(I190*H190,2)</f>
        <v>0</v>
      </c>
      <c r="BL190" s="17" t="s">
        <v>143</v>
      </c>
      <c r="BM190" s="229" t="s">
        <v>289</v>
      </c>
    </row>
    <row r="191" s="2" customFormat="1" ht="24.15" customHeight="1">
      <c r="A191" s="38"/>
      <c r="B191" s="39"/>
      <c r="C191" s="218" t="s">
        <v>290</v>
      </c>
      <c r="D191" s="218" t="s">
        <v>138</v>
      </c>
      <c r="E191" s="219" t="s">
        <v>291</v>
      </c>
      <c r="F191" s="220" t="s">
        <v>292</v>
      </c>
      <c r="G191" s="221" t="s">
        <v>156</v>
      </c>
      <c r="H191" s="222">
        <v>800</v>
      </c>
      <c r="I191" s="223"/>
      <c r="J191" s="224">
        <f>ROUND(I191*H191,2)</f>
        <v>0</v>
      </c>
      <c r="K191" s="220" t="s">
        <v>142</v>
      </c>
      <c r="L191" s="44"/>
      <c r="M191" s="225" t="s">
        <v>1</v>
      </c>
      <c r="N191" s="226" t="s">
        <v>42</v>
      </c>
      <c r="O191" s="91"/>
      <c r="P191" s="227">
        <f>O191*H191</f>
        <v>0</v>
      </c>
      <c r="Q191" s="227">
        <v>0</v>
      </c>
      <c r="R191" s="227">
        <f>Q191*H191</f>
        <v>0</v>
      </c>
      <c r="S191" s="227">
        <v>0</v>
      </c>
      <c r="T191" s="228">
        <f>S191*H191</f>
        <v>0</v>
      </c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R191" s="229" t="s">
        <v>143</v>
      </c>
      <c r="AT191" s="229" t="s">
        <v>138</v>
      </c>
      <c r="AU191" s="229" t="s">
        <v>86</v>
      </c>
      <c r="AY191" s="17" t="s">
        <v>136</v>
      </c>
      <c r="BE191" s="230">
        <f>IF(N191="základní",J191,0)</f>
        <v>0</v>
      </c>
      <c r="BF191" s="230">
        <f>IF(N191="snížená",J191,0)</f>
        <v>0</v>
      </c>
      <c r="BG191" s="230">
        <f>IF(N191="zákl. přenesená",J191,0)</f>
        <v>0</v>
      </c>
      <c r="BH191" s="230">
        <f>IF(N191="sníž. přenesená",J191,0)</f>
        <v>0</v>
      </c>
      <c r="BI191" s="230">
        <f>IF(N191="nulová",J191,0)</f>
        <v>0</v>
      </c>
      <c r="BJ191" s="17" t="s">
        <v>33</v>
      </c>
      <c r="BK191" s="230">
        <f>ROUND(I191*H191,2)</f>
        <v>0</v>
      </c>
      <c r="BL191" s="17" t="s">
        <v>143</v>
      </c>
      <c r="BM191" s="229" t="s">
        <v>293</v>
      </c>
    </row>
    <row r="192" s="13" customFormat="1">
      <c r="A192" s="13"/>
      <c r="B192" s="231"/>
      <c r="C192" s="232"/>
      <c r="D192" s="233" t="s">
        <v>145</v>
      </c>
      <c r="E192" s="234" t="s">
        <v>1</v>
      </c>
      <c r="F192" s="235" t="s">
        <v>294</v>
      </c>
      <c r="G192" s="232"/>
      <c r="H192" s="236">
        <v>800</v>
      </c>
      <c r="I192" s="237"/>
      <c r="J192" s="232"/>
      <c r="K192" s="232"/>
      <c r="L192" s="238"/>
      <c r="M192" s="239"/>
      <c r="N192" s="240"/>
      <c r="O192" s="240"/>
      <c r="P192" s="240"/>
      <c r="Q192" s="240"/>
      <c r="R192" s="240"/>
      <c r="S192" s="240"/>
      <c r="T192" s="241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42" t="s">
        <v>145</v>
      </c>
      <c r="AU192" s="242" t="s">
        <v>86</v>
      </c>
      <c r="AV192" s="13" t="s">
        <v>86</v>
      </c>
      <c r="AW192" s="13" t="s">
        <v>32</v>
      </c>
      <c r="AX192" s="13" t="s">
        <v>77</v>
      </c>
      <c r="AY192" s="242" t="s">
        <v>136</v>
      </c>
    </row>
    <row r="193" s="14" customFormat="1">
      <c r="A193" s="14"/>
      <c r="B193" s="243"/>
      <c r="C193" s="244"/>
      <c r="D193" s="233" t="s">
        <v>145</v>
      </c>
      <c r="E193" s="245" t="s">
        <v>1</v>
      </c>
      <c r="F193" s="246" t="s">
        <v>147</v>
      </c>
      <c r="G193" s="244"/>
      <c r="H193" s="247">
        <v>800</v>
      </c>
      <c r="I193" s="248"/>
      <c r="J193" s="244"/>
      <c r="K193" s="244"/>
      <c r="L193" s="249"/>
      <c r="M193" s="250"/>
      <c r="N193" s="251"/>
      <c r="O193" s="251"/>
      <c r="P193" s="251"/>
      <c r="Q193" s="251"/>
      <c r="R193" s="251"/>
      <c r="S193" s="251"/>
      <c r="T193" s="252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53" t="s">
        <v>145</v>
      </c>
      <c r="AU193" s="253" t="s">
        <v>86</v>
      </c>
      <c r="AV193" s="14" t="s">
        <v>143</v>
      </c>
      <c r="AW193" s="14" t="s">
        <v>32</v>
      </c>
      <c r="AX193" s="14" t="s">
        <v>33</v>
      </c>
      <c r="AY193" s="253" t="s">
        <v>136</v>
      </c>
    </row>
    <row r="194" s="2" customFormat="1" ht="16.5" customHeight="1">
      <c r="A194" s="38"/>
      <c r="B194" s="39"/>
      <c r="C194" s="264" t="s">
        <v>295</v>
      </c>
      <c r="D194" s="264" t="s">
        <v>192</v>
      </c>
      <c r="E194" s="265" t="s">
        <v>296</v>
      </c>
      <c r="F194" s="266" t="s">
        <v>297</v>
      </c>
      <c r="G194" s="267" t="s">
        <v>156</v>
      </c>
      <c r="H194" s="268">
        <v>840</v>
      </c>
      <c r="I194" s="269"/>
      <c r="J194" s="270">
        <f>ROUND(I194*H194,2)</f>
        <v>0</v>
      </c>
      <c r="K194" s="266" t="s">
        <v>142</v>
      </c>
      <c r="L194" s="271"/>
      <c r="M194" s="272" t="s">
        <v>1</v>
      </c>
      <c r="N194" s="273" t="s">
        <v>42</v>
      </c>
      <c r="O194" s="91"/>
      <c r="P194" s="227">
        <f>O194*H194</f>
        <v>0</v>
      </c>
      <c r="Q194" s="227">
        <v>4.0000000000000003E-05</v>
      </c>
      <c r="R194" s="227">
        <f>Q194*H194</f>
        <v>0.033600000000000005</v>
      </c>
      <c r="S194" s="227">
        <v>0</v>
      </c>
      <c r="T194" s="228">
        <f>S194*H194</f>
        <v>0</v>
      </c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R194" s="229" t="s">
        <v>179</v>
      </c>
      <c r="AT194" s="229" t="s">
        <v>192</v>
      </c>
      <c r="AU194" s="229" t="s">
        <v>86</v>
      </c>
      <c r="AY194" s="17" t="s">
        <v>136</v>
      </c>
      <c r="BE194" s="230">
        <f>IF(N194="základní",J194,0)</f>
        <v>0</v>
      </c>
      <c r="BF194" s="230">
        <f>IF(N194="snížená",J194,0)</f>
        <v>0</v>
      </c>
      <c r="BG194" s="230">
        <f>IF(N194="zákl. přenesená",J194,0)</f>
        <v>0</v>
      </c>
      <c r="BH194" s="230">
        <f>IF(N194="sníž. přenesená",J194,0)</f>
        <v>0</v>
      </c>
      <c r="BI194" s="230">
        <f>IF(N194="nulová",J194,0)</f>
        <v>0</v>
      </c>
      <c r="BJ194" s="17" t="s">
        <v>33</v>
      </c>
      <c r="BK194" s="230">
        <f>ROUND(I194*H194,2)</f>
        <v>0</v>
      </c>
      <c r="BL194" s="17" t="s">
        <v>143</v>
      </c>
      <c r="BM194" s="229" t="s">
        <v>298</v>
      </c>
    </row>
    <row r="195" s="13" customFormat="1">
      <c r="A195" s="13"/>
      <c r="B195" s="231"/>
      <c r="C195" s="232"/>
      <c r="D195" s="233" t="s">
        <v>145</v>
      </c>
      <c r="E195" s="232"/>
      <c r="F195" s="235" t="s">
        <v>299</v>
      </c>
      <c r="G195" s="232"/>
      <c r="H195" s="236">
        <v>840</v>
      </c>
      <c r="I195" s="237"/>
      <c r="J195" s="232"/>
      <c r="K195" s="232"/>
      <c r="L195" s="238"/>
      <c r="M195" s="239"/>
      <c r="N195" s="240"/>
      <c r="O195" s="240"/>
      <c r="P195" s="240"/>
      <c r="Q195" s="240"/>
      <c r="R195" s="240"/>
      <c r="S195" s="240"/>
      <c r="T195" s="241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2" t="s">
        <v>145</v>
      </c>
      <c r="AU195" s="242" t="s">
        <v>86</v>
      </c>
      <c r="AV195" s="13" t="s">
        <v>86</v>
      </c>
      <c r="AW195" s="13" t="s">
        <v>4</v>
      </c>
      <c r="AX195" s="13" t="s">
        <v>33</v>
      </c>
      <c r="AY195" s="242" t="s">
        <v>136</v>
      </c>
    </row>
    <row r="196" s="2" customFormat="1" ht="33" customHeight="1">
      <c r="A196" s="38"/>
      <c r="B196" s="39"/>
      <c r="C196" s="218" t="s">
        <v>300</v>
      </c>
      <c r="D196" s="218" t="s">
        <v>138</v>
      </c>
      <c r="E196" s="219" t="s">
        <v>301</v>
      </c>
      <c r="F196" s="220" t="s">
        <v>302</v>
      </c>
      <c r="G196" s="221" t="s">
        <v>156</v>
      </c>
      <c r="H196" s="222">
        <v>800</v>
      </c>
      <c r="I196" s="223"/>
      <c r="J196" s="224">
        <f>ROUND(I196*H196,2)</f>
        <v>0</v>
      </c>
      <c r="K196" s="220" t="s">
        <v>142</v>
      </c>
      <c r="L196" s="44"/>
      <c r="M196" s="225" t="s">
        <v>1</v>
      </c>
      <c r="N196" s="226" t="s">
        <v>42</v>
      </c>
      <c r="O196" s="91"/>
      <c r="P196" s="227">
        <f>O196*H196</f>
        <v>0</v>
      </c>
      <c r="Q196" s="227">
        <v>0</v>
      </c>
      <c r="R196" s="227">
        <f>Q196*H196</f>
        <v>0</v>
      </c>
      <c r="S196" s="227">
        <v>0</v>
      </c>
      <c r="T196" s="228">
        <f>S196*H196</f>
        <v>0</v>
      </c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R196" s="229" t="s">
        <v>143</v>
      </c>
      <c r="AT196" s="229" t="s">
        <v>138</v>
      </c>
      <c r="AU196" s="229" t="s">
        <v>86</v>
      </c>
      <c r="AY196" s="17" t="s">
        <v>136</v>
      </c>
      <c r="BE196" s="230">
        <f>IF(N196="základní",J196,0)</f>
        <v>0</v>
      </c>
      <c r="BF196" s="230">
        <f>IF(N196="snížená",J196,0)</f>
        <v>0</v>
      </c>
      <c r="BG196" s="230">
        <f>IF(N196="zákl. přenesená",J196,0)</f>
        <v>0</v>
      </c>
      <c r="BH196" s="230">
        <f>IF(N196="sníž. přenesená",J196,0)</f>
        <v>0</v>
      </c>
      <c r="BI196" s="230">
        <f>IF(N196="nulová",J196,0)</f>
        <v>0</v>
      </c>
      <c r="BJ196" s="17" t="s">
        <v>33</v>
      </c>
      <c r="BK196" s="230">
        <f>ROUND(I196*H196,2)</f>
        <v>0</v>
      </c>
      <c r="BL196" s="17" t="s">
        <v>143</v>
      </c>
      <c r="BM196" s="229" t="s">
        <v>303</v>
      </c>
    </row>
    <row r="197" s="2" customFormat="1" ht="16.5" customHeight="1">
      <c r="A197" s="38"/>
      <c r="B197" s="39"/>
      <c r="C197" s="264" t="s">
        <v>304</v>
      </c>
      <c r="D197" s="264" t="s">
        <v>192</v>
      </c>
      <c r="E197" s="265" t="s">
        <v>305</v>
      </c>
      <c r="F197" s="266" t="s">
        <v>306</v>
      </c>
      <c r="G197" s="267" t="s">
        <v>232</v>
      </c>
      <c r="H197" s="268">
        <v>40</v>
      </c>
      <c r="I197" s="269"/>
      <c r="J197" s="270">
        <f>ROUND(I197*H197,2)</f>
        <v>0</v>
      </c>
      <c r="K197" s="266" t="s">
        <v>1</v>
      </c>
      <c r="L197" s="271"/>
      <c r="M197" s="272" t="s">
        <v>1</v>
      </c>
      <c r="N197" s="273" t="s">
        <v>42</v>
      </c>
      <c r="O197" s="91"/>
      <c r="P197" s="227">
        <f>O197*H197</f>
        <v>0</v>
      </c>
      <c r="Q197" s="227">
        <v>0.00010000000000000001</v>
      </c>
      <c r="R197" s="227">
        <f>Q197*H197</f>
        <v>0.0040000000000000001</v>
      </c>
      <c r="S197" s="227">
        <v>0</v>
      </c>
      <c r="T197" s="228">
        <f>S197*H197</f>
        <v>0</v>
      </c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R197" s="229" t="s">
        <v>179</v>
      </c>
      <c r="AT197" s="229" t="s">
        <v>192</v>
      </c>
      <c r="AU197" s="229" t="s">
        <v>86</v>
      </c>
      <c r="AY197" s="17" t="s">
        <v>136</v>
      </c>
      <c r="BE197" s="230">
        <f>IF(N197="základní",J197,0)</f>
        <v>0</v>
      </c>
      <c r="BF197" s="230">
        <f>IF(N197="snížená",J197,0)</f>
        <v>0</v>
      </c>
      <c r="BG197" s="230">
        <f>IF(N197="zákl. přenesená",J197,0)</f>
        <v>0</v>
      </c>
      <c r="BH197" s="230">
        <f>IF(N197="sníž. přenesená",J197,0)</f>
        <v>0</v>
      </c>
      <c r="BI197" s="230">
        <f>IF(N197="nulová",J197,0)</f>
        <v>0</v>
      </c>
      <c r="BJ197" s="17" t="s">
        <v>33</v>
      </c>
      <c r="BK197" s="230">
        <f>ROUND(I197*H197,2)</f>
        <v>0</v>
      </c>
      <c r="BL197" s="17" t="s">
        <v>143</v>
      </c>
      <c r="BM197" s="229" t="s">
        <v>307</v>
      </c>
    </row>
    <row r="198" s="12" customFormat="1" ht="22.8" customHeight="1">
      <c r="A198" s="12"/>
      <c r="B198" s="202"/>
      <c r="C198" s="203"/>
      <c r="D198" s="204" t="s">
        <v>76</v>
      </c>
      <c r="E198" s="216" t="s">
        <v>164</v>
      </c>
      <c r="F198" s="216" t="s">
        <v>308</v>
      </c>
      <c r="G198" s="203"/>
      <c r="H198" s="203"/>
      <c r="I198" s="206"/>
      <c r="J198" s="217">
        <f>BK198</f>
        <v>0</v>
      </c>
      <c r="K198" s="203"/>
      <c r="L198" s="208"/>
      <c r="M198" s="209"/>
      <c r="N198" s="210"/>
      <c r="O198" s="210"/>
      <c r="P198" s="211">
        <f>SUM(P199:P208)</f>
        <v>0</v>
      </c>
      <c r="Q198" s="210"/>
      <c r="R198" s="211">
        <f>SUM(R199:R208)</f>
        <v>40.833509999999997</v>
      </c>
      <c r="S198" s="210"/>
      <c r="T198" s="212">
        <f>SUM(T199:T208)</f>
        <v>0</v>
      </c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R198" s="213" t="s">
        <v>33</v>
      </c>
      <c r="AT198" s="214" t="s">
        <v>76</v>
      </c>
      <c r="AU198" s="214" t="s">
        <v>33</v>
      </c>
      <c r="AY198" s="213" t="s">
        <v>136</v>
      </c>
      <c r="BK198" s="215">
        <f>SUM(BK199:BK208)</f>
        <v>0</v>
      </c>
    </row>
    <row r="199" s="2" customFormat="1" ht="44.25" customHeight="1">
      <c r="A199" s="38"/>
      <c r="B199" s="39"/>
      <c r="C199" s="218" t="s">
        <v>309</v>
      </c>
      <c r="D199" s="218" t="s">
        <v>138</v>
      </c>
      <c r="E199" s="219" t="s">
        <v>310</v>
      </c>
      <c r="F199" s="220" t="s">
        <v>311</v>
      </c>
      <c r="G199" s="221" t="s">
        <v>141</v>
      </c>
      <c r="H199" s="222">
        <v>1519</v>
      </c>
      <c r="I199" s="223"/>
      <c r="J199" s="224">
        <f>ROUND(I199*H199,2)</f>
        <v>0</v>
      </c>
      <c r="K199" s="220" t="s">
        <v>142</v>
      </c>
      <c r="L199" s="44"/>
      <c r="M199" s="225" t="s">
        <v>1</v>
      </c>
      <c r="N199" s="226" t="s">
        <v>42</v>
      </c>
      <c r="O199" s="91"/>
      <c r="P199" s="227">
        <f>O199*H199</f>
        <v>0</v>
      </c>
      <c r="Q199" s="227">
        <v>0</v>
      </c>
      <c r="R199" s="227">
        <f>Q199*H199</f>
        <v>0</v>
      </c>
      <c r="S199" s="227">
        <v>0</v>
      </c>
      <c r="T199" s="228">
        <f>S199*H199</f>
        <v>0</v>
      </c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R199" s="229" t="s">
        <v>143</v>
      </c>
      <c r="AT199" s="229" t="s">
        <v>138</v>
      </c>
      <c r="AU199" s="229" t="s">
        <v>86</v>
      </c>
      <c r="AY199" s="17" t="s">
        <v>136</v>
      </c>
      <c r="BE199" s="230">
        <f>IF(N199="základní",J199,0)</f>
        <v>0</v>
      </c>
      <c r="BF199" s="230">
        <f>IF(N199="snížená",J199,0)</f>
        <v>0</v>
      </c>
      <c r="BG199" s="230">
        <f>IF(N199="zákl. přenesená",J199,0)</f>
        <v>0</v>
      </c>
      <c r="BH199" s="230">
        <f>IF(N199="sníž. přenesená",J199,0)</f>
        <v>0</v>
      </c>
      <c r="BI199" s="230">
        <f>IF(N199="nulová",J199,0)</f>
        <v>0</v>
      </c>
      <c r="BJ199" s="17" t="s">
        <v>33</v>
      </c>
      <c r="BK199" s="230">
        <f>ROUND(I199*H199,2)</f>
        <v>0</v>
      </c>
      <c r="BL199" s="17" t="s">
        <v>143</v>
      </c>
      <c r="BM199" s="229" t="s">
        <v>312</v>
      </c>
    </row>
    <row r="200" s="2" customFormat="1" ht="44.25" customHeight="1">
      <c r="A200" s="38"/>
      <c r="B200" s="39"/>
      <c r="C200" s="218" t="s">
        <v>313</v>
      </c>
      <c r="D200" s="218" t="s">
        <v>138</v>
      </c>
      <c r="E200" s="219" t="s">
        <v>314</v>
      </c>
      <c r="F200" s="220" t="s">
        <v>315</v>
      </c>
      <c r="G200" s="221" t="s">
        <v>141</v>
      </c>
      <c r="H200" s="222">
        <v>1519</v>
      </c>
      <c r="I200" s="223"/>
      <c r="J200" s="224">
        <f>ROUND(I200*H200,2)</f>
        <v>0</v>
      </c>
      <c r="K200" s="220" t="s">
        <v>142</v>
      </c>
      <c r="L200" s="44"/>
      <c r="M200" s="225" t="s">
        <v>1</v>
      </c>
      <c r="N200" s="226" t="s">
        <v>42</v>
      </c>
      <c r="O200" s="91"/>
      <c r="P200" s="227">
        <f>O200*H200</f>
        <v>0</v>
      </c>
      <c r="Q200" s="227">
        <v>0</v>
      </c>
      <c r="R200" s="227">
        <f>Q200*H200</f>
        <v>0</v>
      </c>
      <c r="S200" s="227">
        <v>0</v>
      </c>
      <c r="T200" s="228">
        <f>S200*H200</f>
        <v>0</v>
      </c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R200" s="229" t="s">
        <v>143</v>
      </c>
      <c r="AT200" s="229" t="s">
        <v>138</v>
      </c>
      <c r="AU200" s="229" t="s">
        <v>86</v>
      </c>
      <c r="AY200" s="17" t="s">
        <v>136</v>
      </c>
      <c r="BE200" s="230">
        <f>IF(N200="základní",J200,0)</f>
        <v>0</v>
      </c>
      <c r="BF200" s="230">
        <f>IF(N200="snížená",J200,0)</f>
        <v>0</v>
      </c>
      <c r="BG200" s="230">
        <f>IF(N200="zákl. přenesená",J200,0)</f>
        <v>0</v>
      </c>
      <c r="BH200" s="230">
        <f>IF(N200="sníž. přenesená",J200,0)</f>
        <v>0</v>
      </c>
      <c r="BI200" s="230">
        <f>IF(N200="nulová",J200,0)</f>
        <v>0</v>
      </c>
      <c r="BJ200" s="17" t="s">
        <v>33</v>
      </c>
      <c r="BK200" s="230">
        <f>ROUND(I200*H200,2)</f>
        <v>0</v>
      </c>
      <c r="BL200" s="17" t="s">
        <v>143</v>
      </c>
      <c r="BM200" s="229" t="s">
        <v>316</v>
      </c>
    </row>
    <row r="201" s="2" customFormat="1" ht="33" customHeight="1">
      <c r="A201" s="38"/>
      <c r="B201" s="39"/>
      <c r="C201" s="218" t="s">
        <v>317</v>
      </c>
      <c r="D201" s="218" t="s">
        <v>138</v>
      </c>
      <c r="E201" s="219" t="s">
        <v>318</v>
      </c>
      <c r="F201" s="220" t="s">
        <v>319</v>
      </c>
      <c r="G201" s="221" t="s">
        <v>141</v>
      </c>
      <c r="H201" s="222">
        <v>3038</v>
      </c>
      <c r="I201" s="223"/>
      <c r="J201" s="224">
        <f>ROUND(I201*H201,2)</f>
        <v>0</v>
      </c>
      <c r="K201" s="220" t="s">
        <v>142</v>
      </c>
      <c r="L201" s="44"/>
      <c r="M201" s="225" t="s">
        <v>1</v>
      </c>
      <c r="N201" s="226" t="s">
        <v>42</v>
      </c>
      <c r="O201" s="91"/>
      <c r="P201" s="227">
        <f>O201*H201</f>
        <v>0</v>
      </c>
      <c r="Q201" s="227">
        <v>0</v>
      </c>
      <c r="R201" s="227">
        <f>Q201*H201</f>
        <v>0</v>
      </c>
      <c r="S201" s="227">
        <v>0</v>
      </c>
      <c r="T201" s="228">
        <f>S201*H201</f>
        <v>0</v>
      </c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R201" s="229" t="s">
        <v>143</v>
      </c>
      <c r="AT201" s="229" t="s">
        <v>138</v>
      </c>
      <c r="AU201" s="229" t="s">
        <v>86</v>
      </c>
      <c r="AY201" s="17" t="s">
        <v>136</v>
      </c>
      <c r="BE201" s="230">
        <f>IF(N201="základní",J201,0)</f>
        <v>0</v>
      </c>
      <c r="BF201" s="230">
        <f>IF(N201="snížená",J201,0)</f>
        <v>0</v>
      </c>
      <c r="BG201" s="230">
        <f>IF(N201="zákl. přenesená",J201,0)</f>
        <v>0</v>
      </c>
      <c r="BH201" s="230">
        <f>IF(N201="sníž. přenesená",J201,0)</f>
        <v>0</v>
      </c>
      <c r="BI201" s="230">
        <f>IF(N201="nulová",J201,0)</f>
        <v>0</v>
      </c>
      <c r="BJ201" s="17" t="s">
        <v>33</v>
      </c>
      <c r="BK201" s="230">
        <f>ROUND(I201*H201,2)</f>
        <v>0</v>
      </c>
      <c r="BL201" s="17" t="s">
        <v>143</v>
      </c>
      <c r="BM201" s="229" t="s">
        <v>320</v>
      </c>
    </row>
    <row r="202" s="15" customFormat="1">
      <c r="A202" s="15"/>
      <c r="B202" s="254"/>
      <c r="C202" s="255"/>
      <c r="D202" s="233" t="s">
        <v>145</v>
      </c>
      <c r="E202" s="256" t="s">
        <v>1</v>
      </c>
      <c r="F202" s="257" t="s">
        <v>321</v>
      </c>
      <c r="G202" s="255"/>
      <c r="H202" s="256" t="s">
        <v>1</v>
      </c>
      <c r="I202" s="258"/>
      <c r="J202" s="255"/>
      <c r="K202" s="255"/>
      <c r="L202" s="259"/>
      <c r="M202" s="260"/>
      <c r="N202" s="261"/>
      <c r="O202" s="261"/>
      <c r="P202" s="261"/>
      <c r="Q202" s="261"/>
      <c r="R202" s="261"/>
      <c r="S202" s="261"/>
      <c r="T202" s="262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T202" s="263" t="s">
        <v>145</v>
      </c>
      <c r="AU202" s="263" t="s">
        <v>86</v>
      </c>
      <c r="AV202" s="15" t="s">
        <v>33</v>
      </c>
      <c r="AW202" s="15" t="s">
        <v>32</v>
      </c>
      <c r="AX202" s="15" t="s">
        <v>77</v>
      </c>
      <c r="AY202" s="263" t="s">
        <v>136</v>
      </c>
    </row>
    <row r="203" s="13" customFormat="1">
      <c r="A203" s="13"/>
      <c r="B203" s="231"/>
      <c r="C203" s="232"/>
      <c r="D203" s="233" t="s">
        <v>145</v>
      </c>
      <c r="E203" s="234" t="s">
        <v>1</v>
      </c>
      <c r="F203" s="235" t="s">
        <v>322</v>
      </c>
      <c r="G203" s="232"/>
      <c r="H203" s="236">
        <v>1519</v>
      </c>
      <c r="I203" s="237"/>
      <c r="J203" s="232"/>
      <c r="K203" s="232"/>
      <c r="L203" s="238"/>
      <c r="M203" s="239"/>
      <c r="N203" s="240"/>
      <c r="O203" s="240"/>
      <c r="P203" s="240"/>
      <c r="Q203" s="240"/>
      <c r="R203" s="240"/>
      <c r="S203" s="240"/>
      <c r="T203" s="241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42" t="s">
        <v>145</v>
      </c>
      <c r="AU203" s="242" t="s">
        <v>86</v>
      </c>
      <c r="AV203" s="13" t="s">
        <v>86</v>
      </c>
      <c r="AW203" s="13" t="s">
        <v>32</v>
      </c>
      <c r="AX203" s="13" t="s">
        <v>77</v>
      </c>
      <c r="AY203" s="242" t="s">
        <v>136</v>
      </c>
    </row>
    <row r="204" s="15" customFormat="1">
      <c r="A204" s="15"/>
      <c r="B204" s="254"/>
      <c r="C204" s="255"/>
      <c r="D204" s="233" t="s">
        <v>145</v>
      </c>
      <c r="E204" s="256" t="s">
        <v>1</v>
      </c>
      <c r="F204" s="257" t="s">
        <v>323</v>
      </c>
      <c r="G204" s="255"/>
      <c r="H204" s="256" t="s">
        <v>1</v>
      </c>
      <c r="I204" s="258"/>
      <c r="J204" s="255"/>
      <c r="K204" s="255"/>
      <c r="L204" s="259"/>
      <c r="M204" s="260"/>
      <c r="N204" s="261"/>
      <c r="O204" s="261"/>
      <c r="P204" s="261"/>
      <c r="Q204" s="261"/>
      <c r="R204" s="261"/>
      <c r="S204" s="261"/>
      <c r="T204" s="262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T204" s="263" t="s">
        <v>145</v>
      </c>
      <c r="AU204" s="263" t="s">
        <v>86</v>
      </c>
      <c r="AV204" s="15" t="s">
        <v>33</v>
      </c>
      <c r="AW204" s="15" t="s">
        <v>32</v>
      </c>
      <c r="AX204" s="15" t="s">
        <v>77</v>
      </c>
      <c r="AY204" s="263" t="s">
        <v>136</v>
      </c>
    </row>
    <row r="205" s="13" customFormat="1">
      <c r="A205" s="13"/>
      <c r="B205" s="231"/>
      <c r="C205" s="232"/>
      <c r="D205" s="233" t="s">
        <v>145</v>
      </c>
      <c r="E205" s="234" t="s">
        <v>1</v>
      </c>
      <c r="F205" s="235" t="s">
        <v>322</v>
      </c>
      <c r="G205" s="232"/>
      <c r="H205" s="236">
        <v>1519</v>
      </c>
      <c r="I205" s="237"/>
      <c r="J205" s="232"/>
      <c r="K205" s="232"/>
      <c r="L205" s="238"/>
      <c r="M205" s="239"/>
      <c r="N205" s="240"/>
      <c r="O205" s="240"/>
      <c r="P205" s="240"/>
      <c r="Q205" s="240"/>
      <c r="R205" s="240"/>
      <c r="S205" s="240"/>
      <c r="T205" s="241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42" t="s">
        <v>145</v>
      </c>
      <c r="AU205" s="242" t="s">
        <v>86</v>
      </c>
      <c r="AV205" s="13" t="s">
        <v>86</v>
      </c>
      <c r="AW205" s="13" t="s">
        <v>32</v>
      </c>
      <c r="AX205" s="13" t="s">
        <v>77</v>
      </c>
      <c r="AY205" s="242" t="s">
        <v>136</v>
      </c>
    </row>
    <row r="206" s="14" customFormat="1">
      <c r="A206" s="14"/>
      <c r="B206" s="243"/>
      <c r="C206" s="244"/>
      <c r="D206" s="233" t="s">
        <v>145</v>
      </c>
      <c r="E206" s="245" t="s">
        <v>1</v>
      </c>
      <c r="F206" s="246" t="s">
        <v>147</v>
      </c>
      <c r="G206" s="244"/>
      <c r="H206" s="247">
        <v>3038</v>
      </c>
      <c r="I206" s="248"/>
      <c r="J206" s="244"/>
      <c r="K206" s="244"/>
      <c r="L206" s="249"/>
      <c r="M206" s="250"/>
      <c r="N206" s="251"/>
      <c r="O206" s="251"/>
      <c r="P206" s="251"/>
      <c r="Q206" s="251"/>
      <c r="R206" s="251"/>
      <c r="S206" s="251"/>
      <c r="T206" s="252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53" t="s">
        <v>145</v>
      </c>
      <c r="AU206" s="253" t="s">
        <v>86</v>
      </c>
      <c r="AV206" s="14" t="s">
        <v>143</v>
      </c>
      <c r="AW206" s="14" t="s">
        <v>32</v>
      </c>
      <c r="AX206" s="14" t="s">
        <v>33</v>
      </c>
      <c r="AY206" s="253" t="s">
        <v>136</v>
      </c>
    </row>
    <row r="207" s="2" customFormat="1" ht="37.8" customHeight="1">
      <c r="A207" s="38"/>
      <c r="B207" s="39"/>
      <c r="C207" s="218" t="s">
        <v>324</v>
      </c>
      <c r="D207" s="218" t="s">
        <v>138</v>
      </c>
      <c r="E207" s="219" t="s">
        <v>325</v>
      </c>
      <c r="F207" s="220" t="s">
        <v>326</v>
      </c>
      <c r="G207" s="221" t="s">
        <v>141</v>
      </c>
      <c r="H207" s="222">
        <v>1519</v>
      </c>
      <c r="I207" s="223"/>
      <c r="J207" s="224">
        <f>ROUND(I207*H207,2)</f>
        <v>0</v>
      </c>
      <c r="K207" s="220" t="s">
        <v>142</v>
      </c>
      <c r="L207" s="44"/>
      <c r="M207" s="225" t="s">
        <v>1</v>
      </c>
      <c r="N207" s="226" t="s">
        <v>42</v>
      </c>
      <c r="O207" s="91"/>
      <c r="P207" s="227">
        <f>O207*H207</f>
        <v>0</v>
      </c>
      <c r="Q207" s="227">
        <v>0.026790000000000001</v>
      </c>
      <c r="R207" s="227">
        <f>Q207*H207</f>
        <v>40.694009999999999</v>
      </c>
      <c r="S207" s="227">
        <v>0</v>
      </c>
      <c r="T207" s="228">
        <f>S207*H207</f>
        <v>0</v>
      </c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R207" s="229" t="s">
        <v>143</v>
      </c>
      <c r="AT207" s="229" t="s">
        <v>138</v>
      </c>
      <c r="AU207" s="229" t="s">
        <v>86</v>
      </c>
      <c r="AY207" s="17" t="s">
        <v>136</v>
      </c>
      <c r="BE207" s="230">
        <f>IF(N207="základní",J207,0)</f>
        <v>0</v>
      </c>
      <c r="BF207" s="230">
        <f>IF(N207="snížená",J207,0)</f>
        <v>0</v>
      </c>
      <c r="BG207" s="230">
        <f>IF(N207="zákl. přenesená",J207,0)</f>
        <v>0</v>
      </c>
      <c r="BH207" s="230">
        <f>IF(N207="sníž. přenesená",J207,0)</f>
        <v>0</v>
      </c>
      <c r="BI207" s="230">
        <f>IF(N207="nulová",J207,0)</f>
        <v>0</v>
      </c>
      <c r="BJ207" s="17" t="s">
        <v>33</v>
      </c>
      <c r="BK207" s="230">
        <f>ROUND(I207*H207,2)</f>
        <v>0</v>
      </c>
      <c r="BL207" s="17" t="s">
        <v>143</v>
      </c>
      <c r="BM207" s="229" t="s">
        <v>327</v>
      </c>
    </row>
    <row r="208" s="2" customFormat="1" ht="33" customHeight="1">
      <c r="A208" s="38"/>
      <c r="B208" s="39"/>
      <c r="C208" s="218" t="s">
        <v>328</v>
      </c>
      <c r="D208" s="218" t="s">
        <v>138</v>
      </c>
      <c r="E208" s="219" t="s">
        <v>329</v>
      </c>
      <c r="F208" s="220" t="s">
        <v>330</v>
      </c>
      <c r="G208" s="221" t="s">
        <v>156</v>
      </c>
      <c r="H208" s="222">
        <v>450</v>
      </c>
      <c r="I208" s="223"/>
      <c r="J208" s="224">
        <f>ROUND(I208*H208,2)</f>
        <v>0</v>
      </c>
      <c r="K208" s="220" t="s">
        <v>142</v>
      </c>
      <c r="L208" s="44"/>
      <c r="M208" s="225" t="s">
        <v>1</v>
      </c>
      <c r="N208" s="226" t="s">
        <v>42</v>
      </c>
      <c r="O208" s="91"/>
      <c r="P208" s="227">
        <f>O208*H208</f>
        <v>0</v>
      </c>
      <c r="Q208" s="227">
        <v>0.00031</v>
      </c>
      <c r="R208" s="227">
        <f>Q208*H208</f>
        <v>0.13950000000000001</v>
      </c>
      <c r="S208" s="227">
        <v>0</v>
      </c>
      <c r="T208" s="228">
        <f>S208*H208</f>
        <v>0</v>
      </c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R208" s="229" t="s">
        <v>143</v>
      </c>
      <c r="AT208" s="229" t="s">
        <v>138</v>
      </c>
      <c r="AU208" s="229" t="s">
        <v>86</v>
      </c>
      <c r="AY208" s="17" t="s">
        <v>136</v>
      </c>
      <c r="BE208" s="230">
        <f>IF(N208="základní",J208,0)</f>
        <v>0</v>
      </c>
      <c r="BF208" s="230">
        <f>IF(N208="snížená",J208,0)</f>
        <v>0</v>
      </c>
      <c r="BG208" s="230">
        <f>IF(N208="zákl. přenesená",J208,0)</f>
        <v>0</v>
      </c>
      <c r="BH208" s="230">
        <f>IF(N208="sníž. přenesená",J208,0)</f>
        <v>0</v>
      </c>
      <c r="BI208" s="230">
        <f>IF(N208="nulová",J208,0)</f>
        <v>0</v>
      </c>
      <c r="BJ208" s="17" t="s">
        <v>33</v>
      </c>
      <c r="BK208" s="230">
        <f>ROUND(I208*H208,2)</f>
        <v>0</v>
      </c>
      <c r="BL208" s="17" t="s">
        <v>143</v>
      </c>
      <c r="BM208" s="229" t="s">
        <v>331</v>
      </c>
    </row>
    <row r="209" s="12" customFormat="1" ht="22.8" customHeight="1">
      <c r="A209" s="12"/>
      <c r="B209" s="202"/>
      <c r="C209" s="203"/>
      <c r="D209" s="204" t="s">
        <v>76</v>
      </c>
      <c r="E209" s="216" t="s">
        <v>179</v>
      </c>
      <c r="F209" s="216" t="s">
        <v>332</v>
      </c>
      <c r="G209" s="203"/>
      <c r="H209" s="203"/>
      <c r="I209" s="206"/>
      <c r="J209" s="217">
        <f>BK209</f>
        <v>0</v>
      </c>
      <c r="K209" s="203"/>
      <c r="L209" s="208"/>
      <c r="M209" s="209"/>
      <c r="N209" s="210"/>
      <c r="O209" s="210"/>
      <c r="P209" s="211">
        <f>SUM(P210:P214)</f>
        <v>0</v>
      </c>
      <c r="Q209" s="210"/>
      <c r="R209" s="211">
        <f>SUM(R210:R214)</f>
        <v>0.19059999999999999</v>
      </c>
      <c r="S209" s="210"/>
      <c r="T209" s="212">
        <f>SUM(T210:T214)</f>
        <v>0</v>
      </c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  <c r="AE209" s="12"/>
      <c r="AR209" s="213" t="s">
        <v>33</v>
      </c>
      <c r="AT209" s="214" t="s">
        <v>76</v>
      </c>
      <c r="AU209" s="214" t="s">
        <v>33</v>
      </c>
      <c r="AY209" s="213" t="s">
        <v>136</v>
      </c>
      <c r="BK209" s="215">
        <f>SUM(BK210:BK214)</f>
        <v>0</v>
      </c>
    </row>
    <row r="210" s="2" customFormat="1" ht="37.8" customHeight="1">
      <c r="A210" s="38"/>
      <c r="B210" s="39"/>
      <c r="C210" s="218" t="s">
        <v>333</v>
      </c>
      <c r="D210" s="218" t="s">
        <v>138</v>
      </c>
      <c r="E210" s="219" t="s">
        <v>334</v>
      </c>
      <c r="F210" s="220" t="s">
        <v>335</v>
      </c>
      <c r="G210" s="221" t="s">
        <v>232</v>
      </c>
      <c r="H210" s="222">
        <v>6</v>
      </c>
      <c r="I210" s="223"/>
      <c r="J210" s="224">
        <f>ROUND(I210*H210,2)</f>
        <v>0</v>
      </c>
      <c r="K210" s="220" t="s">
        <v>142</v>
      </c>
      <c r="L210" s="44"/>
      <c r="M210" s="225" t="s">
        <v>1</v>
      </c>
      <c r="N210" s="226" t="s">
        <v>42</v>
      </c>
      <c r="O210" s="91"/>
      <c r="P210" s="227">
        <f>O210*H210</f>
        <v>0</v>
      </c>
      <c r="Q210" s="227">
        <v>0</v>
      </c>
      <c r="R210" s="227">
        <f>Q210*H210</f>
        <v>0</v>
      </c>
      <c r="S210" s="227">
        <v>0</v>
      </c>
      <c r="T210" s="228">
        <f>S210*H210</f>
        <v>0</v>
      </c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R210" s="229" t="s">
        <v>143</v>
      </c>
      <c r="AT210" s="229" t="s">
        <v>138</v>
      </c>
      <c r="AU210" s="229" t="s">
        <v>86</v>
      </c>
      <c r="AY210" s="17" t="s">
        <v>136</v>
      </c>
      <c r="BE210" s="230">
        <f>IF(N210="základní",J210,0)</f>
        <v>0</v>
      </c>
      <c r="BF210" s="230">
        <f>IF(N210="snížená",J210,0)</f>
        <v>0</v>
      </c>
      <c r="BG210" s="230">
        <f>IF(N210="zákl. přenesená",J210,0)</f>
        <v>0</v>
      </c>
      <c r="BH210" s="230">
        <f>IF(N210="sníž. přenesená",J210,0)</f>
        <v>0</v>
      </c>
      <c r="BI210" s="230">
        <f>IF(N210="nulová",J210,0)</f>
        <v>0</v>
      </c>
      <c r="BJ210" s="17" t="s">
        <v>33</v>
      </c>
      <c r="BK210" s="230">
        <f>ROUND(I210*H210,2)</f>
        <v>0</v>
      </c>
      <c r="BL210" s="17" t="s">
        <v>143</v>
      </c>
      <c r="BM210" s="229" t="s">
        <v>336</v>
      </c>
    </row>
    <row r="211" s="2" customFormat="1" ht="21.75" customHeight="1">
      <c r="A211" s="38"/>
      <c r="B211" s="39"/>
      <c r="C211" s="264" t="s">
        <v>337</v>
      </c>
      <c r="D211" s="264" t="s">
        <v>192</v>
      </c>
      <c r="E211" s="265" t="s">
        <v>338</v>
      </c>
      <c r="F211" s="266" t="s">
        <v>339</v>
      </c>
      <c r="G211" s="267" t="s">
        <v>232</v>
      </c>
      <c r="H211" s="268">
        <v>4</v>
      </c>
      <c r="I211" s="269"/>
      <c r="J211" s="270">
        <f>ROUND(I211*H211,2)</f>
        <v>0</v>
      </c>
      <c r="K211" s="266" t="s">
        <v>142</v>
      </c>
      <c r="L211" s="271"/>
      <c r="M211" s="272" t="s">
        <v>1</v>
      </c>
      <c r="N211" s="273" t="s">
        <v>42</v>
      </c>
      <c r="O211" s="91"/>
      <c r="P211" s="227">
        <f>O211*H211</f>
        <v>0</v>
      </c>
      <c r="Q211" s="227">
        <v>6.0000000000000002E-05</v>
      </c>
      <c r="R211" s="227">
        <f>Q211*H211</f>
        <v>0.00024000000000000001</v>
      </c>
      <c r="S211" s="227">
        <v>0</v>
      </c>
      <c r="T211" s="228">
        <f>S211*H211</f>
        <v>0</v>
      </c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R211" s="229" t="s">
        <v>179</v>
      </c>
      <c r="AT211" s="229" t="s">
        <v>192</v>
      </c>
      <c r="AU211" s="229" t="s">
        <v>86</v>
      </c>
      <c r="AY211" s="17" t="s">
        <v>136</v>
      </c>
      <c r="BE211" s="230">
        <f>IF(N211="základní",J211,0)</f>
        <v>0</v>
      </c>
      <c r="BF211" s="230">
        <f>IF(N211="snížená",J211,0)</f>
        <v>0</v>
      </c>
      <c r="BG211" s="230">
        <f>IF(N211="zákl. přenesená",J211,0)</f>
        <v>0</v>
      </c>
      <c r="BH211" s="230">
        <f>IF(N211="sníž. přenesená",J211,0)</f>
        <v>0</v>
      </c>
      <c r="BI211" s="230">
        <f>IF(N211="nulová",J211,0)</f>
        <v>0</v>
      </c>
      <c r="BJ211" s="17" t="s">
        <v>33</v>
      </c>
      <c r="BK211" s="230">
        <f>ROUND(I211*H211,2)</f>
        <v>0</v>
      </c>
      <c r="BL211" s="17" t="s">
        <v>143</v>
      </c>
      <c r="BM211" s="229" t="s">
        <v>340</v>
      </c>
    </row>
    <row r="212" s="2" customFormat="1" ht="21.75" customHeight="1">
      <c r="A212" s="38"/>
      <c r="B212" s="39"/>
      <c r="C212" s="264" t="s">
        <v>341</v>
      </c>
      <c r="D212" s="264" t="s">
        <v>192</v>
      </c>
      <c r="E212" s="265" t="s">
        <v>342</v>
      </c>
      <c r="F212" s="266" t="s">
        <v>343</v>
      </c>
      <c r="G212" s="267" t="s">
        <v>232</v>
      </c>
      <c r="H212" s="268">
        <v>2</v>
      </c>
      <c r="I212" s="269"/>
      <c r="J212" s="270">
        <f>ROUND(I212*H212,2)</f>
        <v>0</v>
      </c>
      <c r="K212" s="266" t="s">
        <v>142</v>
      </c>
      <c r="L212" s="271"/>
      <c r="M212" s="272" t="s">
        <v>1</v>
      </c>
      <c r="N212" s="273" t="s">
        <v>42</v>
      </c>
      <c r="O212" s="91"/>
      <c r="P212" s="227">
        <f>O212*H212</f>
        <v>0</v>
      </c>
      <c r="Q212" s="227">
        <v>0.00018000000000000001</v>
      </c>
      <c r="R212" s="227">
        <f>Q212*H212</f>
        <v>0.00036000000000000002</v>
      </c>
      <c r="S212" s="227">
        <v>0</v>
      </c>
      <c r="T212" s="228">
        <f>S212*H212</f>
        <v>0</v>
      </c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R212" s="229" t="s">
        <v>179</v>
      </c>
      <c r="AT212" s="229" t="s">
        <v>192</v>
      </c>
      <c r="AU212" s="229" t="s">
        <v>86</v>
      </c>
      <c r="AY212" s="17" t="s">
        <v>136</v>
      </c>
      <c r="BE212" s="230">
        <f>IF(N212="základní",J212,0)</f>
        <v>0</v>
      </c>
      <c r="BF212" s="230">
        <f>IF(N212="snížená",J212,0)</f>
        <v>0</v>
      </c>
      <c r="BG212" s="230">
        <f>IF(N212="zákl. přenesená",J212,0)</f>
        <v>0</v>
      </c>
      <c r="BH212" s="230">
        <f>IF(N212="sníž. přenesená",J212,0)</f>
        <v>0</v>
      </c>
      <c r="BI212" s="230">
        <f>IF(N212="nulová",J212,0)</f>
        <v>0</v>
      </c>
      <c r="BJ212" s="17" t="s">
        <v>33</v>
      </c>
      <c r="BK212" s="230">
        <f>ROUND(I212*H212,2)</f>
        <v>0</v>
      </c>
      <c r="BL212" s="17" t="s">
        <v>143</v>
      </c>
      <c r="BM212" s="229" t="s">
        <v>344</v>
      </c>
    </row>
    <row r="213" s="2" customFormat="1" ht="37.8" customHeight="1">
      <c r="A213" s="38"/>
      <c r="B213" s="39"/>
      <c r="C213" s="218" t="s">
        <v>345</v>
      </c>
      <c r="D213" s="218" t="s">
        <v>138</v>
      </c>
      <c r="E213" s="219" t="s">
        <v>346</v>
      </c>
      <c r="F213" s="220" t="s">
        <v>347</v>
      </c>
      <c r="G213" s="221" t="s">
        <v>232</v>
      </c>
      <c r="H213" s="222">
        <v>2</v>
      </c>
      <c r="I213" s="223"/>
      <c r="J213" s="224">
        <f>ROUND(I213*H213,2)</f>
        <v>0</v>
      </c>
      <c r="K213" s="220" t="s">
        <v>142</v>
      </c>
      <c r="L213" s="44"/>
      <c r="M213" s="225" t="s">
        <v>1</v>
      </c>
      <c r="N213" s="226" t="s">
        <v>42</v>
      </c>
      <c r="O213" s="91"/>
      <c r="P213" s="227">
        <f>O213*H213</f>
        <v>0</v>
      </c>
      <c r="Q213" s="227">
        <v>0</v>
      </c>
      <c r="R213" s="227">
        <f>Q213*H213</f>
        <v>0</v>
      </c>
      <c r="S213" s="227">
        <v>0</v>
      </c>
      <c r="T213" s="228">
        <f>S213*H213</f>
        <v>0</v>
      </c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R213" s="229" t="s">
        <v>143</v>
      </c>
      <c r="AT213" s="229" t="s">
        <v>138</v>
      </c>
      <c r="AU213" s="229" t="s">
        <v>86</v>
      </c>
      <c r="AY213" s="17" t="s">
        <v>136</v>
      </c>
      <c r="BE213" s="230">
        <f>IF(N213="základní",J213,0)</f>
        <v>0</v>
      </c>
      <c r="BF213" s="230">
        <f>IF(N213="snížená",J213,0)</f>
        <v>0</v>
      </c>
      <c r="BG213" s="230">
        <f>IF(N213="zákl. přenesená",J213,0)</f>
        <v>0</v>
      </c>
      <c r="BH213" s="230">
        <f>IF(N213="sníž. přenesená",J213,0)</f>
        <v>0</v>
      </c>
      <c r="BI213" s="230">
        <f>IF(N213="nulová",J213,0)</f>
        <v>0</v>
      </c>
      <c r="BJ213" s="17" t="s">
        <v>33</v>
      </c>
      <c r="BK213" s="230">
        <f>ROUND(I213*H213,2)</f>
        <v>0</v>
      </c>
      <c r="BL213" s="17" t="s">
        <v>143</v>
      </c>
      <c r="BM213" s="229" t="s">
        <v>348</v>
      </c>
    </row>
    <row r="214" s="2" customFormat="1" ht="21.75" customHeight="1">
      <c r="A214" s="38"/>
      <c r="B214" s="39"/>
      <c r="C214" s="264" t="s">
        <v>349</v>
      </c>
      <c r="D214" s="264" t="s">
        <v>192</v>
      </c>
      <c r="E214" s="265" t="s">
        <v>350</v>
      </c>
      <c r="F214" s="266" t="s">
        <v>351</v>
      </c>
      <c r="G214" s="267" t="s">
        <v>232</v>
      </c>
      <c r="H214" s="268">
        <v>2</v>
      </c>
      <c r="I214" s="269"/>
      <c r="J214" s="270">
        <f>ROUND(I214*H214,2)</f>
        <v>0</v>
      </c>
      <c r="K214" s="266" t="s">
        <v>142</v>
      </c>
      <c r="L214" s="271"/>
      <c r="M214" s="272" t="s">
        <v>1</v>
      </c>
      <c r="N214" s="273" t="s">
        <v>42</v>
      </c>
      <c r="O214" s="91"/>
      <c r="P214" s="227">
        <f>O214*H214</f>
        <v>0</v>
      </c>
      <c r="Q214" s="227">
        <v>0.095000000000000001</v>
      </c>
      <c r="R214" s="227">
        <f>Q214*H214</f>
        <v>0.19</v>
      </c>
      <c r="S214" s="227">
        <v>0</v>
      </c>
      <c r="T214" s="228">
        <f>S214*H214</f>
        <v>0</v>
      </c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R214" s="229" t="s">
        <v>179</v>
      </c>
      <c r="AT214" s="229" t="s">
        <v>192</v>
      </c>
      <c r="AU214" s="229" t="s">
        <v>86</v>
      </c>
      <c r="AY214" s="17" t="s">
        <v>136</v>
      </c>
      <c r="BE214" s="230">
        <f>IF(N214="základní",J214,0)</f>
        <v>0</v>
      </c>
      <c r="BF214" s="230">
        <f>IF(N214="snížená",J214,0)</f>
        <v>0</v>
      </c>
      <c r="BG214" s="230">
        <f>IF(N214="zákl. přenesená",J214,0)</f>
        <v>0</v>
      </c>
      <c r="BH214" s="230">
        <f>IF(N214="sníž. přenesená",J214,0)</f>
        <v>0</v>
      </c>
      <c r="BI214" s="230">
        <f>IF(N214="nulová",J214,0)</f>
        <v>0</v>
      </c>
      <c r="BJ214" s="17" t="s">
        <v>33</v>
      </c>
      <c r="BK214" s="230">
        <f>ROUND(I214*H214,2)</f>
        <v>0</v>
      </c>
      <c r="BL214" s="17" t="s">
        <v>143</v>
      </c>
      <c r="BM214" s="229" t="s">
        <v>352</v>
      </c>
    </row>
    <row r="215" s="12" customFormat="1" ht="22.8" customHeight="1">
      <c r="A215" s="12"/>
      <c r="B215" s="202"/>
      <c r="C215" s="203"/>
      <c r="D215" s="204" t="s">
        <v>76</v>
      </c>
      <c r="E215" s="216" t="s">
        <v>183</v>
      </c>
      <c r="F215" s="216" t="s">
        <v>353</v>
      </c>
      <c r="G215" s="203"/>
      <c r="H215" s="203"/>
      <c r="I215" s="206"/>
      <c r="J215" s="217">
        <f>BK215</f>
        <v>0</v>
      </c>
      <c r="K215" s="203"/>
      <c r="L215" s="208"/>
      <c r="M215" s="209"/>
      <c r="N215" s="210"/>
      <c r="O215" s="210"/>
      <c r="P215" s="211">
        <f>SUM(P216:P224)</f>
        <v>0</v>
      </c>
      <c r="Q215" s="210"/>
      <c r="R215" s="211">
        <f>SUM(R216:R224)</f>
        <v>36.344851999999996</v>
      </c>
      <c r="S215" s="210"/>
      <c r="T215" s="212">
        <f>SUM(T216:T224)</f>
        <v>0</v>
      </c>
      <c r="U215" s="12"/>
      <c r="V215" s="12"/>
      <c r="W215" s="12"/>
      <c r="X215" s="12"/>
      <c r="Y215" s="12"/>
      <c r="Z215" s="12"/>
      <c r="AA215" s="12"/>
      <c r="AB215" s="12"/>
      <c r="AC215" s="12"/>
      <c r="AD215" s="12"/>
      <c r="AE215" s="12"/>
      <c r="AR215" s="213" t="s">
        <v>33</v>
      </c>
      <c r="AT215" s="214" t="s">
        <v>76</v>
      </c>
      <c r="AU215" s="214" t="s">
        <v>33</v>
      </c>
      <c r="AY215" s="213" t="s">
        <v>136</v>
      </c>
      <c r="BK215" s="215">
        <f>SUM(BK216:BK224)</f>
        <v>0</v>
      </c>
    </row>
    <row r="216" s="2" customFormat="1" ht="24.15" customHeight="1">
      <c r="A216" s="38"/>
      <c r="B216" s="39"/>
      <c r="C216" s="218" t="s">
        <v>354</v>
      </c>
      <c r="D216" s="218" t="s">
        <v>138</v>
      </c>
      <c r="E216" s="219" t="s">
        <v>355</v>
      </c>
      <c r="F216" s="220" t="s">
        <v>356</v>
      </c>
      <c r="G216" s="221" t="s">
        <v>232</v>
      </c>
      <c r="H216" s="222">
        <v>2</v>
      </c>
      <c r="I216" s="223"/>
      <c r="J216" s="224">
        <f>ROUND(I216*H216,2)</f>
        <v>0</v>
      </c>
      <c r="K216" s="220" t="s">
        <v>1</v>
      </c>
      <c r="L216" s="44"/>
      <c r="M216" s="225" t="s">
        <v>1</v>
      </c>
      <c r="N216" s="226" t="s">
        <v>42</v>
      </c>
      <c r="O216" s="91"/>
      <c r="P216" s="227">
        <f>O216*H216</f>
        <v>0</v>
      </c>
      <c r="Q216" s="227">
        <v>0.11241</v>
      </c>
      <c r="R216" s="227">
        <f>Q216*H216</f>
        <v>0.22481999999999999</v>
      </c>
      <c r="S216" s="227">
        <v>0</v>
      </c>
      <c r="T216" s="228">
        <f>S216*H216</f>
        <v>0</v>
      </c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R216" s="229" t="s">
        <v>143</v>
      </c>
      <c r="AT216" s="229" t="s">
        <v>138</v>
      </c>
      <c r="AU216" s="229" t="s">
        <v>86</v>
      </c>
      <c r="AY216" s="17" t="s">
        <v>136</v>
      </c>
      <c r="BE216" s="230">
        <f>IF(N216="základní",J216,0)</f>
        <v>0</v>
      </c>
      <c r="BF216" s="230">
        <f>IF(N216="snížená",J216,0)</f>
        <v>0</v>
      </c>
      <c r="BG216" s="230">
        <f>IF(N216="zákl. přenesená",J216,0)</f>
        <v>0</v>
      </c>
      <c r="BH216" s="230">
        <f>IF(N216="sníž. přenesená",J216,0)</f>
        <v>0</v>
      </c>
      <c r="BI216" s="230">
        <f>IF(N216="nulová",J216,0)</f>
        <v>0</v>
      </c>
      <c r="BJ216" s="17" t="s">
        <v>33</v>
      </c>
      <c r="BK216" s="230">
        <f>ROUND(I216*H216,2)</f>
        <v>0</v>
      </c>
      <c r="BL216" s="17" t="s">
        <v>143</v>
      </c>
      <c r="BM216" s="229" t="s">
        <v>357</v>
      </c>
    </row>
    <row r="217" s="2" customFormat="1" ht="49.05" customHeight="1">
      <c r="A217" s="38"/>
      <c r="B217" s="39"/>
      <c r="C217" s="218" t="s">
        <v>358</v>
      </c>
      <c r="D217" s="218" t="s">
        <v>138</v>
      </c>
      <c r="E217" s="219" t="s">
        <v>359</v>
      </c>
      <c r="F217" s="220" t="s">
        <v>360</v>
      </c>
      <c r="G217" s="221" t="s">
        <v>156</v>
      </c>
      <c r="H217" s="222">
        <v>160</v>
      </c>
      <c r="I217" s="223"/>
      <c r="J217" s="224">
        <f>ROUND(I217*H217,2)</f>
        <v>0</v>
      </c>
      <c r="K217" s="220" t="s">
        <v>142</v>
      </c>
      <c r="L217" s="44"/>
      <c r="M217" s="225" t="s">
        <v>1</v>
      </c>
      <c r="N217" s="226" t="s">
        <v>42</v>
      </c>
      <c r="O217" s="91"/>
      <c r="P217" s="227">
        <f>O217*H217</f>
        <v>0</v>
      </c>
      <c r="Q217" s="227">
        <v>0.1295</v>
      </c>
      <c r="R217" s="227">
        <f>Q217*H217</f>
        <v>20.719999999999999</v>
      </c>
      <c r="S217" s="227">
        <v>0</v>
      </c>
      <c r="T217" s="228">
        <f>S217*H217</f>
        <v>0</v>
      </c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R217" s="229" t="s">
        <v>143</v>
      </c>
      <c r="AT217" s="229" t="s">
        <v>138</v>
      </c>
      <c r="AU217" s="229" t="s">
        <v>86</v>
      </c>
      <c r="AY217" s="17" t="s">
        <v>136</v>
      </c>
      <c r="BE217" s="230">
        <f>IF(N217="základní",J217,0)</f>
        <v>0</v>
      </c>
      <c r="BF217" s="230">
        <f>IF(N217="snížená",J217,0)</f>
        <v>0</v>
      </c>
      <c r="BG217" s="230">
        <f>IF(N217="zákl. přenesená",J217,0)</f>
        <v>0</v>
      </c>
      <c r="BH217" s="230">
        <f>IF(N217="sníž. přenesená",J217,0)</f>
        <v>0</v>
      </c>
      <c r="BI217" s="230">
        <f>IF(N217="nulová",J217,0)</f>
        <v>0</v>
      </c>
      <c r="BJ217" s="17" t="s">
        <v>33</v>
      </c>
      <c r="BK217" s="230">
        <f>ROUND(I217*H217,2)</f>
        <v>0</v>
      </c>
      <c r="BL217" s="17" t="s">
        <v>143</v>
      </c>
      <c r="BM217" s="229" t="s">
        <v>361</v>
      </c>
    </row>
    <row r="218" s="13" customFormat="1">
      <c r="A218" s="13"/>
      <c r="B218" s="231"/>
      <c r="C218" s="232"/>
      <c r="D218" s="233" t="s">
        <v>145</v>
      </c>
      <c r="E218" s="234" t="s">
        <v>1</v>
      </c>
      <c r="F218" s="235" t="s">
        <v>362</v>
      </c>
      <c r="G218" s="232"/>
      <c r="H218" s="236">
        <v>160</v>
      </c>
      <c r="I218" s="237"/>
      <c r="J218" s="232"/>
      <c r="K218" s="232"/>
      <c r="L218" s="238"/>
      <c r="M218" s="239"/>
      <c r="N218" s="240"/>
      <c r="O218" s="240"/>
      <c r="P218" s="240"/>
      <c r="Q218" s="240"/>
      <c r="R218" s="240"/>
      <c r="S218" s="240"/>
      <c r="T218" s="241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42" t="s">
        <v>145</v>
      </c>
      <c r="AU218" s="242" t="s">
        <v>86</v>
      </c>
      <c r="AV218" s="13" t="s">
        <v>86</v>
      </c>
      <c r="AW218" s="13" t="s">
        <v>32</v>
      </c>
      <c r="AX218" s="13" t="s">
        <v>77</v>
      </c>
      <c r="AY218" s="242" t="s">
        <v>136</v>
      </c>
    </row>
    <row r="219" s="14" customFormat="1">
      <c r="A219" s="14"/>
      <c r="B219" s="243"/>
      <c r="C219" s="244"/>
      <c r="D219" s="233" t="s">
        <v>145</v>
      </c>
      <c r="E219" s="245" t="s">
        <v>1</v>
      </c>
      <c r="F219" s="246" t="s">
        <v>147</v>
      </c>
      <c r="G219" s="244"/>
      <c r="H219" s="247">
        <v>160</v>
      </c>
      <c r="I219" s="248"/>
      <c r="J219" s="244"/>
      <c r="K219" s="244"/>
      <c r="L219" s="249"/>
      <c r="M219" s="250"/>
      <c r="N219" s="251"/>
      <c r="O219" s="251"/>
      <c r="P219" s="251"/>
      <c r="Q219" s="251"/>
      <c r="R219" s="251"/>
      <c r="S219" s="251"/>
      <c r="T219" s="252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53" t="s">
        <v>145</v>
      </c>
      <c r="AU219" s="253" t="s">
        <v>86</v>
      </c>
      <c r="AV219" s="14" t="s">
        <v>143</v>
      </c>
      <c r="AW219" s="14" t="s">
        <v>32</v>
      </c>
      <c r="AX219" s="14" t="s">
        <v>33</v>
      </c>
      <c r="AY219" s="253" t="s">
        <v>136</v>
      </c>
    </row>
    <row r="220" s="2" customFormat="1" ht="16.5" customHeight="1">
      <c r="A220" s="38"/>
      <c r="B220" s="39"/>
      <c r="C220" s="264" t="s">
        <v>363</v>
      </c>
      <c r="D220" s="264" t="s">
        <v>192</v>
      </c>
      <c r="E220" s="265" t="s">
        <v>364</v>
      </c>
      <c r="F220" s="266" t="s">
        <v>365</v>
      </c>
      <c r="G220" s="267" t="s">
        <v>156</v>
      </c>
      <c r="H220" s="268">
        <v>163.19999999999999</v>
      </c>
      <c r="I220" s="269"/>
      <c r="J220" s="270">
        <f>ROUND(I220*H220,2)</f>
        <v>0</v>
      </c>
      <c r="K220" s="266" t="s">
        <v>142</v>
      </c>
      <c r="L220" s="271"/>
      <c r="M220" s="272" t="s">
        <v>1</v>
      </c>
      <c r="N220" s="273" t="s">
        <v>42</v>
      </c>
      <c r="O220" s="91"/>
      <c r="P220" s="227">
        <f>O220*H220</f>
        <v>0</v>
      </c>
      <c r="Q220" s="227">
        <v>0.028000000000000001</v>
      </c>
      <c r="R220" s="227">
        <f>Q220*H220</f>
        <v>4.5695999999999994</v>
      </c>
      <c r="S220" s="227">
        <v>0</v>
      </c>
      <c r="T220" s="228">
        <f>S220*H220</f>
        <v>0</v>
      </c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R220" s="229" t="s">
        <v>179</v>
      </c>
      <c r="AT220" s="229" t="s">
        <v>192</v>
      </c>
      <c r="AU220" s="229" t="s">
        <v>86</v>
      </c>
      <c r="AY220" s="17" t="s">
        <v>136</v>
      </c>
      <c r="BE220" s="230">
        <f>IF(N220="základní",J220,0)</f>
        <v>0</v>
      </c>
      <c r="BF220" s="230">
        <f>IF(N220="snížená",J220,0)</f>
        <v>0</v>
      </c>
      <c r="BG220" s="230">
        <f>IF(N220="zákl. přenesená",J220,0)</f>
        <v>0</v>
      </c>
      <c r="BH220" s="230">
        <f>IF(N220="sníž. přenesená",J220,0)</f>
        <v>0</v>
      </c>
      <c r="BI220" s="230">
        <f>IF(N220="nulová",J220,0)</f>
        <v>0</v>
      </c>
      <c r="BJ220" s="17" t="s">
        <v>33</v>
      </c>
      <c r="BK220" s="230">
        <f>ROUND(I220*H220,2)</f>
        <v>0</v>
      </c>
      <c r="BL220" s="17" t="s">
        <v>143</v>
      </c>
      <c r="BM220" s="229" t="s">
        <v>366</v>
      </c>
    </row>
    <row r="221" s="13" customFormat="1">
      <c r="A221" s="13"/>
      <c r="B221" s="231"/>
      <c r="C221" s="232"/>
      <c r="D221" s="233" t="s">
        <v>145</v>
      </c>
      <c r="E221" s="232"/>
      <c r="F221" s="235" t="s">
        <v>367</v>
      </c>
      <c r="G221" s="232"/>
      <c r="H221" s="236">
        <v>163.19999999999999</v>
      </c>
      <c r="I221" s="237"/>
      <c r="J221" s="232"/>
      <c r="K221" s="232"/>
      <c r="L221" s="238"/>
      <c r="M221" s="239"/>
      <c r="N221" s="240"/>
      <c r="O221" s="240"/>
      <c r="P221" s="240"/>
      <c r="Q221" s="240"/>
      <c r="R221" s="240"/>
      <c r="S221" s="240"/>
      <c r="T221" s="241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42" t="s">
        <v>145</v>
      </c>
      <c r="AU221" s="242" t="s">
        <v>86</v>
      </c>
      <c r="AV221" s="13" t="s">
        <v>86</v>
      </c>
      <c r="AW221" s="13" t="s">
        <v>4</v>
      </c>
      <c r="AX221" s="13" t="s">
        <v>33</v>
      </c>
      <c r="AY221" s="242" t="s">
        <v>136</v>
      </c>
    </row>
    <row r="222" s="2" customFormat="1" ht="24.15" customHeight="1">
      <c r="A222" s="38"/>
      <c r="B222" s="39"/>
      <c r="C222" s="218" t="s">
        <v>368</v>
      </c>
      <c r="D222" s="218" t="s">
        <v>138</v>
      </c>
      <c r="E222" s="219" t="s">
        <v>369</v>
      </c>
      <c r="F222" s="220" t="s">
        <v>370</v>
      </c>
      <c r="G222" s="221" t="s">
        <v>150</v>
      </c>
      <c r="H222" s="222">
        <v>4.7999999999999998</v>
      </c>
      <c r="I222" s="223"/>
      <c r="J222" s="224">
        <f>ROUND(I222*H222,2)</f>
        <v>0</v>
      </c>
      <c r="K222" s="220" t="s">
        <v>142</v>
      </c>
      <c r="L222" s="44"/>
      <c r="M222" s="225" t="s">
        <v>1</v>
      </c>
      <c r="N222" s="226" t="s">
        <v>42</v>
      </c>
      <c r="O222" s="91"/>
      <c r="P222" s="227">
        <f>O222*H222</f>
        <v>0</v>
      </c>
      <c r="Q222" s="227">
        <v>2.2563399999999998</v>
      </c>
      <c r="R222" s="227">
        <f>Q222*H222</f>
        <v>10.830431999999998</v>
      </c>
      <c r="S222" s="227">
        <v>0</v>
      </c>
      <c r="T222" s="228">
        <f>S222*H222</f>
        <v>0</v>
      </c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R222" s="229" t="s">
        <v>143</v>
      </c>
      <c r="AT222" s="229" t="s">
        <v>138</v>
      </c>
      <c r="AU222" s="229" t="s">
        <v>86</v>
      </c>
      <c r="AY222" s="17" t="s">
        <v>136</v>
      </c>
      <c r="BE222" s="230">
        <f>IF(N222="základní",J222,0)</f>
        <v>0</v>
      </c>
      <c r="BF222" s="230">
        <f>IF(N222="snížená",J222,0)</f>
        <v>0</v>
      </c>
      <c r="BG222" s="230">
        <f>IF(N222="zákl. přenesená",J222,0)</f>
        <v>0</v>
      </c>
      <c r="BH222" s="230">
        <f>IF(N222="sníž. přenesená",J222,0)</f>
        <v>0</v>
      </c>
      <c r="BI222" s="230">
        <f>IF(N222="nulová",J222,0)</f>
        <v>0</v>
      </c>
      <c r="BJ222" s="17" t="s">
        <v>33</v>
      </c>
      <c r="BK222" s="230">
        <f>ROUND(I222*H222,2)</f>
        <v>0</v>
      </c>
      <c r="BL222" s="17" t="s">
        <v>143</v>
      </c>
      <c r="BM222" s="229" t="s">
        <v>371</v>
      </c>
    </row>
    <row r="223" s="13" customFormat="1">
      <c r="A223" s="13"/>
      <c r="B223" s="231"/>
      <c r="C223" s="232"/>
      <c r="D223" s="233" t="s">
        <v>145</v>
      </c>
      <c r="E223" s="234" t="s">
        <v>1</v>
      </c>
      <c r="F223" s="235" t="s">
        <v>372</v>
      </c>
      <c r="G223" s="232"/>
      <c r="H223" s="236">
        <v>4.7999999999999998</v>
      </c>
      <c r="I223" s="237"/>
      <c r="J223" s="232"/>
      <c r="K223" s="232"/>
      <c r="L223" s="238"/>
      <c r="M223" s="239"/>
      <c r="N223" s="240"/>
      <c r="O223" s="240"/>
      <c r="P223" s="240"/>
      <c r="Q223" s="240"/>
      <c r="R223" s="240"/>
      <c r="S223" s="240"/>
      <c r="T223" s="241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42" t="s">
        <v>145</v>
      </c>
      <c r="AU223" s="242" t="s">
        <v>86</v>
      </c>
      <c r="AV223" s="13" t="s">
        <v>86</v>
      </c>
      <c r="AW223" s="13" t="s">
        <v>32</v>
      </c>
      <c r="AX223" s="13" t="s">
        <v>77</v>
      </c>
      <c r="AY223" s="242" t="s">
        <v>136</v>
      </c>
    </row>
    <row r="224" s="14" customFormat="1">
      <c r="A224" s="14"/>
      <c r="B224" s="243"/>
      <c r="C224" s="244"/>
      <c r="D224" s="233" t="s">
        <v>145</v>
      </c>
      <c r="E224" s="245" t="s">
        <v>1</v>
      </c>
      <c r="F224" s="246" t="s">
        <v>147</v>
      </c>
      <c r="G224" s="244"/>
      <c r="H224" s="247">
        <v>4.7999999999999998</v>
      </c>
      <c r="I224" s="248"/>
      <c r="J224" s="244"/>
      <c r="K224" s="244"/>
      <c r="L224" s="249"/>
      <c r="M224" s="250"/>
      <c r="N224" s="251"/>
      <c r="O224" s="251"/>
      <c r="P224" s="251"/>
      <c r="Q224" s="251"/>
      <c r="R224" s="251"/>
      <c r="S224" s="251"/>
      <c r="T224" s="252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53" t="s">
        <v>145</v>
      </c>
      <c r="AU224" s="253" t="s">
        <v>86</v>
      </c>
      <c r="AV224" s="14" t="s">
        <v>143</v>
      </c>
      <c r="AW224" s="14" t="s">
        <v>32</v>
      </c>
      <c r="AX224" s="14" t="s">
        <v>33</v>
      </c>
      <c r="AY224" s="253" t="s">
        <v>136</v>
      </c>
    </row>
    <row r="225" s="12" customFormat="1" ht="22.8" customHeight="1">
      <c r="A225" s="12"/>
      <c r="B225" s="202"/>
      <c r="C225" s="203"/>
      <c r="D225" s="204" t="s">
        <v>76</v>
      </c>
      <c r="E225" s="216" t="s">
        <v>373</v>
      </c>
      <c r="F225" s="216" t="s">
        <v>374</v>
      </c>
      <c r="G225" s="203"/>
      <c r="H225" s="203"/>
      <c r="I225" s="206"/>
      <c r="J225" s="217">
        <f>BK225</f>
        <v>0</v>
      </c>
      <c r="K225" s="203"/>
      <c r="L225" s="208"/>
      <c r="M225" s="209"/>
      <c r="N225" s="210"/>
      <c r="O225" s="210"/>
      <c r="P225" s="211">
        <f>P226</f>
        <v>0</v>
      </c>
      <c r="Q225" s="210"/>
      <c r="R225" s="211">
        <f>R226</f>
        <v>0</v>
      </c>
      <c r="S225" s="210"/>
      <c r="T225" s="212">
        <f>T226</f>
        <v>0</v>
      </c>
      <c r="U225" s="12"/>
      <c r="V225" s="12"/>
      <c r="W225" s="12"/>
      <c r="X225" s="12"/>
      <c r="Y225" s="12"/>
      <c r="Z225" s="12"/>
      <c r="AA225" s="12"/>
      <c r="AB225" s="12"/>
      <c r="AC225" s="12"/>
      <c r="AD225" s="12"/>
      <c r="AE225" s="12"/>
      <c r="AR225" s="213" t="s">
        <v>33</v>
      </c>
      <c r="AT225" s="214" t="s">
        <v>76</v>
      </c>
      <c r="AU225" s="214" t="s">
        <v>33</v>
      </c>
      <c r="AY225" s="213" t="s">
        <v>136</v>
      </c>
      <c r="BK225" s="215">
        <f>BK226</f>
        <v>0</v>
      </c>
    </row>
    <row r="226" s="2" customFormat="1" ht="24.15" customHeight="1">
      <c r="A226" s="38"/>
      <c r="B226" s="39"/>
      <c r="C226" s="218" t="s">
        <v>375</v>
      </c>
      <c r="D226" s="218" t="s">
        <v>138</v>
      </c>
      <c r="E226" s="219" t="s">
        <v>376</v>
      </c>
      <c r="F226" s="220" t="s">
        <v>377</v>
      </c>
      <c r="G226" s="221" t="s">
        <v>378</v>
      </c>
      <c r="H226" s="222">
        <v>121.166</v>
      </c>
      <c r="I226" s="223"/>
      <c r="J226" s="224">
        <f>ROUND(I226*H226,2)</f>
        <v>0</v>
      </c>
      <c r="K226" s="220" t="s">
        <v>142</v>
      </c>
      <c r="L226" s="44"/>
      <c r="M226" s="274" t="s">
        <v>1</v>
      </c>
      <c r="N226" s="275" t="s">
        <v>42</v>
      </c>
      <c r="O226" s="276"/>
      <c r="P226" s="277">
        <f>O226*H226</f>
        <v>0</v>
      </c>
      <c r="Q226" s="277">
        <v>0</v>
      </c>
      <c r="R226" s="277">
        <f>Q226*H226</f>
        <v>0</v>
      </c>
      <c r="S226" s="277">
        <v>0</v>
      </c>
      <c r="T226" s="278">
        <f>S226*H226</f>
        <v>0</v>
      </c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R226" s="229" t="s">
        <v>143</v>
      </c>
      <c r="AT226" s="229" t="s">
        <v>138</v>
      </c>
      <c r="AU226" s="229" t="s">
        <v>86</v>
      </c>
      <c r="AY226" s="17" t="s">
        <v>136</v>
      </c>
      <c r="BE226" s="230">
        <f>IF(N226="základní",J226,0)</f>
        <v>0</v>
      </c>
      <c r="BF226" s="230">
        <f>IF(N226="snížená",J226,0)</f>
        <v>0</v>
      </c>
      <c r="BG226" s="230">
        <f>IF(N226="zákl. přenesená",J226,0)</f>
        <v>0</v>
      </c>
      <c r="BH226" s="230">
        <f>IF(N226="sníž. přenesená",J226,0)</f>
        <v>0</v>
      </c>
      <c r="BI226" s="230">
        <f>IF(N226="nulová",J226,0)</f>
        <v>0</v>
      </c>
      <c r="BJ226" s="17" t="s">
        <v>33</v>
      </c>
      <c r="BK226" s="230">
        <f>ROUND(I226*H226,2)</f>
        <v>0</v>
      </c>
      <c r="BL226" s="17" t="s">
        <v>143</v>
      </c>
      <c r="BM226" s="229" t="s">
        <v>379</v>
      </c>
    </row>
    <row r="227" s="2" customFormat="1" ht="6.96" customHeight="1">
      <c r="A227" s="38"/>
      <c r="B227" s="66"/>
      <c r="C227" s="67"/>
      <c r="D227" s="67"/>
      <c r="E227" s="67"/>
      <c r="F227" s="67"/>
      <c r="G227" s="67"/>
      <c r="H227" s="67"/>
      <c r="I227" s="67"/>
      <c r="J227" s="67"/>
      <c r="K227" s="67"/>
      <c r="L227" s="44"/>
      <c r="M227" s="38"/>
      <c r="O227" s="38"/>
      <c r="P227" s="38"/>
      <c r="Q227" s="38"/>
      <c r="R227" s="38"/>
      <c r="S227" s="38"/>
      <c r="T227" s="38"/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</row>
  </sheetData>
  <sheetProtection sheet="1" autoFilter="0" formatColumns="0" formatRows="0" objects="1" scenarios="1" spinCount="100000" saltValue="RVc6QV6TQxKnhmWkg9/uGV3ZYHojarcD4lFS7nshtE6UdpzRP9IcBENV++3WpWssvaYWEvRs66kxh0v2ervzUg==" hashValue="xjNyZYFFEWMTvxzl1a9XfvC73mkVHbjtKU4Ey8GrPrdPjQ7symx6LVc7nGVmak5PAJSlBg4mPd+x93M+kemPVw==" algorithmName="SHA-512" password="C731"/>
  <autoFilter ref="C123:K226"/>
  <mergeCells count="9">
    <mergeCell ref="E7:H7"/>
    <mergeCell ref="E9:H9"/>
    <mergeCell ref="E18:H18"/>
    <mergeCell ref="E27:H27"/>
    <mergeCell ref="E85:H85"/>
    <mergeCell ref="E87:H87"/>
    <mergeCell ref="E114:H114"/>
    <mergeCell ref="E116:H11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89</v>
      </c>
    </row>
    <row r="3" s="1" customFormat="1" ht="6.96" customHeight="1">
      <c r="B3" s="136"/>
      <c r="C3" s="137"/>
      <c r="D3" s="137"/>
      <c r="E3" s="137"/>
      <c r="F3" s="137"/>
      <c r="G3" s="137"/>
      <c r="H3" s="137"/>
      <c r="I3" s="137"/>
      <c r="J3" s="137"/>
      <c r="K3" s="137"/>
      <c r="L3" s="20"/>
      <c r="AT3" s="17" t="s">
        <v>86</v>
      </c>
    </row>
    <row r="4" s="1" customFormat="1" ht="24.96" customHeight="1">
      <c r="B4" s="20"/>
      <c r="D4" s="138" t="s">
        <v>105</v>
      </c>
      <c r="L4" s="20"/>
      <c r="M4" s="13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0" t="s">
        <v>16</v>
      </c>
      <c r="L6" s="20"/>
    </row>
    <row r="7" s="1" customFormat="1" ht="26.25" customHeight="1">
      <c r="B7" s="20"/>
      <c r="E7" s="141" t="str">
        <f>'Rekapitulace stavby'!K6</f>
        <v>Výstavba víceúčelového areálu pro sportovní a volnočasové aktivity v obci Volfířov</v>
      </c>
      <c r="F7" s="140"/>
      <c r="G7" s="140"/>
      <c r="H7" s="140"/>
      <c r="L7" s="20"/>
    </row>
    <row r="8" s="2" customFormat="1" ht="12" customHeight="1">
      <c r="A8" s="38"/>
      <c r="B8" s="44"/>
      <c r="C8" s="38"/>
      <c r="D8" s="140" t="s">
        <v>106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2" t="s">
        <v>380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0" t="s">
        <v>18</v>
      </c>
      <c r="E11" s="38"/>
      <c r="F11" s="143" t="s">
        <v>1</v>
      </c>
      <c r="G11" s="38"/>
      <c r="H11" s="38"/>
      <c r="I11" s="140" t="s">
        <v>19</v>
      </c>
      <c r="J11" s="143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0" t="s">
        <v>20</v>
      </c>
      <c r="E12" s="38"/>
      <c r="F12" s="143" t="s">
        <v>21</v>
      </c>
      <c r="G12" s="38"/>
      <c r="H12" s="38"/>
      <c r="I12" s="140" t="s">
        <v>22</v>
      </c>
      <c r="J12" s="144" t="str">
        <f>'Rekapitulace stavby'!AN8</f>
        <v>13. 2. 2023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0" t="s">
        <v>24</v>
      </c>
      <c r="E14" s="38"/>
      <c r="F14" s="38"/>
      <c r="G14" s="38"/>
      <c r="H14" s="38"/>
      <c r="I14" s="140" t="s">
        <v>25</v>
      </c>
      <c r="J14" s="143" t="s">
        <v>1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3" t="s">
        <v>26</v>
      </c>
      <c r="F15" s="38"/>
      <c r="G15" s="38"/>
      <c r="H15" s="38"/>
      <c r="I15" s="140" t="s">
        <v>27</v>
      </c>
      <c r="J15" s="143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0" t="s">
        <v>28</v>
      </c>
      <c r="E17" s="38"/>
      <c r="F17" s="38"/>
      <c r="G17" s="38"/>
      <c r="H17" s="38"/>
      <c r="I17" s="140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3"/>
      <c r="G18" s="143"/>
      <c r="H18" s="143"/>
      <c r="I18" s="140" t="s">
        <v>27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0" t="s">
        <v>30</v>
      </c>
      <c r="E20" s="38"/>
      <c r="F20" s="38"/>
      <c r="G20" s="38"/>
      <c r="H20" s="38"/>
      <c r="I20" s="140" t="s">
        <v>25</v>
      </c>
      <c r="J20" s="143" t="s">
        <v>1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3" t="s">
        <v>31</v>
      </c>
      <c r="F21" s="38"/>
      <c r="G21" s="38"/>
      <c r="H21" s="38"/>
      <c r="I21" s="140" t="s">
        <v>27</v>
      </c>
      <c r="J21" s="143" t="s">
        <v>1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0" t="s">
        <v>34</v>
      </c>
      <c r="E23" s="38"/>
      <c r="F23" s="38"/>
      <c r="G23" s="38"/>
      <c r="H23" s="38"/>
      <c r="I23" s="140" t="s">
        <v>25</v>
      </c>
      <c r="J23" s="143" t="s">
        <v>1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3" t="s">
        <v>35</v>
      </c>
      <c r="F24" s="38"/>
      <c r="G24" s="38"/>
      <c r="H24" s="38"/>
      <c r="I24" s="140" t="s">
        <v>27</v>
      </c>
      <c r="J24" s="143" t="s">
        <v>1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0" t="s">
        <v>36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5"/>
      <c r="B27" s="146"/>
      <c r="C27" s="145"/>
      <c r="D27" s="145"/>
      <c r="E27" s="147" t="s">
        <v>1</v>
      </c>
      <c r="F27" s="147"/>
      <c r="G27" s="147"/>
      <c r="H27" s="147"/>
      <c r="I27" s="145"/>
      <c r="J27" s="145"/>
      <c r="K27" s="145"/>
      <c r="L27" s="148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9"/>
      <c r="E29" s="149"/>
      <c r="F29" s="149"/>
      <c r="G29" s="149"/>
      <c r="H29" s="149"/>
      <c r="I29" s="149"/>
      <c r="J29" s="149"/>
      <c r="K29" s="149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0" t="s">
        <v>37</v>
      </c>
      <c r="E30" s="38"/>
      <c r="F30" s="38"/>
      <c r="G30" s="38"/>
      <c r="H30" s="38"/>
      <c r="I30" s="38"/>
      <c r="J30" s="151">
        <f>ROUND(J121, 0)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9"/>
      <c r="E31" s="149"/>
      <c r="F31" s="149"/>
      <c r="G31" s="149"/>
      <c r="H31" s="149"/>
      <c r="I31" s="149"/>
      <c r="J31" s="149"/>
      <c r="K31" s="149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2" t="s">
        <v>39</v>
      </c>
      <c r="G32" s="38"/>
      <c r="H32" s="38"/>
      <c r="I32" s="152" t="s">
        <v>38</v>
      </c>
      <c r="J32" s="152" t="s">
        <v>40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3" t="s">
        <v>41</v>
      </c>
      <c r="E33" s="140" t="s">
        <v>42</v>
      </c>
      <c r="F33" s="154">
        <f>ROUND((SUM(BE121:BE167)),  0)</f>
        <v>0</v>
      </c>
      <c r="G33" s="38"/>
      <c r="H33" s="38"/>
      <c r="I33" s="155">
        <v>0.20999999999999999</v>
      </c>
      <c r="J33" s="154">
        <f>ROUND(((SUM(BE121:BE167))*I33),  0)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0" t="s">
        <v>43</v>
      </c>
      <c r="F34" s="154">
        <f>ROUND((SUM(BF121:BF167)),  0)</f>
        <v>0</v>
      </c>
      <c r="G34" s="38"/>
      <c r="H34" s="38"/>
      <c r="I34" s="155">
        <v>0.14999999999999999</v>
      </c>
      <c r="J34" s="154">
        <f>ROUND(((SUM(BF121:BF167))*I34),  0)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0" t="s">
        <v>44</v>
      </c>
      <c r="F35" s="154">
        <f>ROUND((SUM(BG121:BG167)),  0)</f>
        <v>0</v>
      </c>
      <c r="G35" s="38"/>
      <c r="H35" s="38"/>
      <c r="I35" s="155">
        <v>0.20999999999999999</v>
      </c>
      <c r="J35" s="154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0" t="s">
        <v>45</v>
      </c>
      <c r="F36" s="154">
        <f>ROUND((SUM(BH121:BH167)),  0)</f>
        <v>0</v>
      </c>
      <c r="G36" s="38"/>
      <c r="H36" s="38"/>
      <c r="I36" s="155">
        <v>0.14999999999999999</v>
      </c>
      <c r="J36" s="154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0" t="s">
        <v>46</v>
      </c>
      <c r="F37" s="154">
        <f>ROUND((SUM(BI121:BI167)),  0)</f>
        <v>0</v>
      </c>
      <c r="G37" s="38"/>
      <c r="H37" s="38"/>
      <c r="I37" s="155">
        <v>0</v>
      </c>
      <c r="J37" s="154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6"/>
      <c r="D39" s="157" t="s">
        <v>47</v>
      </c>
      <c r="E39" s="158"/>
      <c r="F39" s="158"/>
      <c r="G39" s="159" t="s">
        <v>48</v>
      </c>
      <c r="H39" s="160" t="s">
        <v>49</v>
      </c>
      <c r="I39" s="158"/>
      <c r="J39" s="161">
        <f>SUM(J30:J37)</f>
        <v>0</v>
      </c>
      <c r="K39" s="162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63" t="s">
        <v>50</v>
      </c>
      <c r="E50" s="164"/>
      <c r="F50" s="164"/>
      <c r="G50" s="163" t="s">
        <v>51</v>
      </c>
      <c r="H50" s="164"/>
      <c r="I50" s="164"/>
      <c r="J50" s="164"/>
      <c r="K50" s="16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65" t="s">
        <v>52</v>
      </c>
      <c r="E61" s="166"/>
      <c r="F61" s="167" t="s">
        <v>53</v>
      </c>
      <c r="G61" s="165" t="s">
        <v>52</v>
      </c>
      <c r="H61" s="166"/>
      <c r="I61" s="166"/>
      <c r="J61" s="168" t="s">
        <v>53</v>
      </c>
      <c r="K61" s="16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63" t="s">
        <v>54</v>
      </c>
      <c r="E65" s="169"/>
      <c r="F65" s="169"/>
      <c r="G65" s="163" t="s">
        <v>55</v>
      </c>
      <c r="H65" s="169"/>
      <c r="I65" s="169"/>
      <c r="J65" s="169"/>
      <c r="K65" s="16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65" t="s">
        <v>52</v>
      </c>
      <c r="E76" s="166"/>
      <c r="F76" s="167" t="s">
        <v>53</v>
      </c>
      <c r="G76" s="165" t="s">
        <v>52</v>
      </c>
      <c r="H76" s="166"/>
      <c r="I76" s="166"/>
      <c r="J76" s="168" t="s">
        <v>53</v>
      </c>
      <c r="K76" s="16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0"/>
      <c r="C77" s="171"/>
      <c r="D77" s="171"/>
      <c r="E77" s="171"/>
      <c r="F77" s="171"/>
      <c r="G77" s="171"/>
      <c r="H77" s="171"/>
      <c r="I77" s="171"/>
      <c r="J77" s="171"/>
      <c r="K77" s="17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72"/>
      <c r="C81" s="173"/>
      <c r="D81" s="173"/>
      <c r="E81" s="173"/>
      <c r="F81" s="173"/>
      <c r="G81" s="173"/>
      <c r="H81" s="173"/>
      <c r="I81" s="173"/>
      <c r="J81" s="173"/>
      <c r="K81" s="17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108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26.25" customHeight="1">
      <c r="A85" s="38"/>
      <c r="B85" s="39"/>
      <c r="C85" s="40"/>
      <c r="D85" s="40"/>
      <c r="E85" s="174" t="str">
        <f>E7</f>
        <v>Výstavba víceúčelového areálu pro sportovní a volnočasové aktivity v obci Volfířov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106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SO01b - Chodník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 xml:space="preserve"> </v>
      </c>
      <c r="G89" s="40"/>
      <c r="H89" s="40"/>
      <c r="I89" s="32" t="s">
        <v>22</v>
      </c>
      <c r="J89" s="79" t="str">
        <f>IF(J12="","",J12)</f>
        <v>13. 2. 2023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24</v>
      </c>
      <c r="D91" s="40"/>
      <c r="E91" s="40"/>
      <c r="F91" s="27" t="str">
        <f>E15</f>
        <v>Obec Volfířov</v>
      </c>
      <c r="G91" s="40"/>
      <c r="H91" s="40"/>
      <c r="I91" s="32" t="s">
        <v>30</v>
      </c>
      <c r="J91" s="36" t="str">
        <f>E21</f>
        <v>f-plan spol. s r.o.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28</v>
      </c>
      <c r="D92" s="40"/>
      <c r="E92" s="40"/>
      <c r="F92" s="27" t="str">
        <f>IF(E18="","",E18)</f>
        <v>Vyplň údaj</v>
      </c>
      <c r="G92" s="40"/>
      <c r="H92" s="40"/>
      <c r="I92" s="32" t="s">
        <v>34</v>
      </c>
      <c r="J92" s="36" t="str">
        <f>E24</f>
        <v>Martin Lang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75" t="s">
        <v>109</v>
      </c>
      <c r="D94" s="176"/>
      <c r="E94" s="176"/>
      <c r="F94" s="176"/>
      <c r="G94" s="176"/>
      <c r="H94" s="176"/>
      <c r="I94" s="176"/>
      <c r="J94" s="177" t="s">
        <v>110</v>
      </c>
      <c r="K94" s="176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78" t="s">
        <v>111</v>
      </c>
      <c r="D96" s="40"/>
      <c r="E96" s="40"/>
      <c r="F96" s="40"/>
      <c r="G96" s="40"/>
      <c r="H96" s="40"/>
      <c r="I96" s="40"/>
      <c r="J96" s="110">
        <f>J121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112</v>
      </c>
    </row>
    <row r="97" s="9" customFormat="1" ht="24.96" customHeight="1">
      <c r="A97" s="9"/>
      <c r="B97" s="179"/>
      <c r="C97" s="180"/>
      <c r="D97" s="181" t="s">
        <v>113</v>
      </c>
      <c r="E97" s="182"/>
      <c r="F97" s="182"/>
      <c r="G97" s="182"/>
      <c r="H97" s="182"/>
      <c r="I97" s="182"/>
      <c r="J97" s="183">
        <f>J122</f>
        <v>0</v>
      </c>
      <c r="K97" s="180"/>
      <c r="L97" s="18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5"/>
      <c r="C98" s="186"/>
      <c r="D98" s="187" t="s">
        <v>114</v>
      </c>
      <c r="E98" s="188"/>
      <c r="F98" s="188"/>
      <c r="G98" s="188"/>
      <c r="H98" s="188"/>
      <c r="I98" s="188"/>
      <c r="J98" s="189">
        <f>J123</f>
        <v>0</v>
      </c>
      <c r="K98" s="186"/>
      <c r="L98" s="19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5"/>
      <c r="C99" s="186"/>
      <c r="D99" s="187" t="s">
        <v>117</v>
      </c>
      <c r="E99" s="188"/>
      <c r="F99" s="188"/>
      <c r="G99" s="188"/>
      <c r="H99" s="188"/>
      <c r="I99" s="188"/>
      <c r="J99" s="189">
        <f>J146</f>
        <v>0</v>
      </c>
      <c r="K99" s="186"/>
      <c r="L99" s="19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5"/>
      <c r="C100" s="186"/>
      <c r="D100" s="187" t="s">
        <v>119</v>
      </c>
      <c r="E100" s="188"/>
      <c r="F100" s="188"/>
      <c r="G100" s="188"/>
      <c r="H100" s="188"/>
      <c r="I100" s="188"/>
      <c r="J100" s="189">
        <f>J157</f>
        <v>0</v>
      </c>
      <c r="K100" s="186"/>
      <c r="L100" s="19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5"/>
      <c r="C101" s="186"/>
      <c r="D101" s="187" t="s">
        <v>120</v>
      </c>
      <c r="E101" s="188"/>
      <c r="F101" s="188"/>
      <c r="G101" s="188"/>
      <c r="H101" s="188"/>
      <c r="I101" s="188"/>
      <c r="J101" s="189">
        <f>J166</f>
        <v>0</v>
      </c>
      <c r="K101" s="186"/>
      <c r="L101" s="19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2" customFormat="1" ht="21.84" customHeight="1">
      <c r="A102" s="38"/>
      <c r="B102" s="39"/>
      <c r="C102" s="40"/>
      <c r="D102" s="40"/>
      <c r="E102" s="40"/>
      <c r="F102" s="40"/>
      <c r="G102" s="40"/>
      <c r="H102" s="40"/>
      <c r="I102" s="40"/>
      <c r="J102" s="40"/>
      <c r="K102" s="40"/>
      <c r="L102" s="63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</row>
    <row r="103" s="2" customFormat="1" ht="6.96" customHeight="1">
      <c r="A103" s="38"/>
      <c r="B103" s="66"/>
      <c r="C103" s="67"/>
      <c r="D103" s="67"/>
      <c r="E103" s="67"/>
      <c r="F103" s="67"/>
      <c r="G103" s="67"/>
      <c r="H103" s="67"/>
      <c r="I103" s="67"/>
      <c r="J103" s="67"/>
      <c r="K103" s="67"/>
      <c r="L103" s="63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</row>
    <row r="107" s="2" customFormat="1" ht="6.96" customHeight="1">
      <c r="A107" s="38"/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24.96" customHeight="1">
      <c r="A108" s="38"/>
      <c r="B108" s="39"/>
      <c r="C108" s="23" t="s">
        <v>121</v>
      </c>
      <c r="D108" s="40"/>
      <c r="E108" s="40"/>
      <c r="F108" s="40"/>
      <c r="G108" s="40"/>
      <c r="H108" s="40"/>
      <c r="I108" s="40"/>
      <c r="J108" s="40"/>
      <c r="K108" s="40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6.96" customHeight="1">
      <c r="A109" s="38"/>
      <c r="B109" s="39"/>
      <c r="C109" s="40"/>
      <c r="D109" s="40"/>
      <c r="E109" s="40"/>
      <c r="F109" s="40"/>
      <c r="G109" s="40"/>
      <c r="H109" s="40"/>
      <c r="I109" s="40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12" customHeight="1">
      <c r="A110" s="38"/>
      <c r="B110" s="39"/>
      <c r="C110" s="32" t="s">
        <v>16</v>
      </c>
      <c r="D110" s="40"/>
      <c r="E110" s="40"/>
      <c r="F110" s="40"/>
      <c r="G110" s="40"/>
      <c r="H110" s="40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26.25" customHeight="1">
      <c r="A111" s="38"/>
      <c r="B111" s="39"/>
      <c r="C111" s="40"/>
      <c r="D111" s="40"/>
      <c r="E111" s="174" t="str">
        <f>E7</f>
        <v>Výstavba víceúčelového areálu pro sportovní a volnočasové aktivity v obci Volfířov</v>
      </c>
      <c r="F111" s="32"/>
      <c r="G111" s="32"/>
      <c r="H111" s="32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2" customHeight="1">
      <c r="A112" s="38"/>
      <c r="B112" s="39"/>
      <c r="C112" s="32" t="s">
        <v>106</v>
      </c>
      <c r="D112" s="40"/>
      <c r="E112" s="40"/>
      <c r="F112" s="40"/>
      <c r="G112" s="40"/>
      <c r="H112" s="40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6.5" customHeight="1">
      <c r="A113" s="38"/>
      <c r="B113" s="39"/>
      <c r="C113" s="40"/>
      <c r="D113" s="40"/>
      <c r="E113" s="76" t="str">
        <f>E9</f>
        <v>SO01b - Chodník</v>
      </c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6.96" customHeight="1">
      <c r="A114" s="38"/>
      <c r="B114" s="39"/>
      <c r="C114" s="40"/>
      <c r="D114" s="40"/>
      <c r="E114" s="40"/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2" customHeight="1">
      <c r="A115" s="38"/>
      <c r="B115" s="39"/>
      <c r="C115" s="32" t="s">
        <v>20</v>
      </c>
      <c r="D115" s="40"/>
      <c r="E115" s="40"/>
      <c r="F115" s="27" t="str">
        <f>F12</f>
        <v xml:space="preserve"> </v>
      </c>
      <c r="G115" s="40"/>
      <c r="H115" s="40"/>
      <c r="I115" s="32" t="s">
        <v>22</v>
      </c>
      <c r="J115" s="79" t="str">
        <f>IF(J12="","",J12)</f>
        <v>13. 2. 2023</v>
      </c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6.96" customHeight="1">
      <c r="A116" s="38"/>
      <c r="B116" s="39"/>
      <c r="C116" s="40"/>
      <c r="D116" s="40"/>
      <c r="E116" s="40"/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5.15" customHeight="1">
      <c r="A117" s="38"/>
      <c r="B117" s="39"/>
      <c r="C117" s="32" t="s">
        <v>24</v>
      </c>
      <c r="D117" s="40"/>
      <c r="E117" s="40"/>
      <c r="F117" s="27" t="str">
        <f>E15</f>
        <v>Obec Volfířov</v>
      </c>
      <c r="G117" s="40"/>
      <c r="H117" s="40"/>
      <c r="I117" s="32" t="s">
        <v>30</v>
      </c>
      <c r="J117" s="36" t="str">
        <f>E21</f>
        <v>f-plan spol. s r.o.</v>
      </c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5.15" customHeight="1">
      <c r="A118" s="38"/>
      <c r="B118" s="39"/>
      <c r="C118" s="32" t="s">
        <v>28</v>
      </c>
      <c r="D118" s="40"/>
      <c r="E118" s="40"/>
      <c r="F118" s="27" t="str">
        <f>IF(E18="","",E18)</f>
        <v>Vyplň údaj</v>
      </c>
      <c r="G118" s="40"/>
      <c r="H118" s="40"/>
      <c r="I118" s="32" t="s">
        <v>34</v>
      </c>
      <c r="J118" s="36" t="str">
        <f>E24</f>
        <v>Martin Lang</v>
      </c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0.32" customHeight="1">
      <c r="A119" s="38"/>
      <c r="B119" s="39"/>
      <c r="C119" s="40"/>
      <c r="D119" s="40"/>
      <c r="E119" s="40"/>
      <c r="F119" s="40"/>
      <c r="G119" s="40"/>
      <c r="H119" s="40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11" customFormat="1" ht="29.28" customHeight="1">
      <c r="A120" s="191"/>
      <c r="B120" s="192"/>
      <c r="C120" s="193" t="s">
        <v>122</v>
      </c>
      <c r="D120" s="194" t="s">
        <v>62</v>
      </c>
      <c r="E120" s="194" t="s">
        <v>58</v>
      </c>
      <c r="F120" s="194" t="s">
        <v>59</v>
      </c>
      <c r="G120" s="194" t="s">
        <v>123</v>
      </c>
      <c r="H120" s="194" t="s">
        <v>124</v>
      </c>
      <c r="I120" s="194" t="s">
        <v>125</v>
      </c>
      <c r="J120" s="194" t="s">
        <v>110</v>
      </c>
      <c r="K120" s="195" t="s">
        <v>126</v>
      </c>
      <c r="L120" s="196"/>
      <c r="M120" s="100" t="s">
        <v>1</v>
      </c>
      <c r="N120" s="101" t="s">
        <v>41</v>
      </c>
      <c r="O120" s="101" t="s">
        <v>127</v>
      </c>
      <c r="P120" s="101" t="s">
        <v>128</v>
      </c>
      <c r="Q120" s="101" t="s">
        <v>129</v>
      </c>
      <c r="R120" s="101" t="s">
        <v>130</v>
      </c>
      <c r="S120" s="101" t="s">
        <v>131</v>
      </c>
      <c r="T120" s="102" t="s">
        <v>132</v>
      </c>
      <c r="U120" s="191"/>
      <c r="V120" s="191"/>
      <c r="W120" s="191"/>
      <c r="X120" s="191"/>
      <c r="Y120" s="191"/>
      <c r="Z120" s="191"/>
      <c r="AA120" s="191"/>
      <c r="AB120" s="191"/>
      <c r="AC120" s="191"/>
      <c r="AD120" s="191"/>
      <c r="AE120" s="191"/>
    </row>
    <row r="121" s="2" customFormat="1" ht="22.8" customHeight="1">
      <c r="A121" s="38"/>
      <c r="B121" s="39"/>
      <c r="C121" s="107" t="s">
        <v>133</v>
      </c>
      <c r="D121" s="40"/>
      <c r="E121" s="40"/>
      <c r="F121" s="40"/>
      <c r="G121" s="40"/>
      <c r="H121" s="40"/>
      <c r="I121" s="40"/>
      <c r="J121" s="197">
        <f>BK121</f>
        <v>0</v>
      </c>
      <c r="K121" s="40"/>
      <c r="L121" s="44"/>
      <c r="M121" s="103"/>
      <c r="N121" s="198"/>
      <c r="O121" s="104"/>
      <c r="P121" s="199">
        <f>P122</f>
        <v>0</v>
      </c>
      <c r="Q121" s="104"/>
      <c r="R121" s="199">
        <f>R122</f>
        <v>22.130606319999998</v>
      </c>
      <c r="S121" s="104"/>
      <c r="T121" s="200">
        <f>T122</f>
        <v>0</v>
      </c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T121" s="17" t="s">
        <v>76</v>
      </c>
      <c r="AU121" s="17" t="s">
        <v>112</v>
      </c>
      <c r="BK121" s="201">
        <f>BK122</f>
        <v>0</v>
      </c>
    </row>
    <row r="122" s="12" customFormat="1" ht="25.92" customHeight="1">
      <c r="A122" s="12"/>
      <c r="B122" s="202"/>
      <c r="C122" s="203"/>
      <c r="D122" s="204" t="s">
        <v>76</v>
      </c>
      <c r="E122" s="205" t="s">
        <v>134</v>
      </c>
      <c r="F122" s="205" t="s">
        <v>135</v>
      </c>
      <c r="G122" s="203"/>
      <c r="H122" s="203"/>
      <c r="I122" s="206"/>
      <c r="J122" s="207">
        <f>BK122</f>
        <v>0</v>
      </c>
      <c r="K122" s="203"/>
      <c r="L122" s="208"/>
      <c r="M122" s="209"/>
      <c r="N122" s="210"/>
      <c r="O122" s="210"/>
      <c r="P122" s="211">
        <f>P123+P146+P157+P166</f>
        <v>0</v>
      </c>
      <c r="Q122" s="210"/>
      <c r="R122" s="211">
        <f>R123+R146+R157+R166</f>
        <v>22.130606319999998</v>
      </c>
      <c r="S122" s="210"/>
      <c r="T122" s="212">
        <f>T123+T146+T157+T166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13" t="s">
        <v>33</v>
      </c>
      <c r="AT122" s="214" t="s">
        <v>76</v>
      </c>
      <c r="AU122" s="214" t="s">
        <v>77</v>
      </c>
      <c r="AY122" s="213" t="s">
        <v>136</v>
      </c>
      <c r="BK122" s="215">
        <f>BK123+BK146+BK157+BK166</f>
        <v>0</v>
      </c>
    </row>
    <row r="123" s="12" customFormat="1" ht="22.8" customHeight="1">
      <c r="A123" s="12"/>
      <c r="B123" s="202"/>
      <c r="C123" s="203"/>
      <c r="D123" s="204" t="s">
        <v>76</v>
      </c>
      <c r="E123" s="216" t="s">
        <v>33</v>
      </c>
      <c r="F123" s="216" t="s">
        <v>137</v>
      </c>
      <c r="G123" s="203"/>
      <c r="H123" s="203"/>
      <c r="I123" s="206"/>
      <c r="J123" s="217">
        <f>BK123</f>
        <v>0</v>
      </c>
      <c r="K123" s="203"/>
      <c r="L123" s="208"/>
      <c r="M123" s="209"/>
      <c r="N123" s="210"/>
      <c r="O123" s="210"/>
      <c r="P123" s="211">
        <f>SUM(P124:P145)</f>
        <v>0</v>
      </c>
      <c r="Q123" s="210"/>
      <c r="R123" s="211">
        <f>SUM(R124:R145)</f>
        <v>0.0014630000000000001</v>
      </c>
      <c r="S123" s="210"/>
      <c r="T123" s="212">
        <f>SUM(T124:T145)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13" t="s">
        <v>33</v>
      </c>
      <c r="AT123" s="214" t="s">
        <v>76</v>
      </c>
      <c r="AU123" s="214" t="s">
        <v>33</v>
      </c>
      <c r="AY123" s="213" t="s">
        <v>136</v>
      </c>
      <c r="BK123" s="215">
        <f>SUM(BK124:BK145)</f>
        <v>0</v>
      </c>
    </row>
    <row r="124" s="2" customFormat="1" ht="24.15" customHeight="1">
      <c r="A124" s="38"/>
      <c r="B124" s="39"/>
      <c r="C124" s="218" t="s">
        <v>33</v>
      </c>
      <c r="D124" s="218" t="s">
        <v>138</v>
      </c>
      <c r="E124" s="219" t="s">
        <v>381</v>
      </c>
      <c r="F124" s="220" t="s">
        <v>382</v>
      </c>
      <c r="G124" s="221" t="s">
        <v>141</v>
      </c>
      <c r="H124" s="222">
        <v>73.159999999999997</v>
      </c>
      <c r="I124" s="223"/>
      <c r="J124" s="224">
        <f>ROUND(I124*H124,2)</f>
        <v>0</v>
      </c>
      <c r="K124" s="220" t="s">
        <v>142</v>
      </c>
      <c r="L124" s="44"/>
      <c r="M124" s="225" t="s">
        <v>1</v>
      </c>
      <c r="N124" s="226" t="s">
        <v>42</v>
      </c>
      <c r="O124" s="91"/>
      <c r="P124" s="227">
        <f>O124*H124</f>
        <v>0</v>
      </c>
      <c r="Q124" s="227">
        <v>0</v>
      </c>
      <c r="R124" s="227">
        <f>Q124*H124</f>
        <v>0</v>
      </c>
      <c r="S124" s="227">
        <v>0</v>
      </c>
      <c r="T124" s="228">
        <f>S124*H124</f>
        <v>0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R124" s="229" t="s">
        <v>143</v>
      </c>
      <c r="AT124" s="229" t="s">
        <v>138</v>
      </c>
      <c r="AU124" s="229" t="s">
        <v>86</v>
      </c>
      <c r="AY124" s="17" t="s">
        <v>136</v>
      </c>
      <c r="BE124" s="230">
        <f>IF(N124="základní",J124,0)</f>
        <v>0</v>
      </c>
      <c r="BF124" s="230">
        <f>IF(N124="snížená",J124,0)</f>
        <v>0</v>
      </c>
      <c r="BG124" s="230">
        <f>IF(N124="zákl. přenesená",J124,0)</f>
        <v>0</v>
      </c>
      <c r="BH124" s="230">
        <f>IF(N124="sníž. přenesená",J124,0)</f>
        <v>0</v>
      </c>
      <c r="BI124" s="230">
        <f>IF(N124="nulová",J124,0)</f>
        <v>0</v>
      </c>
      <c r="BJ124" s="17" t="s">
        <v>33</v>
      </c>
      <c r="BK124" s="230">
        <f>ROUND(I124*H124,2)</f>
        <v>0</v>
      </c>
      <c r="BL124" s="17" t="s">
        <v>143</v>
      </c>
      <c r="BM124" s="229" t="s">
        <v>383</v>
      </c>
    </row>
    <row r="125" s="13" customFormat="1">
      <c r="A125" s="13"/>
      <c r="B125" s="231"/>
      <c r="C125" s="232"/>
      <c r="D125" s="233" t="s">
        <v>145</v>
      </c>
      <c r="E125" s="234" t="s">
        <v>1</v>
      </c>
      <c r="F125" s="235" t="s">
        <v>384</v>
      </c>
      <c r="G125" s="232"/>
      <c r="H125" s="236">
        <v>73.159999999999997</v>
      </c>
      <c r="I125" s="237"/>
      <c r="J125" s="232"/>
      <c r="K125" s="232"/>
      <c r="L125" s="238"/>
      <c r="M125" s="239"/>
      <c r="N125" s="240"/>
      <c r="O125" s="240"/>
      <c r="P125" s="240"/>
      <c r="Q125" s="240"/>
      <c r="R125" s="240"/>
      <c r="S125" s="240"/>
      <c r="T125" s="241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2" t="s">
        <v>145</v>
      </c>
      <c r="AU125" s="242" t="s">
        <v>86</v>
      </c>
      <c r="AV125" s="13" t="s">
        <v>86</v>
      </c>
      <c r="AW125" s="13" t="s">
        <v>32</v>
      </c>
      <c r="AX125" s="13" t="s">
        <v>77</v>
      </c>
      <c r="AY125" s="242" t="s">
        <v>136</v>
      </c>
    </row>
    <row r="126" s="14" customFormat="1">
      <c r="A126" s="14"/>
      <c r="B126" s="243"/>
      <c r="C126" s="244"/>
      <c r="D126" s="233" t="s">
        <v>145</v>
      </c>
      <c r="E126" s="245" t="s">
        <v>1</v>
      </c>
      <c r="F126" s="246" t="s">
        <v>147</v>
      </c>
      <c r="G126" s="244"/>
      <c r="H126" s="247">
        <v>73.159999999999997</v>
      </c>
      <c r="I126" s="248"/>
      <c r="J126" s="244"/>
      <c r="K126" s="244"/>
      <c r="L126" s="249"/>
      <c r="M126" s="250"/>
      <c r="N126" s="251"/>
      <c r="O126" s="251"/>
      <c r="P126" s="251"/>
      <c r="Q126" s="251"/>
      <c r="R126" s="251"/>
      <c r="S126" s="251"/>
      <c r="T126" s="252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53" t="s">
        <v>145</v>
      </c>
      <c r="AU126" s="253" t="s">
        <v>86</v>
      </c>
      <c r="AV126" s="14" t="s">
        <v>143</v>
      </c>
      <c r="AW126" s="14" t="s">
        <v>32</v>
      </c>
      <c r="AX126" s="14" t="s">
        <v>33</v>
      </c>
      <c r="AY126" s="253" t="s">
        <v>136</v>
      </c>
    </row>
    <row r="127" s="2" customFormat="1" ht="24.15" customHeight="1">
      <c r="A127" s="38"/>
      <c r="B127" s="39"/>
      <c r="C127" s="218" t="s">
        <v>86</v>
      </c>
      <c r="D127" s="218" t="s">
        <v>138</v>
      </c>
      <c r="E127" s="219" t="s">
        <v>385</v>
      </c>
      <c r="F127" s="220" t="s">
        <v>386</v>
      </c>
      <c r="G127" s="221" t="s">
        <v>150</v>
      </c>
      <c r="H127" s="222">
        <v>10.974</v>
      </c>
      <c r="I127" s="223"/>
      <c r="J127" s="224">
        <f>ROUND(I127*H127,2)</f>
        <v>0</v>
      </c>
      <c r="K127" s="220" t="s">
        <v>142</v>
      </c>
      <c r="L127" s="44"/>
      <c r="M127" s="225" t="s">
        <v>1</v>
      </c>
      <c r="N127" s="226" t="s">
        <v>42</v>
      </c>
      <c r="O127" s="91"/>
      <c r="P127" s="227">
        <f>O127*H127</f>
        <v>0</v>
      </c>
      <c r="Q127" s="227">
        <v>0</v>
      </c>
      <c r="R127" s="227">
        <f>Q127*H127</f>
        <v>0</v>
      </c>
      <c r="S127" s="227">
        <v>0</v>
      </c>
      <c r="T127" s="228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229" t="s">
        <v>143</v>
      </c>
      <c r="AT127" s="229" t="s">
        <v>138</v>
      </c>
      <c r="AU127" s="229" t="s">
        <v>86</v>
      </c>
      <c r="AY127" s="17" t="s">
        <v>136</v>
      </c>
      <c r="BE127" s="230">
        <f>IF(N127="základní",J127,0)</f>
        <v>0</v>
      </c>
      <c r="BF127" s="230">
        <f>IF(N127="snížená",J127,0)</f>
        <v>0</v>
      </c>
      <c r="BG127" s="230">
        <f>IF(N127="zákl. přenesená",J127,0)</f>
        <v>0</v>
      </c>
      <c r="BH127" s="230">
        <f>IF(N127="sníž. přenesená",J127,0)</f>
        <v>0</v>
      </c>
      <c r="BI127" s="230">
        <f>IF(N127="nulová",J127,0)</f>
        <v>0</v>
      </c>
      <c r="BJ127" s="17" t="s">
        <v>33</v>
      </c>
      <c r="BK127" s="230">
        <f>ROUND(I127*H127,2)</f>
        <v>0</v>
      </c>
      <c r="BL127" s="17" t="s">
        <v>143</v>
      </c>
      <c r="BM127" s="229" t="s">
        <v>387</v>
      </c>
    </row>
    <row r="128" s="13" customFormat="1">
      <c r="A128" s="13"/>
      <c r="B128" s="231"/>
      <c r="C128" s="232"/>
      <c r="D128" s="233" t="s">
        <v>145</v>
      </c>
      <c r="E128" s="234" t="s">
        <v>1</v>
      </c>
      <c r="F128" s="235" t="s">
        <v>388</v>
      </c>
      <c r="G128" s="232"/>
      <c r="H128" s="236">
        <v>10.974</v>
      </c>
      <c r="I128" s="237"/>
      <c r="J128" s="232"/>
      <c r="K128" s="232"/>
      <c r="L128" s="238"/>
      <c r="M128" s="239"/>
      <c r="N128" s="240"/>
      <c r="O128" s="240"/>
      <c r="P128" s="240"/>
      <c r="Q128" s="240"/>
      <c r="R128" s="240"/>
      <c r="S128" s="240"/>
      <c r="T128" s="241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2" t="s">
        <v>145</v>
      </c>
      <c r="AU128" s="242" t="s">
        <v>86</v>
      </c>
      <c r="AV128" s="13" t="s">
        <v>86</v>
      </c>
      <c r="AW128" s="13" t="s">
        <v>32</v>
      </c>
      <c r="AX128" s="13" t="s">
        <v>77</v>
      </c>
      <c r="AY128" s="242" t="s">
        <v>136</v>
      </c>
    </row>
    <row r="129" s="14" customFormat="1">
      <c r="A129" s="14"/>
      <c r="B129" s="243"/>
      <c r="C129" s="244"/>
      <c r="D129" s="233" t="s">
        <v>145</v>
      </c>
      <c r="E129" s="245" t="s">
        <v>1</v>
      </c>
      <c r="F129" s="246" t="s">
        <v>147</v>
      </c>
      <c r="G129" s="244"/>
      <c r="H129" s="247">
        <v>10.974</v>
      </c>
      <c r="I129" s="248"/>
      <c r="J129" s="244"/>
      <c r="K129" s="244"/>
      <c r="L129" s="249"/>
      <c r="M129" s="250"/>
      <c r="N129" s="251"/>
      <c r="O129" s="251"/>
      <c r="P129" s="251"/>
      <c r="Q129" s="251"/>
      <c r="R129" s="251"/>
      <c r="S129" s="251"/>
      <c r="T129" s="252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53" t="s">
        <v>145</v>
      </c>
      <c r="AU129" s="253" t="s">
        <v>86</v>
      </c>
      <c r="AV129" s="14" t="s">
        <v>143</v>
      </c>
      <c r="AW129" s="14" t="s">
        <v>32</v>
      </c>
      <c r="AX129" s="14" t="s">
        <v>33</v>
      </c>
      <c r="AY129" s="253" t="s">
        <v>136</v>
      </c>
    </row>
    <row r="130" s="2" customFormat="1" ht="62.7" customHeight="1">
      <c r="A130" s="38"/>
      <c r="B130" s="39"/>
      <c r="C130" s="218" t="s">
        <v>153</v>
      </c>
      <c r="D130" s="218" t="s">
        <v>138</v>
      </c>
      <c r="E130" s="219" t="s">
        <v>165</v>
      </c>
      <c r="F130" s="220" t="s">
        <v>166</v>
      </c>
      <c r="G130" s="221" t="s">
        <v>150</v>
      </c>
      <c r="H130" s="222">
        <v>10.974</v>
      </c>
      <c r="I130" s="223"/>
      <c r="J130" s="224">
        <f>ROUND(I130*H130,2)</f>
        <v>0</v>
      </c>
      <c r="K130" s="220" t="s">
        <v>142</v>
      </c>
      <c r="L130" s="44"/>
      <c r="M130" s="225" t="s">
        <v>1</v>
      </c>
      <c r="N130" s="226" t="s">
        <v>42</v>
      </c>
      <c r="O130" s="91"/>
      <c r="P130" s="227">
        <f>O130*H130</f>
        <v>0</v>
      </c>
      <c r="Q130" s="227">
        <v>0</v>
      </c>
      <c r="R130" s="227">
        <f>Q130*H130</f>
        <v>0</v>
      </c>
      <c r="S130" s="227">
        <v>0</v>
      </c>
      <c r="T130" s="228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29" t="s">
        <v>143</v>
      </c>
      <c r="AT130" s="229" t="s">
        <v>138</v>
      </c>
      <c r="AU130" s="229" t="s">
        <v>86</v>
      </c>
      <c r="AY130" s="17" t="s">
        <v>136</v>
      </c>
      <c r="BE130" s="230">
        <f>IF(N130="základní",J130,0)</f>
        <v>0</v>
      </c>
      <c r="BF130" s="230">
        <f>IF(N130="snížená",J130,0)</f>
        <v>0</v>
      </c>
      <c r="BG130" s="230">
        <f>IF(N130="zákl. přenesená",J130,0)</f>
        <v>0</v>
      </c>
      <c r="BH130" s="230">
        <f>IF(N130="sníž. přenesená",J130,0)</f>
        <v>0</v>
      </c>
      <c r="BI130" s="230">
        <f>IF(N130="nulová",J130,0)</f>
        <v>0</v>
      </c>
      <c r="BJ130" s="17" t="s">
        <v>33</v>
      </c>
      <c r="BK130" s="230">
        <f>ROUND(I130*H130,2)</f>
        <v>0</v>
      </c>
      <c r="BL130" s="17" t="s">
        <v>143</v>
      </c>
      <c r="BM130" s="229" t="s">
        <v>389</v>
      </c>
    </row>
    <row r="131" s="13" customFormat="1">
      <c r="A131" s="13"/>
      <c r="B131" s="231"/>
      <c r="C131" s="232"/>
      <c r="D131" s="233" t="s">
        <v>145</v>
      </c>
      <c r="E131" s="234" t="s">
        <v>1</v>
      </c>
      <c r="F131" s="235" t="s">
        <v>390</v>
      </c>
      <c r="G131" s="232"/>
      <c r="H131" s="236">
        <v>10.974</v>
      </c>
      <c r="I131" s="237"/>
      <c r="J131" s="232"/>
      <c r="K131" s="232"/>
      <c r="L131" s="238"/>
      <c r="M131" s="239"/>
      <c r="N131" s="240"/>
      <c r="O131" s="240"/>
      <c r="P131" s="240"/>
      <c r="Q131" s="240"/>
      <c r="R131" s="240"/>
      <c r="S131" s="240"/>
      <c r="T131" s="241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2" t="s">
        <v>145</v>
      </c>
      <c r="AU131" s="242" t="s">
        <v>86</v>
      </c>
      <c r="AV131" s="13" t="s">
        <v>86</v>
      </c>
      <c r="AW131" s="13" t="s">
        <v>32</v>
      </c>
      <c r="AX131" s="13" t="s">
        <v>77</v>
      </c>
      <c r="AY131" s="242" t="s">
        <v>136</v>
      </c>
    </row>
    <row r="132" s="14" customFormat="1">
      <c r="A132" s="14"/>
      <c r="B132" s="243"/>
      <c r="C132" s="244"/>
      <c r="D132" s="233" t="s">
        <v>145</v>
      </c>
      <c r="E132" s="245" t="s">
        <v>1</v>
      </c>
      <c r="F132" s="246" t="s">
        <v>147</v>
      </c>
      <c r="G132" s="244"/>
      <c r="H132" s="247">
        <v>10.974</v>
      </c>
      <c r="I132" s="248"/>
      <c r="J132" s="244"/>
      <c r="K132" s="244"/>
      <c r="L132" s="249"/>
      <c r="M132" s="250"/>
      <c r="N132" s="251"/>
      <c r="O132" s="251"/>
      <c r="P132" s="251"/>
      <c r="Q132" s="251"/>
      <c r="R132" s="251"/>
      <c r="S132" s="251"/>
      <c r="T132" s="252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53" t="s">
        <v>145</v>
      </c>
      <c r="AU132" s="253" t="s">
        <v>86</v>
      </c>
      <c r="AV132" s="14" t="s">
        <v>143</v>
      </c>
      <c r="AW132" s="14" t="s">
        <v>32</v>
      </c>
      <c r="AX132" s="14" t="s">
        <v>33</v>
      </c>
      <c r="AY132" s="253" t="s">
        <v>136</v>
      </c>
    </row>
    <row r="133" s="2" customFormat="1" ht="44.25" customHeight="1">
      <c r="A133" s="38"/>
      <c r="B133" s="39"/>
      <c r="C133" s="218" t="s">
        <v>143</v>
      </c>
      <c r="D133" s="218" t="s">
        <v>138</v>
      </c>
      <c r="E133" s="219" t="s">
        <v>170</v>
      </c>
      <c r="F133" s="220" t="s">
        <v>171</v>
      </c>
      <c r="G133" s="221" t="s">
        <v>150</v>
      </c>
      <c r="H133" s="222">
        <v>7.8739999999999997</v>
      </c>
      <c r="I133" s="223"/>
      <c r="J133" s="224">
        <f>ROUND(I133*H133,2)</f>
        <v>0</v>
      </c>
      <c r="K133" s="220" t="s">
        <v>142</v>
      </c>
      <c r="L133" s="44"/>
      <c r="M133" s="225" t="s">
        <v>1</v>
      </c>
      <c r="N133" s="226" t="s">
        <v>42</v>
      </c>
      <c r="O133" s="91"/>
      <c r="P133" s="227">
        <f>O133*H133</f>
        <v>0</v>
      </c>
      <c r="Q133" s="227">
        <v>0</v>
      </c>
      <c r="R133" s="227">
        <f>Q133*H133</f>
        <v>0</v>
      </c>
      <c r="S133" s="227">
        <v>0</v>
      </c>
      <c r="T133" s="228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29" t="s">
        <v>143</v>
      </c>
      <c r="AT133" s="229" t="s">
        <v>138</v>
      </c>
      <c r="AU133" s="229" t="s">
        <v>86</v>
      </c>
      <c r="AY133" s="17" t="s">
        <v>136</v>
      </c>
      <c r="BE133" s="230">
        <f>IF(N133="základní",J133,0)</f>
        <v>0</v>
      </c>
      <c r="BF133" s="230">
        <f>IF(N133="snížená",J133,0)</f>
        <v>0</v>
      </c>
      <c r="BG133" s="230">
        <f>IF(N133="zákl. přenesená",J133,0)</f>
        <v>0</v>
      </c>
      <c r="BH133" s="230">
        <f>IF(N133="sníž. přenesená",J133,0)</f>
        <v>0</v>
      </c>
      <c r="BI133" s="230">
        <f>IF(N133="nulová",J133,0)</f>
        <v>0</v>
      </c>
      <c r="BJ133" s="17" t="s">
        <v>33</v>
      </c>
      <c r="BK133" s="230">
        <f>ROUND(I133*H133,2)</f>
        <v>0</v>
      </c>
      <c r="BL133" s="17" t="s">
        <v>143</v>
      </c>
      <c r="BM133" s="229" t="s">
        <v>391</v>
      </c>
    </row>
    <row r="134" s="13" customFormat="1">
      <c r="A134" s="13"/>
      <c r="B134" s="231"/>
      <c r="C134" s="232"/>
      <c r="D134" s="233" t="s">
        <v>145</v>
      </c>
      <c r="E134" s="234" t="s">
        <v>1</v>
      </c>
      <c r="F134" s="235" t="s">
        <v>392</v>
      </c>
      <c r="G134" s="232"/>
      <c r="H134" s="236">
        <v>7.8739999999999997</v>
      </c>
      <c r="I134" s="237"/>
      <c r="J134" s="232"/>
      <c r="K134" s="232"/>
      <c r="L134" s="238"/>
      <c r="M134" s="239"/>
      <c r="N134" s="240"/>
      <c r="O134" s="240"/>
      <c r="P134" s="240"/>
      <c r="Q134" s="240"/>
      <c r="R134" s="240"/>
      <c r="S134" s="240"/>
      <c r="T134" s="241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2" t="s">
        <v>145</v>
      </c>
      <c r="AU134" s="242" t="s">
        <v>86</v>
      </c>
      <c r="AV134" s="13" t="s">
        <v>86</v>
      </c>
      <c r="AW134" s="13" t="s">
        <v>32</v>
      </c>
      <c r="AX134" s="13" t="s">
        <v>77</v>
      </c>
      <c r="AY134" s="242" t="s">
        <v>136</v>
      </c>
    </row>
    <row r="135" s="14" customFormat="1">
      <c r="A135" s="14"/>
      <c r="B135" s="243"/>
      <c r="C135" s="244"/>
      <c r="D135" s="233" t="s">
        <v>145</v>
      </c>
      <c r="E135" s="245" t="s">
        <v>1</v>
      </c>
      <c r="F135" s="246" t="s">
        <v>147</v>
      </c>
      <c r="G135" s="244"/>
      <c r="H135" s="247">
        <v>7.8739999999999997</v>
      </c>
      <c r="I135" s="248"/>
      <c r="J135" s="244"/>
      <c r="K135" s="244"/>
      <c r="L135" s="249"/>
      <c r="M135" s="250"/>
      <c r="N135" s="251"/>
      <c r="O135" s="251"/>
      <c r="P135" s="251"/>
      <c r="Q135" s="251"/>
      <c r="R135" s="251"/>
      <c r="S135" s="251"/>
      <c r="T135" s="252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53" t="s">
        <v>145</v>
      </c>
      <c r="AU135" s="253" t="s">
        <v>86</v>
      </c>
      <c r="AV135" s="14" t="s">
        <v>143</v>
      </c>
      <c r="AW135" s="14" t="s">
        <v>32</v>
      </c>
      <c r="AX135" s="14" t="s">
        <v>33</v>
      </c>
      <c r="AY135" s="253" t="s">
        <v>136</v>
      </c>
    </row>
    <row r="136" s="2" customFormat="1" ht="44.25" customHeight="1">
      <c r="A136" s="38"/>
      <c r="B136" s="39"/>
      <c r="C136" s="218" t="s">
        <v>164</v>
      </c>
      <c r="D136" s="218" t="s">
        <v>138</v>
      </c>
      <c r="E136" s="219" t="s">
        <v>175</v>
      </c>
      <c r="F136" s="220" t="s">
        <v>176</v>
      </c>
      <c r="G136" s="221" t="s">
        <v>150</v>
      </c>
      <c r="H136" s="222">
        <v>3.1000000000000001</v>
      </c>
      <c r="I136" s="223"/>
      <c r="J136" s="224">
        <f>ROUND(I136*H136,2)</f>
        <v>0</v>
      </c>
      <c r="K136" s="220" t="s">
        <v>142</v>
      </c>
      <c r="L136" s="44"/>
      <c r="M136" s="225" t="s">
        <v>1</v>
      </c>
      <c r="N136" s="226" t="s">
        <v>42</v>
      </c>
      <c r="O136" s="91"/>
      <c r="P136" s="227">
        <f>O136*H136</f>
        <v>0</v>
      </c>
      <c r="Q136" s="227">
        <v>0</v>
      </c>
      <c r="R136" s="227">
        <f>Q136*H136</f>
        <v>0</v>
      </c>
      <c r="S136" s="227">
        <v>0</v>
      </c>
      <c r="T136" s="228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29" t="s">
        <v>143</v>
      </c>
      <c r="AT136" s="229" t="s">
        <v>138</v>
      </c>
      <c r="AU136" s="229" t="s">
        <v>86</v>
      </c>
      <c r="AY136" s="17" t="s">
        <v>136</v>
      </c>
      <c r="BE136" s="230">
        <f>IF(N136="základní",J136,0)</f>
        <v>0</v>
      </c>
      <c r="BF136" s="230">
        <f>IF(N136="snížená",J136,0)</f>
        <v>0</v>
      </c>
      <c r="BG136" s="230">
        <f>IF(N136="zákl. přenesená",J136,0)</f>
        <v>0</v>
      </c>
      <c r="BH136" s="230">
        <f>IF(N136="sníž. přenesená",J136,0)</f>
        <v>0</v>
      </c>
      <c r="BI136" s="230">
        <f>IF(N136="nulová",J136,0)</f>
        <v>0</v>
      </c>
      <c r="BJ136" s="17" t="s">
        <v>33</v>
      </c>
      <c r="BK136" s="230">
        <f>ROUND(I136*H136,2)</f>
        <v>0</v>
      </c>
      <c r="BL136" s="17" t="s">
        <v>143</v>
      </c>
      <c r="BM136" s="229" t="s">
        <v>393</v>
      </c>
    </row>
    <row r="137" s="13" customFormat="1">
      <c r="A137" s="13"/>
      <c r="B137" s="231"/>
      <c r="C137" s="232"/>
      <c r="D137" s="233" t="s">
        <v>145</v>
      </c>
      <c r="E137" s="234" t="s">
        <v>1</v>
      </c>
      <c r="F137" s="235" t="s">
        <v>394</v>
      </c>
      <c r="G137" s="232"/>
      <c r="H137" s="236">
        <v>3.1000000000000001</v>
      </c>
      <c r="I137" s="237"/>
      <c r="J137" s="232"/>
      <c r="K137" s="232"/>
      <c r="L137" s="238"/>
      <c r="M137" s="239"/>
      <c r="N137" s="240"/>
      <c r="O137" s="240"/>
      <c r="P137" s="240"/>
      <c r="Q137" s="240"/>
      <c r="R137" s="240"/>
      <c r="S137" s="240"/>
      <c r="T137" s="241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2" t="s">
        <v>145</v>
      </c>
      <c r="AU137" s="242" t="s">
        <v>86</v>
      </c>
      <c r="AV137" s="13" t="s">
        <v>86</v>
      </c>
      <c r="AW137" s="13" t="s">
        <v>32</v>
      </c>
      <c r="AX137" s="13" t="s">
        <v>77</v>
      </c>
      <c r="AY137" s="242" t="s">
        <v>136</v>
      </c>
    </row>
    <row r="138" s="14" customFormat="1">
      <c r="A138" s="14"/>
      <c r="B138" s="243"/>
      <c r="C138" s="244"/>
      <c r="D138" s="233" t="s">
        <v>145</v>
      </c>
      <c r="E138" s="245" t="s">
        <v>1</v>
      </c>
      <c r="F138" s="246" t="s">
        <v>147</v>
      </c>
      <c r="G138" s="244"/>
      <c r="H138" s="247">
        <v>3.1000000000000001</v>
      </c>
      <c r="I138" s="248"/>
      <c r="J138" s="244"/>
      <c r="K138" s="244"/>
      <c r="L138" s="249"/>
      <c r="M138" s="250"/>
      <c r="N138" s="251"/>
      <c r="O138" s="251"/>
      <c r="P138" s="251"/>
      <c r="Q138" s="251"/>
      <c r="R138" s="251"/>
      <c r="S138" s="251"/>
      <c r="T138" s="252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53" t="s">
        <v>145</v>
      </c>
      <c r="AU138" s="253" t="s">
        <v>86</v>
      </c>
      <c r="AV138" s="14" t="s">
        <v>143</v>
      </c>
      <c r="AW138" s="14" t="s">
        <v>32</v>
      </c>
      <c r="AX138" s="14" t="s">
        <v>33</v>
      </c>
      <c r="AY138" s="253" t="s">
        <v>136</v>
      </c>
    </row>
    <row r="139" s="2" customFormat="1" ht="55.5" customHeight="1">
      <c r="A139" s="38"/>
      <c r="B139" s="39"/>
      <c r="C139" s="218" t="s">
        <v>169</v>
      </c>
      <c r="D139" s="218" t="s">
        <v>138</v>
      </c>
      <c r="E139" s="219" t="s">
        <v>395</v>
      </c>
      <c r="F139" s="220" t="s">
        <v>396</v>
      </c>
      <c r="G139" s="221" t="s">
        <v>141</v>
      </c>
      <c r="H139" s="222">
        <v>73.159999999999997</v>
      </c>
      <c r="I139" s="223"/>
      <c r="J139" s="224">
        <f>ROUND(I139*H139,2)</f>
        <v>0</v>
      </c>
      <c r="K139" s="220" t="s">
        <v>142</v>
      </c>
      <c r="L139" s="44"/>
      <c r="M139" s="225" t="s">
        <v>1</v>
      </c>
      <c r="N139" s="226" t="s">
        <v>42</v>
      </c>
      <c r="O139" s="91"/>
      <c r="P139" s="227">
        <f>O139*H139</f>
        <v>0</v>
      </c>
      <c r="Q139" s="227">
        <v>0</v>
      </c>
      <c r="R139" s="227">
        <f>Q139*H139</f>
        <v>0</v>
      </c>
      <c r="S139" s="227">
        <v>0</v>
      </c>
      <c r="T139" s="228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29" t="s">
        <v>143</v>
      </c>
      <c r="AT139" s="229" t="s">
        <v>138</v>
      </c>
      <c r="AU139" s="229" t="s">
        <v>86</v>
      </c>
      <c r="AY139" s="17" t="s">
        <v>136</v>
      </c>
      <c r="BE139" s="230">
        <f>IF(N139="základní",J139,0)</f>
        <v>0</v>
      </c>
      <c r="BF139" s="230">
        <f>IF(N139="snížená",J139,0)</f>
        <v>0</v>
      </c>
      <c r="BG139" s="230">
        <f>IF(N139="zákl. přenesená",J139,0)</f>
        <v>0</v>
      </c>
      <c r="BH139" s="230">
        <f>IF(N139="sníž. přenesená",J139,0)</f>
        <v>0</v>
      </c>
      <c r="BI139" s="230">
        <f>IF(N139="nulová",J139,0)</f>
        <v>0</v>
      </c>
      <c r="BJ139" s="17" t="s">
        <v>33</v>
      </c>
      <c r="BK139" s="230">
        <f>ROUND(I139*H139,2)</f>
        <v>0</v>
      </c>
      <c r="BL139" s="17" t="s">
        <v>143</v>
      </c>
      <c r="BM139" s="229" t="s">
        <v>397</v>
      </c>
    </row>
    <row r="140" s="2" customFormat="1" ht="37.8" customHeight="1">
      <c r="A140" s="38"/>
      <c r="B140" s="39"/>
      <c r="C140" s="218" t="s">
        <v>174</v>
      </c>
      <c r="D140" s="218" t="s">
        <v>138</v>
      </c>
      <c r="E140" s="219" t="s">
        <v>398</v>
      </c>
      <c r="F140" s="220" t="s">
        <v>399</v>
      </c>
      <c r="G140" s="221" t="s">
        <v>141</v>
      </c>
      <c r="H140" s="222">
        <v>73.159999999999997</v>
      </c>
      <c r="I140" s="223"/>
      <c r="J140" s="224">
        <f>ROUND(I140*H140,2)</f>
        <v>0</v>
      </c>
      <c r="K140" s="220" t="s">
        <v>142</v>
      </c>
      <c r="L140" s="44"/>
      <c r="M140" s="225" t="s">
        <v>1</v>
      </c>
      <c r="N140" s="226" t="s">
        <v>42</v>
      </c>
      <c r="O140" s="91"/>
      <c r="P140" s="227">
        <f>O140*H140</f>
        <v>0</v>
      </c>
      <c r="Q140" s="227">
        <v>0</v>
      </c>
      <c r="R140" s="227">
        <f>Q140*H140</f>
        <v>0</v>
      </c>
      <c r="S140" s="227">
        <v>0</v>
      </c>
      <c r="T140" s="228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29" t="s">
        <v>143</v>
      </c>
      <c r="AT140" s="229" t="s">
        <v>138</v>
      </c>
      <c r="AU140" s="229" t="s">
        <v>86</v>
      </c>
      <c r="AY140" s="17" t="s">
        <v>136</v>
      </c>
      <c r="BE140" s="230">
        <f>IF(N140="základní",J140,0)</f>
        <v>0</v>
      </c>
      <c r="BF140" s="230">
        <f>IF(N140="snížená",J140,0)</f>
        <v>0</v>
      </c>
      <c r="BG140" s="230">
        <f>IF(N140="zákl. přenesená",J140,0)</f>
        <v>0</v>
      </c>
      <c r="BH140" s="230">
        <f>IF(N140="sníž. přenesená",J140,0)</f>
        <v>0</v>
      </c>
      <c r="BI140" s="230">
        <f>IF(N140="nulová",J140,0)</f>
        <v>0</v>
      </c>
      <c r="BJ140" s="17" t="s">
        <v>33</v>
      </c>
      <c r="BK140" s="230">
        <f>ROUND(I140*H140,2)</f>
        <v>0</v>
      </c>
      <c r="BL140" s="17" t="s">
        <v>143</v>
      </c>
      <c r="BM140" s="229" t="s">
        <v>400</v>
      </c>
    </row>
    <row r="141" s="2" customFormat="1" ht="37.8" customHeight="1">
      <c r="A141" s="38"/>
      <c r="B141" s="39"/>
      <c r="C141" s="218" t="s">
        <v>179</v>
      </c>
      <c r="D141" s="218" t="s">
        <v>138</v>
      </c>
      <c r="E141" s="219" t="s">
        <v>401</v>
      </c>
      <c r="F141" s="220" t="s">
        <v>402</v>
      </c>
      <c r="G141" s="221" t="s">
        <v>141</v>
      </c>
      <c r="H141" s="222">
        <v>73.159999999999997</v>
      </c>
      <c r="I141" s="223"/>
      <c r="J141" s="224">
        <f>ROUND(I141*H141,2)</f>
        <v>0</v>
      </c>
      <c r="K141" s="220" t="s">
        <v>142</v>
      </c>
      <c r="L141" s="44"/>
      <c r="M141" s="225" t="s">
        <v>1</v>
      </c>
      <c r="N141" s="226" t="s">
        <v>42</v>
      </c>
      <c r="O141" s="91"/>
      <c r="P141" s="227">
        <f>O141*H141</f>
        <v>0</v>
      </c>
      <c r="Q141" s="227">
        <v>0</v>
      </c>
      <c r="R141" s="227">
        <f>Q141*H141</f>
        <v>0</v>
      </c>
      <c r="S141" s="227">
        <v>0</v>
      </c>
      <c r="T141" s="228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29" t="s">
        <v>143</v>
      </c>
      <c r="AT141" s="229" t="s">
        <v>138</v>
      </c>
      <c r="AU141" s="229" t="s">
        <v>86</v>
      </c>
      <c r="AY141" s="17" t="s">
        <v>136</v>
      </c>
      <c r="BE141" s="230">
        <f>IF(N141="základní",J141,0)</f>
        <v>0</v>
      </c>
      <c r="BF141" s="230">
        <f>IF(N141="snížená",J141,0)</f>
        <v>0</v>
      </c>
      <c r="BG141" s="230">
        <f>IF(N141="zákl. přenesená",J141,0)</f>
        <v>0</v>
      </c>
      <c r="BH141" s="230">
        <f>IF(N141="sníž. přenesená",J141,0)</f>
        <v>0</v>
      </c>
      <c r="BI141" s="230">
        <f>IF(N141="nulová",J141,0)</f>
        <v>0</v>
      </c>
      <c r="BJ141" s="17" t="s">
        <v>33</v>
      </c>
      <c r="BK141" s="230">
        <f>ROUND(I141*H141,2)</f>
        <v>0</v>
      </c>
      <c r="BL141" s="17" t="s">
        <v>143</v>
      </c>
      <c r="BM141" s="229" t="s">
        <v>403</v>
      </c>
    </row>
    <row r="142" s="2" customFormat="1" ht="16.5" customHeight="1">
      <c r="A142" s="38"/>
      <c r="B142" s="39"/>
      <c r="C142" s="264" t="s">
        <v>183</v>
      </c>
      <c r="D142" s="264" t="s">
        <v>192</v>
      </c>
      <c r="E142" s="265" t="s">
        <v>193</v>
      </c>
      <c r="F142" s="266" t="s">
        <v>194</v>
      </c>
      <c r="G142" s="267" t="s">
        <v>195</v>
      </c>
      <c r="H142" s="268">
        <v>1.4630000000000001</v>
      </c>
      <c r="I142" s="269"/>
      <c r="J142" s="270">
        <f>ROUND(I142*H142,2)</f>
        <v>0</v>
      </c>
      <c r="K142" s="266" t="s">
        <v>142</v>
      </c>
      <c r="L142" s="271"/>
      <c r="M142" s="272" t="s">
        <v>1</v>
      </c>
      <c r="N142" s="273" t="s">
        <v>42</v>
      </c>
      <c r="O142" s="91"/>
      <c r="P142" s="227">
        <f>O142*H142</f>
        <v>0</v>
      </c>
      <c r="Q142" s="227">
        <v>0.001</v>
      </c>
      <c r="R142" s="227">
        <f>Q142*H142</f>
        <v>0.0014630000000000001</v>
      </c>
      <c r="S142" s="227">
        <v>0</v>
      </c>
      <c r="T142" s="228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29" t="s">
        <v>179</v>
      </c>
      <c r="AT142" s="229" t="s">
        <v>192</v>
      </c>
      <c r="AU142" s="229" t="s">
        <v>86</v>
      </c>
      <c r="AY142" s="17" t="s">
        <v>136</v>
      </c>
      <c r="BE142" s="230">
        <f>IF(N142="základní",J142,0)</f>
        <v>0</v>
      </c>
      <c r="BF142" s="230">
        <f>IF(N142="snížená",J142,0)</f>
        <v>0</v>
      </c>
      <c r="BG142" s="230">
        <f>IF(N142="zákl. přenesená",J142,0)</f>
        <v>0</v>
      </c>
      <c r="BH142" s="230">
        <f>IF(N142="sníž. přenesená",J142,0)</f>
        <v>0</v>
      </c>
      <c r="BI142" s="230">
        <f>IF(N142="nulová",J142,0)</f>
        <v>0</v>
      </c>
      <c r="BJ142" s="17" t="s">
        <v>33</v>
      </c>
      <c r="BK142" s="230">
        <f>ROUND(I142*H142,2)</f>
        <v>0</v>
      </c>
      <c r="BL142" s="17" t="s">
        <v>143</v>
      </c>
      <c r="BM142" s="229" t="s">
        <v>404</v>
      </c>
    </row>
    <row r="143" s="13" customFormat="1">
      <c r="A143" s="13"/>
      <c r="B143" s="231"/>
      <c r="C143" s="232"/>
      <c r="D143" s="233" t="s">
        <v>145</v>
      </c>
      <c r="E143" s="232"/>
      <c r="F143" s="235" t="s">
        <v>405</v>
      </c>
      <c r="G143" s="232"/>
      <c r="H143" s="236">
        <v>1.4630000000000001</v>
      </c>
      <c r="I143" s="237"/>
      <c r="J143" s="232"/>
      <c r="K143" s="232"/>
      <c r="L143" s="238"/>
      <c r="M143" s="239"/>
      <c r="N143" s="240"/>
      <c r="O143" s="240"/>
      <c r="P143" s="240"/>
      <c r="Q143" s="240"/>
      <c r="R143" s="240"/>
      <c r="S143" s="240"/>
      <c r="T143" s="241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2" t="s">
        <v>145</v>
      </c>
      <c r="AU143" s="242" t="s">
        <v>86</v>
      </c>
      <c r="AV143" s="13" t="s">
        <v>86</v>
      </c>
      <c r="AW143" s="13" t="s">
        <v>4</v>
      </c>
      <c r="AX143" s="13" t="s">
        <v>33</v>
      </c>
      <c r="AY143" s="242" t="s">
        <v>136</v>
      </c>
    </row>
    <row r="144" s="2" customFormat="1" ht="33" customHeight="1">
      <c r="A144" s="38"/>
      <c r="B144" s="39"/>
      <c r="C144" s="218" t="s">
        <v>187</v>
      </c>
      <c r="D144" s="218" t="s">
        <v>138</v>
      </c>
      <c r="E144" s="219" t="s">
        <v>199</v>
      </c>
      <c r="F144" s="220" t="s">
        <v>200</v>
      </c>
      <c r="G144" s="221" t="s">
        <v>141</v>
      </c>
      <c r="H144" s="222">
        <v>73.159999999999997</v>
      </c>
      <c r="I144" s="223"/>
      <c r="J144" s="224">
        <f>ROUND(I144*H144,2)</f>
        <v>0</v>
      </c>
      <c r="K144" s="220" t="s">
        <v>142</v>
      </c>
      <c r="L144" s="44"/>
      <c r="M144" s="225" t="s">
        <v>1</v>
      </c>
      <c r="N144" s="226" t="s">
        <v>42</v>
      </c>
      <c r="O144" s="91"/>
      <c r="P144" s="227">
        <f>O144*H144</f>
        <v>0</v>
      </c>
      <c r="Q144" s="227">
        <v>0</v>
      </c>
      <c r="R144" s="227">
        <f>Q144*H144</f>
        <v>0</v>
      </c>
      <c r="S144" s="227">
        <v>0</v>
      </c>
      <c r="T144" s="228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29" t="s">
        <v>143</v>
      </c>
      <c r="AT144" s="229" t="s">
        <v>138</v>
      </c>
      <c r="AU144" s="229" t="s">
        <v>86</v>
      </c>
      <c r="AY144" s="17" t="s">
        <v>136</v>
      </c>
      <c r="BE144" s="230">
        <f>IF(N144="základní",J144,0)</f>
        <v>0</v>
      </c>
      <c r="BF144" s="230">
        <f>IF(N144="snížená",J144,0)</f>
        <v>0</v>
      </c>
      <c r="BG144" s="230">
        <f>IF(N144="zákl. přenesená",J144,0)</f>
        <v>0</v>
      </c>
      <c r="BH144" s="230">
        <f>IF(N144="sníž. přenesená",J144,0)</f>
        <v>0</v>
      </c>
      <c r="BI144" s="230">
        <f>IF(N144="nulová",J144,0)</f>
        <v>0</v>
      </c>
      <c r="BJ144" s="17" t="s">
        <v>33</v>
      </c>
      <c r="BK144" s="230">
        <f>ROUND(I144*H144,2)</f>
        <v>0</v>
      </c>
      <c r="BL144" s="17" t="s">
        <v>143</v>
      </c>
      <c r="BM144" s="229" t="s">
        <v>406</v>
      </c>
    </row>
    <row r="145" s="2" customFormat="1" ht="21.75" customHeight="1">
      <c r="A145" s="38"/>
      <c r="B145" s="39"/>
      <c r="C145" s="218" t="s">
        <v>191</v>
      </c>
      <c r="D145" s="218" t="s">
        <v>138</v>
      </c>
      <c r="E145" s="219" t="s">
        <v>203</v>
      </c>
      <c r="F145" s="220" t="s">
        <v>204</v>
      </c>
      <c r="G145" s="221" t="s">
        <v>141</v>
      </c>
      <c r="H145" s="222">
        <v>73.159999999999997</v>
      </c>
      <c r="I145" s="223"/>
      <c r="J145" s="224">
        <f>ROUND(I145*H145,2)</f>
        <v>0</v>
      </c>
      <c r="K145" s="220" t="s">
        <v>142</v>
      </c>
      <c r="L145" s="44"/>
      <c r="M145" s="225" t="s">
        <v>1</v>
      </c>
      <c r="N145" s="226" t="s">
        <v>42</v>
      </c>
      <c r="O145" s="91"/>
      <c r="P145" s="227">
        <f>O145*H145</f>
        <v>0</v>
      </c>
      <c r="Q145" s="227">
        <v>0</v>
      </c>
      <c r="R145" s="227">
        <f>Q145*H145</f>
        <v>0</v>
      </c>
      <c r="S145" s="227">
        <v>0</v>
      </c>
      <c r="T145" s="228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29" t="s">
        <v>143</v>
      </c>
      <c r="AT145" s="229" t="s">
        <v>138</v>
      </c>
      <c r="AU145" s="229" t="s">
        <v>86</v>
      </c>
      <c r="AY145" s="17" t="s">
        <v>136</v>
      </c>
      <c r="BE145" s="230">
        <f>IF(N145="základní",J145,0)</f>
        <v>0</v>
      </c>
      <c r="BF145" s="230">
        <f>IF(N145="snížená",J145,0)</f>
        <v>0</v>
      </c>
      <c r="BG145" s="230">
        <f>IF(N145="zákl. přenesená",J145,0)</f>
        <v>0</v>
      </c>
      <c r="BH145" s="230">
        <f>IF(N145="sníž. přenesená",J145,0)</f>
        <v>0</v>
      </c>
      <c r="BI145" s="230">
        <f>IF(N145="nulová",J145,0)</f>
        <v>0</v>
      </c>
      <c r="BJ145" s="17" t="s">
        <v>33</v>
      </c>
      <c r="BK145" s="230">
        <f>ROUND(I145*H145,2)</f>
        <v>0</v>
      </c>
      <c r="BL145" s="17" t="s">
        <v>143</v>
      </c>
      <c r="BM145" s="229" t="s">
        <v>407</v>
      </c>
    </row>
    <row r="146" s="12" customFormat="1" ht="22.8" customHeight="1">
      <c r="A146" s="12"/>
      <c r="B146" s="202"/>
      <c r="C146" s="203"/>
      <c r="D146" s="204" t="s">
        <v>76</v>
      </c>
      <c r="E146" s="216" t="s">
        <v>164</v>
      </c>
      <c r="F146" s="216" t="s">
        <v>308</v>
      </c>
      <c r="G146" s="203"/>
      <c r="H146" s="203"/>
      <c r="I146" s="206"/>
      <c r="J146" s="217">
        <f>BK146</f>
        <v>0</v>
      </c>
      <c r="K146" s="203"/>
      <c r="L146" s="208"/>
      <c r="M146" s="209"/>
      <c r="N146" s="210"/>
      <c r="O146" s="210"/>
      <c r="P146" s="211">
        <f>SUM(P147:P156)</f>
        <v>0</v>
      </c>
      <c r="Q146" s="210"/>
      <c r="R146" s="211">
        <f>SUM(R147:R156)</f>
        <v>11.834934199999999</v>
      </c>
      <c r="S146" s="210"/>
      <c r="T146" s="212">
        <f>SUM(T147:T156)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13" t="s">
        <v>33</v>
      </c>
      <c r="AT146" s="214" t="s">
        <v>76</v>
      </c>
      <c r="AU146" s="214" t="s">
        <v>33</v>
      </c>
      <c r="AY146" s="213" t="s">
        <v>136</v>
      </c>
      <c r="BK146" s="215">
        <f>SUM(BK147:BK156)</f>
        <v>0</v>
      </c>
    </row>
    <row r="147" s="2" customFormat="1" ht="44.25" customHeight="1">
      <c r="A147" s="38"/>
      <c r="B147" s="39"/>
      <c r="C147" s="218" t="s">
        <v>198</v>
      </c>
      <c r="D147" s="218" t="s">
        <v>138</v>
      </c>
      <c r="E147" s="219" t="s">
        <v>408</v>
      </c>
      <c r="F147" s="220" t="s">
        <v>409</v>
      </c>
      <c r="G147" s="221" t="s">
        <v>141</v>
      </c>
      <c r="H147" s="222">
        <v>57.560000000000002</v>
      </c>
      <c r="I147" s="223"/>
      <c r="J147" s="224">
        <f>ROUND(I147*H147,2)</f>
        <v>0</v>
      </c>
      <c r="K147" s="220" t="s">
        <v>142</v>
      </c>
      <c r="L147" s="44"/>
      <c r="M147" s="225" t="s">
        <v>1</v>
      </c>
      <c r="N147" s="226" t="s">
        <v>42</v>
      </c>
      <c r="O147" s="91"/>
      <c r="P147" s="227">
        <f>O147*H147</f>
        <v>0</v>
      </c>
      <c r="Q147" s="227">
        <v>0</v>
      </c>
      <c r="R147" s="227">
        <f>Q147*H147</f>
        <v>0</v>
      </c>
      <c r="S147" s="227">
        <v>0</v>
      </c>
      <c r="T147" s="228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29" t="s">
        <v>143</v>
      </c>
      <c r="AT147" s="229" t="s">
        <v>138</v>
      </c>
      <c r="AU147" s="229" t="s">
        <v>86</v>
      </c>
      <c r="AY147" s="17" t="s">
        <v>136</v>
      </c>
      <c r="BE147" s="230">
        <f>IF(N147="základní",J147,0)</f>
        <v>0</v>
      </c>
      <c r="BF147" s="230">
        <f>IF(N147="snížená",J147,0)</f>
        <v>0</v>
      </c>
      <c r="BG147" s="230">
        <f>IF(N147="zákl. přenesená",J147,0)</f>
        <v>0</v>
      </c>
      <c r="BH147" s="230">
        <f>IF(N147="sníž. přenesená",J147,0)</f>
        <v>0</v>
      </c>
      <c r="BI147" s="230">
        <f>IF(N147="nulová",J147,0)</f>
        <v>0</v>
      </c>
      <c r="BJ147" s="17" t="s">
        <v>33</v>
      </c>
      <c r="BK147" s="230">
        <f>ROUND(I147*H147,2)</f>
        <v>0</v>
      </c>
      <c r="BL147" s="17" t="s">
        <v>143</v>
      </c>
      <c r="BM147" s="229" t="s">
        <v>410</v>
      </c>
    </row>
    <row r="148" s="2" customFormat="1" ht="33" customHeight="1">
      <c r="A148" s="38"/>
      <c r="B148" s="39"/>
      <c r="C148" s="218" t="s">
        <v>202</v>
      </c>
      <c r="D148" s="218" t="s">
        <v>138</v>
      </c>
      <c r="E148" s="219" t="s">
        <v>411</v>
      </c>
      <c r="F148" s="220" t="s">
        <v>412</v>
      </c>
      <c r="G148" s="221" t="s">
        <v>141</v>
      </c>
      <c r="H148" s="222">
        <v>57.560000000000002</v>
      </c>
      <c r="I148" s="223"/>
      <c r="J148" s="224">
        <f>ROUND(I148*H148,2)</f>
        <v>0</v>
      </c>
      <c r="K148" s="220" t="s">
        <v>142</v>
      </c>
      <c r="L148" s="44"/>
      <c r="M148" s="225" t="s">
        <v>1</v>
      </c>
      <c r="N148" s="226" t="s">
        <v>42</v>
      </c>
      <c r="O148" s="91"/>
      <c r="P148" s="227">
        <f>O148*H148</f>
        <v>0</v>
      </c>
      <c r="Q148" s="227">
        <v>0</v>
      </c>
      <c r="R148" s="227">
        <f>Q148*H148</f>
        <v>0</v>
      </c>
      <c r="S148" s="227">
        <v>0</v>
      </c>
      <c r="T148" s="228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29" t="s">
        <v>143</v>
      </c>
      <c r="AT148" s="229" t="s">
        <v>138</v>
      </c>
      <c r="AU148" s="229" t="s">
        <v>86</v>
      </c>
      <c r="AY148" s="17" t="s">
        <v>136</v>
      </c>
      <c r="BE148" s="230">
        <f>IF(N148="základní",J148,0)</f>
        <v>0</v>
      </c>
      <c r="BF148" s="230">
        <f>IF(N148="snížená",J148,0)</f>
        <v>0</v>
      </c>
      <c r="BG148" s="230">
        <f>IF(N148="zákl. přenesená",J148,0)</f>
        <v>0</v>
      </c>
      <c r="BH148" s="230">
        <f>IF(N148="sníž. přenesená",J148,0)</f>
        <v>0</v>
      </c>
      <c r="BI148" s="230">
        <f>IF(N148="nulová",J148,0)</f>
        <v>0</v>
      </c>
      <c r="BJ148" s="17" t="s">
        <v>33</v>
      </c>
      <c r="BK148" s="230">
        <f>ROUND(I148*H148,2)</f>
        <v>0</v>
      </c>
      <c r="BL148" s="17" t="s">
        <v>143</v>
      </c>
      <c r="BM148" s="229" t="s">
        <v>413</v>
      </c>
    </row>
    <row r="149" s="15" customFormat="1">
      <c r="A149" s="15"/>
      <c r="B149" s="254"/>
      <c r="C149" s="255"/>
      <c r="D149" s="233" t="s">
        <v>145</v>
      </c>
      <c r="E149" s="256" t="s">
        <v>1</v>
      </c>
      <c r="F149" s="257" t="s">
        <v>323</v>
      </c>
      <c r="G149" s="255"/>
      <c r="H149" s="256" t="s">
        <v>1</v>
      </c>
      <c r="I149" s="258"/>
      <c r="J149" s="255"/>
      <c r="K149" s="255"/>
      <c r="L149" s="259"/>
      <c r="M149" s="260"/>
      <c r="N149" s="261"/>
      <c r="O149" s="261"/>
      <c r="P149" s="261"/>
      <c r="Q149" s="261"/>
      <c r="R149" s="261"/>
      <c r="S149" s="261"/>
      <c r="T149" s="262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T149" s="263" t="s">
        <v>145</v>
      </c>
      <c r="AU149" s="263" t="s">
        <v>86</v>
      </c>
      <c r="AV149" s="15" t="s">
        <v>33</v>
      </c>
      <c r="AW149" s="15" t="s">
        <v>32</v>
      </c>
      <c r="AX149" s="15" t="s">
        <v>77</v>
      </c>
      <c r="AY149" s="263" t="s">
        <v>136</v>
      </c>
    </row>
    <row r="150" s="13" customFormat="1">
      <c r="A150" s="13"/>
      <c r="B150" s="231"/>
      <c r="C150" s="232"/>
      <c r="D150" s="233" t="s">
        <v>145</v>
      </c>
      <c r="E150" s="234" t="s">
        <v>1</v>
      </c>
      <c r="F150" s="235" t="s">
        <v>414</v>
      </c>
      <c r="G150" s="232"/>
      <c r="H150" s="236">
        <v>57.560000000000002</v>
      </c>
      <c r="I150" s="237"/>
      <c r="J150" s="232"/>
      <c r="K150" s="232"/>
      <c r="L150" s="238"/>
      <c r="M150" s="239"/>
      <c r="N150" s="240"/>
      <c r="O150" s="240"/>
      <c r="P150" s="240"/>
      <c r="Q150" s="240"/>
      <c r="R150" s="240"/>
      <c r="S150" s="240"/>
      <c r="T150" s="241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2" t="s">
        <v>145</v>
      </c>
      <c r="AU150" s="242" t="s">
        <v>86</v>
      </c>
      <c r="AV150" s="13" t="s">
        <v>86</v>
      </c>
      <c r="AW150" s="13" t="s">
        <v>32</v>
      </c>
      <c r="AX150" s="13" t="s">
        <v>77</v>
      </c>
      <c r="AY150" s="242" t="s">
        <v>136</v>
      </c>
    </row>
    <row r="151" s="14" customFormat="1">
      <c r="A151" s="14"/>
      <c r="B151" s="243"/>
      <c r="C151" s="244"/>
      <c r="D151" s="233" t="s">
        <v>145</v>
      </c>
      <c r="E151" s="245" t="s">
        <v>1</v>
      </c>
      <c r="F151" s="246" t="s">
        <v>147</v>
      </c>
      <c r="G151" s="244"/>
      <c r="H151" s="247">
        <v>57.560000000000002</v>
      </c>
      <c r="I151" s="248"/>
      <c r="J151" s="244"/>
      <c r="K151" s="244"/>
      <c r="L151" s="249"/>
      <c r="M151" s="250"/>
      <c r="N151" s="251"/>
      <c r="O151" s="251"/>
      <c r="P151" s="251"/>
      <c r="Q151" s="251"/>
      <c r="R151" s="251"/>
      <c r="S151" s="251"/>
      <c r="T151" s="252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53" t="s">
        <v>145</v>
      </c>
      <c r="AU151" s="253" t="s">
        <v>86</v>
      </c>
      <c r="AV151" s="14" t="s">
        <v>143</v>
      </c>
      <c r="AW151" s="14" t="s">
        <v>32</v>
      </c>
      <c r="AX151" s="14" t="s">
        <v>33</v>
      </c>
      <c r="AY151" s="253" t="s">
        <v>136</v>
      </c>
    </row>
    <row r="152" s="2" customFormat="1" ht="78" customHeight="1">
      <c r="A152" s="38"/>
      <c r="B152" s="39"/>
      <c r="C152" s="218" t="s">
        <v>207</v>
      </c>
      <c r="D152" s="218" t="s">
        <v>138</v>
      </c>
      <c r="E152" s="219" t="s">
        <v>415</v>
      </c>
      <c r="F152" s="220" t="s">
        <v>416</v>
      </c>
      <c r="G152" s="221" t="s">
        <v>141</v>
      </c>
      <c r="H152" s="222">
        <v>57.560000000000002</v>
      </c>
      <c r="I152" s="223"/>
      <c r="J152" s="224">
        <f>ROUND(I152*H152,2)</f>
        <v>0</v>
      </c>
      <c r="K152" s="220" t="s">
        <v>142</v>
      </c>
      <c r="L152" s="44"/>
      <c r="M152" s="225" t="s">
        <v>1</v>
      </c>
      <c r="N152" s="226" t="s">
        <v>42</v>
      </c>
      <c r="O152" s="91"/>
      <c r="P152" s="227">
        <f>O152*H152</f>
        <v>0</v>
      </c>
      <c r="Q152" s="227">
        <v>0.089219999999999994</v>
      </c>
      <c r="R152" s="227">
        <f>Q152*H152</f>
        <v>5.1355031999999996</v>
      </c>
      <c r="S152" s="227">
        <v>0</v>
      </c>
      <c r="T152" s="228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29" t="s">
        <v>143</v>
      </c>
      <c r="AT152" s="229" t="s">
        <v>138</v>
      </c>
      <c r="AU152" s="229" t="s">
        <v>86</v>
      </c>
      <c r="AY152" s="17" t="s">
        <v>136</v>
      </c>
      <c r="BE152" s="230">
        <f>IF(N152="základní",J152,0)</f>
        <v>0</v>
      </c>
      <c r="BF152" s="230">
        <f>IF(N152="snížená",J152,0)</f>
        <v>0</v>
      </c>
      <c r="BG152" s="230">
        <f>IF(N152="zákl. přenesená",J152,0)</f>
        <v>0</v>
      </c>
      <c r="BH152" s="230">
        <f>IF(N152="sníž. přenesená",J152,0)</f>
        <v>0</v>
      </c>
      <c r="BI152" s="230">
        <f>IF(N152="nulová",J152,0)</f>
        <v>0</v>
      </c>
      <c r="BJ152" s="17" t="s">
        <v>33</v>
      </c>
      <c r="BK152" s="230">
        <f>ROUND(I152*H152,2)</f>
        <v>0</v>
      </c>
      <c r="BL152" s="17" t="s">
        <v>143</v>
      </c>
      <c r="BM152" s="229" t="s">
        <v>417</v>
      </c>
    </row>
    <row r="153" s="13" customFormat="1">
      <c r="A153" s="13"/>
      <c r="B153" s="231"/>
      <c r="C153" s="232"/>
      <c r="D153" s="233" t="s">
        <v>145</v>
      </c>
      <c r="E153" s="234" t="s">
        <v>1</v>
      </c>
      <c r="F153" s="235" t="s">
        <v>418</v>
      </c>
      <c r="G153" s="232"/>
      <c r="H153" s="236">
        <v>57.560000000000002</v>
      </c>
      <c r="I153" s="237"/>
      <c r="J153" s="232"/>
      <c r="K153" s="232"/>
      <c r="L153" s="238"/>
      <c r="M153" s="239"/>
      <c r="N153" s="240"/>
      <c r="O153" s="240"/>
      <c r="P153" s="240"/>
      <c r="Q153" s="240"/>
      <c r="R153" s="240"/>
      <c r="S153" s="240"/>
      <c r="T153" s="241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2" t="s">
        <v>145</v>
      </c>
      <c r="AU153" s="242" t="s">
        <v>86</v>
      </c>
      <c r="AV153" s="13" t="s">
        <v>86</v>
      </c>
      <c r="AW153" s="13" t="s">
        <v>32</v>
      </c>
      <c r="AX153" s="13" t="s">
        <v>77</v>
      </c>
      <c r="AY153" s="242" t="s">
        <v>136</v>
      </c>
    </row>
    <row r="154" s="14" customFormat="1">
      <c r="A154" s="14"/>
      <c r="B154" s="243"/>
      <c r="C154" s="244"/>
      <c r="D154" s="233" t="s">
        <v>145</v>
      </c>
      <c r="E154" s="245" t="s">
        <v>1</v>
      </c>
      <c r="F154" s="246" t="s">
        <v>147</v>
      </c>
      <c r="G154" s="244"/>
      <c r="H154" s="247">
        <v>57.560000000000002</v>
      </c>
      <c r="I154" s="248"/>
      <c r="J154" s="244"/>
      <c r="K154" s="244"/>
      <c r="L154" s="249"/>
      <c r="M154" s="250"/>
      <c r="N154" s="251"/>
      <c r="O154" s="251"/>
      <c r="P154" s="251"/>
      <c r="Q154" s="251"/>
      <c r="R154" s="251"/>
      <c r="S154" s="251"/>
      <c r="T154" s="252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53" t="s">
        <v>145</v>
      </c>
      <c r="AU154" s="253" t="s">
        <v>86</v>
      </c>
      <c r="AV154" s="14" t="s">
        <v>143</v>
      </c>
      <c r="AW154" s="14" t="s">
        <v>32</v>
      </c>
      <c r="AX154" s="14" t="s">
        <v>33</v>
      </c>
      <c r="AY154" s="253" t="s">
        <v>136</v>
      </c>
    </row>
    <row r="155" s="2" customFormat="1" ht="16.5" customHeight="1">
      <c r="A155" s="38"/>
      <c r="B155" s="39"/>
      <c r="C155" s="264" t="s">
        <v>8</v>
      </c>
      <c r="D155" s="264" t="s">
        <v>192</v>
      </c>
      <c r="E155" s="265" t="s">
        <v>419</v>
      </c>
      <c r="F155" s="266" t="s">
        <v>420</v>
      </c>
      <c r="G155" s="267" t="s">
        <v>141</v>
      </c>
      <c r="H155" s="268">
        <v>59.286999999999999</v>
      </c>
      <c r="I155" s="269"/>
      <c r="J155" s="270">
        <f>ROUND(I155*H155,2)</f>
        <v>0</v>
      </c>
      <c r="K155" s="266" t="s">
        <v>142</v>
      </c>
      <c r="L155" s="271"/>
      <c r="M155" s="272" t="s">
        <v>1</v>
      </c>
      <c r="N155" s="273" t="s">
        <v>42</v>
      </c>
      <c r="O155" s="91"/>
      <c r="P155" s="227">
        <f>O155*H155</f>
        <v>0</v>
      </c>
      <c r="Q155" s="227">
        <v>0.113</v>
      </c>
      <c r="R155" s="227">
        <f>Q155*H155</f>
        <v>6.6994309999999997</v>
      </c>
      <c r="S155" s="227">
        <v>0</v>
      </c>
      <c r="T155" s="228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29" t="s">
        <v>179</v>
      </c>
      <c r="AT155" s="229" t="s">
        <v>192</v>
      </c>
      <c r="AU155" s="229" t="s">
        <v>86</v>
      </c>
      <c r="AY155" s="17" t="s">
        <v>136</v>
      </c>
      <c r="BE155" s="230">
        <f>IF(N155="základní",J155,0)</f>
        <v>0</v>
      </c>
      <c r="BF155" s="230">
        <f>IF(N155="snížená",J155,0)</f>
        <v>0</v>
      </c>
      <c r="BG155" s="230">
        <f>IF(N155="zákl. přenesená",J155,0)</f>
        <v>0</v>
      </c>
      <c r="BH155" s="230">
        <f>IF(N155="sníž. přenesená",J155,0)</f>
        <v>0</v>
      </c>
      <c r="BI155" s="230">
        <f>IF(N155="nulová",J155,0)</f>
        <v>0</v>
      </c>
      <c r="BJ155" s="17" t="s">
        <v>33</v>
      </c>
      <c r="BK155" s="230">
        <f>ROUND(I155*H155,2)</f>
        <v>0</v>
      </c>
      <c r="BL155" s="17" t="s">
        <v>143</v>
      </c>
      <c r="BM155" s="229" t="s">
        <v>421</v>
      </c>
    </row>
    <row r="156" s="13" customFormat="1">
      <c r="A156" s="13"/>
      <c r="B156" s="231"/>
      <c r="C156" s="232"/>
      <c r="D156" s="233" t="s">
        <v>145</v>
      </c>
      <c r="E156" s="232"/>
      <c r="F156" s="235" t="s">
        <v>422</v>
      </c>
      <c r="G156" s="232"/>
      <c r="H156" s="236">
        <v>59.286999999999999</v>
      </c>
      <c r="I156" s="237"/>
      <c r="J156" s="232"/>
      <c r="K156" s="232"/>
      <c r="L156" s="238"/>
      <c r="M156" s="239"/>
      <c r="N156" s="240"/>
      <c r="O156" s="240"/>
      <c r="P156" s="240"/>
      <c r="Q156" s="240"/>
      <c r="R156" s="240"/>
      <c r="S156" s="240"/>
      <c r="T156" s="241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2" t="s">
        <v>145</v>
      </c>
      <c r="AU156" s="242" t="s">
        <v>86</v>
      </c>
      <c r="AV156" s="13" t="s">
        <v>86</v>
      </c>
      <c r="AW156" s="13" t="s">
        <v>4</v>
      </c>
      <c r="AX156" s="13" t="s">
        <v>33</v>
      </c>
      <c r="AY156" s="242" t="s">
        <v>136</v>
      </c>
    </row>
    <row r="157" s="12" customFormat="1" ht="22.8" customHeight="1">
      <c r="A157" s="12"/>
      <c r="B157" s="202"/>
      <c r="C157" s="203"/>
      <c r="D157" s="204" t="s">
        <v>76</v>
      </c>
      <c r="E157" s="216" t="s">
        <v>183</v>
      </c>
      <c r="F157" s="216" t="s">
        <v>353</v>
      </c>
      <c r="G157" s="203"/>
      <c r="H157" s="203"/>
      <c r="I157" s="206"/>
      <c r="J157" s="217">
        <f>BK157</f>
        <v>0</v>
      </c>
      <c r="K157" s="203"/>
      <c r="L157" s="208"/>
      <c r="M157" s="209"/>
      <c r="N157" s="210"/>
      <c r="O157" s="210"/>
      <c r="P157" s="211">
        <f>SUM(P158:P165)</f>
        <v>0</v>
      </c>
      <c r="Q157" s="210"/>
      <c r="R157" s="211">
        <f>SUM(R158:R165)</f>
        <v>10.294209120000001</v>
      </c>
      <c r="S157" s="210"/>
      <c r="T157" s="212">
        <f>SUM(T158:T165)</f>
        <v>0</v>
      </c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R157" s="213" t="s">
        <v>33</v>
      </c>
      <c r="AT157" s="214" t="s">
        <v>76</v>
      </c>
      <c r="AU157" s="214" t="s">
        <v>33</v>
      </c>
      <c r="AY157" s="213" t="s">
        <v>136</v>
      </c>
      <c r="BK157" s="215">
        <f>SUM(BK158:BK165)</f>
        <v>0</v>
      </c>
    </row>
    <row r="158" s="2" customFormat="1" ht="49.05" customHeight="1">
      <c r="A158" s="38"/>
      <c r="B158" s="39"/>
      <c r="C158" s="218" t="s">
        <v>215</v>
      </c>
      <c r="D158" s="218" t="s">
        <v>138</v>
      </c>
      <c r="E158" s="219" t="s">
        <v>359</v>
      </c>
      <c r="F158" s="220" t="s">
        <v>360</v>
      </c>
      <c r="G158" s="221" t="s">
        <v>156</v>
      </c>
      <c r="H158" s="222">
        <v>45.600000000000001</v>
      </c>
      <c r="I158" s="223"/>
      <c r="J158" s="224">
        <f>ROUND(I158*H158,2)</f>
        <v>0</v>
      </c>
      <c r="K158" s="220" t="s">
        <v>142</v>
      </c>
      <c r="L158" s="44"/>
      <c r="M158" s="225" t="s">
        <v>1</v>
      </c>
      <c r="N158" s="226" t="s">
        <v>42</v>
      </c>
      <c r="O158" s="91"/>
      <c r="P158" s="227">
        <f>O158*H158</f>
        <v>0</v>
      </c>
      <c r="Q158" s="227">
        <v>0.1295</v>
      </c>
      <c r="R158" s="227">
        <f>Q158*H158</f>
        <v>5.9052000000000007</v>
      </c>
      <c r="S158" s="227">
        <v>0</v>
      </c>
      <c r="T158" s="228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29" t="s">
        <v>143</v>
      </c>
      <c r="AT158" s="229" t="s">
        <v>138</v>
      </c>
      <c r="AU158" s="229" t="s">
        <v>86</v>
      </c>
      <c r="AY158" s="17" t="s">
        <v>136</v>
      </c>
      <c r="BE158" s="230">
        <f>IF(N158="základní",J158,0)</f>
        <v>0</v>
      </c>
      <c r="BF158" s="230">
        <f>IF(N158="snížená",J158,0)</f>
        <v>0</v>
      </c>
      <c r="BG158" s="230">
        <f>IF(N158="zákl. přenesená",J158,0)</f>
        <v>0</v>
      </c>
      <c r="BH158" s="230">
        <f>IF(N158="sníž. přenesená",J158,0)</f>
        <v>0</v>
      </c>
      <c r="BI158" s="230">
        <f>IF(N158="nulová",J158,0)</f>
        <v>0</v>
      </c>
      <c r="BJ158" s="17" t="s">
        <v>33</v>
      </c>
      <c r="BK158" s="230">
        <f>ROUND(I158*H158,2)</f>
        <v>0</v>
      </c>
      <c r="BL158" s="17" t="s">
        <v>143</v>
      </c>
      <c r="BM158" s="229" t="s">
        <v>423</v>
      </c>
    </row>
    <row r="159" s="13" customFormat="1">
      <c r="A159" s="13"/>
      <c r="B159" s="231"/>
      <c r="C159" s="232"/>
      <c r="D159" s="233" t="s">
        <v>145</v>
      </c>
      <c r="E159" s="234" t="s">
        <v>1</v>
      </c>
      <c r="F159" s="235" t="s">
        <v>424</v>
      </c>
      <c r="G159" s="232"/>
      <c r="H159" s="236">
        <v>45.600000000000001</v>
      </c>
      <c r="I159" s="237"/>
      <c r="J159" s="232"/>
      <c r="K159" s="232"/>
      <c r="L159" s="238"/>
      <c r="M159" s="239"/>
      <c r="N159" s="240"/>
      <c r="O159" s="240"/>
      <c r="P159" s="240"/>
      <c r="Q159" s="240"/>
      <c r="R159" s="240"/>
      <c r="S159" s="240"/>
      <c r="T159" s="241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2" t="s">
        <v>145</v>
      </c>
      <c r="AU159" s="242" t="s">
        <v>86</v>
      </c>
      <c r="AV159" s="13" t="s">
        <v>86</v>
      </c>
      <c r="AW159" s="13" t="s">
        <v>32</v>
      </c>
      <c r="AX159" s="13" t="s">
        <v>77</v>
      </c>
      <c r="AY159" s="242" t="s">
        <v>136</v>
      </c>
    </row>
    <row r="160" s="14" customFormat="1">
      <c r="A160" s="14"/>
      <c r="B160" s="243"/>
      <c r="C160" s="244"/>
      <c r="D160" s="233" t="s">
        <v>145</v>
      </c>
      <c r="E160" s="245" t="s">
        <v>1</v>
      </c>
      <c r="F160" s="246" t="s">
        <v>147</v>
      </c>
      <c r="G160" s="244"/>
      <c r="H160" s="247">
        <v>45.600000000000001</v>
      </c>
      <c r="I160" s="248"/>
      <c r="J160" s="244"/>
      <c r="K160" s="244"/>
      <c r="L160" s="249"/>
      <c r="M160" s="250"/>
      <c r="N160" s="251"/>
      <c r="O160" s="251"/>
      <c r="P160" s="251"/>
      <c r="Q160" s="251"/>
      <c r="R160" s="251"/>
      <c r="S160" s="251"/>
      <c r="T160" s="252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53" t="s">
        <v>145</v>
      </c>
      <c r="AU160" s="253" t="s">
        <v>86</v>
      </c>
      <c r="AV160" s="14" t="s">
        <v>143</v>
      </c>
      <c r="AW160" s="14" t="s">
        <v>32</v>
      </c>
      <c r="AX160" s="14" t="s">
        <v>33</v>
      </c>
      <c r="AY160" s="253" t="s">
        <v>136</v>
      </c>
    </row>
    <row r="161" s="2" customFormat="1" ht="16.5" customHeight="1">
      <c r="A161" s="38"/>
      <c r="B161" s="39"/>
      <c r="C161" s="264" t="s">
        <v>220</v>
      </c>
      <c r="D161" s="264" t="s">
        <v>192</v>
      </c>
      <c r="E161" s="265" t="s">
        <v>364</v>
      </c>
      <c r="F161" s="266" t="s">
        <v>365</v>
      </c>
      <c r="G161" s="267" t="s">
        <v>156</v>
      </c>
      <c r="H161" s="268">
        <v>46.512</v>
      </c>
      <c r="I161" s="269"/>
      <c r="J161" s="270">
        <f>ROUND(I161*H161,2)</f>
        <v>0</v>
      </c>
      <c r="K161" s="266" t="s">
        <v>142</v>
      </c>
      <c r="L161" s="271"/>
      <c r="M161" s="272" t="s">
        <v>1</v>
      </c>
      <c r="N161" s="273" t="s">
        <v>42</v>
      </c>
      <c r="O161" s="91"/>
      <c r="P161" s="227">
        <f>O161*H161</f>
        <v>0</v>
      </c>
      <c r="Q161" s="227">
        <v>0.028000000000000001</v>
      </c>
      <c r="R161" s="227">
        <f>Q161*H161</f>
        <v>1.3023359999999999</v>
      </c>
      <c r="S161" s="227">
        <v>0</v>
      </c>
      <c r="T161" s="228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29" t="s">
        <v>179</v>
      </c>
      <c r="AT161" s="229" t="s">
        <v>192</v>
      </c>
      <c r="AU161" s="229" t="s">
        <v>86</v>
      </c>
      <c r="AY161" s="17" t="s">
        <v>136</v>
      </c>
      <c r="BE161" s="230">
        <f>IF(N161="základní",J161,0)</f>
        <v>0</v>
      </c>
      <c r="BF161" s="230">
        <f>IF(N161="snížená",J161,0)</f>
        <v>0</v>
      </c>
      <c r="BG161" s="230">
        <f>IF(N161="zákl. přenesená",J161,0)</f>
        <v>0</v>
      </c>
      <c r="BH161" s="230">
        <f>IF(N161="sníž. přenesená",J161,0)</f>
        <v>0</v>
      </c>
      <c r="BI161" s="230">
        <f>IF(N161="nulová",J161,0)</f>
        <v>0</v>
      </c>
      <c r="BJ161" s="17" t="s">
        <v>33</v>
      </c>
      <c r="BK161" s="230">
        <f>ROUND(I161*H161,2)</f>
        <v>0</v>
      </c>
      <c r="BL161" s="17" t="s">
        <v>143</v>
      </c>
      <c r="BM161" s="229" t="s">
        <v>425</v>
      </c>
    </row>
    <row r="162" s="13" customFormat="1">
      <c r="A162" s="13"/>
      <c r="B162" s="231"/>
      <c r="C162" s="232"/>
      <c r="D162" s="233" t="s">
        <v>145</v>
      </c>
      <c r="E162" s="232"/>
      <c r="F162" s="235" t="s">
        <v>426</v>
      </c>
      <c r="G162" s="232"/>
      <c r="H162" s="236">
        <v>46.512</v>
      </c>
      <c r="I162" s="237"/>
      <c r="J162" s="232"/>
      <c r="K162" s="232"/>
      <c r="L162" s="238"/>
      <c r="M162" s="239"/>
      <c r="N162" s="240"/>
      <c r="O162" s="240"/>
      <c r="P162" s="240"/>
      <c r="Q162" s="240"/>
      <c r="R162" s="240"/>
      <c r="S162" s="240"/>
      <c r="T162" s="241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2" t="s">
        <v>145</v>
      </c>
      <c r="AU162" s="242" t="s">
        <v>86</v>
      </c>
      <c r="AV162" s="13" t="s">
        <v>86</v>
      </c>
      <c r="AW162" s="13" t="s">
        <v>4</v>
      </c>
      <c r="AX162" s="13" t="s">
        <v>33</v>
      </c>
      <c r="AY162" s="242" t="s">
        <v>136</v>
      </c>
    </row>
    <row r="163" s="2" customFormat="1" ht="24.15" customHeight="1">
      <c r="A163" s="38"/>
      <c r="B163" s="39"/>
      <c r="C163" s="218" t="s">
        <v>229</v>
      </c>
      <c r="D163" s="218" t="s">
        <v>138</v>
      </c>
      <c r="E163" s="219" t="s">
        <v>369</v>
      </c>
      <c r="F163" s="220" t="s">
        <v>370</v>
      </c>
      <c r="G163" s="221" t="s">
        <v>150</v>
      </c>
      <c r="H163" s="222">
        <v>1.3680000000000001</v>
      </c>
      <c r="I163" s="223"/>
      <c r="J163" s="224">
        <f>ROUND(I163*H163,2)</f>
        <v>0</v>
      </c>
      <c r="K163" s="220" t="s">
        <v>142</v>
      </c>
      <c r="L163" s="44"/>
      <c r="M163" s="225" t="s">
        <v>1</v>
      </c>
      <c r="N163" s="226" t="s">
        <v>42</v>
      </c>
      <c r="O163" s="91"/>
      <c r="P163" s="227">
        <f>O163*H163</f>
        <v>0</v>
      </c>
      <c r="Q163" s="227">
        <v>2.2563399999999998</v>
      </c>
      <c r="R163" s="227">
        <f>Q163*H163</f>
        <v>3.0866731199999999</v>
      </c>
      <c r="S163" s="227">
        <v>0</v>
      </c>
      <c r="T163" s="228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29" t="s">
        <v>143</v>
      </c>
      <c r="AT163" s="229" t="s">
        <v>138</v>
      </c>
      <c r="AU163" s="229" t="s">
        <v>86</v>
      </c>
      <c r="AY163" s="17" t="s">
        <v>136</v>
      </c>
      <c r="BE163" s="230">
        <f>IF(N163="základní",J163,0)</f>
        <v>0</v>
      </c>
      <c r="BF163" s="230">
        <f>IF(N163="snížená",J163,0)</f>
        <v>0</v>
      </c>
      <c r="BG163" s="230">
        <f>IF(N163="zákl. přenesená",J163,0)</f>
        <v>0</v>
      </c>
      <c r="BH163" s="230">
        <f>IF(N163="sníž. přenesená",J163,0)</f>
        <v>0</v>
      </c>
      <c r="BI163" s="230">
        <f>IF(N163="nulová",J163,0)</f>
        <v>0</v>
      </c>
      <c r="BJ163" s="17" t="s">
        <v>33</v>
      </c>
      <c r="BK163" s="230">
        <f>ROUND(I163*H163,2)</f>
        <v>0</v>
      </c>
      <c r="BL163" s="17" t="s">
        <v>143</v>
      </c>
      <c r="BM163" s="229" t="s">
        <v>427</v>
      </c>
    </row>
    <row r="164" s="13" customFormat="1">
      <c r="A164" s="13"/>
      <c r="B164" s="231"/>
      <c r="C164" s="232"/>
      <c r="D164" s="233" t="s">
        <v>145</v>
      </c>
      <c r="E164" s="234" t="s">
        <v>1</v>
      </c>
      <c r="F164" s="235" t="s">
        <v>428</v>
      </c>
      <c r="G164" s="232"/>
      <c r="H164" s="236">
        <v>1.3680000000000001</v>
      </c>
      <c r="I164" s="237"/>
      <c r="J164" s="232"/>
      <c r="K164" s="232"/>
      <c r="L164" s="238"/>
      <c r="M164" s="239"/>
      <c r="N164" s="240"/>
      <c r="O164" s="240"/>
      <c r="P164" s="240"/>
      <c r="Q164" s="240"/>
      <c r="R164" s="240"/>
      <c r="S164" s="240"/>
      <c r="T164" s="241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2" t="s">
        <v>145</v>
      </c>
      <c r="AU164" s="242" t="s">
        <v>86</v>
      </c>
      <c r="AV164" s="13" t="s">
        <v>86</v>
      </c>
      <c r="AW164" s="13" t="s">
        <v>32</v>
      </c>
      <c r="AX164" s="13" t="s">
        <v>77</v>
      </c>
      <c r="AY164" s="242" t="s">
        <v>136</v>
      </c>
    </row>
    <row r="165" s="14" customFormat="1">
      <c r="A165" s="14"/>
      <c r="B165" s="243"/>
      <c r="C165" s="244"/>
      <c r="D165" s="233" t="s">
        <v>145</v>
      </c>
      <c r="E165" s="245" t="s">
        <v>1</v>
      </c>
      <c r="F165" s="246" t="s">
        <v>147</v>
      </c>
      <c r="G165" s="244"/>
      <c r="H165" s="247">
        <v>1.3680000000000001</v>
      </c>
      <c r="I165" s="248"/>
      <c r="J165" s="244"/>
      <c r="K165" s="244"/>
      <c r="L165" s="249"/>
      <c r="M165" s="250"/>
      <c r="N165" s="251"/>
      <c r="O165" s="251"/>
      <c r="P165" s="251"/>
      <c r="Q165" s="251"/>
      <c r="R165" s="251"/>
      <c r="S165" s="251"/>
      <c r="T165" s="252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53" t="s">
        <v>145</v>
      </c>
      <c r="AU165" s="253" t="s">
        <v>86</v>
      </c>
      <c r="AV165" s="14" t="s">
        <v>143</v>
      </c>
      <c r="AW165" s="14" t="s">
        <v>32</v>
      </c>
      <c r="AX165" s="14" t="s">
        <v>33</v>
      </c>
      <c r="AY165" s="253" t="s">
        <v>136</v>
      </c>
    </row>
    <row r="166" s="12" customFormat="1" ht="22.8" customHeight="1">
      <c r="A166" s="12"/>
      <c r="B166" s="202"/>
      <c r="C166" s="203"/>
      <c r="D166" s="204" t="s">
        <v>76</v>
      </c>
      <c r="E166" s="216" t="s">
        <v>373</v>
      </c>
      <c r="F166" s="216" t="s">
        <v>374</v>
      </c>
      <c r="G166" s="203"/>
      <c r="H166" s="203"/>
      <c r="I166" s="206"/>
      <c r="J166" s="217">
        <f>BK166</f>
        <v>0</v>
      </c>
      <c r="K166" s="203"/>
      <c r="L166" s="208"/>
      <c r="M166" s="209"/>
      <c r="N166" s="210"/>
      <c r="O166" s="210"/>
      <c r="P166" s="211">
        <f>P167</f>
        <v>0</v>
      </c>
      <c r="Q166" s="210"/>
      <c r="R166" s="211">
        <f>R167</f>
        <v>0</v>
      </c>
      <c r="S166" s="210"/>
      <c r="T166" s="212">
        <f>T167</f>
        <v>0</v>
      </c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R166" s="213" t="s">
        <v>33</v>
      </c>
      <c r="AT166" s="214" t="s">
        <v>76</v>
      </c>
      <c r="AU166" s="214" t="s">
        <v>33</v>
      </c>
      <c r="AY166" s="213" t="s">
        <v>136</v>
      </c>
      <c r="BK166" s="215">
        <f>BK167</f>
        <v>0</v>
      </c>
    </row>
    <row r="167" s="2" customFormat="1" ht="37.8" customHeight="1">
      <c r="A167" s="38"/>
      <c r="B167" s="39"/>
      <c r="C167" s="218" t="s">
        <v>236</v>
      </c>
      <c r="D167" s="218" t="s">
        <v>138</v>
      </c>
      <c r="E167" s="219" t="s">
        <v>429</v>
      </c>
      <c r="F167" s="220" t="s">
        <v>430</v>
      </c>
      <c r="G167" s="221" t="s">
        <v>378</v>
      </c>
      <c r="H167" s="222">
        <v>22.131</v>
      </c>
      <c r="I167" s="223"/>
      <c r="J167" s="224">
        <f>ROUND(I167*H167,2)</f>
        <v>0</v>
      </c>
      <c r="K167" s="220" t="s">
        <v>142</v>
      </c>
      <c r="L167" s="44"/>
      <c r="M167" s="274" t="s">
        <v>1</v>
      </c>
      <c r="N167" s="275" t="s">
        <v>42</v>
      </c>
      <c r="O167" s="276"/>
      <c r="P167" s="277">
        <f>O167*H167</f>
        <v>0</v>
      </c>
      <c r="Q167" s="277">
        <v>0</v>
      </c>
      <c r="R167" s="277">
        <f>Q167*H167</f>
        <v>0</v>
      </c>
      <c r="S167" s="277">
        <v>0</v>
      </c>
      <c r="T167" s="278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29" t="s">
        <v>143</v>
      </c>
      <c r="AT167" s="229" t="s">
        <v>138</v>
      </c>
      <c r="AU167" s="229" t="s">
        <v>86</v>
      </c>
      <c r="AY167" s="17" t="s">
        <v>136</v>
      </c>
      <c r="BE167" s="230">
        <f>IF(N167="základní",J167,0)</f>
        <v>0</v>
      </c>
      <c r="BF167" s="230">
        <f>IF(N167="snížená",J167,0)</f>
        <v>0</v>
      </c>
      <c r="BG167" s="230">
        <f>IF(N167="zákl. přenesená",J167,0)</f>
        <v>0</v>
      </c>
      <c r="BH167" s="230">
        <f>IF(N167="sníž. přenesená",J167,0)</f>
        <v>0</v>
      </c>
      <c r="BI167" s="230">
        <f>IF(N167="nulová",J167,0)</f>
        <v>0</v>
      </c>
      <c r="BJ167" s="17" t="s">
        <v>33</v>
      </c>
      <c r="BK167" s="230">
        <f>ROUND(I167*H167,2)</f>
        <v>0</v>
      </c>
      <c r="BL167" s="17" t="s">
        <v>143</v>
      </c>
      <c r="BM167" s="229" t="s">
        <v>431</v>
      </c>
    </row>
    <row r="168" s="2" customFormat="1" ht="6.96" customHeight="1">
      <c r="A168" s="38"/>
      <c r="B168" s="66"/>
      <c r="C168" s="67"/>
      <c r="D168" s="67"/>
      <c r="E168" s="67"/>
      <c r="F168" s="67"/>
      <c r="G168" s="67"/>
      <c r="H168" s="67"/>
      <c r="I168" s="67"/>
      <c r="J168" s="67"/>
      <c r="K168" s="67"/>
      <c r="L168" s="44"/>
      <c r="M168" s="38"/>
      <c r="O168" s="38"/>
      <c r="P168" s="38"/>
      <c r="Q168" s="38"/>
      <c r="R168" s="38"/>
      <c r="S168" s="38"/>
      <c r="T168" s="38"/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</row>
  </sheetData>
  <sheetProtection sheet="1" autoFilter="0" formatColumns="0" formatRows="0" objects="1" scenarios="1" spinCount="100000" saltValue="WTjcGckmTukQLDERqV2wjGB8ZJNxfErWQd9G7QarkmFtxqUzgSMceg/VtOCbY4tFfZR+67gLkaDEuMfQKrcYxg==" hashValue="1hO9HpqHAO18UYNP4An6z4JYxj8KOsIG9uGTGCW15hK0IvdznNuf7CLqEi5SYu0U2aEfIa0Bs7mN8rmGfuj00g==" algorithmName="SHA-512" password="C731"/>
  <autoFilter ref="C120:K167"/>
  <mergeCells count="9">
    <mergeCell ref="E7:H7"/>
    <mergeCell ref="E9:H9"/>
    <mergeCell ref="E18:H18"/>
    <mergeCell ref="E27:H27"/>
    <mergeCell ref="E85:H85"/>
    <mergeCell ref="E87:H87"/>
    <mergeCell ref="E111:H111"/>
    <mergeCell ref="E113:H11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92</v>
      </c>
    </row>
    <row r="3" s="1" customFormat="1" ht="6.96" customHeight="1">
      <c r="B3" s="136"/>
      <c r="C3" s="137"/>
      <c r="D3" s="137"/>
      <c r="E3" s="137"/>
      <c r="F3" s="137"/>
      <c r="G3" s="137"/>
      <c r="H3" s="137"/>
      <c r="I3" s="137"/>
      <c r="J3" s="137"/>
      <c r="K3" s="137"/>
      <c r="L3" s="20"/>
      <c r="AT3" s="17" t="s">
        <v>86</v>
      </c>
    </row>
    <row r="4" s="1" customFormat="1" ht="24.96" customHeight="1">
      <c r="B4" s="20"/>
      <c r="D4" s="138" t="s">
        <v>105</v>
      </c>
      <c r="L4" s="20"/>
      <c r="M4" s="13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0" t="s">
        <v>16</v>
      </c>
      <c r="L6" s="20"/>
    </row>
    <row r="7" s="1" customFormat="1" ht="26.25" customHeight="1">
      <c r="B7" s="20"/>
      <c r="E7" s="141" t="str">
        <f>'Rekapitulace stavby'!K6</f>
        <v>Výstavba víceúčelového areálu pro sportovní a volnočasové aktivity v obci Volfířov</v>
      </c>
      <c r="F7" s="140"/>
      <c r="G7" s="140"/>
      <c r="H7" s="140"/>
      <c r="L7" s="20"/>
    </row>
    <row r="8" s="2" customFormat="1" ht="12" customHeight="1">
      <c r="A8" s="38"/>
      <c r="B8" s="44"/>
      <c r="C8" s="38"/>
      <c r="D8" s="140" t="s">
        <v>106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2" t="s">
        <v>432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0" t="s">
        <v>18</v>
      </c>
      <c r="E11" s="38"/>
      <c r="F11" s="143" t="s">
        <v>1</v>
      </c>
      <c r="G11" s="38"/>
      <c r="H11" s="38"/>
      <c r="I11" s="140" t="s">
        <v>19</v>
      </c>
      <c r="J11" s="143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0" t="s">
        <v>20</v>
      </c>
      <c r="E12" s="38"/>
      <c r="F12" s="143" t="s">
        <v>21</v>
      </c>
      <c r="G12" s="38"/>
      <c r="H12" s="38"/>
      <c r="I12" s="140" t="s">
        <v>22</v>
      </c>
      <c r="J12" s="144" t="str">
        <f>'Rekapitulace stavby'!AN8</f>
        <v>13. 2. 2023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0" t="s">
        <v>24</v>
      </c>
      <c r="E14" s="38"/>
      <c r="F14" s="38"/>
      <c r="G14" s="38"/>
      <c r="H14" s="38"/>
      <c r="I14" s="140" t="s">
        <v>25</v>
      </c>
      <c r="J14" s="143" t="s">
        <v>1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3" t="s">
        <v>26</v>
      </c>
      <c r="F15" s="38"/>
      <c r="G15" s="38"/>
      <c r="H15" s="38"/>
      <c r="I15" s="140" t="s">
        <v>27</v>
      </c>
      <c r="J15" s="143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0" t="s">
        <v>28</v>
      </c>
      <c r="E17" s="38"/>
      <c r="F17" s="38"/>
      <c r="G17" s="38"/>
      <c r="H17" s="38"/>
      <c r="I17" s="140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3"/>
      <c r="G18" s="143"/>
      <c r="H18" s="143"/>
      <c r="I18" s="140" t="s">
        <v>27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0" t="s">
        <v>30</v>
      </c>
      <c r="E20" s="38"/>
      <c r="F20" s="38"/>
      <c r="G20" s="38"/>
      <c r="H20" s="38"/>
      <c r="I20" s="140" t="s">
        <v>25</v>
      </c>
      <c r="J20" s="143" t="s">
        <v>1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3" t="s">
        <v>31</v>
      </c>
      <c r="F21" s="38"/>
      <c r="G21" s="38"/>
      <c r="H21" s="38"/>
      <c r="I21" s="140" t="s">
        <v>27</v>
      </c>
      <c r="J21" s="143" t="s">
        <v>1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0" t="s">
        <v>34</v>
      </c>
      <c r="E23" s="38"/>
      <c r="F23" s="38"/>
      <c r="G23" s="38"/>
      <c r="H23" s="38"/>
      <c r="I23" s="140" t="s">
        <v>25</v>
      </c>
      <c r="J23" s="143" t="s">
        <v>1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3" t="s">
        <v>35</v>
      </c>
      <c r="F24" s="38"/>
      <c r="G24" s="38"/>
      <c r="H24" s="38"/>
      <c r="I24" s="140" t="s">
        <v>27</v>
      </c>
      <c r="J24" s="143" t="s">
        <v>1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0" t="s">
        <v>36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5"/>
      <c r="B27" s="146"/>
      <c r="C27" s="145"/>
      <c r="D27" s="145"/>
      <c r="E27" s="147" t="s">
        <v>1</v>
      </c>
      <c r="F27" s="147"/>
      <c r="G27" s="147"/>
      <c r="H27" s="147"/>
      <c r="I27" s="145"/>
      <c r="J27" s="145"/>
      <c r="K27" s="145"/>
      <c r="L27" s="148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9"/>
      <c r="E29" s="149"/>
      <c r="F29" s="149"/>
      <c r="G29" s="149"/>
      <c r="H29" s="149"/>
      <c r="I29" s="149"/>
      <c r="J29" s="149"/>
      <c r="K29" s="149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0" t="s">
        <v>37</v>
      </c>
      <c r="E30" s="38"/>
      <c r="F30" s="38"/>
      <c r="G30" s="38"/>
      <c r="H30" s="38"/>
      <c r="I30" s="38"/>
      <c r="J30" s="151">
        <f>ROUND(J123, 0)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9"/>
      <c r="E31" s="149"/>
      <c r="F31" s="149"/>
      <c r="G31" s="149"/>
      <c r="H31" s="149"/>
      <c r="I31" s="149"/>
      <c r="J31" s="149"/>
      <c r="K31" s="149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2" t="s">
        <v>39</v>
      </c>
      <c r="G32" s="38"/>
      <c r="H32" s="38"/>
      <c r="I32" s="152" t="s">
        <v>38</v>
      </c>
      <c r="J32" s="152" t="s">
        <v>40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3" t="s">
        <v>41</v>
      </c>
      <c r="E33" s="140" t="s">
        <v>42</v>
      </c>
      <c r="F33" s="154">
        <f>ROUND((SUM(BE123:BE180)),  0)</f>
        <v>0</v>
      </c>
      <c r="G33" s="38"/>
      <c r="H33" s="38"/>
      <c r="I33" s="155">
        <v>0.20999999999999999</v>
      </c>
      <c r="J33" s="154">
        <f>ROUND(((SUM(BE123:BE180))*I33),  0)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0" t="s">
        <v>43</v>
      </c>
      <c r="F34" s="154">
        <f>ROUND((SUM(BF123:BF180)),  0)</f>
        <v>0</v>
      </c>
      <c r="G34" s="38"/>
      <c r="H34" s="38"/>
      <c r="I34" s="155">
        <v>0.14999999999999999</v>
      </c>
      <c r="J34" s="154">
        <f>ROUND(((SUM(BF123:BF180))*I34),  0)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0" t="s">
        <v>44</v>
      </c>
      <c r="F35" s="154">
        <f>ROUND((SUM(BG123:BG180)),  0)</f>
        <v>0</v>
      </c>
      <c r="G35" s="38"/>
      <c r="H35" s="38"/>
      <c r="I35" s="155">
        <v>0.20999999999999999</v>
      </c>
      <c r="J35" s="154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0" t="s">
        <v>45</v>
      </c>
      <c r="F36" s="154">
        <f>ROUND((SUM(BH123:BH180)),  0)</f>
        <v>0</v>
      </c>
      <c r="G36" s="38"/>
      <c r="H36" s="38"/>
      <c r="I36" s="155">
        <v>0.14999999999999999</v>
      </c>
      <c r="J36" s="154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0" t="s">
        <v>46</v>
      </c>
      <c r="F37" s="154">
        <f>ROUND((SUM(BI123:BI180)),  0)</f>
        <v>0</v>
      </c>
      <c r="G37" s="38"/>
      <c r="H37" s="38"/>
      <c r="I37" s="155">
        <v>0</v>
      </c>
      <c r="J37" s="154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6"/>
      <c r="D39" s="157" t="s">
        <v>47</v>
      </c>
      <c r="E39" s="158"/>
      <c r="F39" s="158"/>
      <c r="G39" s="159" t="s">
        <v>48</v>
      </c>
      <c r="H39" s="160" t="s">
        <v>49</v>
      </c>
      <c r="I39" s="158"/>
      <c r="J39" s="161">
        <f>SUM(J30:J37)</f>
        <v>0</v>
      </c>
      <c r="K39" s="162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63" t="s">
        <v>50</v>
      </c>
      <c r="E50" s="164"/>
      <c r="F50" s="164"/>
      <c r="G50" s="163" t="s">
        <v>51</v>
      </c>
      <c r="H50" s="164"/>
      <c r="I50" s="164"/>
      <c r="J50" s="164"/>
      <c r="K50" s="16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65" t="s">
        <v>52</v>
      </c>
      <c r="E61" s="166"/>
      <c r="F61" s="167" t="s">
        <v>53</v>
      </c>
      <c r="G61" s="165" t="s">
        <v>52</v>
      </c>
      <c r="H61" s="166"/>
      <c r="I61" s="166"/>
      <c r="J61" s="168" t="s">
        <v>53</v>
      </c>
      <c r="K61" s="16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63" t="s">
        <v>54</v>
      </c>
      <c r="E65" s="169"/>
      <c r="F65" s="169"/>
      <c r="G65" s="163" t="s">
        <v>55</v>
      </c>
      <c r="H65" s="169"/>
      <c r="I65" s="169"/>
      <c r="J65" s="169"/>
      <c r="K65" s="16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65" t="s">
        <v>52</v>
      </c>
      <c r="E76" s="166"/>
      <c r="F76" s="167" t="s">
        <v>53</v>
      </c>
      <c r="G76" s="165" t="s">
        <v>52</v>
      </c>
      <c r="H76" s="166"/>
      <c r="I76" s="166"/>
      <c r="J76" s="168" t="s">
        <v>53</v>
      </c>
      <c r="K76" s="16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0"/>
      <c r="C77" s="171"/>
      <c r="D77" s="171"/>
      <c r="E77" s="171"/>
      <c r="F77" s="171"/>
      <c r="G77" s="171"/>
      <c r="H77" s="171"/>
      <c r="I77" s="171"/>
      <c r="J77" s="171"/>
      <c r="K77" s="17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72"/>
      <c r="C81" s="173"/>
      <c r="D81" s="173"/>
      <c r="E81" s="173"/>
      <c r="F81" s="173"/>
      <c r="G81" s="173"/>
      <c r="H81" s="173"/>
      <c r="I81" s="173"/>
      <c r="J81" s="173"/>
      <c r="K81" s="17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108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26.25" customHeight="1">
      <c r="A85" s="38"/>
      <c r="B85" s="39"/>
      <c r="C85" s="40"/>
      <c r="D85" s="40"/>
      <c r="E85" s="174" t="str">
        <f>E7</f>
        <v>Výstavba víceúčelového areálu pro sportovní a volnočasové aktivity v obci Volfířov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106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SO01d - Dešťová kanalizace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 xml:space="preserve"> </v>
      </c>
      <c r="G89" s="40"/>
      <c r="H89" s="40"/>
      <c r="I89" s="32" t="s">
        <v>22</v>
      </c>
      <c r="J89" s="79" t="str">
        <f>IF(J12="","",J12)</f>
        <v>13. 2. 2023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24</v>
      </c>
      <c r="D91" s="40"/>
      <c r="E91" s="40"/>
      <c r="F91" s="27" t="str">
        <f>E15</f>
        <v>Obec Volfířov</v>
      </c>
      <c r="G91" s="40"/>
      <c r="H91" s="40"/>
      <c r="I91" s="32" t="s">
        <v>30</v>
      </c>
      <c r="J91" s="36" t="str">
        <f>E21</f>
        <v>f-plan spol. s r.o.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28</v>
      </c>
      <c r="D92" s="40"/>
      <c r="E92" s="40"/>
      <c r="F92" s="27" t="str">
        <f>IF(E18="","",E18)</f>
        <v>Vyplň údaj</v>
      </c>
      <c r="G92" s="40"/>
      <c r="H92" s="40"/>
      <c r="I92" s="32" t="s">
        <v>34</v>
      </c>
      <c r="J92" s="36" t="str">
        <f>E24</f>
        <v>Martin Lang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75" t="s">
        <v>109</v>
      </c>
      <c r="D94" s="176"/>
      <c r="E94" s="176"/>
      <c r="F94" s="176"/>
      <c r="G94" s="176"/>
      <c r="H94" s="176"/>
      <c r="I94" s="176"/>
      <c r="J94" s="177" t="s">
        <v>110</v>
      </c>
      <c r="K94" s="176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78" t="s">
        <v>111</v>
      </c>
      <c r="D96" s="40"/>
      <c r="E96" s="40"/>
      <c r="F96" s="40"/>
      <c r="G96" s="40"/>
      <c r="H96" s="40"/>
      <c r="I96" s="40"/>
      <c r="J96" s="110">
        <f>J123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112</v>
      </c>
    </row>
    <row r="97" s="9" customFormat="1" ht="24.96" customHeight="1">
      <c r="A97" s="9"/>
      <c r="B97" s="179"/>
      <c r="C97" s="180"/>
      <c r="D97" s="181" t="s">
        <v>113</v>
      </c>
      <c r="E97" s="182"/>
      <c r="F97" s="182"/>
      <c r="G97" s="182"/>
      <c r="H97" s="182"/>
      <c r="I97" s="182"/>
      <c r="J97" s="183">
        <f>J124</f>
        <v>0</v>
      </c>
      <c r="K97" s="180"/>
      <c r="L97" s="18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5"/>
      <c r="C98" s="186"/>
      <c r="D98" s="187" t="s">
        <v>114</v>
      </c>
      <c r="E98" s="188"/>
      <c r="F98" s="188"/>
      <c r="G98" s="188"/>
      <c r="H98" s="188"/>
      <c r="I98" s="188"/>
      <c r="J98" s="189">
        <f>J125</f>
        <v>0</v>
      </c>
      <c r="K98" s="186"/>
      <c r="L98" s="19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5"/>
      <c r="C99" s="186"/>
      <c r="D99" s="187" t="s">
        <v>116</v>
      </c>
      <c r="E99" s="188"/>
      <c r="F99" s="188"/>
      <c r="G99" s="188"/>
      <c r="H99" s="188"/>
      <c r="I99" s="188"/>
      <c r="J99" s="189">
        <f>J155</f>
        <v>0</v>
      </c>
      <c r="K99" s="186"/>
      <c r="L99" s="19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5"/>
      <c r="C100" s="186"/>
      <c r="D100" s="187" t="s">
        <v>433</v>
      </c>
      <c r="E100" s="188"/>
      <c r="F100" s="188"/>
      <c r="G100" s="188"/>
      <c r="H100" s="188"/>
      <c r="I100" s="188"/>
      <c r="J100" s="189">
        <f>J161</f>
        <v>0</v>
      </c>
      <c r="K100" s="186"/>
      <c r="L100" s="19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5"/>
      <c r="C101" s="186"/>
      <c r="D101" s="187" t="s">
        <v>118</v>
      </c>
      <c r="E101" s="188"/>
      <c r="F101" s="188"/>
      <c r="G101" s="188"/>
      <c r="H101" s="188"/>
      <c r="I101" s="188"/>
      <c r="J101" s="189">
        <f>J165</f>
        <v>0</v>
      </c>
      <c r="K101" s="186"/>
      <c r="L101" s="19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5"/>
      <c r="C102" s="186"/>
      <c r="D102" s="187" t="s">
        <v>119</v>
      </c>
      <c r="E102" s="188"/>
      <c r="F102" s="188"/>
      <c r="G102" s="188"/>
      <c r="H102" s="188"/>
      <c r="I102" s="188"/>
      <c r="J102" s="189">
        <f>J174</f>
        <v>0</v>
      </c>
      <c r="K102" s="186"/>
      <c r="L102" s="19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5"/>
      <c r="C103" s="186"/>
      <c r="D103" s="187" t="s">
        <v>120</v>
      </c>
      <c r="E103" s="188"/>
      <c r="F103" s="188"/>
      <c r="G103" s="188"/>
      <c r="H103" s="188"/>
      <c r="I103" s="188"/>
      <c r="J103" s="189">
        <f>J179</f>
        <v>0</v>
      </c>
      <c r="K103" s="186"/>
      <c r="L103" s="19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2" customFormat="1" ht="21.84" customHeight="1">
      <c r="A104" s="38"/>
      <c r="B104" s="39"/>
      <c r="C104" s="40"/>
      <c r="D104" s="40"/>
      <c r="E104" s="40"/>
      <c r="F104" s="40"/>
      <c r="G104" s="40"/>
      <c r="H104" s="40"/>
      <c r="I104" s="40"/>
      <c r="J104" s="40"/>
      <c r="K104" s="40"/>
      <c r="L104" s="63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</row>
    <row r="105" s="2" customFormat="1" ht="6.96" customHeight="1">
      <c r="A105" s="38"/>
      <c r="B105" s="66"/>
      <c r="C105" s="67"/>
      <c r="D105" s="67"/>
      <c r="E105" s="67"/>
      <c r="F105" s="67"/>
      <c r="G105" s="67"/>
      <c r="H105" s="67"/>
      <c r="I105" s="67"/>
      <c r="J105" s="67"/>
      <c r="K105" s="67"/>
      <c r="L105" s="63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  <row r="109" s="2" customFormat="1" ht="6.96" customHeight="1">
      <c r="A109" s="38"/>
      <c r="B109" s="68"/>
      <c r="C109" s="69"/>
      <c r="D109" s="69"/>
      <c r="E109" s="69"/>
      <c r="F109" s="69"/>
      <c r="G109" s="69"/>
      <c r="H109" s="69"/>
      <c r="I109" s="69"/>
      <c r="J109" s="69"/>
      <c r="K109" s="69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24.96" customHeight="1">
      <c r="A110" s="38"/>
      <c r="B110" s="39"/>
      <c r="C110" s="23" t="s">
        <v>121</v>
      </c>
      <c r="D110" s="40"/>
      <c r="E110" s="40"/>
      <c r="F110" s="40"/>
      <c r="G110" s="40"/>
      <c r="H110" s="40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6.96" customHeight="1">
      <c r="A111" s="38"/>
      <c r="B111" s="39"/>
      <c r="C111" s="40"/>
      <c r="D111" s="40"/>
      <c r="E111" s="40"/>
      <c r="F111" s="40"/>
      <c r="G111" s="40"/>
      <c r="H111" s="40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2" customHeight="1">
      <c r="A112" s="38"/>
      <c r="B112" s="39"/>
      <c r="C112" s="32" t="s">
        <v>16</v>
      </c>
      <c r="D112" s="40"/>
      <c r="E112" s="40"/>
      <c r="F112" s="40"/>
      <c r="G112" s="40"/>
      <c r="H112" s="40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26.25" customHeight="1">
      <c r="A113" s="38"/>
      <c r="B113" s="39"/>
      <c r="C113" s="40"/>
      <c r="D113" s="40"/>
      <c r="E113" s="174" t="str">
        <f>E7</f>
        <v>Výstavba víceúčelového areálu pro sportovní a volnočasové aktivity v obci Volfířov</v>
      </c>
      <c r="F113" s="32"/>
      <c r="G113" s="32"/>
      <c r="H113" s="32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2" customHeight="1">
      <c r="A114" s="38"/>
      <c r="B114" s="39"/>
      <c r="C114" s="32" t="s">
        <v>106</v>
      </c>
      <c r="D114" s="40"/>
      <c r="E114" s="40"/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6.5" customHeight="1">
      <c r="A115" s="38"/>
      <c r="B115" s="39"/>
      <c r="C115" s="40"/>
      <c r="D115" s="40"/>
      <c r="E115" s="76" t="str">
        <f>E9</f>
        <v>SO01d - Dešťová kanalizace</v>
      </c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6.96" customHeight="1">
      <c r="A116" s="38"/>
      <c r="B116" s="39"/>
      <c r="C116" s="40"/>
      <c r="D116" s="40"/>
      <c r="E116" s="40"/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2" customHeight="1">
      <c r="A117" s="38"/>
      <c r="B117" s="39"/>
      <c r="C117" s="32" t="s">
        <v>20</v>
      </c>
      <c r="D117" s="40"/>
      <c r="E117" s="40"/>
      <c r="F117" s="27" t="str">
        <f>F12</f>
        <v xml:space="preserve"> </v>
      </c>
      <c r="G117" s="40"/>
      <c r="H117" s="40"/>
      <c r="I117" s="32" t="s">
        <v>22</v>
      </c>
      <c r="J117" s="79" t="str">
        <f>IF(J12="","",J12)</f>
        <v>13. 2. 2023</v>
      </c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6.96" customHeight="1">
      <c r="A118" s="38"/>
      <c r="B118" s="39"/>
      <c r="C118" s="40"/>
      <c r="D118" s="40"/>
      <c r="E118" s="40"/>
      <c r="F118" s="40"/>
      <c r="G118" s="40"/>
      <c r="H118" s="40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5.15" customHeight="1">
      <c r="A119" s="38"/>
      <c r="B119" s="39"/>
      <c r="C119" s="32" t="s">
        <v>24</v>
      </c>
      <c r="D119" s="40"/>
      <c r="E119" s="40"/>
      <c r="F119" s="27" t="str">
        <f>E15</f>
        <v>Obec Volfířov</v>
      </c>
      <c r="G119" s="40"/>
      <c r="H119" s="40"/>
      <c r="I119" s="32" t="s">
        <v>30</v>
      </c>
      <c r="J119" s="36" t="str">
        <f>E21</f>
        <v>f-plan spol. s r.o.</v>
      </c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5.15" customHeight="1">
      <c r="A120" s="38"/>
      <c r="B120" s="39"/>
      <c r="C120" s="32" t="s">
        <v>28</v>
      </c>
      <c r="D120" s="40"/>
      <c r="E120" s="40"/>
      <c r="F120" s="27" t="str">
        <f>IF(E18="","",E18)</f>
        <v>Vyplň údaj</v>
      </c>
      <c r="G120" s="40"/>
      <c r="H120" s="40"/>
      <c r="I120" s="32" t="s">
        <v>34</v>
      </c>
      <c r="J120" s="36" t="str">
        <f>E24</f>
        <v>Martin Lang</v>
      </c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0.32" customHeight="1">
      <c r="A121" s="38"/>
      <c r="B121" s="39"/>
      <c r="C121" s="40"/>
      <c r="D121" s="40"/>
      <c r="E121" s="40"/>
      <c r="F121" s="40"/>
      <c r="G121" s="40"/>
      <c r="H121" s="40"/>
      <c r="I121" s="40"/>
      <c r="J121" s="40"/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11" customFormat="1" ht="29.28" customHeight="1">
      <c r="A122" s="191"/>
      <c r="B122" s="192"/>
      <c r="C122" s="193" t="s">
        <v>122</v>
      </c>
      <c r="D122" s="194" t="s">
        <v>62</v>
      </c>
      <c r="E122" s="194" t="s">
        <v>58</v>
      </c>
      <c r="F122" s="194" t="s">
        <v>59</v>
      </c>
      <c r="G122" s="194" t="s">
        <v>123</v>
      </c>
      <c r="H122" s="194" t="s">
        <v>124</v>
      </c>
      <c r="I122" s="194" t="s">
        <v>125</v>
      </c>
      <c r="J122" s="194" t="s">
        <v>110</v>
      </c>
      <c r="K122" s="195" t="s">
        <v>126</v>
      </c>
      <c r="L122" s="196"/>
      <c r="M122" s="100" t="s">
        <v>1</v>
      </c>
      <c r="N122" s="101" t="s">
        <v>41</v>
      </c>
      <c r="O122" s="101" t="s">
        <v>127</v>
      </c>
      <c r="P122" s="101" t="s">
        <v>128</v>
      </c>
      <c r="Q122" s="101" t="s">
        <v>129</v>
      </c>
      <c r="R122" s="101" t="s">
        <v>130</v>
      </c>
      <c r="S122" s="101" t="s">
        <v>131</v>
      </c>
      <c r="T122" s="102" t="s">
        <v>132</v>
      </c>
      <c r="U122" s="191"/>
      <c r="V122" s="191"/>
      <c r="W122" s="191"/>
      <c r="X122" s="191"/>
      <c r="Y122" s="191"/>
      <c r="Z122" s="191"/>
      <c r="AA122" s="191"/>
      <c r="AB122" s="191"/>
      <c r="AC122" s="191"/>
      <c r="AD122" s="191"/>
      <c r="AE122" s="191"/>
    </row>
    <row r="123" s="2" customFormat="1" ht="22.8" customHeight="1">
      <c r="A123" s="38"/>
      <c r="B123" s="39"/>
      <c r="C123" s="107" t="s">
        <v>133</v>
      </c>
      <c r="D123" s="40"/>
      <c r="E123" s="40"/>
      <c r="F123" s="40"/>
      <c r="G123" s="40"/>
      <c r="H123" s="40"/>
      <c r="I123" s="40"/>
      <c r="J123" s="197">
        <f>BK123</f>
        <v>0</v>
      </c>
      <c r="K123" s="40"/>
      <c r="L123" s="44"/>
      <c r="M123" s="103"/>
      <c r="N123" s="198"/>
      <c r="O123" s="104"/>
      <c r="P123" s="199">
        <f>P124</f>
        <v>0</v>
      </c>
      <c r="Q123" s="104"/>
      <c r="R123" s="199">
        <f>R124</f>
        <v>40.480905999999997</v>
      </c>
      <c r="S123" s="104"/>
      <c r="T123" s="200">
        <f>T124</f>
        <v>0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T123" s="17" t="s">
        <v>76</v>
      </c>
      <c r="AU123" s="17" t="s">
        <v>112</v>
      </c>
      <c r="BK123" s="201">
        <f>BK124</f>
        <v>0</v>
      </c>
    </row>
    <row r="124" s="12" customFormat="1" ht="25.92" customHeight="1">
      <c r="A124" s="12"/>
      <c r="B124" s="202"/>
      <c r="C124" s="203"/>
      <c r="D124" s="204" t="s">
        <v>76</v>
      </c>
      <c r="E124" s="205" t="s">
        <v>134</v>
      </c>
      <c r="F124" s="205" t="s">
        <v>135</v>
      </c>
      <c r="G124" s="203"/>
      <c r="H124" s="203"/>
      <c r="I124" s="206"/>
      <c r="J124" s="207">
        <f>BK124</f>
        <v>0</v>
      </c>
      <c r="K124" s="203"/>
      <c r="L124" s="208"/>
      <c r="M124" s="209"/>
      <c r="N124" s="210"/>
      <c r="O124" s="210"/>
      <c r="P124" s="211">
        <f>P125+P155+P161+P165+P174+P179</f>
        <v>0</v>
      </c>
      <c r="Q124" s="210"/>
      <c r="R124" s="211">
        <f>R125+R155+R161+R165+R174+R179</f>
        <v>40.480905999999997</v>
      </c>
      <c r="S124" s="210"/>
      <c r="T124" s="212">
        <f>T125+T155+T161+T165+T174+T179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13" t="s">
        <v>33</v>
      </c>
      <c r="AT124" s="214" t="s">
        <v>76</v>
      </c>
      <c r="AU124" s="214" t="s">
        <v>77</v>
      </c>
      <c r="AY124" s="213" t="s">
        <v>136</v>
      </c>
      <c r="BK124" s="215">
        <f>BK125+BK155+BK161+BK165+BK174+BK179</f>
        <v>0</v>
      </c>
    </row>
    <row r="125" s="12" customFormat="1" ht="22.8" customHeight="1">
      <c r="A125" s="12"/>
      <c r="B125" s="202"/>
      <c r="C125" s="203"/>
      <c r="D125" s="204" t="s">
        <v>76</v>
      </c>
      <c r="E125" s="216" t="s">
        <v>33</v>
      </c>
      <c r="F125" s="216" t="s">
        <v>137</v>
      </c>
      <c r="G125" s="203"/>
      <c r="H125" s="203"/>
      <c r="I125" s="206"/>
      <c r="J125" s="217">
        <f>BK125</f>
        <v>0</v>
      </c>
      <c r="K125" s="203"/>
      <c r="L125" s="208"/>
      <c r="M125" s="209"/>
      <c r="N125" s="210"/>
      <c r="O125" s="210"/>
      <c r="P125" s="211">
        <f>SUM(P126:P154)</f>
        <v>0</v>
      </c>
      <c r="Q125" s="210"/>
      <c r="R125" s="211">
        <f>SUM(R126:R154)</f>
        <v>27.84187</v>
      </c>
      <c r="S125" s="210"/>
      <c r="T125" s="212">
        <f>SUM(T126:T154)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13" t="s">
        <v>33</v>
      </c>
      <c r="AT125" s="214" t="s">
        <v>76</v>
      </c>
      <c r="AU125" s="214" t="s">
        <v>33</v>
      </c>
      <c r="AY125" s="213" t="s">
        <v>136</v>
      </c>
      <c r="BK125" s="215">
        <f>SUM(BK126:BK154)</f>
        <v>0</v>
      </c>
    </row>
    <row r="126" s="2" customFormat="1" ht="24.15" customHeight="1">
      <c r="A126" s="38"/>
      <c r="B126" s="39"/>
      <c r="C126" s="218" t="s">
        <v>33</v>
      </c>
      <c r="D126" s="218" t="s">
        <v>138</v>
      </c>
      <c r="E126" s="219" t="s">
        <v>381</v>
      </c>
      <c r="F126" s="220" t="s">
        <v>382</v>
      </c>
      <c r="G126" s="221" t="s">
        <v>141</v>
      </c>
      <c r="H126" s="222">
        <v>93.5</v>
      </c>
      <c r="I126" s="223"/>
      <c r="J126" s="224">
        <f>ROUND(I126*H126,2)</f>
        <v>0</v>
      </c>
      <c r="K126" s="220" t="s">
        <v>142</v>
      </c>
      <c r="L126" s="44"/>
      <c r="M126" s="225" t="s">
        <v>1</v>
      </c>
      <c r="N126" s="226" t="s">
        <v>42</v>
      </c>
      <c r="O126" s="91"/>
      <c r="P126" s="227">
        <f>O126*H126</f>
        <v>0</v>
      </c>
      <c r="Q126" s="227">
        <v>0</v>
      </c>
      <c r="R126" s="227">
        <f>Q126*H126</f>
        <v>0</v>
      </c>
      <c r="S126" s="227">
        <v>0</v>
      </c>
      <c r="T126" s="228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229" t="s">
        <v>143</v>
      </c>
      <c r="AT126" s="229" t="s">
        <v>138</v>
      </c>
      <c r="AU126" s="229" t="s">
        <v>86</v>
      </c>
      <c r="AY126" s="17" t="s">
        <v>136</v>
      </c>
      <c r="BE126" s="230">
        <f>IF(N126="základní",J126,0)</f>
        <v>0</v>
      </c>
      <c r="BF126" s="230">
        <f>IF(N126="snížená",J126,0)</f>
        <v>0</v>
      </c>
      <c r="BG126" s="230">
        <f>IF(N126="zákl. přenesená",J126,0)</f>
        <v>0</v>
      </c>
      <c r="BH126" s="230">
        <f>IF(N126="sníž. přenesená",J126,0)</f>
        <v>0</v>
      </c>
      <c r="BI126" s="230">
        <f>IF(N126="nulová",J126,0)</f>
        <v>0</v>
      </c>
      <c r="BJ126" s="17" t="s">
        <v>33</v>
      </c>
      <c r="BK126" s="230">
        <f>ROUND(I126*H126,2)</f>
        <v>0</v>
      </c>
      <c r="BL126" s="17" t="s">
        <v>143</v>
      </c>
      <c r="BM126" s="229" t="s">
        <v>434</v>
      </c>
    </row>
    <row r="127" s="13" customFormat="1">
      <c r="A127" s="13"/>
      <c r="B127" s="231"/>
      <c r="C127" s="232"/>
      <c r="D127" s="233" t="s">
        <v>145</v>
      </c>
      <c r="E127" s="234" t="s">
        <v>1</v>
      </c>
      <c r="F127" s="235" t="s">
        <v>435</v>
      </c>
      <c r="G127" s="232"/>
      <c r="H127" s="236">
        <v>93.5</v>
      </c>
      <c r="I127" s="237"/>
      <c r="J127" s="232"/>
      <c r="K127" s="232"/>
      <c r="L127" s="238"/>
      <c r="M127" s="239"/>
      <c r="N127" s="240"/>
      <c r="O127" s="240"/>
      <c r="P127" s="240"/>
      <c r="Q127" s="240"/>
      <c r="R127" s="240"/>
      <c r="S127" s="240"/>
      <c r="T127" s="241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2" t="s">
        <v>145</v>
      </c>
      <c r="AU127" s="242" t="s">
        <v>86</v>
      </c>
      <c r="AV127" s="13" t="s">
        <v>86</v>
      </c>
      <c r="AW127" s="13" t="s">
        <v>32</v>
      </c>
      <c r="AX127" s="13" t="s">
        <v>77</v>
      </c>
      <c r="AY127" s="242" t="s">
        <v>136</v>
      </c>
    </row>
    <row r="128" s="14" customFormat="1">
      <c r="A128" s="14"/>
      <c r="B128" s="243"/>
      <c r="C128" s="244"/>
      <c r="D128" s="233" t="s">
        <v>145</v>
      </c>
      <c r="E128" s="245" t="s">
        <v>1</v>
      </c>
      <c r="F128" s="246" t="s">
        <v>147</v>
      </c>
      <c r="G128" s="244"/>
      <c r="H128" s="247">
        <v>93.5</v>
      </c>
      <c r="I128" s="248"/>
      <c r="J128" s="244"/>
      <c r="K128" s="244"/>
      <c r="L128" s="249"/>
      <c r="M128" s="250"/>
      <c r="N128" s="251"/>
      <c r="O128" s="251"/>
      <c r="P128" s="251"/>
      <c r="Q128" s="251"/>
      <c r="R128" s="251"/>
      <c r="S128" s="251"/>
      <c r="T128" s="252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53" t="s">
        <v>145</v>
      </c>
      <c r="AU128" s="253" t="s">
        <v>86</v>
      </c>
      <c r="AV128" s="14" t="s">
        <v>143</v>
      </c>
      <c r="AW128" s="14" t="s">
        <v>32</v>
      </c>
      <c r="AX128" s="14" t="s">
        <v>33</v>
      </c>
      <c r="AY128" s="253" t="s">
        <v>136</v>
      </c>
    </row>
    <row r="129" s="2" customFormat="1" ht="44.25" customHeight="1">
      <c r="A129" s="38"/>
      <c r="B129" s="39"/>
      <c r="C129" s="218" t="s">
        <v>86</v>
      </c>
      <c r="D129" s="218" t="s">
        <v>138</v>
      </c>
      <c r="E129" s="219" t="s">
        <v>436</v>
      </c>
      <c r="F129" s="220" t="s">
        <v>437</v>
      </c>
      <c r="G129" s="221" t="s">
        <v>150</v>
      </c>
      <c r="H129" s="222">
        <v>81.599999999999994</v>
      </c>
      <c r="I129" s="223"/>
      <c r="J129" s="224">
        <f>ROUND(I129*H129,2)</f>
        <v>0</v>
      </c>
      <c r="K129" s="220" t="s">
        <v>142</v>
      </c>
      <c r="L129" s="44"/>
      <c r="M129" s="225" t="s">
        <v>1</v>
      </c>
      <c r="N129" s="226" t="s">
        <v>42</v>
      </c>
      <c r="O129" s="91"/>
      <c r="P129" s="227">
        <f>O129*H129</f>
        <v>0</v>
      </c>
      <c r="Q129" s="227">
        <v>0</v>
      </c>
      <c r="R129" s="227">
        <f>Q129*H129</f>
        <v>0</v>
      </c>
      <c r="S129" s="227">
        <v>0</v>
      </c>
      <c r="T129" s="228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29" t="s">
        <v>143</v>
      </c>
      <c r="AT129" s="229" t="s">
        <v>138</v>
      </c>
      <c r="AU129" s="229" t="s">
        <v>86</v>
      </c>
      <c r="AY129" s="17" t="s">
        <v>136</v>
      </c>
      <c r="BE129" s="230">
        <f>IF(N129="základní",J129,0)</f>
        <v>0</v>
      </c>
      <c r="BF129" s="230">
        <f>IF(N129="snížená",J129,0)</f>
        <v>0</v>
      </c>
      <c r="BG129" s="230">
        <f>IF(N129="zákl. přenesená",J129,0)</f>
        <v>0</v>
      </c>
      <c r="BH129" s="230">
        <f>IF(N129="sníž. přenesená",J129,0)</f>
        <v>0</v>
      </c>
      <c r="BI129" s="230">
        <f>IF(N129="nulová",J129,0)</f>
        <v>0</v>
      </c>
      <c r="BJ129" s="17" t="s">
        <v>33</v>
      </c>
      <c r="BK129" s="230">
        <f>ROUND(I129*H129,2)</f>
        <v>0</v>
      </c>
      <c r="BL129" s="17" t="s">
        <v>143</v>
      </c>
      <c r="BM129" s="229" t="s">
        <v>438</v>
      </c>
    </row>
    <row r="130" s="13" customFormat="1">
      <c r="A130" s="13"/>
      <c r="B130" s="231"/>
      <c r="C130" s="232"/>
      <c r="D130" s="233" t="s">
        <v>145</v>
      </c>
      <c r="E130" s="234" t="s">
        <v>1</v>
      </c>
      <c r="F130" s="235" t="s">
        <v>439</v>
      </c>
      <c r="G130" s="232"/>
      <c r="H130" s="236">
        <v>81.599999999999994</v>
      </c>
      <c r="I130" s="237"/>
      <c r="J130" s="232"/>
      <c r="K130" s="232"/>
      <c r="L130" s="238"/>
      <c r="M130" s="239"/>
      <c r="N130" s="240"/>
      <c r="O130" s="240"/>
      <c r="P130" s="240"/>
      <c r="Q130" s="240"/>
      <c r="R130" s="240"/>
      <c r="S130" s="240"/>
      <c r="T130" s="241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2" t="s">
        <v>145</v>
      </c>
      <c r="AU130" s="242" t="s">
        <v>86</v>
      </c>
      <c r="AV130" s="13" t="s">
        <v>86</v>
      </c>
      <c r="AW130" s="13" t="s">
        <v>32</v>
      </c>
      <c r="AX130" s="13" t="s">
        <v>77</v>
      </c>
      <c r="AY130" s="242" t="s">
        <v>136</v>
      </c>
    </row>
    <row r="131" s="14" customFormat="1">
      <c r="A131" s="14"/>
      <c r="B131" s="243"/>
      <c r="C131" s="244"/>
      <c r="D131" s="233" t="s">
        <v>145</v>
      </c>
      <c r="E131" s="245" t="s">
        <v>1</v>
      </c>
      <c r="F131" s="246" t="s">
        <v>147</v>
      </c>
      <c r="G131" s="244"/>
      <c r="H131" s="247">
        <v>81.599999999999994</v>
      </c>
      <c r="I131" s="248"/>
      <c r="J131" s="244"/>
      <c r="K131" s="244"/>
      <c r="L131" s="249"/>
      <c r="M131" s="250"/>
      <c r="N131" s="251"/>
      <c r="O131" s="251"/>
      <c r="P131" s="251"/>
      <c r="Q131" s="251"/>
      <c r="R131" s="251"/>
      <c r="S131" s="251"/>
      <c r="T131" s="252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53" t="s">
        <v>145</v>
      </c>
      <c r="AU131" s="253" t="s">
        <v>86</v>
      </c>
      <c r="AV131" s="14" t="s">
        <v>143</v>
      </c>
      <c r="AW131" s="14" t="s">
        <v>32</v>
      </c>
      <c r="AX131" s="14" t="s">
        <v>33</v>
      </c>
      <c r="AY131" s="253" t="s">
        <v>136</v>
      </c>
    </row>
    <row r="132" s="2" customFormat="1" ht="62.7" customHeight="1">
      <c r="A132" s="38"/>
      <c r="B132" s="39"/>
      <c r="C132" s="218" t="s">
        <v>153</v>
      </c>
      <c r="D132" s="218" t="s">
        <v>138</v>
      </c>
      <c r="E132" s="219" t="s">
        <v>165</v>
      </c>
      <c r="F132" s="220" t="s">
        <v>166</v>
      </c>
      <c r="G132" s="221" t="s">
        <v>150</v>
      </c>
      <c r="H132" s="222">
        <v>81.599999999999994</v>
      </c>
      <c r="I132" s="223"/>
      <c r="J132" s="224">
        <f>ROUND(I132*H132,2)</f>
        <v>0</v>
      </c>
      <c r="K132" s="220" t="s">
        <v>142</v>
      </c>
      <c r="L132" s="44"/>
      <c r="M132" s="225" t="s">
        <v>1</v>
      </c>
      <c r="N132" s="226" t="s">
        <v>42</v>
      </c>
      <c r="O132" s="91"/>
      <c r="P132" s="227">
        <f>O132*H132</f>
        <v>0</v>
      </c>
      <c r="Q132" s="227">
        <v>0</v>
      </c>
      <c r="R132" s="227">
        <f>Q132*H132</f>
        <v>0</v>
      </c>
      <c r="S132" s="227">
        <v>0</v>
      </c>
      <c r="T132" s="228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29" t="s">
        <v>143</v>
      </c>
      <c r="AT132" s="229" t="s">
        <v>138</v>
      </c>
      <c r="AU132" s="229" t="s">
        <v>86</v>
      </c>
      <c r="AY132" s="17" t="s">
        <v>136</v>
      </c>
      <c r="BE132" s="230">
        <f>IF(N132="základní",J132,0)</f>
        <v>0</v>
      </c>
      <c r="BF132" s="230">
        <f>IF(N132="snížená",J132,0)</f>
        <v>0</v>
      </c>
      <c r="BG132" s="230">
        <f>IF(N132="zákl. přenesená",J132,0)</f>
        <v>0</v>
      </c>
      <c r="BH132" s="230">
        <f>IF(N132="sníž. přenesená",J132,0)</f>
        <v>0</v>
      </c>
      <c r="BI132" s="230">
        <f>IF(N132="nulová",J132,0)</f>
        <v>0</v>
      </c>
      <c r="BJ132" s="17" t="s">
        <v>33</v>
      </c>
      <c r="BK132" s="230">
        <f>ROUND(I132*H132,2)</f>
        <v>0</v>
      </c>
      <c r="BL132" s="17" t="s">
        <v>143</v>
      </c>
      <c r="BM132" s="229" t="s">
        <v>440</v>
      </c>
    </row>
    <row r="133" s="2" customFormat="1" ht="44.25" customHeight="1">
      <c r="A133" s="38"/>
      <c r="B133" s="39"/>
      <c r="C133" s="218" t="s">
        <v>143</v>
      </c>
      <c r="D133" s="218" t="s">
        <v>138</v>
      </c>
      <c r="E133" s="219" t="s">
        <v>170</v>
      </c>
      <c r="F133" s="220" t="s">
        <v>171</v>
      </c>
      <c r="G133" s="221" t="s">
        <v>150</v>
      </c>
      <c r="H133" s="222">
        <v>21.920000000000002</v>
      </c>
      <c r="I133" s="223"/>
      <c r="J133" s="224">
        <f>ROUND(I133*H133,2)</f>
        <v>0</v>
      </c>
      <c r="K133" s="220" t="s">
        <v>142</v>
      </c>
      <c r="L133" s="44"/>
      <c r="M133" s="225" t="s">
        <v>1</v>
      </c>
      <c r="N133" s="226" t="s">
        <v>42</v>
      </c>
      <c r="O133" s="91"/>
      <c r="P133" s="227">
        <f>O133*H133</f>
        <v>0</v>
      </c>
      <c r="Q133" s="227">
        <v>0</v>
      </c>
      <c r="R133" s="227">
        <f>Q133*H133</f>
        <v>0</v>
      </c>
      <c r="S133" s="227">
        <v>0</v>
      </c>
      <c r="T133" s="228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29" t="s">
        <v>143</v>
      </c>
      <c r="AT133" s="229" t="s">
        <v>138</v>
      </c>
      <c r="AU133" s="229" t="s">
        <v>86</v>
      </c>
      <c r="AY133" s="17" t="s">
        <v>136</v>
      </c>
      <c r="BE133" s="230">
        <f>IF(N133="základní",J133,0)</f>
        <v>0</v>
      </c>
      <c r="BF133" s="230">
        <f>IF(N133="snížená",J133,0)</f>
        <v>0</v>
      </c>
      <c r="BG133" s="230">
        <f>IF(N133="zákl. přenesená",J133,0)</f>
        <v>0</v>
      </c>
      <c r="BH133" s="230">
        <f>IF(N133="sníž. přenesená",J133,0)</f>
        <v>0</v>
      </c>
      <c r="BI133" s="230">
        <f>IF(N133="nulová",J133,0)</f>
        <v>0</v>
      </c>
      <c r="BJ133" s="17" t="s">
        <v>33</v>
      </c>
      <c r="BK133" s="230">
        <f>ROUND(I133*H133,2)</f>
        <v>0</v>
      </c>
      <c r="BL133" s="17" t="s">
        <v>143</v>
      </c>
      <c r="BM133" s="229" t="s">
        <v>441</v>
      </c>
    </row>
    <row r="134" s="13" customFormat="1">
      <c r="A134" s="13"/>
      <c r="B134" s="231"/>
      <c r="C134" s="232"/>
      <c r="D134" s="233" t="s">
        <v>145</v>
      </c>
      <c r="E134" s="234" t="s">
        <v>1</v>
      </c>
      <c r="F134" s="235" t="s">
        <v>442</v>
      </c>
      <c r="G134" s="232"/>
      <c r="H134" s="236">
        <v>21.920000000000002</v>
      </c>
      <c r="I134" s="237"/>
      <c r="J134" s="232"/>
      <c r="K134" s="232"/>
      <c r="L134" s="238"/>
      <c r="M134" s="239"/>
      <c r="N134" s="240"/>
      <c r="O134" s="240"/>
      <c r="P134" s="240"/>
      <c r="Q134" s="240"/>
      <c r="R134" s="240"/>
      <c r="S134" s="240"/>
      <c r="T134" s="241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2" t="s">
        <v>145</v>
      </c>
      <c r="AU134" s="242" t="s">
        <v>86</v>
      </c>
      <c r="AV134" s="13" t="s">
        <v>86</v>
      </c>
      <c r="AW134" s="13" t="s">
        <v>32</v>
      </c>
      <c r="AX134" s="13" t="s">
        <v>77</v>
      </c>
      <c r="AY134" s="242" t="s">
        <v>136</v>
      </c>
    </row>
    <row r="135" s="14" customFormat="1">
      <c r="A135" s="14"/>
      <c r="B135" s="243"/>
      <c r="C135" s="244"/>
      <c r="D135" s="233" t="s">
        <v>145</v>
      </c>
      <c r="E135" s="245" t="s">
        <v>1</v>
      </c>
      <c r="F135" s="246" t="s">
        <v>147</v>
      </c>
      <c r="G135" s="244"/>
      <c r="H135" s="247">
        <v>21.920000000000002</v>
      </c>
      <c r="I135" s="248"/>
      <c r="J135" s="244"/>
      <c r="K135" s="244"/>
      <c r="L135" s="249"/>
      <c r="M135" s="250"/>
      <c r="N135" s="251"/>
      <c r="O135" s="251"/>
      <c r="P135" s="251"/>
      <c r="Q135" s="251"/>
      <c r="R135" s="251"/>
      <c r="S135" s="251"/>
      <c r="T135" s="252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53" t="s">
        <v>145</v>
      </c>
      <c r="AU135" s="253" t="s">
        <v>86</v>
      </c>
      <c r="AV135" s="14" t="s">
        <v>143</v>
      </c>
      <c r="AW135" s="14" t="s">
        <v>32</v>
      </c>
      <c r="AX135" s="14" t="s">
        <v>33</v>
      </c>
      <c r="AY135" s="253" t="s">
        <v>136</v>
      </c>
    </row>
    <row r="136" s="2" customFormat="1" ht="44.25" customHeight="1">
      <c r="A136" s="38"/>
      <c r="B136" s="39"/>
      <c r="C136" s="218" t="s">
        <v>164</v>
      </c>
      <c r="D136" s="218" t="s">
        <v>138</v>
      </c>
      <c r="E136" s="219" t="s">
        <v>175</v>
      </c>
      <c r="F136" s="220" t="s">
        <v>176</v>
      </c>
      <c r="G136" s="221" t="s">
        <v>150</v>
      </c>
      <c r="H136" s="222">
        <v>59.68</v>
      </c>
      <c r="I136" s="223"/>
      <c r="J136" s="224">
        <f>ROUND(I136*H136,2)</f>
        <v>0</v>
      </c>
      <c r="K136" s="220" t="s">
        <v>142</v>
      </c>
      <c r="L136" s="44"/>
      <c r="M136" s="225" t="s">
        <v>1</v>
      </c>
      <c r="N136" s="226" t="s">
        <v>42</v>
      </c>
      <c r="O136" s="91"/>
      <c r="P136" s="227">
        <f>O136*H136</f>
        <v>0</v>
      </c>
      <c r="Q136" s="227">
        <v>0</v>
      </c>
      <c r="R136" s="227">
        <f>Q136*H136</f>
        <v>0</v>
      </c>
      <c r="S136" s="227">
        <v>0</v>
      </c>
      <c r="T136" s="228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29" t="s">
        <v>143</v>
      </c>
      <c r="AT136" s="229" t="s">
        <v>138</v>
      </c>
      <c r="AU136" s="229" t="s">
        <v>86</v>
      </c>
      <c r="AY136" s="17" t="s">
        <v>136</v>
      </c>
      <c r="BE136" s="230">
        <f>IF(N136="základní",J136,0)</f>
        <v>0</v>
      </c>
      <c r="BF136" s="230">
        <f>IF(N136="snížená",J136,0)</f>
        <v>0</v>
      </c>
      <c r="BG136" s="230">
        <f>IF(N136="zákl. přenesená",J136,0)</f>
        <v>0</v>
      </c>
      <c r="BH136" s="230">
        <f>IF(N136="sníž. přenesená",J136,0)</f>
        <v>0</v>
      </c>
      <c r="BI136" s="230">
        <f>IF(N136="nulová",J136,0)</f>
        <v>0</v>
      </c>
      <c r="BJ136" s="17" t="s">
        <v>33</v>
      </c>
      <c r="BK136" s="230">
        <f>ROUND(I136*H136,2)</f>
        <v>0</v>
      </c>
      <c r="BL136" s="17" t="s">
        <v>143</v>
      </c>
      <c r="BM136" s="229" t="s">
        <v>443</v>
      </c>
    </row>
    <row r="137" s="15" customFormat="1">
      <c r="A137" s="15"/>
      <c r="B137" s="254"/>
      <c r="C137" s="255"/>
      <c r="D137" s="233" t="s">
        <v>145</v>
      </c>
      <c r="E137" s="256" t="s">
        <v>1</v>
      </c>
      <c r="F137" s="257" t="s">
        <v>444</v>
      </c>
      <c r="G137" s="255"/>
      <c r="H137" s="256" t="s">
        <v>1</v>
      </c>
      <c r="I137" s="258"/>
      <c r="J137" s="255"/>
      <c r="K137" s="255"/>
      <c r="L137" s="259"/>
      <c r="M137" s="260"/>
      <c r="N137" s="261"/>
      <c r="O137" s="261"/>
      <c r="P137" s="261"/>
      <c r="Q137" s="261"/>
      <c r="R137" s="261"/>
      <c r="S137" s="261"/>
      <c r="T137" s="262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T137" s="263" t="s">
        <v>145</v>
      </c>
      <c r="AU137" s="263" t="s">
        <v>86</v>
      </c>
      <c r="AV137" s="15" t="s">
        <v>33</v>
      </c>
      <c r="AW137" s="15" t="s">
        <v>32</v>
      </c>
      <c r="AX137" s="15" t="s">
        <v>77</v>
      </c>
      <c r="AY137" s="263" t="s">
        <v>136</v>
      </c>
    </row>
    <row r="138" s="13" customFormat="1">
      <c r="A138" s="13"/>
      <c r="B138" s="231"/>
      <c r="C138" s="232"/>
      <c r="D138" s="233" t="s">
        <v>145</v>
      </c>
      <c r="E138" s="234" t="s">
        <v>1</v>
      </c>
      <c r="F138" s="235" t="s">
        <v>445</v>
      </c>
      <c r="G138" s="232"/>
      <c r="H138" s="236">
        <v>81.599999999999994</v>
      </c>
      <c r="I138" s="237"/>
      <c r="J138" s="232"/>
      <c r="K138" s="232"/>
      <c r="L138" s="238"/>
      <c r="M138" s="239"/>
      <c r="N138" s="240"/>
      <c r="O138" s="240"/>
      <c r="P138" s="240"/>
      <c r="Q138" s="240"/>
      <c r="R138" s="240"/>
      <c r="S138" s="240"/>
      <c r="T138" s="241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2" t="s">
        <v>145</v>
      </c>
      <c r="AU138" s="242" t="s">
        <v>86</v>
      </c>
      <c r="AV138" s="13" t="s">
        <v>86</v>
      </c>
      <c r="AW138" s="13" t="s">
        <v>32</v>
      </c>
      <c r="AX138" s="13" t="s">
        <v>77</v>
      </c>
      <c r="AY138" s="242" t="s">
        <v>136</v>
      </c>
    </row>
    <row r="139" s="15" customFormat="1">
      <c r="A139" s="15"/>
      <c r="B139" s="254"/>
      <c r="C139" s="255"/>
      <c r="D139" s="233" t="s">
        <v>145</v>
      </c>
      <c r="E139" s="256" t="s">
        <v>1</v>
      </c>
      <c r="F139" s="257" t="s">
        <v>446</v>
      </c>
      <c r="G139" s="255"/>
      <c r="H139" s="256" t="s">
        <v>1</v>
      </c>
      <c r="I139" s="258"/>
      <c r="J139" s="255"/>
      <c r="K139" s="255"/>
      <c r="L139" s="259"/>
      <c r="M139" s="260"/>
      <c r="N139" s="261"/>
      <c r="O139" s="261"/>
      <c r="P139" s="261"/>
      <c r="Q139" s="261"/>
      <c r="R139" s="261"/>
      <c r="S139" s="261"/>
      <c r="T139" s="262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T139" s="263" t="s">
        <v>145</v>
      </c>
      <c r="AU139" s="263" t="s">
        <v>86</v>
      </c>
      <c r="AV139" s="15" t="s">
        <v>33</v>
      </c>
      <c r="AW139" s="15" t="s">
        <v>32</v>
      </c>
      <c r="AX139" s="15" t="s">
        <v>77</v>
      </c>
      <c r="AY139" s="263" t="s">
        <v>136</v>
      </c>
    </row>
    <row r="140" s="13" customFormat="1">
      <c r="A140" s="13"/>
      <c r="B140" s="231"/>
      <c r="C140" s="232"/>
      <c r="D140" s="233" t="s">
        <v>145</v>
      </c>
      <c r="E140" s="234" t="s">
        <v>1</v>
      </c>
      <c r="F140" s="235" t="s">
        <v>447</v>
      </c>
      <c r="G140" s="232"/>
      <c r="H140" s="236">
        <v>-20.719999999999999</v>
      </c>
      <c r="I140" s="237"/>
      <c r="J140" s="232"/>
      <c r="K140" s="232"/>
      <c r="L140" s="238"/>
      <c r="M140" s="239"/>
      <c r="N140" s="240"/>
      <c r="O140" s="240"/>
      <c r="P140" s="240"/>
      <c r="Q140" s="240"/>
      <c r="R140" s="240"/>
      <c r="S140" s="240"/>
      <c r="T140" s="241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2" t="s">
        <v>145</v>
      </c>
      <c r="AU140" s="242" t="s">
        <v>86</v>
      </c>
      <c r="AV140" s="13" t="s">
        <v>86</v>
      </c>
      <c r="AW140" s="13" t="s">
        <v>32</v>
      </c>
      <c r="AX140" s="13" t="s">
        <v>77</v>
      </c>
      <c r="AY140" s="242" t="s">
        <v>136</v>
      </c>
    </row>
    <row r="141" s="15" customFormat="1">
      <c r="A141" s="15"/>
      <c r="B141" s="254"/>
      <c r="C141" s="255"/>
      <c r="D141" s="233" t="s">
        <v>145</v>
      </c>
      <c r="E141" s="256" t="s">
        <v>1</v>
      </c>
      <c r="F141" s="257" t="s">
        <v>448</v>
      </c>
      <c r="G141" s="255"/>
      <c r="H141" s="256" t="s">
        <v>1</v>
      </c>
      <c r="I141" s="258"/>
      <c r="J141" s="255"/>
      <c r="K141" s="255"/>
      <c r="L141" s="259"/>
      <c r="M141" s="260"/>
      <c r="N141" s="261"/>
      <c r="O141" s="261"/>
      <c r="P141" s="261"/>
      <c r="Q141" s="261"/>
      <c r="R141" s="261"/>
      <c r="S141" s="261"/>
      <c r="T141" s="262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T141" s="263" t="s">
        <v>145</v>
      </c>
      <c r="AU141" s="263" t="s">
        <v>86</v>
      </c>
      <c r="AV141" s="15" t="s">
        <v>33</v>
      </c>
      <c r="AW141" s="15" t="s">
        <v>32</v>
      </c>
      <c r="AX141" s="15" t="s">
        <v>77</v>
      </c>
      <c r="AY141" s="263" t="s">
        <v>136</v>
      </c>
    </row>
    <row r="142" s="13" customFormat="1">
      <c r="A142" s="13"/>
      <c r="B142" s="231"/>
      <c r="C142" s="232"/>
      <c r="D142" s="233" t="s">
        <v>145</v>
      </c>
      <c r="E142" s="234" t="s">
        <v>1</v>
      </c>
      <c r="F142" s="235" t="s">
        <v>449</v>
      </c>
      <c r="G142" s="232"/>
      <c r="H142" s="236">
        <v>-1.2</v>
      </c>
      <c r="I142" s="237"/>
      <c r="J142" s="232"/>
      <c r="K142" s="232"/>
      <c r="L142" s="238"/>
      <c r="M142" s="239"/>
      <c r="N142" s="240"/>
      <c r="O142" s="240"/>
      <c r="P142" s="240"/>
      <c r="Q142" s="240"/>
      <c r="R142" s="240"/>
      <c r="S142" s="240"/>
      <c r="T142" s="241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2" t="s">
        <v>145</v>
      </c>
      <c r="AU142" s="242" t="s">
        <v>86</v>
      </c>
      <c r="AV142" s="13" t="s">
        <v>86</v>
      </c>
      <c r="AW142" s="13" t="s">
        <v>32</v>
      </c>
      <c r="AX142" s="13" t="s">
        <v>77</v>
      </c>
      <c r="AY142" s="242" t="s">
        <v>136</v>
      </c>
    </row>
    <row r="143" s="14" customFormat="1">
      <c r="A143" s="14"/>
      <c r="B143" s="243"/>
      <c r="C143" s="244"/>
      <c r="D143" s="233" t="s">
        <v>145</v>
      </c>
      <c r="E143" s="245" t="s">
        <v>1</v>
      </c>
      <c r="F143" s="246" t="s">
        <v>147</v>
      </c>
      <c r="G143" s="244"/>
      <c r="H143" s="247">
        <v>59.68</v>
      </c>
      <c r="I143" s="248"/>
      <c r="J143" s="244"/>
      <c r="K143" s="244"/>
      <c r="L143" s="249"/>
      <c r="M143" s="250"/>
      <c r="N143" s="251"/>
      <c r="O143" s="251"/>
      <c r="P143" s="251"/>
      <c r="Q143" s="251"/>
      <c r="R143" s="251"/>
      <c r="S143" s="251"/>
      <c r="T143" s="252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53" t="s">
        <v>145</v>
      </c>
      <c r="AU143" s="253" t="s">
        <v>86</v>
      </c>
      <c r="AV143" s="14" t="s">
        <v>143</v>
      </c>
      <c r="AW143" s="14" t="s">
        <v>32</v>
      </c>
      <c r="AX143" s="14" t="s">
        <v>33</v>
      </c>
      <c r="AY143" s="253" t="s">
        <v>136</v>
      </c>
    </row>
    <row r="144" s="2" customFormat="1" ht="66.75" customHeight="1">
      <c r="A144" s="38"/>
      <c r="B144" s="39"/>
      <c r="C144" s="218" t="s">
        <v>169</v>
      </c>
      <c r="D144" s="218" t="s">
        <v>138</v>
      </c>
      <c r="E144" s="219" t="s">
        <v>450</v>
      </c>
      <c r="F144" s="220" t="s">
        <v>451</v>
      </c>
      <c r="G144" s="221" t="s">
        <v>150</v>
      </c>
      <c r="H144" s="222">
        <v>13.92</v>
      </c>
      <c r="I144" s="223"/>
      <c r="J144" s="224">
        <f>ROUND(I144*H144,2)</f>
        <v>0</v>
      </c>
      <c r="K144" s="220" t="s">
        <v>142</v>
      </c>
      <c r="L144" s="44"/>
      <c r="M144" s="225" t="s">
        <v>1</v>
      </c>
      <c r="N144" s="226" t="s">
        <v>42</v>
      </c>
      <c r="O144" s="91"/>
      <c r="P144" s="227">
        <f>O144*H144</f>
        <v>0</v>
      </c>
      <c r="Q144" s="227">
        <v>0</v>
      </c>
      <c r="R144" s="227">
        <f>Q144*H144</f>
        <v>0</v>
      </c>
      <c r="S144" s="227">
        <v>0</v>
      </c>
      <c r="T144" s="228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29" t="s">
        <v>143</v>
      </c>
      <c r="AT144" s="229" t="s">
        <v>138</v>
      </c>
      <c r="AU144" s="229" t="s">
        <v>86</v>
      </c>
      <c r="AY144" s="17" t="s">
        <v>136</v>
      </c>
      <c r="BE144" s="230">
        <f>IF(N144="základní",J144,0)</f>
        <v>0</v>
      </c>
      <c r="BF144" s="230">
        <f>IF(N144="snížená",J144,0)</f>
        <v>0</v>
      </c>
      <c r="BG144" s="230">
        <f>IF(N144="zákl. přenesená",J144,0)</f>
        <v>0</v>
      </c>
      <c r="BH144" s="230">
        <f>IF(N144="sníž. přenesená",J144,0)</f>
        <v>0</v>
      </c>
      <c r="BI144" s="230">
        <f>IF(N144="nulová",J144,0)</f>
        <v>0</v>
      </c>
      <c r="BJ144" s="17" t="s">
        <v>33</v>
      </c>
      <c r="BK144" s="230">
        <f>ROUND(I144*H144,2)</f>
        <v>0</v>
      </c>
      <c r="BL144" s="17" t="s">
        <v>143</v>
      </c>
      <c r="BM144" s="229" t="s">
        <v>452</v>
      </c>
    </row>
    <row r="145" s="13" customFormat="1">
      <c r="A145" s="13"/>
      <c r="B145" s="231"/>
      <c r="C145" s="232"/>
      <c r="D145" s="233" t="s">
        <v>145</v>
      </c>
      <c r="E145" s="234" t="s">
        <v>1</v>
      </c>
      <c r="F145" s="235" t="s">
        <v>453</v>
      </c>
      <c r="G145" s="232"/>
      <c r="H145" s="236">
        <v>13.92</v>
      </c>
      <c r="I145" s="237"/>
      <c r="J145" s="232"/>
      <c r="K145" s="232"/>
      <c r="L145" s="238"/>
      <c r="M145" s="239"/>
      <c r="N145" s="240"/>
      <c r="O145" s="240"/>
      <c r="P145" s="240"/>
      <c r="Q145" s="240"/>
      <c r="R145" s="240"/>
      <c r="S145" s="240"/>
      <c r="T145" s="241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2" t="s">
        <v>145</v>
      </c>
      <c r="AU145" s="242" t="s">
        <v>86</v>
      </c>
      <c r="AV145" s="13" t="s">
        <v>86</v>
      </c>
      <c r="AW145" s="13" t="s">
        <v>32</v>
      </c>
      <c r="AX145" s="13" t="s">
        <v>77</v>
      </c>
      <c r="AY145" s="242" t="s">
        <v>136</v>
      </c>
    </row>
    <row r="146" s="14" customFormat="1">
      <c r="A146" s="14"/>
      <c r="B146" s="243"/>
      <c r="C146" s="244"/>
      <c r="D146" s="233" t="s">
        <v>145</v>
      </c>
      <c r="E146" s="245" t="s">
        <v>1</v>
      </c>
      <c r="F146" s="246" t="s">
        <v>147</v>
      </c>
      <c r="G146" s="244"/>
      <c r="H146" s="247">
        <v>13.92</v>
      </c>
      <c r="I146" s="248"/>
      <c r="J146" s="244"/>
      <c r="K146" s="244"/>
      <c r="L146" s="249"/>
      <c r="M146" s="250"/>
      <c r="N146" s="251"/>
      <c r="O146" s="251"/>
      <c r="P146" s="251"/>
      <c r="Q146" s="251"/>
      <c r="R146" s="251"/>
      <c r="S146" s="251"/>
      <c r="T146" s="252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53" t="s">
        <v>145</v>
      </c>
      <c r="AU146" s="253" t="s">
        <v>86</v>
      </c>
      <c r="AV146" s="14" t="s">
        <v>143</v>
      </c>
      <c r="AW146" s="14" t="s">
        <v>32</v>
      </c>
      <c r="AX146" s="14" t="s">
        <v>33</v>
      </c>
      <c r="AY146" s="253" t="s">
        <v>136</v>
      </c>
    </row>
    <row r="147" s="2" customFormat="1" ht="16.5" customHeight="1">
      <c r="A147" s="38"/>
      <c r="B147" s="39"/>
      <c r="C147" s="264" t="s">
        <v>174</v>
      </c>
      <c r="D147" s="264" t="s">
        <v>192</v>
      </c>
      <c r="E147" s="265" t="s">
        <v>454</v>
      </c>
      <c r="F147" s="266" t="s">
        <v>455</v>
      </c>
      <c r="G147" s="267" t="s">
        <v>378</v>
      </c>
      <c r="H147" s="268">
        <v>27.84</v>
      </c>
      <c r="I147" s="269"/>
      <c r="J147" s="270">
        <f>ROUND(I147*H147,2)</f>
        <v>0</v>
      </c>
      <c r="K147" s="266" t="s">
        <v>142</v>
      </c>
      <c r="L147" s="271"/>
      <c r="M147" s="272" t="s">
        <v>1</v>
      </c>
      <c r="N147" s="273" t="s">
        <v>42</v>
      </c>
      <c r="O147" s="91"/>
      <c r="P147" s="227">
        <f>O147*H147</f>
        <v>0</v>
      </c>
      <c r="Q147" s="227">
        <v>1</v>
      </c>
      <c r="R147" s="227">
        <f>Q147*H147</f>
        <v>27.84</v>
      </c>
      <c r="S147" s="227">
        <v>0</v>
      </c>
      <c r="T147" s="228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29" t="s">
        <v>179</v>
      </c>
      <c r="AT147" s="229" t="s">
        <v>192</v>
      </c>
      <c r="AU147" s="229" t="s">
        <v>86</v>
      </c>
      <c r="AY147" s="17" t="s">
        <v>136</v>
      </c>
      <c r="BE147" s="230">
        <f>IF(N147="základní",J147,0)</f>
        <v>0</v>
      </c>
      <c r="BF147" s="230">
        <f>IF(N147="snížená",J147,0)</f>
        <v>0</v>
      </c>
      <c r="BG147" s="230">
        <f>IF(N147="zákl. přenesená",J147,0)</f>
        <v>0</v>
      </c>
      <c r="BH147" s="230">
        <f>IF(N147="sníž. přenesená",J147,0)</f>
        <v>0</v>
      </c>
      <c r="BI147" s="230">
        <f>IF(N147="nulová",J147,0)</f>
        <v>0</v>
      </c>
      <c r="BJ147" s="17" t="s">
        <v>33</v>
      </c>
      <c r="BK147" s="230">
        <f>ROUND(I147*H147,2)</f>
        <v>0</v>
      </c>
      <c r="BL147" s="17" t="s">
        <v>143</v>
      </c>
      <c r="BM147" s="229" t="s">
        <v>456</v>
      </c>
    </row>
    <row r="148" s="13" customFormat="1">
      <c r="A148" s="13"/>
      <c r="B148" s="231"/>
      <c r="C148" s="232"/>
      <c r="D148" s="233" t="s">
        <v>145</v>
      </c>
      <c r="E148" s="232"/>
      <c r="F148" s="235" t="s">
        <v>457</v>
      </c>
      <c r="G148" s="232"/>
      <c r="H148" s="236">
        <v>27.84</v>
      </c>
      <c r="I148" s="237"/>
      <c r="J148" s="232"/>
      <c r="K148" s="232"/>
      <c r="L148" s="238"/>
      <c r="M148" s="239"/>
      <c r="N148" s="240"/>
      <c r="O148" s="240"/>
      <c r="P148" s="240"/>
      <c r="Q148" s="240"/>
      <c r="R148" s="240"/>
      <c r="S148" s="240"/>
      <c r="T148" s="241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2" t="s">
        <v>145</v>
      </c>
      <c r="AU148" s="242" t="s">
        <v>86</v>
      </c>
      <c r="AV148" s="13" t="s">
        <v>86</v>
      </c>
      <c r="AW148" s="13" t="s">
        <v>4</v>
      </c>
      <c r="AX148" s="13" t="s">
        <v>33</v>
      </c>
      <c r="AY148" s="242" t="s">
        <v>136</v>
      </c>
    </row>
    <row r="149" s="2" customFormat="1" ht="55.5" customHeight="1">
      <c r="A149" s="38"/>
      <c r="B149" s="39"/>
      <c r="C149" s="218" t="s">
        <v>179</v>
      </c>
      <c r="D149" s="218" t="s">
        <v>138</v>
      </c>
      <c r="E149" s="219" t="s">
        <v>395</v>
      </c>
      <c r="F149" s="220" t="s">
        <v>396</v>
      </c>
      <c r="G149" s="221" t="s">
        <v>141</v>
      </c>
      <c r="H149" s="222">
        <v>93.5</v>
      </c>
      <c r="I149" s="223"/>
      <c r="J149" s="224">
        <f>ROUND(I149*H149,2)</f>
        <v>0</v>
      </c>
      <c r="K149" s="220" t="s">
        <v>142</v>
      </c>
      <c r="L149" s="44"/>
      <c r="M149" s="225" t="s">
        <v>1</v>
      </c>
      <c r="N149" s="226" t="s">
        <v>42</v>
      </c>
      <c r="O149" s="91"/>
      <c r="P149" s="227">
        <f>O149*H149</f>
        <v>0</v>
      </c>
      <c r="Q149" s="227">
        <v>0</v>
      </c>
      <c r="R149" s="227">
        <f>Q149*H149</f>
        <v>0</v>
      </c>
      <c r="S149" s="227">
        <v>0</v>
      </c>
      <c r="T149" s="228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29" t="s">
        <v>143</v>
      </c>
      <c r="AT149" s="229" t="s">
        <v>138</v>
      </c>
      <c r="AU149" s="229" t="s">
        <v>86</v>
      </c>
      <c r="AY149" s="17" t="s">
        <v>136</v>
      </c>
      <c r="BE149" s="230">
        <f>IF(N149="základní",J149,0)</f>
        <v>0</v>
      </c>
      <c r="BF149" s="230">
        <f>IF(N149="snížená",J149,0)</f>
        <v>0</v>
      </c>
      <c r="BG149" s="230">
        <f>IF(N149="zákl. přenesená",J149,0)</f>
        <v>0</v>
      </c>
      <c r="BH149" s="230">
        <f>IF(N149="sníž. přenesená",J149,0)</f>
        <v>0</v>
      </c>
      <c r="BI149" s="230">
        <f>IF(N149="nulová",J149,0)</f>
        <v>0</v>
      </c>
      <c r="BJ149" s="17" t="s">
        <v>33</v>
      </c>
      <c r="BK149" s="230">
        <f>ROUND(I149*H149,2)</f>
        <v>0</v>
      </c>
      <c r="BL149" s="17" t="s">
        <v>143</v>
      </c>
      <c r="BM149" s="229" t="s">
        <v>458</v>
      </c>
    </row>
    <row r="150" s="2" customFormat="1" ht="37.8" customHeight="1">
      <c r="A150" s="38"/>
      <c r="B150" s="39"/>
      <c r="C150" s="218" t="s">
        <v>183</v>
      </c>
      <c r="D150" s="218" t="s">
        <v>138</v>
      </c>
      <c r="E150" s="219" t="s">
        <v>398</v>
      </c>
      <c r="F150" s="220" t="s">
        <v>399</v>
      </c>
      <c r="G150" s="221" t="s">
        <v>141</v>
      </c>
      <c r="H150" s="222">
        <v>93.5</v>
      </c>
      <c r="I150" s="223"/>
      <c r="J150" s="224">
        <f>ROUND(I150*H150,2)</f>
        <v>0</v>
      </c>
      <c r="K150" s="220" t="s">
        <v>142</v>
      </c>
      <c r="L150" s="44"/>
      <c r="M150" s="225" t="s">
        <v>1</v>
      </c>
      <c r="N150" s="226" t="s">
        <v>42</v>
      </c>
      <c r="O150" s="91"/>
      <c r="P150" s="227">
        <f>O150*H150</f>
        <v>0</v>
      </c>
      <c r="Q150" s="227">
        <v>0</v>
      </c>
      <c r="R150" s="227">
        <f>Q150*H150</f>
        <v>0</v>
      </c>
      <c r="S150" s="227">
        <v>0</v>
      </c>
      <c r="T150" s="228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29" t="s">
        <v>143</v>
      </c>
      <c r="AT150" s="229" t="s">
        <v>138</v>
      </c>
      <c r="AU150" s="229" t="s">
        <v>86</v>
      </c>
      <c r="AY150" s="17" t="s">
        <v>136</v>
      </c>
      <c r="BE150" s="230">
        <f>IF(N150="základní",J150,0)</f>
        <v>0</v>
      </c>
      <c r="BF150" s="230">
        <f>IF(N150="snížená",J150,0)</f>
        <v>0</v>
      </c>
      <c r="BG150" s="230">
        <f>IF(N150="zákl. přenesená",J150,0)</f>
        <v>0</v>
      </c>
      <c r="BH150" s="230">
        <f>IF(N150="sníž. přenesená",J150,0)</f>
        <v>0</v>
      </c>
      <c r="BI150" s="230">
        <f>IF(N150="nulová",J150,0)</f>
        <v>0</v>
      </c>
      <c r="BJ150" s="17" t="s">
        <v>33</v>
      </c>
      <c r="BK150" s="230">
        <f>ROUND(I150*H150,2)</f>
        <v>0</v>
      </c>
      <c r="BL150" s="17" t="s">
        <v>143</v>
      </c>
      <c r="BM150" s="229" t="s">
        <v>459</v>
      </c>
    </row>
    <row r="151" s="2" customFormat="1" ht="37.8" customHeight="1">
      <c r="A151" s="38"/>
      <c r="B151" s="39"/>
      <c r="C151" s="218" t="s">
        <v>187</v>
      </c>
      <c r="D151" s="218" t="s">
        <v>138</v>
      </c>
      <c r="E151" s="219" t="s">
        <v>401</v>
      </c>
      <c r="F151" s="220" t="s">
        <v>402</v>
      </c>
      <c r="G151" s="221" t="s">
        <v>141</v>
      </c>
      <c r="H151" s="222">
        <v>93.5</v>
      </c>
      <c r="I151" s="223"/>
      <c r="J151" s="224">
        <f>ROUND(I151*H151,2)</f>
        <v>0</v>
      </c>
      <c r="K151" s="220" t="s">
        <v>142</v>
      </c>
      <c r="L151" s="44"/>
      <c r="M151" s="225" t="s">
        <v>1</v>
      </c>
      <c r="N151" s="226" t="s">
        <v>42</v>
      </c>
      <c r="O151" s="91"/>
      <c r="P151" s="227">
        <f>O151*H151</f>
        <v>0</v>
      </c>
      <c r="Q151" s="227">
        <v>0</v>
      </c>
      <c r="R151" s="227">
        <f>Q151*H151</f>
        <v>0</v>
      </c>
      <c r="S151" s="227">
        <v>0</v>
      </c>
      <c r="T151" s="228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29" t="s">
        <v>143</v>
      </c>
      <c r="AT151" s="229" t="s">
        <v>138</v>
      </c>
      <c r="AU151" s="229" t="s">
        <v>86</v>
      </c>
      <c r="AY151" s="17" t="s">
        <v>136</v>
      </c>
      <c r="BE151" s="230">
        <f>IF(N151="základní",J151,0)</f>
        <v>0</v>
      </c>
      <c r="BF151" s="230">
        <f>IF(N151="snížená",J151,0)</f>
        <v>0</v>
      </c>
      <c r="BG151" s="230">
        <f>IF(N151="zákl. přenesená",J151,0)</f>
        <v>0</v>
      </c>
      <c r="BH151" s="230">
        <f>IF(N151="sníž. přenesená",J151,0)</f>
        <v>0</v>
      </c>
      <c r="BI151" s="230">
        <f>IF(N151="nulová",J151,0)</f>
        <v>0</v>
      </c>
      <c r="BJ151" s="17" t="s">
        <v>33</v>
      </c>
      <c r="BK151" s="230">
        <f>ROUND(I151*H151,2)</f>
        <v>0</v>
      </c>
      <c r="BL151" s="17" t="s">
        <v>143</v>
      </c>
      <c r="BM151" s="229" t="s">
        <v>460</v>
      </c>
    </row>
    <row r="152" s="2" customFormat="1" ht="16.5" customHeight="1">
      <c r="A152" s="38"/>
      <c r="B152" s="39"/>
      <c r="C152" s="264" t="s">
        <v>191</v>
      </c>
      <c r="D152" s="264" t="s">
        <v>192</v>
      </c>
      <c r="E152" s="265" t="s">
        <v>193</v>
      </c>
      <c r="F152" s="266" t="s">
        <v>194</v>
      </c>
      <c r="G152" s="267" t="s">
        <v>195</v>
      </c>
      <c r="H152" s="268">
        <v>1.8700000000000001</v>
      </c>
      <c r="I152" s="269"/>
      <c r="J152" s="270">
        <f>ROUND(I152*H152,2)</f>
        <v>0</v>
      </c>
      <c r="K152" s="266" t="s">
        <v>142</v>
      </c>
      <c r="L152" s="271"/>
      <c r="M152" s="272" t="s">
        <v>1</v>
      </c>
      <c r="N152" s="273" t="s">
        <v>42</v>
      </c>
      <c r="O152" s="91"/>
      <c r="P152" s="227">
        <f>O152*H152</f>
        <v>0</v>
      </c>
      <c r="Q152" s="227">
        <v>0.001</v>
      </c>
      <c r="R152" s="227">
        <f>Q152*H152</f>
        <v>0.0018700000000000001</v>
      </c>
      <c r="S152" s="227">
        <v>0</v>
      </c>
      <c r="T152" s="228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29" t="s">
        <v>179</v>
      </c>
      <c r="AT152" s="229" t="s">
        <v>192</v>
      </c>
      <c r="AU152" s="229" t="s">
        <v>86</v>
      </c>
      <c r="AY152" s="17" t="s">
        <v>136</v>
      </c>
      <c r="BE152" s="230">
        <f>IF(N152="základní",J152,0)</f>
        <v>0</v>
      </c>
      <c r="BF152" s="230">
        <f>IF(N152="snížená",J152,0)</f>
        <v>0</v>
      </c>
      <c r="BG152" s="230">
        <f>IF(N152="zákl. přenesená",J152,0)</f>
        <v>0</v>
      </c>
      <c r="BH152" s="230">
        <f>IF(N152="sníž. přenesená",J152,0)</f>
        <v>0</v>
      </c>
      <c r="BI152" s="230">
        <f>IF(N152="nulová",J152,0)</f>
        <v>0</v>
      </c>
      <c r="BJ152" s="17" t="s">
        <v>33</v>
      </c>
      <c r="BK152" s="230">
        <f>ROUND(I152*H152,2)</f>
        <v>0</v>
      </c>
      <c r="BL152" s="17" t="s">
        <v>143</v>
      </c>
      <c r="BM152" s="229" t="s">
        <v>461</v>
      </c>
    </row>
    <row r="153" s="13" customFormat="1">
      <c r="A153" s="13"/>
      <c r="B153" s="231"/>
      <c r="C153" s="232"/>
      <c r="D153" s="233" t="s">
        <v>145</v>
      </c>
      <c r="E153" s="232"/>
      <c r="F153" s="235" t="s">
        <v>462</v>
      </c>
      <c r="G153" s="232"/>
      <c r="H153" s="236">
        <v>1.8700000000000001</v>
      </c>
      <c r="I153" s="237"/>
      <c r="J153" s="232"/>
      <c r="K153" s="232"/>
      <c r="L153" s="238"/>
      <c r="M153" s="239"/>
      <c r="N153" s="240"/>
      <c r="O153" s="240"/>
      <c r="P153" s="240"/>
      <c r="Q153" s="240"/>
      <c r="R153" s="240"/>
      <c r="S153" s="240"/>
      <c r="T153" s="241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2" t="s">
        <v>145</v>
      </c>
      <c r="AU153" s="242" t="s">
        <v>86</v>
      </c>
      <c r="AV153" s="13" t="s">
        <v>86</v>
      </c>
      <c r="AW153" s="13" t="s">
        <v>4</v>
      </c>
      <c r="AX153" s="13" t="s">
        <v>33</v>
      </c>
      <c r="AY153" s="242" t="s">
        <v>136</v>
      </c>
    </row>
    <row r="154" s="2" customFormat="1" ht="21.75" customHeight="1">
      <c r="A154" s="38"/>
      <c r="B154" s="39"/>
      <c r="C154" s="218" t="s">
        <v>198</v>
      </c>
      <c r="D154" s="218" t="s">
        <v>138</v>
      </c>
      <c r="E154" s="219" t="s">
        <v>203</v>
      </c>
      <c r="F154" s="220" t="s">
        <v>204</v>
      </c>
      <c r="G154" s="221" t="s">
        <v>141</v>
      </c>
      <c r="H154" s="222">
        <v>93.5</v>
      </c>
      <c r="I154" s="223"/>
      <c r="J154" s="224">
        <f>ROUND(I154*H154,2)</f>
        <v>0</v>
      </c>
      <c r="K154" s="220" t="s">
        <v>142</v>
      </c>
      <c r="L154" s="44"/>
      <c r="M154" s="225" t="s">
        <v>1</v>
      </c>
      <c r="N154" s="226" t="s">
        <v>42</v>
      </c>
      <c r="O154" s="91"/>
      <c r="P154" s="227">
        <f>O154*H154</f>
        <v>0</v>
      </c>
      <c r="Q154" s="227">
        <v>0</v>
      </c>
      <c r="R154" s="227">
        <f>Q154*H154</f>
        <v>0</v>
      </c>
      <c r="S154" s="227">
        <v>0</v>
      </c>
      <c r="T154" s="228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29" t="s">
        <v>143</v>
      </c>
      <c r="AT154" s="229" t="s">
        <v>138</v>
      </c>
      <c r="AU154" s="229" t="s">
        <v>86</v>
      </c>
      <c r="AY154" s="17" t="s">
        <v>136</v>
      </c>
      <c r="BE154" s="230">
        <f>IF(N154="základní",J154,0)</f>
        <v>0</v>
      </c>
      <c r="BF154" s="230">
        <f>IF(N154="snížená",J154,0)</f>
        <v>0</v>
      </c>
      <c r="BG154" s="230">
        <f>IF(N154="zákl. přenesená",J154,0)</f>
        <v>0</v>
      </c>
      <c r="BH154" s="230">
        <f>IF(N154="sníž. přenesená",J154,0)</f>
        <v>0</v>
      </c>
      <c r="BI154" s="230">
        <f>IF(N154="nulová",J154,0)</f>
        <v>0</v>
      </c>
      <c r="BJ154" s="17" t="s">
        <v>33</v>
      </c>
      <c r="BK154" s="230">
        <f>ROUND(I154*H154,2)</f>
        <v>0</v>
      </c>
      <c r="BL154" s="17" t="s">
        <v>143</v>
      </c>
      <c r="BM154" s="229" t="s">
        <v>463</v>
      </c>
    </row>
    <row r="155" s="12" customFormat="1" ht="22.8" customHeight="1">
      <c r="A155" s="12"/>
      <c r="B155" s="202"/>
      <c r="C155" s="203"/>
      <c r="D155" s="204" t="s">
        <v>76</v>
      </c>
      <c r="E155" s="216" t="s">
        <v>153</v>
      </c>
      <c r="F155" s="216" t="s">
        <v>228</v>
      </c>
      <c r="G155" s="203"/>
      <c r="H155" s="203"/>
      <c r="I155" s="206"/>
      <c r="J155" s="217">
        <f>BK155</f>
        <v>0</v>
      </c>
      <c r="K155" s="203"/>
      <c r="L155" s="208"/>
      <c r="M155" s="209"/>
      <c r="N155" s="210"/>
      <c r="O155" s="210"/>
      <c r="P155" s="211">
        <f>SUM(P156:P160)</f>
        <v>0</v>
      </c>
      <c r="Q155" s="210"/>
      <c r="R155" s="211">
        <f>SUM(R156:R160)</f>
        <v>5.5053359999999998</v>
      </c>
      <c r="S155" s="210"/>
      <c r="T155" s="212">
        <f>SUM(T156:T160)</f>
        <v>0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213" t="s">
        <v>33</v>
      </c>
      <c r="AT155" s="214" t="s">
        <v>76</v>
      </c>
      <c r="AU155" s="214" t="s">
        <v>33</v>
      </c>
      <c r="AY155" s="213" t="s">
        <v>136</v>
      </c>
      <c r="BK155" s="215">
        <f>SUM(BK156:BK160)</f>
        <v>0</v>
      </c>
    </row>
    <row r="156" s="2" customFormat="1" ht="90" customHeight="1">
      <c r="A156" s="38"/>
      <c r="B156" s="39"/>
      <c r="C156" s="218" t="s">
        <v>202</v>
      </c>
      <c r="D156" s="218" t="s">
        <v>138</v>
      </c>
      <c r="E156" s="219" t="s">
        <v>464</v>
      </c>
      <c r="F156" s="220" t="s">
        <v>465</v>
      </c>
      <c r="G156" s="221" t="s">
        <v>150</v>
      </c>
      <c r="H156" s="222">
        <v>1.2</v>
      </c>
      <c r="I156" s="223"/>
      <c r="J156" s="224">
        <f>ROUND(I156*H156,2)</f>
        <v>0</v>
      </c>
      <c r="K156" s="220" t="s">
        <v>142</v>
      </c>
      <c r="L156" s="44"/>
      <c r="M156" s="225" t="s">
        <v>1</v>
      </c>
      <c r="N156" s="226" t="s">
        <v>42</v>
      </c>
      <c r="O156" s="91"/>
      <c r="P156" s="227">
        <f>O156*H156</f>
        <v>0</v>
      </c>
      <c r="Q156" s="227">
        <v>2.9119799999999998</v>
      </c>
      <c r="R156" s="227">
        <f>Q156*H156</f>
        <v>3.4943759999999995</v>
      </c>
      <c r="S156" s="227">
        <v>0</v>
      </c>
      <c r="T156" s="228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29" t="s">
        <v>143</v>
      </c>
      <c r="AT156" s="229" t="s">
        <v>138</v>
      </c>
      <c r="AU156" s="229" t="s">
        <v>86</v>
      </c>
      <c r="AY156" s="17" t="s">
        <v>136</v>
      </c>
      <c r="BE156" s="230">
        <f>IF(N156="základní",J156,0)</f>
        <v>0</v>
      </c>
      <c r="BF156" s="230">
        <f>IF(N156="snížená",J156,0)</f>
        <v>0</v>
      </c>
      <c r="BG156" s="230">
        <f>IF(N156="zákl. přenesená",J156,0)</f>
        <v>0</v>
      </c>
      <c r="BH156" s="230">
        <f>IF(N156="sníž. přenesená",J156,0)</f>
        <v>0</v>
      </c>
      <c r="BI156" s="230">
        <f>IF(N156="nulová",J156,0)</f>
        <v>0</v>
      </c>
      <c r="BJ156" s="17" t="s">
        <v>33</v>
      </c>
      <c r="BK156" s="230">
        <f>ROUND(I156*H156,2)</f>
        <v>0</v>
      </c>
      <c r="BL156" s="17" t="s">
        <v>143</v>
      </c>
      <c r="BM156" s="229" t="s">
        <v>466</v>
      </c>
    </row>
    <row r="157" s="15" customFormat="1">
      <c r="A157" s="15"/>
      <c r="B157" s="254"/>
      <c r="C157" s="255"/>
      <c r="D157" s="233" t="s">
        <v>145</v>
      </c>
      <c r="E157" s="256" t="s">
        <v>1</v>
      </c>
      <c r="F157" s="257" t="s">
        <v>467</v>
      </c>
      <c r="G157" s="255"/>
      <c r="H157" s="256" t="s">
        <v>1</v>
      </c>
      <c r="I157" s="258"/>
      <c r="J157" s="255"/>
      <c r="K157" s="255"/>
      <c r="L157" s="259"/>
      <c r="M157" s="260"/>
      <c r="N157" s="261"/>
      <c r="O157" s="261"/>
      <c r="P157" s="261"/>
      <c r="Q157" s="261"/>
      <c r="R157" s="261"/>
      <c r="S157" s="261"/>
      <c r="T157" s="262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T157" s="263" t="s">
        <v>145</v>
      </c>
      <c r="AU157" s="263" t="s">
        <v>86</v>
      </c>
      <c r="AV157" s="15" t="s">
        <v>33</v>
      </c>
      <c r="AW157" s="15" t="s">
        <v>32</v>
      </c>
      <c r="AX157" s="15" t="s">
        <v>77</v>
      </c>
      <c r="AY157" s="263" t="s">
        <v>136</v>
      </c>
    </row>
    <row r="158" s="13" customFormat="1">
      <c r="A158" s="13"/>
      <c r="B158" s="231"/>
      <c r="C158" s="232"/>
      <c r="D158" s="233" t="s">
        <v>145</v>
      </c>
      <c r="E158" s="234" t="s">
        <v>1</v>
      </c>
      <c r="F158" s="235" t="s">
        <v>468</v>
      </c>
      <c r="G158" s="232"/>
      <c r="H158" s="236">
        <v>1.2</v>
      </c>
      <c r="I158" s="237"/>
      <c r="J158" s="232"/>
      <c r="K158" s="232"/>
      <c r="L158" s="238"/>
      <c r="M158" s="239"/>
      <c r="N158" s="240"/>
      <c r="O158" s="240"/>
      <c r="P158" s="240"/>
      <c r="Q158" s="240"/>
      <c r="R158" s="240"/>
      <c r="S158" s="240"/>
      <c r="T158" s="241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2" t="s">
        <v>145</v>
      </c>
      <c r="AU158" s="242" t="s">
        <v>86</v>
      </c>
      <c r="AV158" s="13" t="s">
        <v>86</v>
      </c>
      <c r="AW158" s="13" t="s">
        <v>32</v>
      </c>
      <c r="AX158" s="13" t="s">
        <v>77</v>
      </c>
      <c r="AY158" s="242" t="s">
        <v>136</v>
      </c>
    </row>
    <row r="159" s="14" customFormat="1">
      <c r="A159" s="14"/>
      <c r="B159" s="243"/>
      <c r="C159" s="244"/>
      <c r="D159" s="233" t="s">
        <v>145</v>
      </c>
      <c r="E159" s="245" t="s">
        <v>1</v>
      </c>
      <c r="F159" s="246" t="s">
        <v>147</v>
      </c>
      <c r="G159" s="244"/>
      <c r="H159" s="247">
        <v>1.2</v>
      </c>
      <c r="I159" s="248"/>
      <c r="J159" s="244"/>
      <c r="K159" s="244"/>
      <c r="L159" s="249"/>
      <c r="M159" s="250"/>
      <c r="N159" s="251"/>
      <c r="O159" s="251"/>
      <c r="P159" s="251"/>
      <c r="Q159" s="251"/>
      <c r="R159" s="251"/>
      <c r="S159" s="251"/>
      <c r="T159" s="252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53" t="s">
        <v>145</v>
      </c>
      <c r="AU159" s="253" t="s">
        <v>86</v>
      </c>
      <c r="AV159" s="14" t="s">
        <v>143</v>
      </c>
      <c r="AW159" s="14" t="s">
        <v>32</v>
      </c>
      <c r="AX159" s="14" t="s">
        <v>33</v>
      </c>
      <c r="AY159" s="253" t="s">
        <v>136</v>
      </c>
    </row>
    <row r="160" s="2" customFormat="1" ht="37.8" customHeight="1">
      <c r="A160" s="38"/>
      <c r="B160" s="39"/>
      <c r="C160" s="218" t="s">
        <v>207</v>
      </c>
      <c r="D160" s="218" t="s">
        <v>138</v>
      </c>
      <c r="E160" s="219" t="s">
        <v>469</v>
      </c>
      <c r="F160" s="220" t="s">
        <v>470</v>
      </c>
      <c r="G160" s="221" t="s">
        <v>232</v>
      </c>
      <c r="H160" s="222">
        <v>1</v>
      </c>
      <c r="I160" s="223"/>
      <c r="J160" s="224">
        <f>ROUND(I160*H160,2)</f>
        <v>0</v>
      </c>
      <c r="K160" s="220" t="s">
        <v>1</v>
      </c>
      <c r="L160" s="44"/>
      <c r="M160" s="225" t="s">
        <v>1</v>
      </c>
      <c r="N160" s="226" t="s">
        <v>42</v>
      </c>
      <c r="O160" s="91"/>
      <c r="P160" s="227">
        <f>O160*H160</f>
        <v>0</v>
      </c>
      <c r="Q160" s="227">
        <v>2.0109599999999999</v>
      </c>
      <c r="R160" s="227">
        <f>Q160*H160</f>
        <v>2.0109599999999999</v>
      </c>
      <c r="S160" s="227">
        <v>0</v>
      </c>
      <c r="T160" s="228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29" t="s">
        <v>143</v>
      </c>
      <c r="AT160" s="229" t="s">
        <v>138</v>
      </c>
      <c r="AU160" s="229" t="s">
        <v>86</v>
      </c>
      <c r="AY160" s="17" t="s">
        <v>136</v>
      </c>
      <c r="BE160" s="230">
        <f>IF(N160="základní",J160,0)</f>
        <v>0</v>
      </c>
      <c r="BF160" s="230">
        <f>IF(N160="snížená",J160,0)</f>
        <v>0</v>
      </c>
      <c r="BG160" s="230">
        <f>IF(N160="zákl. přenesená",J160,0)</f>
        <v>0</v>
      </c>
      <c r="BH160" s="230">
        <f>IF(N160="sníž. přenesená",J160,0)</f>
        <v>0</v>
      </c>
      <c r="BI160" s="230">
        <f>IF(N160="nulová",J160,0)</f>
        <v>0</v>
      </c>
      <c r="BJ160" s="17" t="s">
        <v>33</v>
      </c>
      <c r="BK160" s="230">
        <f>ROUND(I160*H160,2)</f>
        <v>0</v>
      </c>
      <c r="BL160" s="17" t="s">
        <v>143</v>
      </c>
      <c r="BM160" s="229" t="s">
        <v>471</v>
      </c>
    </row>
    <row r="161" s="12" customFormat="1" ht="22.8" customHeight="1">
      <c r="A161" s="12"/>
      <c r="B161" s="202"/>
      <c r="C161" s="203"/>
      <c r="D161" s="204" t="s">
        <v>76</v>
      </c>
      <c r="E161" s="216" t="s">
        <v>143</v>
      </c>
      <c r="F161" s="216" t="s">
        <v>472</v>
      </c>
      <c r="G161" s="203"/>
      <c r="H161" s="203"/>
      <c r="I161" s="206"/>
      <c r="J161" s="217">
        <f>BK161</f>
        <v>0</v>
      </c>
      <c r="K161" s="203"/>
      <c r="L161" s="208"/>
      <c r="M161" s="209"/>
      <c r="N161" s="210"/>
      <c r="O161" s="210"/>
      <c r="P161" s="211">
        <f>SUM(P162:P164)</f>
        <v>0</v>
      </c>
      <c r="Q161" s="210"/>
      <c r="R161" s="211">
        <f>SUM(R162:R164)</f>
        <v>0</v>
      </c>
      <c r="S161" s="210"/>
      <c r="T161" s="212">
        <f>SUM(T162:T164)</f>
        <v>0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213" t="s">
        <v>33</v>
      </c>
      <c r="AT161" s="214" t="s">
        <v>76</v>
      </c>
      <c r="AU161" s="214" t="s">
        <v>33</v>
      </c>
      <c r="AY161" s="213" t="s">
        <v>136</v>
      </c>
      <c r="BK161" s="215">
        <f>SUM(BK162:BK164)</f>
        <v>0</v>
      </c>
    </row>
    <row r="162" s="2" customFormat="1" ht="33" customHeight="1">
      <c r="A162" s="38"/>
      <c r="B162" s="39"/>
      <c r="C162" s="218" t="s">
        <v>8</v>
      </c>
      <c r="D162" s="218" t="s">
        <v>138</v>
      </c>
      <c r="E162" s="219" t="s">
        <v>473</v>
      </c>
      <c r="F162" s="220" t="s">
        <v>474</v>
      </c>
      <c r="G162" s="221" t="s">
        <v>150</v>
      </c>
      <c r="H162" s="222">
        <v>6.7999999999999998</v>
      </c>
      <c r="I162" s="223"/>
      <c r="J162" s="224">
        <f>ROUND(I162*H162,2)</f>
        <v>0</v>
      </c>
      <c r="K162" s="220" t="s">
        <v>142</v>
      </c>
      <c r="L162" s="44"/>
      <c r="M162" s="225" t="s">
        <v>1</v>
      </c>
      <c r="N162" s="226" t="s">
        <v>42</v>
      </c>
      <c r="O162" s="91"/>
      <c r="P162" s="227">
        <f>O162*H162</f>
        <v>0</v>
      </c>
      <c r="Q162" s="227">
        <v>0</v>
      </c>
      <c r="R162" s="227">
        <f>Q162*H162</f>
        <v>0</v>
      </c>
      <c r="S162" s="227">
        <v>0</v>
      </c>
      <c r="T162" s="228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29" t="s">
        <v>143</v>
      </c>
      <c r="AT162" s="229" t="s">
        <v>138</v>
      </c>
      <c r="AU162" s="229" t="s">
        <v>86</v>
      </c>
      <c r="AY162" s="17" t="s">
        <v>136</v>
      </c>
      <c r="BE162" s="230">
        <f>IF(N162="základní",J162,0)</f>
        <v>0</v>
      </c>
      <c r="BF162" s="230">
        <f>IF(N162="snížená",J162,0)</f>
        <v>0</v>
      </c>
      <c r="BG162" s="230">
        <f>IF(N162="zákl. přenesená",J162,0)</f>
        <v>0</v>
      </c>
      <c r="BH162" s="230">
        <f>IF(N162="sníž. přenesená",J162,0)</f>
        <v>0</v>
      </c>
      <c r="BI162" s="230">
        <f>IF(N162="nulová",J162,0)</f>
        <v>0</v>
      </c>
      <c r="BJ162" s="17" t="s">
        <v>33</v>
      </c>
      <c r="BK162" s="230">
        <f>ROUND(I162*H162,2)</f>
        <v>0</v>
      </c>
      <c r="BL162" s="17" t="s">
        <v>143</v>
      </c>
      <c r="BM162" s="229" t="s">
        <v>475</v>
      </c>
    </row>
    <row r="163" s="13" customFormat="1">
      <c r="A163" s="13"/>
      <c r="B163" s="231"/>
      <c r="C163" s="232"/>
      <c r="D163" s="233" t="s">
        <v>145</v>
      </c>
      <c r="E163" s="234" t="s">
        <v>1</v>
      </c>
      <c r="F163" s="235" t="s">
        <v>476</v>
      </c>
      <c r="G163" s="232"/>
      <c r="H163" s="236">
        <v>6.7999999999999998</v>
      </c>
      <c r="I163" s="237"/>
      <c r="J163" s="232"/>
      <c r="K163" s="232"/>
      <c r="L163" s="238"/>
      <c r="M163" s="239"/>
      <c r="N163" s="240"/>
      <c r="O163" s="240"/>
      <c r="P163" s="240"/>
      <c r="Q163" s="240"/>
      <c r="R163" s="240"/>
      <c r="S163" s="240"/>
      <c r="T163" s="241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2" t="s">
        <v>145</v>
      </c>
      <c r="AU163" s="242" t="s">
        <v>86</v>
      </c>
      <c r="AV163" s="13" t="s">
        <v>86</v>
      </c>
      <c r="AW163" s="13" t="s">
        <v>32</v>
      </c>
      <c r="AX163" s="13" t="s">
        <v>77</v>
      </c>
      <c r="AY163" s="242" t="s">
        <v>136</v>
      </c>
    </row>
    <row r="164" s="14" customFormat="1">
      <c r="A164" s="14"/>
      <c r="B164" s="243"/>
      <c r="C164" s="244"/>
      <c r="D164" s="233" t="s">
        <v>145</v>
      </c>
      <c r="E164" s="245" t="s">
        <v>1</v>
      </c>
      <c r="F164" s="246" t="s">
        <v>147</v>
      </c>
      <c r="G164" s="244"/>
      <c r="H164" s="247">
        <v>6.7999999999999998</v>
      </c>
      <c r="I164" s="248"/>
      <c r="J164" s="244"/>
      <c r="K164" s="244"/>
      <c r="L164" s="249"/>
      <c r="M164" s="250"/>
      <c r="N164" s="251"/>
      <c r="O164" s="251"/>
      <c r="P164" s="251"/>
      <c r="Q164" s="251"/>
      <c r="R164" s="251"/>
      <c r="S164" s="251"/>
      <c r="T164" s="252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53" t="s">
        <v>145</v>
      </c>
      <c r="AU164" s="253" t="s">
        <v>86</v>
      </c>
      <c r="AV164" s="14" t="s">
        <v>143</v>
      </c>
      <c r="AW164" s="14" t="s">
        <v>32</v>
      </c>
      <c r="AX164" s="14" t="s">
        <v>33</v>
      </c>
      <c r="AY164" s="253" t="s">
        <v>136</v>
      </c>
    </row>
    <row r="165" s="12" customFormat="1" ht="22.8" customHeight="1">
      <c r="A165" s="12"/>
      <c r="B165" s="202"/>
      <c r="C165" s="203"/>
      <c r="D165" s="204" t="s">
        <v>76</v>
      </c>
      <c r="E165" s="216" t="s">
        <v>179</v>
      </c>
      <c r="F165" s="216" t="s">
        <v>332</v>
      </c>
      <c r="G165" s="203"/>
      <c r="H165" s="203"/>
      <c r="I165" s="206"/>
      <c r="J165" s="217">
        <f>BK165</f>
        <v>0</v>
      </c>
      <c r="K165" s="203"/>
      <c r="L165" s="208"/>
      <c r="M165" s="209"/>
      <c r="N165" s="210"/>
      <c r="O165" s="210"/>
      <c r="P165" s="211">
        <f>SUM(P166:P173)</f>
        <v>0</v>
      </c>
      <c r="Q165" s="210"/>
      <c r="R165" s="211">
        <f>SUM(R166:R173)</f>
        <v>0.12803999999999999</v>
      </c>
      <c r="S165" s="210"/>
      <c r="T165" s="212">
        <f>SUM(T166:T173)</f>
        <v>0</v>
      </c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R165" s="213" t="s">
        <v>33</v>
      </c>
      <c r="AT165" s="214" t="s">
        <v>76</v>
      </c>
      <c r="AU165" s="214" t="s">
        <v>33</v>
      </c>
      <c r="AY165" s="213" t="s">
        <v>136</v>
      </c>
      <c r="BK165" s="215">
        <f>SUM(BK166:BK173)</f>
        <v>0</v>
      </c>
    </row>
    <row r="166" s="2" customFormat="1" ht="44.25" customHeight="1">
      <c r="A166" s="38"/>
      <c r="B166" s="39"/>
      <c r="C166" s="218" t="s">
        <v>215</v>
      </c>
      <c r="D166" s="218" t="s">
        <v>138</v>
      </c>
      <c r="E166" s="219" t="s">
        <v>477</v>
      </c>
      <c r="F166" s="220" t="s">
        <v>478</v>
      </c>
      <c r="G166" s="221" t="s">
        <v>156</v>
      </c>
      <c r="H166" s="222">
        <v>85</v>
      </c>
      <c r="I166" s="223"/>
      <c r="J166" s="224">
        <f>ROUND(I166*H166,2)</f>
        <v>0</v>
      </c>
      <c r="K166" s="220" t="s">
        <v>142</v>
      </c>
      <c r="L166" s="44"/>
      <c r="M166" s="225" t="s">
        <v>1</v>
      </c>
      <c r="N166" s="226" t="s">
        <v>42</v>
      </c>
      <c r="O166" s="91"/>
      <c r="P166" s="227">
        <f>O166*H166</f>
        <v>0</v>
      </c>
      <c r="Q166" s="227">
        <v>0.0014400000000000001</v>
      </c>
      <c r="R166" s="227">
        <f>Q166*H166</f>
        <v>0.12240000000000001</v>
      </c>
      <c r="S166" s="227">
        <v>0</v>
      </c>
      <c r="T166" s="228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29" t="s">
        <v>143</v>
      </c>
      <c r="AT166" s="229" t="s">
        <v>138</v>
      </c>
      <c r="AU166" s="229" t="s">
        <v>86</v>
      </c>
      <c r="AY166" s="17" t="s">
        <v>136</v>
      </c>
      <c r="BE166" s="230">
        <f>IF(N166="základní",J166,0)</f>
        <v>0</v>
      </c>
      <c r="BF166" s="230">
        <f>IF(N166="snížená",J166,0)</f>
        <v>0</v>
      </c>
      <c r="BG166" s="230">
        <f>IF(N166="zákl. přenesená",J166,0)</f>
        <v>0</v>
      </c>
      <c r="BH166" s="230">
        <f>IF(N166="sníž. přenesená",J166,0)</f>
        <v>0</v>
      </c>
      <c r="BI166" s="230">
        <f>IF(N166="nulová",J166,0)</f>
        <v>0</v>
      </c>
      <c r="BJ166" s="17" t="s">
        <v>33</v>
      </c>
      <c r="BK166" s="230">
        <f>ROUND(I166*H166,2)</f>
        <v>0</v>
      </c>
      <c r="BL166" s="17" t="s">
        <v>143</v>
      </c>
      <c r="BM166" s="229" t="s">
        <v>479</v>
      </c>
    </row>
    <row r="167" s="2" customFormat="1" ht="37.8" customHeight="1">
      <c r="A167" s="38"/>
      <c r="B167" s="39"/>
      <c r="C167" s="218" t="s">
        <v>220</v>
      </c>
      <c r="D167" s="218" t="s">
        <v>138</v>
      </c>
      <c r="E167" s="219" t="s">
        <v>480</v>
      </c>
      <c r="F167" s="220" t="s">
        <v>481</v>
      </c>
      <c r="G167" s="221" t="s">
        <v>232</v>
      </c>
      <c r="H167" s="222">
        <v>10</v>
      </c>
      <c r="I167" s="223"/>
      <c r="J167" s="224">
        <f>ROUND(I167*H167,2)</f>
        <v>0</v>
      </c>
      <c r="K167" s="220" t="s">
        <v>142</v>
      </c>
      <c r="L167" s="44"/>
      <c r="M167" s="225" t="s">
        <v>1</v>
      </c>
      <c r="N167" s="226" t="s">
        <v>42</v>
      </c>
      <c r="O167" s="91"/>
      <c r="P167" s="227">
        <f>O167*H167</f>
        <v>0</v>
      </c>
      <c r="Q167" s="227">
        <v>0</v>
      </c>
      <c r="R167" s="227">
        <f>Q167*H167</f>
        <v>0</v>
      </c>
      <c r="S167" s="227">
        <v>0</v>
      </c>
      <c r="T167" s="228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29" t="s">
        <v>143</v>
      </c>
      <c r="AT167" s="229" t="s">
        <v>138</v>
      </c>
      <c r="AU167" s="229" t="s">
        <v>86</v>
      </c>
      <c r="AY167" s="17" t="s">
        <v>136</v>
      </c>
      <c r="BE167" s="230">
        <f>IF(N167="základní",J167,0)</f>
        <v>0</v>
      </c>
      <c r="BF167" s="230">
        <f>IF(N167="snížená",J167,0)</f>
        <v>0</v>
      </c>
      <c r="BG167" s="230">
        <f>IF(N167="zákl. přenesená",J167,0)</f>
        <v>0</v>
      </c>
      <c r="BH167" s="230">
        <f>IF(N167="sníž. přenesená",J167,0)</f>
        <v>0</v>
      </c>
      <c r="BI167" s="230">
        <f>IF(N167="nulová",J167,0)</f>
        <v>0</v>
      </c>
      <c r="BJ167" s="17" t="s">
        <v>33</v>
      </c>
      <c r="BK167" s="230">
        <f>ROUND(I167*H167,2)</f>
        <v>0</v>
      </c>
      <c r="BL167" s="17" t="s">
        <v>143</v>
      </c>
      <c r="BM167" s="229" t="s">
        <v>482</v>
      </c>
    </row>
    <row r="168" s="2" customFormat="1" ht="16.5" customHeight="1">
      <c r="A168" s="38"/>
      <c r="B168" s="39"/>
      <c r="C168" s="264" t="s">
        <v>229</v>
      </c>
      <c r="D168" s="264" t="s">
        <v>192</v>
      </c>
      <c r="E168" s="265" t="s">
        <v>483</v>
      </c>
      <c r="F168" s="266" t="s">
        <v>484</v>
      </c>
      <c r="G168" s="267" t="s">
        <v>232</v>
      </c>
      <c r="H168" s="268">
        <v>10</v>
      </c>
      <c r="I168" s="269"/>
      <c r="J168" s="270">
        <f>ROUND(I168*H168,2)</f>
        <v>0</v>
      </c>
      <c r="K168" s="266" t="s">
        <v>142</v>
      </c>
      <c r="L168" s="271"/>
      <c r="M168" s="272" t="s">
        <v>1</v>
      </c>
      <c r="N168" s="273" t="s">
        <v>42</v>
      </c>
      <c r="O168" s="91"/>
      <c r="P168" s="227">
        <f>O168*H168</f>
        <v>0</v>
      </c>
      <c r="Q168" s="227">
        <v>0.00027999999999999998</v>
      </c>
      <c r="R168" s="227">
        <f>Q168*H168</f>
        <v>0.0027999999999999995</v>
      </c>
      <c r="S168" s="227">
        <v>0</v>
      </c>
      <c r="T168" s="228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229" t="s">
        <v>179</v>
      </c>
      <c r="AT168" s="229" t="s">
        <v>192</v>
      </c>
      <c r="AU168" s="229" t="s">
        <v>86</v>
      </c>
      <c r="AY168" s="17" t="s">
        <v>136</v>
      </c>
      <c r="BE168" s="230">
        <f>IF(N168="základní",J168,0)</f>
        <v>0</v>
      </c>
      <c r="BF168" s="230">
        <f>IF(N168="snížená",J168,0)</f>
        <v>0</v>
      </c>
      <c r="BG168" s="230">
        <f>IF(N168="zákl. přenesená",J168,0)</f>
        <v>0</v>
      </c>
      <c r="BH168" s="230">
        <f>IF(N168="sníž. přenesená",J168,0)</f>
        <v>0</v>
      </c>
      <c r="BI168" s="230">
        <f>IF(N168="nulová",J168,0)</f>
        <v>0</v>
      </c>
      <c r="BJ168" s="17" t="s">
        <v>33</v>
      </c>
      <c r="BK168" s="230">
        <f>ROUND(I168*H168,2)</f>
        <v>0</v>
      </c>
      <c r="BL168" s="17" t="s">
        <v>143</v>
      </c>
      <c r="BM168" s="229" t="s">
        <v>485</v>
      </c>
    </row>
    <row r="169" s="2" customFormat="1" ht="37.8" customHeight="1">
      <c r="A169" s="38"/>
      <c r="B169" s="39"/>
      <c r="C169" s="218" t="s">
        <v>236</v>
      </c>
      <c r="D169" s="218" t="s">
        <v>138</v>
      </c>
      <c r="E169" s="219" t="s">
        <v>486</v>
      </c>
      <c r="F169" s="220" t="s">
        <v>487</v>
      </c>
      <c r="G169" s="221" t="s">
        <v>232</v>
      </c>
      <c r="H169" s="222">
        <v>2</v>
      </c>
      <c r="I169" s="223"/>
      <c r="J169" s="224">
        <f>ROUND(I169*H169,2)</f>
        <v>0</v>
      </c>
      <c r="K169" s="220" t="s">
        <v>142</v>
      </c>
      <c r="L169" s="44"/>
      <c r="M169" s="225" t="s">
        <v>1</v>
      </c>
      <c r="N169" s="226" t="s">
        <v>42</v>
      </c>
      <c r="O169" s="91"/>
      <c r="P169" s="227">
        <f>O169*H169</f>
        <v>0</v>
      </c>
      <c r="Q169" s="227">
        <v>0</v>
      </c>
      <c r="R169" s="227">
        <f>Q169*H169</f>
        <v>0</v>
      </c>
      <c r="S169" s="227">
        <v>0</v>
      </c>
      <c r="T169" s="228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29" t="s">
        <v>143</v>
      </c>
      <c r="AT169" s="229" t="s">
        <v>138</v>
      </c>
      <c r="AU169" s="229" t="s">
        <v>86</v>
      </c>
      <c r="AY169" s="17" t="s">
        <v>136</v>
      </c>
      <c r="BE169" s="230">
        <f>IF(N169="základní",J169,0)</f>
        <v>0</v>
      </c>
      <c r="BF169" s="230">
        <f>IF(N169="snížená",J169,0)</f>
        <v>0</v>
      </c>
      <c r="BG169" s="230">
        <f>IF(N169="zákl. přenesená",J169,0)</f>
        <v>0</v>
      </c>
      <c r="BH169" s="230">
        <f>IF(N169="sníž. přenesená",J169,0)</f>
        <v>0</v>
      </c>
      <c r="BI169" s="230">
        <f>IF(N169="nulová",J169,0)</f>
        <v>0</v>
      </c>
      <c r="BJ169" s="17" t="s">
        <v>33</v>
      </c>
      <c r="BK169" s="230">
        <f>ROUND(I169*H169,2)</f>
        <v>0</v>
      </c>
      <c r="BL169" s="17" t="s">
        <v>143</v>
      </c>
      <c r="BM169" s="229" t="s">
        <v>488</v>
      </c>
    </row>
    <row r="170" s="2" customFormat="1" ht="16.5" customHeight="1">
      <c r="A170" s="38"/>
      <c r="B170" s="39"/>
      <c r="C170" s="264" t="s">
        <v>240</v>
      </c>
      <c r="D170" s="264" t="s">
        <v>192</v>
      </c>
      <c r="E170" s="265" t="s">
        <v>489</v>
      </c>
      <c r="F170" s="266" t="s">
        <v>490</v>
      </c>
      <c r="G170" s="267" t="s">
        <v>232</v>
      </c>
      <c r="H170" s="268">
        <v>2</v>
      </c>
      <c r="I170" s="269"/>
      <c r="J170" s="270">
        <f>ROUND(I170*H170,2)</f>
        <v>0</v>
      </c>
      <c r="K170" s="266" t="s">
        <v>142</v>
      </c>
      <c r="L170" s="271"/>
      <c r="M170" s="272" t="s">
        <v>1</v>
      </c>
      <c r="N170" s="273" t="s">
        <v>42</v>
      </c>
      <c r="O170" s="91"/>
      <c r="P170" s="227">
        <f>O170*H170</f>
        <v>0</v>
      </c>
      <c r="Q170" s="227">
        <v>0.00062</v>
      </c>
      <c r="R170" s="227">
        <f>Q170*H170</f>
        <v>0.00124</v>
      </c>
      <c r="S170" s="227">
        <v>0</v>
      </c>
      <c r="T170" s="228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29" t="s">
        <v>179</v>
      </c>
      <c r="AT170" s="229" t="s">
        <v>192</v>
      </c>
      <c r="AU170" s="229" t="s">
        <v>86</v>
      </c>
      <c r="AY170" s="17" t="s">
        <v>136</v>
      </c>
      <c r="BE170" s="230">
        <f>IF(N170="základní",J170,0)</f>
        <v>0</v>
      </c>
      <c r="BF170" s="230">
        <f>IF(N170="snížená",J170,0)</f>
        <v>0</v>
      </c>
      <c r="BG170" s="230">
        <f>IF(N170="zákl. přenesená",J170,0)</f>
        <v>0</v>
      </c>
      <c r="BH170" s="230">
        <f>IF(N170="sníž. přenesená",J170,0)</f>
        <v>0</v>
      </c>
      <c r="BI170" s="230">
        <f>IF(N170="nulová",J170,0)</f>
        <v>0</v>
      </c>
      <c r="BJ170" s="17" t="s">
        <v>33</v>
      </c>
      <c r="BK170" s="230">
        <f>ROUND(I170*H170,2)</f>
        <v>0</v>
      </c>
      <c r="BL170" s="17" t="s">
        <v>143</v>
      </c>
      <c r="BM170" s="229" t="s">
        <v>491</v>
      </c>
    </row>
    <row r="171" s="2" customFormat="1" ht="44.25" customHeight="1">
      <c r="A171" s="38"/>
      <c r="B171" s="39"/>
      <c r="C171" s="218" t="s">
        <v>7</v>
      </c>
      <c r="D171" s="218" t="s">
        <v>138</v>
      </c>
      <c r="E171" s="219" t="s">
        <v>492</v>
      </c>
      <c r="F171" s="220" t="s">
        <v>493</v>
      </c>
      <c r="G171" s="221" t="s">
        <v>232</v>
      </c>
      <c r="H171" s="222">
        <v>1</v>
      </c>
      <c r="I171" s="223"/>
      <c r="J171" s="224">
        <f>ROUND(I171*H171,2)</f>
        <v>0</v>
      </c>
      <c r="K171" s="220" t="s">
        <v>142</v>
      </c>
      <c r="L171" s="44"/>
      <c r="M171" s="225" t="s">
        <v>1</v>
      </c>
      <c r="N171" s="226" t="s">
        <v>42</v>
      </c>
      <c r="O171" s="91"/>
      <c r="P171" s="227">
        <f>O171*H171</f>
        <v>0</v>
      </c>
      <c r="Q171" s="227">
        <v>0</v>
      </c>
      <c r="R171" s="227">
        <f>Q171*H171</f>
        <v>0</v>
      </c>
      <c r="S171" s="227">
        <v>0</v>
      </c>
      <c r="T171" s="228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29" t="s">
        <v>143</v>
      </c>
      <c r="AT171" s="229" t="s">
        <v>138</v>
      </c>
      <c r="AU171" s="229" t="s">
        <v>86</v>
      </c>
      <c r="AY171" s="17" t="s">
        <v>136</v>
      </c>
      <c r="BE171" s="230">
        <f>IF(N171="základní",J171,0)</f>
        <v>0</v>
      </c>
      <c r="BF171" s="230">
        <f>IF(N171="snížená",J171,0)</f>
        <v>0</v>
      </c>
      <c r="BG171" s="230">
        <f>IF(N171="zákl. přenesená",J171,0)</f>
        <v>0</v>
      </c>
      <c r="BH171" s="230">
        <f>IF(N171="sníž. přenesená",J171,0)</f>
        <v>0</v>
      </c>
      <c r="BI171" s="230">
        <f>IF(N171="nulová",J171,0)</f>
        <v>0</v>
      </c>
      <c r="BJ171" s="17" t="s">
        <v>33</v>
      </c>
      <c r="BK171" s="230">
        <f>ROUND(I171*H171,2)</f>
        <v>0</v>
      </c>
      <c r="BL171" s="17" t="s">
        <v>143</v>
      </c>
      <c r="BM171" s="229" t="s">
        <v>494</v>
      </c>
    </row>
    <row r="172" s="2" customFormat="1" ht="24.15" customHeight="1">
      <c r="A172" s="38"/>
      <c r="B172" s="39"/>
      <c r="C172" s="264" t="s">
        <v>246</v>
      </c>
      <c r="D172" s="264" t="s">
        <v>192</v>
      </c>
      <c r="E172" s="265" t="s">
        <v>495</v>
      </c>
      <c r="F172" s="266" t="s">
        <v>496</v>
      </c>
      <c r="G172" s="267" t="s">
        <v>232</v>
      </c>
      <c r="H172" s="268">
        <v>1</v>
      </c>
      <c r="I172" s="269"/>
      <c r="J172" s="270">
        <f>ROUND(I172*H172,2)</f>
        <v>0</v>
      </c>
      <c r="K172" s="266" t="s">
        <v>142</v>
      </c>
      <c r="L172" s="271"/>
      <c r="M172" s="272" t="s">
        <v>1</v>
      </c>
      <c r="N172" s="273" t="s">
        <v>42</v>
      </c>
      <c r="O172" s="91"/>
      <c r="P172" s="227">
        <f>O172*H172</f>
        <v>0</v>
      </c>
      <c r="Q172" s="227">
        <v>0.0015</v>
      </c>
      <c r="R172" s="227">
        <f>Q172*H172</f>
        <v>0.0015</v>
      </c>
      <c r="S172" s="227">
        <v>0</v>
      </c>
      <c r="T172" s="228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229" t="s">
        <v>179</v>
      </c>
      <c r="AT172" s="229" t="s">
        <v>192</v>
      </c>
      <c r="AU172" s="229" t="s">
        <v>86</v>
      </c>
      <c r="AY172" s="17" t="s">
        <v>136</v>
      </c>
      <c r="BE172" s="230">
        <f>IF(N172="základní",J172,0)</f>
        <v>0</v>
      </c>
      <c r="BF172" s="230">
        <f>IF(N172="snížená",J172,0)</f>
        <v>0</v>
      </c>
      <c r="BG172" s="230">
        <f>IF(N172="zákl. přenesená",J172,0)</f>
        <v>0</v>
      </c>
      <c r="BH172" s="230">
        <f>IF(N172="sníž. přenesená",J172,0)</f>
        <v>0</v>
      </c>
      <c r="BI172" s="230">
        <f>IF(N172="nulová",J172,0)</f>
        <v>0</v>
      </c>
      <c r="BJ172" s="17" t="s">
        <v>33</v>
      </c>
      <c r="BK172" s="230">
        <f>ROUND(I172*H172,2)</f>
        <v>0</v>
      </c>
      <c r="BL172" s="17" t="s">
        <v>143</v>
      </c>
      <c r="BM172" s="229" t="s">
        <v>497</v>
      </c>
    </row>
    <row r="173" s="2" customFormat="1" ht="24.15" customHeight="1">
      <c r="A173" s="38"/>
      <c r="B173" s="39"/>
      <c r="C173" s="218" t="s">
        <v>250</v>
      </c>
      <c r="D173" s="218" t="s">
        <v>138</v>
      </c>
      <c r="E173" s="219" t="s">
        <v>498</v>
      </c>
      <c r="F173" s="220" t="s">
        <v>499</v>
      </c>
      <c r="G173" s="221" t="s">
        <v>500</v>
      </c>
      <c r="H173" s="222">
        <v>1</v>
      </c>
      <c r="I173" s="223"/>
      <c r="J173" s="224">
        <f>ROUND(I173*H173,2)</f>
        <v>0</v>
      </c>
      <c r="K173" s="220" t="s">
        <v>142</v>
      </c>
      <c r="L173" s="44"/>
      <c r="M173" s="225" t="s">
        <v>1</v>
      </c>
      <c r="N173" s="226" t="s">
        <v>42</v>
      </c>
      <c r="O173" s="91"/>
      <c r="P173" s="227">
        <f>O173*H173</f>
        <v>0</v>
      </c>
      <c r="Q173" s="227">
        <v>0.00010000000000000001</v>
      </c>
      <c r="R173" s="227">
        <f>Q173*H173</f>
        <v>0.00010000000000000001</v>
      </c>
      <c r="S173" s="227">
        <v>0</v>
      </c>
      <c r="T173" s="228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29" t="s">
        <v>143</v>
      </c>
      <c r="AT173" s="229" t="s">
        <v>138</v>
      </c>
      <c r="AU173" s="229" t="s">
        <v>86</v>
      </c>
      <c r="AY173" s="17" t="s">
        <v>136</v>
      </c>
      <c r="BE173" s="230">
        <f>IF(N173="základní",J173,0)</f>
        <v>0</v>
      </c>
      <c r="BF173" s="230">
        <f>IF(N173="snížená",J173,0)</f>
        <v>0</v>
      </c>
      <c r="BG173" s="230">
        <f>IF(N173="zákl. přenesená",J173,0)</f>
        <v>0</v>
      </c>
      <c r="BH173" s="230">
        <f>IF(N173="sníž. přenesená",J173,0)</f>
        <v>0</v>
      </c>
      <c r="BI173" s="230">
        <f>IF(N173="nulová",J173,0)</f>
        <v>0</v>
      </c>
      <c r="BJ173" s="17" t="s">
        <v>33</v>
      </c>
      <c r="BK173" s="230">
        <f>ROUND(I173*H173,2)</f>
        <v>0</v>
      </c>
      <c r="BL173" s="17" t="s">
        <v>143</v>
      </c>
      <c r="BM173" s="229" t="s">
        <v>501</v>
      </c>
    </row>
    <row r="174" s="12" customFormat="1" ht="22.8" customHeight="1">
      <c r="A174" s="12"/>
      <c r="B174" s="202"/>
      <c r="C174" s="203"/>
      <c r="D174" s="204" t="s">
        <v>76</v>
      </c>
      <c r="E174" s="216" t="s">
        <v>183</v>
      </c>
      <c r="F174" s="216" t="s">
        <v>353</v>
      </c>
      <c r="G174" s="203"/>
      <c r="H174" s="203"/>
      <c r="I174" s="206"/>
      <c r="J174" s="217">
        <f>BK174</f>
        <v>0</v>
      </c>
      <c r="K174" s="203"/>
      <c r="L174" s="208"/>
      <c r="M174" s="209"/>
      <c r="N174" s="210"/>
      <c r="O174" s="210"/>
      <c r="P174" s="211">
        <f>SUM(P175:P178)</f>
        <v>0</v>
      </c>
      <c r="Q174" s="210"/>
      <c r="R174" s="211">
        <f>SUM(R175:R178)</f>
        <v>7.0056599999999998</v>
      </c>
      <c r="S174" s="210"/>
      <c r="T174" s="212">
        <f>SUM(T175:T178)</f>
        <v>0</v>
      </c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R174" s="213" t="s">
        <v>33</v>
      </c>
      <c r="AT174" s="214" t="s">
        <v>76</v>
      </c>
      <c r="AU174" s="214" t="s">
        <v>33</v>
      </c>
      <c r="AY174" s="213" t="s">
        <v>136</v>
      </c>
      <c r="BK174" s="215">
        <f>SUM(BK175:BK178)</f>
        <v>0</v>
      </c>
    </row>
    <row r="175" s="2" customFormat="1" ht="33" customHeight="1">
      <c r="A175" s="38"/>
      <c r="B175" s="39"/>
      <c r="C175" s="218" t="s">
        <v>254</v>
      </c>
      <c r="D175" s="218" t="s">
        <v>138</v>
      </c>
      <c r="E175" s="219" t="s">
        <v>502</v>
      </c>
      <c r="F175" s="220" t="s">
        <v>503</v>
      </c>
      <c r="G175" s="221" t="s">
        <v>232</v>
      </c>
      <c r="H175" s="222">
        <v>1</v>
      </c>
      <c r="I175" s="223"/>
      <c r="J175" s="224">
        <f>ROUND(I175*H175,2)</f>
        <v>0</v>
      </c>
      <c r="K175" s="220" t="s">
        <v>142</v>
      </c>
      <c r="L175" s="44"/>
      <c r="M175" s="225" t="s">
        <v>1</v>
      </c>
      <c r="N175" s="226" t="s">
        <v>42</v>
      </c>
      <c r="O175" s="91"/>
      <c r="P175" s="227">
        <f>O175*H175</f>
        <v>0</v>
      </c>
      <c r="Q175" s="227">
        <v>7.0056599999999998</v>
      </c>
      <c r="R175" s="227">
        <f>Q175*H175</f>
        <v>7.0056599999999998</v>
      </c>
      <c r="S175" s="227">
        <v>0</v>
      </c>
      <c r="T175" s="228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229" t="s">
        <v>143</v>
      </c>
      <c r="AT175" s="229" t="s">
        <v>138</v>
      </c>
      <c r="AU175" s="229" t="s">
        <v>86</v>
      </c>
      <c r="AY175" s="17" t="s">
        <v>136</v>
      </c>
      <c r="BE175" s="230">
        <f>IF(N175="základní",J175,0)</f>
        <v>0</v>
      </c>
      <c r="BF175" s="230">
        <f>IF(N175="snížená",J175,0)</f>
        <v>0</v>
      </c>
      <c r="BG175" s="230">
        <f>IF(N175="zákl. přenesená",J175,0)</f>
        <v>0</v>
      </c>
      <c r="BH175" s="230">
        <f>IF(N175="sníž. přenesená",J175,0)</f>
        <v>0</v>
      </c>
      <c r="BI175" s="230">
        <f>IF(N175="nulová",J175,0)</f>
        <v>0</v>
      </c>
      <c r="BJ175" s="17" t="s">
        <v>33</v>
      </c>
      <c r="BK175" s="230">
        <f>ROUND(I175*H175,2)</f>
        <v>0</v>
      </c>
      <c r="BL175" s="17" t="s">
        <v>143</v>
      </c>
      <c r="BM175" s="229" t="s">
        <v>504</v>
      </c>
    </row>
    <row r="176" s="15" customFormat="1">
      <c r="A176" s="15"/>
      <c r="B176" s="254"/>
      <c r="C176" s="255"/>
      <c r="D176" s="233" t="s">
        <v>145</v>
      </c>
      <c r="E176" s="256" t="s">
        <v>1</v>
      </c>
      <c r="F176" s="257" t="s">
        <v>467</v>
      </c>
      <c r="G176" s="255"/>
      <c r="H176" s="256" t="s">
        <v>1</v>
      </c>
      <c r="I176" s="258"/>
      <c r="J176" s="255"/>
      <c r="K176" s="255"/>
      <c r="L176" s="259"/>
      <c r="M176" s="260"/>
      <c r="N176" s="261"/>
      <c r="O176" s="261"/>
      <c r="P176" s="261"/>
      <c r="Q176" s="261"/>
      <c r="R176" s="261"/>
      <c r="S176" s="261"/>
      <c r="T176" s="262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T176" s="263" t="s">
        <v>145</v>
      </c>
      <c r="AU176" s="263" t="s">
        <v>86</v>
      </c>
      <c r="AV176" s="15" t="s">
        <v>33</v>
      </c>
      <c r="AW176" s="15" t="s">
        <v>32</v>
      </c>
      <c r="AX176" s="15" t="s">
        <v>77</v>
      </c>
      <c r="AY176" s="263" t="s">
        <v>136</v>
      </c>
    </row>
    <row r="177" s="13" customFormat="1">
      <c r="A177" s="13"/>
      <c r="B177" s="231"/>
      <c r="C177" s="232"/>
      <c r="D177" s="233" t="s">
        <v>145</v>
      </c>
      <c r="E177" s="234" t="s">
        <v>1</v>
      </c>
      <c r="F177" s="235" t="s">
        <v>33</v>
      </c>
      <c r="G177" s="232"/>
      <c r="H177" s="236">
        <v>1</v>
      </c>
      <c r="I177" s="237"/>
      <c r="J177" s="232"/>
      <c r="K177" s="232"/>
      <c r="L177" s="238"/>
      <c r="M177" s="239"/>
      <c r="N177" s="240"/>
      <c r="O177" s="240"/>
      <c r="P177" s="240"/>
      <c r="Q177" s="240"/>
      <c r="R177" s="240"/>
      <c r="S177" s="240"/>
      <c r="T177" s="241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2" t="s">
        <v>145</v>
      </c>
      <c r="AU177" s="242" t="s">
        <v>86</v>
      </c>
      <c r="AV177" s="13" t="s">
        <v>86</v>
      </c>
      <c r="AW177" s="13" t="s">
        <v>32</v>
      </c>
      <c r="AX177" s="13" t="s">
        <v>77</v>
      </c>
      <c r="AY177" s="242" t="s">
        <v>136</v>
      </c>
    </row>
    <row r="178" s="14" customFormat="1">
      <c r="A178" s="14"/>
      <c r="B178" s="243"/>
      <c r="C178" s="244"/>
      <c r="D178" s="233" t="s">
        <v>145</v>
      </c>
      <c r="E178" s="245" t="s">
        <v>1</v>
      </c>
      <c r="F178" s="246" t="s">
        <v>147</v>
      </c>
      <c r="G178" s="244"/>
      <c r="H178" s="247">
        <v>1</v>
      </c>
      <c r="I178" s="248"/>
      <c r="J178" s="244"/>
      <c r="K178" s="244"/>
      <c r="L178" s="249"/>
      <c r="M178" s="250"/>
      <c r="N178" s="251"/>
      <c r="O178" s="251"/>
      <c r="P178" s="251"/>
      <c r="Q178" s="251"/>
      <c r="R178" s="251"/>
      <c r="S178" s="251"/>
      <c r="T178" s="252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53" t="s">
        <v>145</v>
      </c>
      <c r="AU178" s="253" t="s">
        <v>86</v>
      </c>
      <c r="AV178" s="14" t="s">
        <v>143</v>
      </c>
      <c r="AW178" s="14" t="s">
        <v>32</v>
      </c>
      <c r="AX178" s="14" t="s">
        <v>33</v>
      </c>
      <c r="AY178" s="253" t="s">
        <v>136</v>
      </c>
    </row>
    <row r="179" s="12" customFormat="1" ht="22.8" customHeight="1">
      <c r="A179" s="12"/>
      <c r="B179" s="202"/>
      <c r="C179" s="203"/>
      <c r="D179" s="204" t="s">
        <v>76</v>
      </c>
      <c r="E179" s="216" t="s">
        <v>373</v>
      </c>
      <c r="F179" s="216" t="s">
        <v>374</v>
      </c>
      <c r="G179" s="203"/>
      <c r="H179" s="203"/>
      <c r="I179" s="206"/>
      <c r="J179" s="217">
        <f>BK179</f>
        <v>0</v>
      </c>
      <c r="K179" s="203"/>
      <c r="L179" s="208"/>
      <c r="M179" s="209"/>
      <c r="N179" s="210"/>
      <c r="O179" s="210"/>
      <c r="P179" s="211">
        <f>P180</f>
        <v>0</v>
      </c>
      <c r="Q179" s="210"/>
      <c r="R179" s="211">
        <f>R180</f>
        <v>0</v>
      </c>
      <c r="S179" s="210"/>
      <c r="T179" s="212">
        <f>T180</f>
        <v>0</v>
      </c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R179" s="213" t="s">
        <v>33</v>
      </c>
      <c r="AT179" s="214" t="s">
        <v>76</v>
      </c>
      <c r="AU179" s="214" t="s">
        <v>33</v>
      </c>
      <c r="AY179" s="213" t="s">
        <v>136</v>
      </c>
      <c r="BK179" s="215">
        <f>BK180</f>
        <v>0</v>
      </c>
    </row>
    <row r="180" s="2" customFormat="1" ht="49.05" customHeight="1">
      <c r="A180" s="38"/>
      <c r="B180" s="39"/>
      <c r="C180" s="218" t="s">
        <v>258</v>
      </c>
      <c r="D180" s="218" t="s">
        <v>138</v>
      </c>
      <c r="E180" s="219" t="s">
        <v>505</v>
      </c>
      <c r="F180" s="220" t="s">
        <v>506</v>
      </c>
      <c r="G180" s="221" t="s">
        <v>378</v>
      </c>
      <c r="H180" s="222">
        <v>40.481000000000002</v>
      </c>
      <c r="I180" s="223"/>
      <c r="J180" s="224">
        <f>ROUND(I180*H180,2)</f>
        <v>0</v>
      </c>
      <c r="K180" s="220" t="s">
        <v>142</v>
      </c>
      <c r="L180" s="44"/>
      <c r="M180" s="274" t="s">
        <v>1</v>
      </c>
      <c r="N180" s="275" t="s">
        <v>42</v>
      </c>
      <c r="O180" s="276"/>
      <c r="P180" s="277">
        <f>O180*H180</f>
        <v>0</v>
      </c>
      <c r="Q180" s="277">
        <v>0</v>
      </c>
      <c r="R180" s="277">
        <f>Q180*H180</f>
        <v>0</v>
      </c>
      <c r="S180" s="277">
        <v>0</v>
      </c>
      <c r="T180" s="278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229" t="s">
        <v>143</v>
      </c>
      <c r="AT180" s="229" t="s">
        <v>138</v>
      </c>
      <c r="AU180" s="229" t="s">
        <v>86</v>
      </c>
      <c r="AY180" s="17" t="s">
        <v>136</v>
      </c>
      <c r="BE180" s="230">
        <f>IF(N180="základní",J180,0)</f>
        <v>0</v>
      </c>
      <c r="BF180" s="230">
        <f>IF(N180="snížená",J180,0)</f>
        <v>0</v>
      </c>
      <c r="BG180" s="230">
        <f>IF(N180="zákl. přenesená",J180,0)</f>
        <v>0</v>
      </c>
      <c r="BH180" s="230">
        <f>IF(N180="sníž. přenesená",J180,0)</f>
        <v>0</v>
      </c>
      <c r="BI180" s="230">
        <f>IF(N180="nulová",J180,0)</f>
        <v>0</v>
      </c>
      <c r="BJ180" s="17" t="s">
        <v>33</v>
      </c>
      <c r="BK180" s="230">
        <f>ROUND(I180*H180,2)</f>
        <v>0</v>
      </c>
      <c r="BL180" s="17" t="s">
        <v>143</v>
      </c>
      <c r="BM180" s="229" t="s">
        <v>507</v>
      </c>
    </row>
    <row r="181" s="2" customFormat="1" ht="6.96" customHeight="1">
      <c r="A181" s="38"/>
      <c r="B181" s="66"/>
      <c r="C181" s="67"/>
      <c r="D181" s="67"/>
      <c r="E181" s="67"/>
      <c r="F181" s="67"/>
      <c r="G181" s="67"/>
      <c r="H181" s="67"/>
      <c r="I181" s="67"/>
      <c r="J181" s="67"/>
      <c r="K181" s="67"/>
      <c r="L181" s="44"/>
      <c r="M181" s="38"/>
      <c r="O181" s="38"/>
      <c r="P181" s="38"/>
      <c r="Q181" s="38"/>
      <c r="R181" s="38"/>
      <c r="S181" s="38"/>
      <c r="T181" s="38"/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</row>
  </sheetData>
  <sheetProtection sheet="1" autoFilter="0" formatColumns="0" formatRows="0" objects="1" scenarios="1" spinCount="100000" saltValue="Z4op2XLVa8KH9HD07/eoQMPKyBrKOBPWo06V8zH0ZNaI/JaTNCckFV4pamLU3uaGIr4BLmHR5UALu0GoOwU5GQ==" hashValue="WrcmU5wKmdhEMoNlVQ2QxjyjNgOV5bUA2ABWkOBHC0FcahCK0I/lCEpf7IwLNBZfnPGP1LdfmEBt1rD+C5JxJw==" algorithmName="SHA-512" password="C731"/>
  <autoFilter ref="C122:K180"/>
  <mergeCells count="9">
    <mergeCell ref="E7:H7"/>
    <mergeCell ref="E9:H9"/>
    <mergeCell ref="E18:H18"/>
    <mergeCell ref="E27:H27"/>
    <mergeCell ref="E85:H85"/>
    <mergeCell ref="E87:H87"/>
    <mergeCell ref="E113:H113"/>
    <mergeCell ref="E115:H11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95</v>
      </c>
    </row>
    <row r="3" s="1" customFormat="1" ht="6.96" customHeight="1">
      <c r="B3" s="136"/>
      <c r="C3" s="137"/>
      <c r="D3" s="137"/>
      <c r="E3" s="137"/>
      <c r="F3" s="137"/>
      <c r="G3" s="137"/>
      <c r="H3" s="137"/>
      <c r="I3" s="137"/>
      <c r="J3" s="137"/>
      <c r="K3" s="137"/>
      <c r="L3" s="20"/>
      <c r="AT3" s="17" t="s">
        <v>86</v>
      </c>
    </row>
    <row r="4" s="1" customFormat="1" ht="24.96" customHeight="1">
      <c r="B4" s="20"/>
      <c r="D4" s="138" t="s">
        <v>105</v>
      </c>
      <c r="L4" s="20"/>
      <c r="M4" s="13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0" t="s">
        <v>16</v>
      </c>
      <c r="L6" s="20"/>
    </row>
    <row r="7" s="1" customFormat="1" ht="26.25" customHeight="1">
      <c r="B7" s="20"/>
      <c r="E7" s="141" t="str">
        <f>'Rekapitulace stavby'!K6</f>
        <v>Výstavba víceúčelového areálu pro sportovní a volnočasové aktivity v obci Volfířov</v>
      </c>
      <c r="F7" s="140"/>
      <c r="G7" s="140"/>
      <c r="H7" s="140"/>
      <c r="L7" s="20"/>
    </row>
    <row r="8" s="2" customFormat="1" ht="12" customHeight="1">
      <c r="A8" s="38"/>
      <c r="B8" s="44"/>
      <c r="C8" s="38"/>
      <c r="D8" s="140" t="s">
        <v>106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2" t="s">
        <v>508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0" t="s">
        <v>18</v>
      </c>
      <c r="E11" s="38"/>
      <c r="F11" s="143" t="s">
        <v>1</v>
      </c>
      <c r="G11" s="38"/>
      <c r="H11" s="38"/>
      <c r="I11" s="140" t="s">
        <v>19</v>
      </c>
      <c r="J11" s="143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0" t="s">
        <v>20</v>
      </c>
      <c r="E12" s="38"/>
      <c r="F12" s="143" t="s">
        <v>21</v>
      </c>
      <c r="G12" s="38"/>
      <c r="H12" s="38"/>
      <c r="I12" s="140" t="s">
        <v>22</v>
      </c>
      <c r="J12" s="144" t="str">
        <f>'Rekapitulace stavby'!AN8</f>
        <v>13. 2. 2023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0" t="s">
        <v>24</v>
      </c>
      <c r="E14" s="38"/>
      <c r="F14" s="38"/>
      <c r="G14" s="38"/>
      <c r="H14" s="38"/>
      <c r="I14" s="140" t="s">
        <v>25</v>
      </c>
      <c r="J14" s="143" t="s">
        <v>1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3" t="s">
        <v>26</v>
      </c>
      <c r="F15" s="38"/>
      <c r="G15" s="38"/>
      <c r="H15" s="38"/>
      <c r="I15" s="140" t="s">
        <v>27</v>
      </c>
      <c r="J15" s="143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0" t="s">
        <v>28</v>
      </c>
      <c r="E17" s="38"/>
      <c r="F17" s="38"/>
      <c r="G17" s="38"/>
      <c r="H17" s="38"/>
      <c r="I17" s="140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3"/>
      <c r="G18" s="143"/>
      <c r="H18" s="143"/>
      <c r="I18" s="140" t="s">
        <v>27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0" t="s">
        <v>30</v>
      </c>
      <c r="E20" s="38"/>
      <c r="F20" s="38"/>
      <c r="G20" s="38"/>
      <c r="H20" s="38"/>
      <c r="I20" s="140" t="s">
        <v>25</v>
      </c>
      <c r="J20" s="143" t="s">
        <v>1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3" t="s">
        <v>31</v>
      </c>
      <c r="F21" s="38"/>
      <c r="G21" s="38"/>
      <c r="H21" s="38"/>
      <c r="I21" s="140" t="s">
        <v>27</v>
      </c>
      <c r="J21" s="143" t="s">
        <v>1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0" t="s">
        <v>34</v>
      </c>
      <c r="E23" s="38"/>
      <c r="F23" s="38"/>
      <c r="G23" s="38"/>
      <c r="H23" s="38"/>
      <c r="I23" s="140" t="s">
        <v>25</v>
      </c>
      <c r="J23" s="143" t="s">
        <v>1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3" t="s">
        <v>35</v>
      </c>
      <c r="F24" s="38"/>
      <c r="G24" s="38"/>
      <c r="H24" s="38"/>
      <c r="I24" s="140" t="s">
        <v>27</v>
      </c>
      <c r="J24" s="143" t="s">
        <v>1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0" t="s">
        <v>36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5"/>
      <c r="B27" s="146"/>
      <c r="C27" s="145"/>
      <c r="D27" s="145"/>
      <c r="E27" s="147" t="s">
        <v>1</v>
      </c>
      <c r="F27" s="147"/>
      <c r="G27" s="147"/>
      <c r="H27" s="147"/>
      <c r="I27" s="145"/>
      <c r="J27" s="145"/>
      <c r="K27" s="145"/>
      <c r="L27" s="148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9"/>
      <c r="E29" s="149"/>
      <c r="F29" s="149"/>
      <c r="G29" s="149"/>
      <c r="H29" s="149"/>
      <c r="I29" s="149"/>
      <c r="J29" s="149"/>
      <c r="K29" s="149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0" t="s">
        <v>37</v>
      </c>
      <c r="E30" s="38"/>
      <c r="F30" s="38"/>
      <c r="G30" s="38"/>
      <c r="H30" s="38"/>
      <c r="I30" s="38"/>
      <c r="J30" s="151">
        <f>ROUND(J121, 0)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9"/>
      <c r="E31" s="149"/>
      <c r="F31" s="149"/>
      <c r="G31" s="149"/>
      <c r="H31" s="149"/>
      <c r="I31" s="149"/>
      <c r="J31" s="149"/>
      <c r="K31" s="149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2" t="s">
        <v>39</v>
      </c>
      <c r="G32" s="38"/>
      <c r="H32" s="38"/>
      <c r="I32" s="152" t="s">
        <v>38</v>
      </c>
      <c r="J32" s="152" t="s">
        <v>40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3" t="s">
        <v>41</v>
      </c>
      <c r="E33" s="140" t="s">
        <v>42</v>
      </c>
      <c r="F33" s="154">
        <f>ROUND((SUM(BE121:BE173)),  0)</f>
        <v>0</v>
      </c>
      <c r="G33" s="38"/>
      <c r="H33" s="38"/>
      <c r="I33" s="155">
        <v>0.20999999999999999</v>
      </c>
      <c r="J33" s="154">
        <f>ROUND(((SUM(BE121:BE173))*I33),  0)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0" t="s">
        <v>43</v>
      </c>
      <c r="F34" s="154">
        <f>ROUND((SUM(BF121:BF173)),  0)</f>
        <v>0</v>
      </c>
      <c r="G34" s="38"/>
      <c r="H34" s="38"/>
      <c r="I34" s="155">
        <v>0.14999999999999999</v>
      </c>
      <c r="J34" s="154">
        <f>ROUND(((SUM(BF121:BF173))*I34),  0)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0" t="s">
        <v>44</v>
      </c>
      <c r="F35" s="154">
        <f>ROUND((SUM(BG121:BG173)),  0)</f>
        <v>0</v>
      </c>
      <c r="G35" s="38"/>
      <c r="H35" s="38"/>
      <c r="I35" s="155">
        <v>0.20999999999999999</v>
      </c>
      <c r="J35" s="154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0" t="s">
        <v>45</v>
      </c>
      <c r="F36" s="154">
        <f>ROUND((SUM(BH121:BH173)),  0)</f>
        <v>0</v>
      </c>
      <c r="G36" s="38"/>
      <c r="H36" s="38"/>
      <c r="I36" s="155">
        <v>0.14999999999999999</v>
      </c>
      <c r="J36" s="154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0" t="s">
        <v>46</v>
      </c>
      <c r="F37" s="154">
        <f>ROUND((SUM(BI121:BI173)),  0)</f>
        <v>0</v>
      </c>
      <c r="G37" s="38"/>
      <c r="H37" s="38"/>
      <c r="I37" s="155">
        <v>0</v>
      </c>
      <c r="J37" s="154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6"/>
      <c r="D39" s="157" t="s">
        <v>47</v>
      </c>
      <c r="E39" s="158"/>
      <c r="F39" s="158"/>
      <c r="G39" s="159" t="s">
        <v>48</v>
      </c>
      <c r="H39" s="160" t="s">
        <v>49</v>
      </c>
      <c r="I39" s="158"/>
      <c r="J39" s="161">
        <f>SUM(J30:J37)</f>
        <v>0</v>
      </c>
      <c r="K39" s="162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63" t="s">
        <v>50</v>
      </c>
      <c r="E50" s="164"/>
      <c r="F50" s="164"/>
      <c r="G50" s="163" t="s">
        <v>51</v>
      </c>
      <c r="H50" s="164"/>
      <c r="I50" s="164"/>
      <c r="J50" s="164"/>
      <c r="K50" s="16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65" t="s">
        <v>52</v>
      </c>
      <c r="E61" s="166"/>
      <c r="F61" s="167" t="s">
        <v>53</v>
      </c>
      <c r="G61" s="165" t="s">
        <v>52</v>
      </c>
      <c r="H61" s="166"/>
      <c r="I61" s="166"/>
      <c r="J61" s="168" t="s">
        <v>53</v>
      </c>
      <c r="K61" s="16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63" t="s">
        <v>54</v>
      </c>
      <c r="E65" s="169"/>
      <c r="F65" s="169"/>
      <c r="G65" s="163" t="s">
        <v>55</v>
      </c>
      <c r="H65" s="169"/>
      <c r="I65" s="169"/>
      <c r="J65" s="169"/>
      <c r="K65" s="16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65" t="s">
        <v>52</v>
      </c>
      <c r="E76" s="166"/>
      <c r="F76" s="167" t="s">
        <v>53</v>
      </c>
      <c r="G76" s="165" t="s">
        <v>52</v>
      </c>
      <c r="H76" s="166"/>
      <c r="I76" s="166"/>
      <c r="J76" s="168" t="s">
        <v>53</v>
      </c>
      <c r="K76" s="16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0"/>
      <c r="C77" s="171"/>
      <c r="D77" s="171"/>
      <c r="E77" s="171"/>
      <c r="F77" s="171"/>
      <c r="G77" s="171"/>
      <c r="H77" s="171"/>
      <c r="I77" s="171"/>
      <c r="J77" s="171"/>
      <c r="K77" s="17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72"/>
      <c r="C81" s="173"/>
      <c r="D81" s="173"/>
      <c r="E81" s="173"/>
      <c r="F81" s="173"/>
      <c r="G81" s="173"/>
      <c r="H81" s="173"/>
      <c r="I81" s="173"/>
      <c r="J81" s="173"/>
      <c r="K81" s="17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108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26.25" customHeight="1">
      <c r="A85" s="38"/>
      <c r="B85" s="39"/>
      <c r="C85" s="40"/>
      <c r="D85" s="40"/>
      <c r="E85" s="174" t="str">
        <f>E7</f>
        <v>Výstavba víceúčelového areálu pro sportovní a volnočasové aktivity v obci Volfířov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106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SO01e - Přípojka vody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 xml:space="preserve"> </v>
      </c>
      <c r="G89" s="40"/>
      <c r="H89" s="40"/>
      <c r="I89" s="32" t="s">
        <v>22</v>
      </c>
      <c r="J89" s="79" t="str">
        <f>IF(J12="","",J12)</f>
        <v>13. 2. 2023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24</v>
      </c>
      <c r="D91" s="40"/>
      <c r="E91" s="40"/>
      <c r="F91" s="27" t="str">
        <f>E15</f>
        <v>Obec Volfířov</v>
      </c>
      <c r="G91" s="40"/>
      <c r="H91" s="40"/>
      <c r="I91" s="32" t="s">
        <v>30</v>
      </c>
      <c r="J91" s="36" t="str">
        <f>E21</f>
        <v>f-plan spol. s r.o.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28</v>
      </c>
      <c r="D92" s="40"/>
      <c r="E92" s="40"/>
      <c r="F92" s="27" t="str">
        <f>IF(E18="","",E18)</f>
        <v>Vyplň údaj</v>
      </c>
      <c r="G92" s="40"/>
      <c r="H92" s="40"/>
      <c r="I92" s="32" t="s">
        <v>34</v>
      </c>
      <c r="J92" s="36" t="str">
        <f>E24</f>
        <v>Martin Lang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75" t="s">
        <v>109</v>
      </c>
      <c r="D94" s="176"/>
      <c r="E94" s="176"/>
      <c r="F94" s="176"/>
      <c r="G94" s="176"/>
      <c r="H94" s="176"/>
      <c r="I94" s="176"/>
      <c r="J94" s="177" t="s">
        <v>110</v>
      </c>
      <c r="K94" s="176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78" t="s">
        <v>111</v>
      </c>
      <c r="D96" s="40"/>
      <c r="E96" s="40"/>
      <c r="F96" s="40"/>
      <c r="G96" s="40"/>
      <c r="H96" s="40"/>
      <c r="I96" s="40"/>
      <c r="J96" s="110">
        <f>J121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112</v>
      </c>
    </row>
    <row r="97" s="9" customFormat="1" ht="24.96" customHeight="1">
      <c r="A97" s="9"/>
      <c r="B97" s="179"/>
      <c r="C97" s="180"/>
      <c r="D97" s="181" t="s">
        <v>113</v>
      </c>
      <c r="E97" s="182"/>
      <c r="F97" s="182"/>
      <c r="G97" s="182"/>
      <c r="H97" s="182"/>
      <c r="I97" s="182"/>
      <c r="J97" s="183">
        <f>J122</f>
        <v>0</v>
      </c>
      <c r="K97" s="180"/>
      <c r="L97" s="18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5"/>
      <c r="C98" s="186"/>
      <c r="D98" s="187" t="s">
        <v>114</v>
      </c>
      <c r="E98" s="188"/>
      <c r="F98" s="188"/>
      <c r="G98" s="188"/>
      <c r="H98" s="188"/>
      <c r="I98" s="188"/>
      <c r="J98" s="189">
        <f>J123</f>
        <v>0</v>
      </c>
      <c r="K98" s="186"/>
      <c r="L98" s="19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5"/>
      <c r="C99" s="186"/>
      <c r="D99" s="187" t="s">
        <v>433</v>
      </c>
      <c r="E99" s="188"/>
      <c r="F99" s="188"/>
      <c r="G99" s="188"/>
      <c r="H99" s="188"/>
      <c r="I99" s="188"/>
      <c r="J99" s="189">
        <f>J151</f>
        <v>0</v>
      </c>
      <c r="K99" s="186"/>
      <c r="L99" s="19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5"/>
      <c r="C100" s="186"/>
      <c r="D100" s="187" t="s">
        <v>118</v>
      </c>
      <c r="E100" s="188"/>
      <c r="F100" s="188"/>
      <c r="G100" s="188"/>
      <c r="H100" s="188"/>
      <c r="I100" s="188"/>
      <c r="J100" s="189">
        <f>J155</f>
        <v>0</v>
      </c>
      <c r="K100" s="186"/>
      <c r="L100" s="19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5"/>
      <c r="C101" s="186"/>
      <c r="D101" s="187" t="s">
        <v>120</v>
      </c>
      <c r="E101" s="188"/>
      <c r="F101" s="188"/>
      <c r="G101" s="188"/>
      <c r="H101" s="188"/>
      <c r="I101" s="188"/>
      <c r="J101" s="189">
        <f>J172</f>
        <v>0</v>
      </c>
      <c r="K101" s="186"/>
      <c r="L101" s="19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2" customFormat="1" ht="21.84" customHeight="1">
      <c r="A102" s="38"/>
      <c r="B102" s="39"/>
      <c r="C102" s="40"/>
      <c r="D102" s="40"/>
      <c r="E102" s="40"/>
      <c r="F102" s="40"/>
      <c r="G102" s="40"/>
      <c r="H102" s="40"/>
      <c r="I102" s="40"/>
      <c r="J102" s="40"/>
      <c r="K102" s="40"/>
      <c r="L102" s="63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</row>
    <row r="103" s="2" customFormat="1" ht="6.96" customHeight="1">
      <c r="A103" s="38"/>
      <c r="B103" s="66"/>
      <c r="C103" s="67"/>
      <c r="D103" s="67"/>
      <c r="E103" s="67"/>
      <c r="F103" s="67"/>
      <c r="G103" s="67"/>
      <c r="H103" s="67"/>
      <c r="I103" s="67"/>
      <c r="J103" s="67"/>
      <c r="K103" s="67"/>
      <c r="L103" s="63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</row>
    <row r="107" s="2" customFormat="1" ht="6.96" customHeight="1">
      <c r="A107" s="38"/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24.96" customHeight="1">
      <c r="A108" s="38"/>
      <c r="B108" s="39"/>
      <c r="C108" s="23" t="s">
        <v>121</v>
      </c>
      <c r="D108" s="40"/>
      <c r="E108" s="40"/>
      <c r="F108" s="40"/>
      <c r="G108" s="40"/>
      <c r="H108" s="40"/>
      <c r="I108" s="40"/>
      <c r="J108" s="40"/>
      <c r="K108" s="40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6.96" customHeight="1">
      <c r="A109" s="38"/>
      <c r="B109" s="39"/>
      <c r="C109" s="40"/>
      <c r="D109" s="40"/>
      <c r="E109" s="40"/>
      <c r="F109" s="40"/>
      <c r="G109" s="40"/>
      <c r="H109" s="40"/>
      <c r="I109" s="40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12" customHeight="1">
      <c r="A110" s="38"/>
      <c r="B110" s="39"/>
      <c r="C110" s="32" t="s">
        <v>16</v>
      </c>
      <c r="D110" s="40"/>
      <c r="E110" s="40"/>
      <c r="F110" s="40"/>
      <c r="G110" s="40"/>
      <c r="H110" s="40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26.25" customHeight="1">
      <c r="A111" s="38"/>
      <c r="B111" s="39"/>
      <c r="C111" s="40"/>
      <c r="D111" s="40"/>
      <c r="E111" s="174" t="str">
        <f>E7</f>
        <v>Výstavba víceúčelového areálu pro sportovní a volnočasové aktivity v obci Volfířov</v>
      </c>
      <c r="F111" s="32"/>
      <c r="G111" s="32"/>
      <c r="H111" s="32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2" customHeight="1">
      <c r="A112" s="38"/>
      <c r="B112" s="39"/>
      <c r="C112" s="32" t="s">
        <v>106</v>
      </c>
      <c r="D112" s="40"/>
      <c r="E112" s="40"/>
      <c r="F112" s="40"/>
      <c r="G112" s="40"/>
      <c r="H112" s="40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6.5" customHeight="1">
      <c r="A113" s="38"/>
      <c r="B113" s="39"/>
      <c r="C113" s="40"/>
      <c r="D113" s="40"/>
      <c r="E113" s="76" t="str">
        <f>E9</f>
        <v>SO01e - Přípojka vody</v>
      </c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6.96" customHeight="1">
      <c r="A114" s="38"/>
      <c r="B114" s="39"/>
      <c r="C114" s="40"/>
      <c r="D114" s="40"/>
      <c r="E114" s="40"/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2" customHeight="1">
      <c r="A115" s="38"/>
      <c r="B115" s="39"/>
      <c r="C115" s="32" t="s">
        <v>20</v>
      </c>
      <c r="D115" s="40"/>
      <c r="E115" s="40"/>
      <c r="F115" s="27" t="str">
        <f>F12</f>
        <v xml:space="preserve"> </v>
      </c>
      <c r="G115" s="40"/>
      <c r="H115" s="40"/>
      <c r="I115" s="32" t="s">
        <v>22</v>
      </c>
      <c r="J115" s="79" t="str">
        <f>IF(J12="","",J12)</f>
        <v>13. 2. 2023</v>
      </c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6.96" customHeight="1">
      <c r="A116" s="38"/>
      <c r="B116" s="39"/>
      <c r="C116" s="40"/>
      <c r="D116" s="40"/>
      <c r="E116" s="40"/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5.15" customHeight="1">
      <c r="A117" s="38"/>
      <c r="B117" s="39"/>
      <c r="C117" s="32" t="s">
        <v>24</v>
      </c>
      <c r="D117" s="40"/>
      <c r="E117" s="40"/>
      <c r="F117" s="27" t="str">
        <f>E15</f>
        <v>Obec Volfířov</v>
      </c>
      <c r="G117" s="40"/>
      <c r="H117" s="40"/>
      <c r="I117" s="32" t="s">
        <v>30</v>
      </c>
      <c r="J117" s="36" t="str">
        <f>E21</f>
        <v>f-plan spol. s r.o.</v>
      </c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5.15" customHeight="1">
      <c r="A118" s="38"/>
      <c r="B118" s="39"/>
      <c r="C118" s="32" t="s">
        <v>28</v>
      </c>
      <c r="D118" s="40"/>
      <c r="E118" s="40"/>
      <c r="F118" s="27" t="str">
        <f>IF(E18="","",E18)</f>
        <v>Vyplň údaj</v>
      </c>
      <c r="G118" s="40"/>
      <c r="H118" s="40"/>
      <c r="I118" s="32" t="s">
        <v>34</v>
      </c>
      <c r="J118" s="36" t="str">
        <f>E24</f>
        <v>Martin Lang</v>
      </c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0.32" customHeight="1">
      <c r="A119" s="38"/>
      <c r="B119" s="39"/>
      <c r="C119" s="40"/>
      <c r="D119" s="40"/>
      <c r="E119" s="40"/>
      <c r="F119" s="40"/>
      <c r="G119" s="40"/>
      <c r="H119" s="40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11" customFormat="1" ht="29.28" customHeight="1">
      <c r="A120" s="191"/>
      <c r="B120" s="192"/>
      <c r="C120" s="193" t="s">
        <v>122</v>
      </c>
      <c r="D120" s="194" t="s">
        <v>62</v>
      </c>
      <c r="E120" s="194" t="s">
        <v>58</v>
      </c>
      <c r="F120" s="194" t="s">
        <v>59</v>
      </c>
      <c r="G120" s="194" t="s">
        <v>123</v>
      </c>
      <c r="H120" s="194" t="s">
        <v>124</v>
      </c>
      <c r="I120" s="194" t="s">
        <v>125</v>
      </c>
      <c r="J120" s="194" t="s">
        <v>110</v>
      </c>
      <c r="K120" s="195" t="s">
        <v>126</v>
      </c>
      <c r="L120" s="196"/>
      <c r="M120" s="100" t="s">
        <v>1</v>
      </c>
      <c r="N120" s="101" t="s">
        <v>41</v>
      </c>
      <c r="O120" s="101" t="s">
        <v>127</v>
      </c>
      <c r="P120" s="101" t="s">
        <v>128</v>
      </c>
      <c r="Q120" s="101" t="s">
        <v>129</v>
      </c>
      <c r="R120" s="101" t="s">
        <v>130</v>
      </c>
      <c r="S120" s="101" t="s">
        <v>131</v>
      </c>
      <c r="T120" s="102" t="s">
        <v>132</v>
      </c>
      <c r="U120" s="191"/>
      <c r="V120" s="191"/>
      <c r="W120" s="191"/>
      <c r="X120" s="191"/>
      <c r="Y120" s="191"/>
      <c r="Z120" s="191"/>
      <c r="AA120" s="191"/>
      <c r="AB120" s="191"/>
      <c r="AC120" s="191"/>
      <c r="AD120" s="191"/>
      <c r="AE120" s="191"/>
    </row>
    <row r="121" s="2" customFormat="1" ht="22.8" customHeight="1">
      <c r="A121" s="38"/>
      <c r="B121" s="39"/>
      <c r="C121" s="107" t="s">
        <v>133</v>
      </c>
      <c r="D121" s="40"/>
      <c r="E121" s="40"/>
      <c r="F121" s="40"/>
      <c r="G121" s="40"/>
      <c r="H121" s="40"/>
      <c r="I121" s="40"/>
      <c r="J121" s="197">
        <f>BK121</f>
        <v>0</v>
      </c>
      <c r="K121" s="40"/>
      <c r="L121" s="44"/>
      <c r="M121" s="103"/>
      <c r="N121" s="198"/>
      <c r="O121" s="104"/>
      <c r="P121" s="199">
        <f>P122</f>
        <v>0</v>
      </c>
      <c r="Q121" s="104"/>
      <c r="R121" s="199">
        <f>R122</f>
        <v>8.9908479700000008</v>
      </c>
      <c r="S121" s="104"/>
      <c r="T121" s="200">
        <f>T122</f>
        <v>0</v>
      </c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T121" s="17" t="s">
        <v>76</v>
      </c>
      <c r="AU121" s="17" t="s">
        <v>112</v>
      </c>
      <c r="BK121" s="201">
        <f>BK122</f>
        <v>0</v>
      </c>
    </row>
    <row r="122" s="12" customFormat="1" ht="25.92" customHeight="1">
      <c r="A122" s="12"/>
      <c r="B122" s="202"/>
      <c r="C122" s="203"/>
      <c r="D122" s="204" t="s">
        <v>76</v>
      </c>
      <c r="E122" s="205" t="s">
        <v>134</v>
      </c>
      <c r="F122" s="205" t="s">
        <v>135</v>
      </c>
      <c r="G122" s="203"/>
      <c r="H122" s="203"/>
      <c r="I122" s="206"/>
      <c r="J122" s="207">
        <f>BK122</f>
        <v>0</v>
      </c>
      <c r="K122" s="203"/>
      <c r="L122" s="208"/>
      <c r="M122" s="209"/>
      <c r="N122" s="210"/>
      <c r="O122" s="210"/>
      <c r="P122" s="211">
        <f>P123+P151+P155+P172</f>
        <v>0</v>
      </c>
      <c r="Q122" s="210"/>
      <c r="R122" s="211">
        <f>R123+R151+R155+R172</f>
        <v>8.9908479700000008</v>
      </c>
      <c r="S122" s="210"/>
      <c r="T122" s="212">
        <f>T123+T151+T155+T172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13" t="s">
        <v>33</v>
      </c>
      <c r="AT122" s="214" t="s">
        <v>76</v>
      </c>
      <c r="AU122" s="214" t="s">
        <v>77</v>
      </c>
      <c r="AY122" s="213" t="s">
        <v>136</v>
      </c>
      <c r="BK122" s="215">
        <f>BK123+BK151+BK155+BK172</f>
        <v>0</v>
      </c>
    </row>
    <row r="123" s="12" customFormat="1" ht="22.8" customHeight="1">
      <c r="A123" s="12"/>
      <c r="B123" s="202"/>
      <c r="C123" s="203"/>
      <c r="D123" s="204" t="s">
        <v>76</v>
      </c>
      <c r="E123" s="216" t="s">
        <v>33</v>
      </c>
      <c r="F123" s="216" t="s">
        <v>137</v>
      </c>
      <c r="G123" s="203"/>
      <c r="H123" s="203"/>
      <c r="I123" s="206"/>
      <c r="J123" s="217">
        <f>BK123</f>
        <v>0</v>
      </c>
      <c r="K123" s="203"/>
      <c r="L123" s="208"/>
      <c r="M123" s="209"/>
      <c r="N123" s="210"/>
      <c r="O123" s="210"/>
      <c r="P123" s="211">
        <f>SUM(P124:P150)</f>
        <v>0</v>
      </c>
      <c r="Q123" s="210"/>
      <c r="R123" s="211">
        <f>SUM(R124:R150)</f>
        <v>8.9764110000000006</v>
      </c>
      <c r="S123" s="210"/>
      <c r="T123" s="212">
        <f>SUM(T124:T150)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13" t="s">
        <v>33</v>
      </c>
      <c r="AT123" s="214" t="s">
        <v>76</v>
      </c>
      <c r="AU123" s="214" t="s">
        <v>33</v>
      </c>
      <c r="AY123" s="213" t="s">
        <v>136</v>
      </c>
      <c r="BK123" s="215">
        <f>SUM(BK124:BK150)</f>
        <v>0</v>
      </c>
    </row>
    <row r="124" s="2" customFormat="1" ht="24.15" customHeight="1">
      <c r="A124" s="38"/>
      <c r="B124" s="39"/>
      <c r="C124" s="218" t="s">
        <v>33</v>
      </c>
      <c r="D124" s="218" t="s">
        <v>138</v>
      </c>
      <c r="E124" s="219" t="s">
        <v>381</v>
      </c>
      <c r="F124" s="220" t="s">
        <v>382</v>
      </c>
      <c r="G124" s="221" t="s">
        <v>141</v>
      </c>
      <c r="H124" s="222">
        <v>20.57</v>
      </c>
      <c r="I124" s="223"/>
      <c r="J124" s="224">
        <f>ROUND(I124*H124,2)</f>
        <v>0</v>
      </c>
      <c r="K124" s="220" t="s">
        <v>142</v>
      </c>
      <c r="L124" s="44"/>
      <c r="M124" s="225" t="s">
        <v>1</v>
      </c>
      <c r="N124" s="226" t="s">
        <v>42</v>
      </c>
      <c r="O124" s="91"/>
      <c r="P124" s="227">
        <f>O124*H124</f>
        <v>0</v>
      </c>
      <c r="Q124" s="227">
        <v>0</v>
      </c>
      <c r="R124" s="227">
        <f>Q124*H124</f>
        <v>0</v>
      </c>
      <c r="S124" s="227">
        <v>0</v>
      </c>
      <c r="T124" s="228">
        <f>S124*H124</f>
        <v>0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R124" s="229" t="s">
        <v>143</v>
      </c>
      <c r="AT124" s="229" t="s">
        <v>138</v>
      </c>
      <c r="AU124" s="229" t="s">
        <v>86</v>
      </c>
      <c r="AY124" s="17" t="s">
        <v>136</v>
      </c>
      <c r="BE124" s="230">
        <f>IF(N124="základní",J124,0)</f>
        <v>0</v>
      </c>
      <c r="BF124" s="230">
        <f>IF(N124="snížená",J124,0)</f>
        <v>0</v>
      </c>
      <c r="BG124" s="230">
        <f>IF(N124="zákl. přenesená",J124,0)</f>
        <v>0</v>
      </c>
      <c r="BH124" s="230">
        <f>IF(N124="sníž. přenesená",J124,0)</f>
        <v>0</v>
      </c>
      <c r="BI124" s="230">
        <f>IF(N124="nulová",J124,0)</f>
        <v>0</v>
      </c>
      <c r="BJ124" s="17" t="s">
        <v>33</v>
      </c>
      <c r="BK124" s="230">
        <f>ROUND(I124*H124,2)</f>
        <v>0</v>
      </c>
      <c r="BL124" s="17" t="s">
        <v>143</v>
      </c>
      <c r="BM124" s="229" t="s">
        <v>434</v>
      </c>
    </row>
    <row r="125" s="13" customFormat="1">
      <c r="A125" s="13"/>
      <c r="B125" s="231"/>
      <c r="C125" s="232"/>
      <c r="D125" s="233" t="s">
        <v>145</v>
      </c>
      <c r="E125" s="234" t="s">
        <v>1</v>
      </c>
      <c r="F125" s="235" t="s">
        <v>509</v>
      </c>
      <c r="G125" s="232"/>
      <c r="H125" s="236">
        <v>20.57</v>
      </c>
      <c r="I125" s="237"/>
      <c r="J125" s="232"/>
      <c r="K125" s="232"/>
      <c r="L125" s="238"/>
      <c r="M125" s="239"/>
      <c r="N125" s="240"/>
      <c r="O125" s="240"/>
      <c r="P125" s="240"/>
      <c r="Q125" s="240"/>
      <c r="R125" s="240"/>
      <c r="S125" s="240"/>
      <c r="T125" s="241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2" t="s">
        <v>145</v>
      </c>
      <c r="AU125" s="242" t="s">
        <v>86</v>
      </c>
      <c r="AV125" s="13" t="s">
        <v>86</v>
      </c>
      <c r="AW125" s="13" t="s">
        <v>32</v>
      </c>
      <c r="AX125" s="13" t="s">
        <v>77</v>
      </c>
      <c r="AY125" s="242" t="s">
        <v>136</v>
      </c>
    </row>
    <row r="126" s="14" customFormat="1">
      <c r="A126" s="14"/>
      <c r="B126" s="243"/>
      <c r="C126" s="244"/>
      <c r="D126" s="233" t="s">
        <v>145</v>
      </c>
      <c r="E126" s="245" t="s">
        <v>1</v>
      </c>
      <c r="F126" s="246" t="s">
        <v>147</v>
      </c>
      <c r="G126" s="244"/>
      <c r="H126" s="247">
        <v>20.57</v>
      </c>
      <c r="I126" s="248"/>
      <c r="J126" s="244"/>
      <c r="K126" s="244"/>
      <c r="L126" s="249"/>
      <c r="M126" s="250"/>
      <c r="N126" s="251"/>
      <c r="O126" s="251"/>
      <c r="P126" s="251"/>
      <c r="Q126" s="251"/>
      <c r="R126" s="251"/>
      <c r="S126" s="251"/>
      <c r="T126" s="252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53" t="s">
        <v>145</v>
      </c>
      <c r="AU126" s="253" t="s">
        <v>86</v>
      </c>
      <c r="AV126" s="14" t="s">
        <v>143</v>
      </c>
      <c r="AW126" s="14" t="s">
        <v>32</v>
      </c>
      <c r="AX126" s="14" t="s">
        <v>33</v>
      </c>
      <c r="AY126" s="253" t="s">
        <v>136</v>
      </c>
    </row>
    <row r="127" s="2" customFormat="1" ht="44.25" customHeight="1">
      <c r="A127" s="38"/>
      <c r="B127" s="39"/>
      <c r="C127" s="218" t="s">
        <v>86</v>
      </c>
      <c r="D127" s="218" t="s">
        <v>138</v>
      </c>
      <c r="E127" s="219" t="s">
        <v>510</v>
      </c>
      <c r="F127" s="220" t="s">
        <v>511</v>
      </c>
      <c r="G127" s="221" t="s">
        <v>150</v>
      </c>
      <c r="H127" s="222">
        <v>17.952000000000002</v>
      </c>
      <c r="I127" s="223"/>
      <c r="J127" s="224">
        <f>ROUND(I127*H127,2)</f>
        <v>0</v>
      </c>
      <c r="K127" s="220" t="s">
        <v>142</v>
      </c>
      <c r="L127" s="44"/>
      <c r="M127" s="225" t="s">
        <v>1</v>
      </c>
      <c r="N127" s="226" t="s">
        <v>42</v>
      </c>
      <c r="O127" s="91"/>
      <c r="P127" s="227">
        <f>O127*H127</f>
        <v>0</v>
      </c>
      <c r="Q127" s="227">
        <v>0</v>
      </c>
      <c r="R127" s="227">
        <f>Q127*H127</f>
        <v>0</v>
      </c>
      <c r="S127" s="227">
        <v>0</v>
      </c>
      <c r="T127" s="228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229" t="s">
        <v>143</v>
      </c>
      <c r="AT127" s="229" t="s">
        <v>138</v>
      </c>
      <c r="AU127" s="229" t="s">
        <v>86</v>
      </c>
      <c r="AY127" s="17" t="s">
        <v>136</v>
      </c>
      <c r="BE127" s="230">
        <f>IF(N127="základní",J127,0)</f>
        <v>0</v>
      </c>
      <c r="BF127" s="230">
        <f>IF(N127="snížená",J127,0)</f>
        <v>0</v>
      </c>
      <c r="BG127" s="230">
        <f>IF(N127="zákl. přenesená",J127,0)</f>
        <v>0</v>
      </c>
      <c r="BH127" s="230">
        <f>IF(N127="sníž. přenesená",J127,0)</f>
        <v>0</v>
      </c>
      <c r="BI127" s="230">
        <f>IF(N127="nulová",J127,0)</f>
        <v>0</v>
      </c>
      <c r="BJ127" s="17" t="s">
        <v>33</v>
      </c>
      <c r="BK127" s="230">
        <f>ROUND(I127*H127,2)</f>
        <v>0</v>
      </c>
      <c r="BL127" s="17" t="s">
        <v>143</v>
      </c>
      <c r="BM127" s="229" t="s">
        <v>438</v>
      </c>
    </row>
    <row r="128" s="13" customFormat="1">
      <c r="A128" s="13"/>
      <c r="B128" s="231"/>
      <c r="C128" s="232"/>
      <c r="D128" s="233" t="s">
        <v>145</v>
      </c>
      <c r="E128" s="234" t="s">
        <v>1</v>
      </c>
      <c r="F128" s="235" t="s">
        <v>512</v>
      </c>
      <c r="G128" s="232"/>
      <c r="H128" s="236">
        <v>17.952000000000002</v>
      </c>
      <c r="I128" s="237"/>
      <c r="J128" s="232"/>
      <c r="K128" s="232"/>
      <c r="L128" s="238"/>
      <c r="M128" s="239"/>
      <c r="N128" s="240"/>
      <c r="O128" s="240"/>
      <c r="P128" s="240"/>
      <c r="Q128" s="240"/>
      <c r="R128" s="240"/>
      <c r="S128" s="240"/>
      <c r="T128" s="241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2" t="s">
        <v>145</v>
      </c>
      <c r="AU128" s="242" t="s">
        <v>86</v>
      </c>
      <c r="AV128" s="13" t="s">
        <v>86</v>
      </c>
      <c r="AW128" s="13" t="s">
        <v>32</v>
      </c>
      <c r="AX128" s="13" t="s">
        <v>77</v>
      </c>
      <c r="AY128" s="242" t="s">
        <v>136</v>
      </c>
    </row>
    <row r="129" s="14" customFormat="1">
      <c r="A129" s="14"/>
      <c r="B129" s="243"/>
      <c r="C129" s="244"/>
      <c r="D129" s="233" t="s">
        <v>145</v>
      </c>
      <c r="E129" s="245" t="s">
        <v>1</v>
      </c>
      <c r="F129" s="246" t="s">
        <v>147</v>
      </c>
      <c r="G129" s="244"/>
      <c r="H129" s="247">
        <v>17.952000000000002</v>
      </c>
      <c r="I129" s="248"/>
      <c r="J129" s="244"/>
      <c r="K129" s="244"/>
      <c r="L129" s="249"/>
      <c r="M129" s="250"/>
      <c r="N129" s="251"/>
      <c r="O129" s="251"/>
      <c r="P129" s="251"/>
      <c r="Q129" s="251"/>
      <c r="R129" s="251"/>
      <c r="S129" s="251"/>
      <c r="T129" s="252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53" t="s">
        <v>145</v>
      </c>
      <c r="AU129" s="253" t="s">
        <v>86</v>
      </c>
      <c r="AV129" s="14" t="s">
        <v>143</v>
      </c>
      <c r="AW129" s="14" t="s">
        <v>32</v>
      </c>
      <c r="AX129" s="14" t="s">
        <v>33</v>
      </c>
      <c r="AY129" s="253" t="s">
        <v>136</v>
      </c>
    </row>
    <row r="130" s="2" customFormat="1" ht="62.7" customHeight="1">
      <c r="A130" s="38"/>
      <c r="B130" s="39"/>
      <c r="C130" s="218" t="s">
        <v>153</v>
      </c>
      <c r="D130" s="218" t="s">
        <v>138</v>
      </c>
      <c r="E130" s="219" t="s">
        <v>165</v>
      </c>
      <c r="F130" s="220" t="s">
        <v>166</v>
      </c>
      <c r="G130" s="221" t="s">
        <v>150</v>
      </c>
      <c r="H130" s="222">
        <v>17.952000000000002</v>
      </c>
      <c r="I130" s="223"/>
      <c r="J130" s="224">
        <f>ROUND(I130*H130,2)</f>
        <v>0</v>
      </c>
      <c r="K130" s="220" t="s">
        <v>142</v>
      </c>
      <c r="L130" s="44"/>
      <c r="M130" s="225" t="s">
        <v>1</v>
      </c>
      <c r="N130" s="226" t="s">
        <v>42</v>
      </c>
      <c r="O130" s="91"/>
      <c r="P130" s="227">
        <f>O130*H130</f>
        <v>0</v>
      </c>
      <c r="Q130" s="227">
        <v>0</v>
      </c>
      <c r="R130" s="227">
        <f>Q130*H130</f>
        <v>0</v>
      </c>
      <c r="S130" s="227">
        <v>0</v>
      </c>
      <c r="T130" s="228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29" t="s">
        <v>143</v>
      </c>
      <c r="AT130" s="229" t="s">
        <v>138</v>
      </c>
      <c r="AU130" s="229" t="s">
        <v>86</v>
      </c>
      <c r="AY130" s="17" t="s">
        <v>136</v>
      </c>
      <c r="BE130" s="230">
        <f>IF(N130="základní",J130,0)</f>
        <v>0</v>
      </c>
      <c r="BF130" s="230">
        <f>IF(N130="snížená",J130,0)</f>
        <v>0</v>
      </c>
      <c r="BG130" s="230">
        <f>IF(N130="zákl. přenesená",J130,0)</f>
        <v>0</v>
      </c>
      <c r="BH130" s="230">
        <f>IF(N130="sníž. přenesená",J130,0)</f>
        <v>0</v>
      </c>
      <c r="BI130" s="230">
        <f>IF(N130="nulová",J130,0)</f>
        <v>0</v>
      </c>
      <c r="BJ130" s="17" t="s">
        <v>33</v>
      </c>
      <c r="BK130" s="230">
        <f>ROUND(I130*H130,2)</f>
        <v>0</v>
      </c>
      <c r="BL130" s="17" t="s">
        <v>143</v>
      </c>
      <c r="BM130" s="229" t="s">
        <v>440</v>
      </c>
    </row>
    <row r="131" s="2" customFormat="1" ht="44.25" customHeight="1">
      <c r="A131" s="38"/>
      <c r="B131" s="39"/>
      <c r="C131" s="218" t="s">
        <v>143</v>
      </c>
      <c r="D131" s="218" t="s">
        <v>138</v>
      </c>
      <c r="E131" s="219" t="s">
        <v>170</v>
      </c>
      <c r="F131" s="220" t="s">
        <v>171</v>
      </c>
      <c r="G131" s="221" t="s">
        <v>150</v>
      </c>
      <c r="H131" s="222">
        <v>5.984</v>
      </c>
      <c r="I131" s="223"/>
      <c r="J131" s="224">
        <f>ROUND(I131*H131,2)</f>
        <v>0</v>
      </c>
      <c r="K131" s="220" t="s">
        <v>142</v>
      </c>
      <c r="L131" s="44"/>
      <c r="M131" s="225" t="s">
        <v>1</v>
      </c>
      <c r="N131" s="226" t="s">
        <v>42</v>
      </c>
      <c r="O131" s="91"/>
      <c r="P131" s="227">
        <f>O131*H131</f>
        <v>0</v>
      </c>
      <c r="Q131" s="227">
        <v>0</v>
      </c>
      <c r="R131" s="227">
        <f>Q131*H131</f>
        <v>0</v>
      </c>
      <c r="S131" s="227">
        <v>0</v>
      </c>
      <c r="T131" s="228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29" t="s">
        <v>143</v>
      </c>
      <c r="AT131" s="229" t="s">
        <v>138</v>
      </c>
      <c r="AU131" s="229" t="s">
        <v>86</v>
      </c>
      <c r="AY131" s="17" t="s">
        <v>136</v>
      </c>
      <c r="BE131" s="230">
        <f>IF(N131="základní",J131,0)</f>
        <v>0</v>
      </c>
      <c r="BF131" s="230">
        <f>IF(N131="snížená",J131,0)</f>
        <v>0</v>
      </c>
      <c r="BG131" s="230">
        <f>IF(N131="zákl. přenesená",J131,0)</f>
        <v>0</v>
      </c>
      <c r="BH131" s="230">
        <f>IF(N131="sníž. přenesená",J131,0)</f>
        <v>0</v>
      </c>
      <c r="BI131" s="230">
        <f>IF(N131="nulová",J131,0)</f>
        <v>0</v>
      </c>
      <c r="BJ131" s="17" t="s">
        <v>33</v>
      </c>
      <c r="BK131" s="230">
        <f>ROUND(I131*H131,2)</f>
        <v>0</v>
      </c>
      <c r="BL131" s="17" t="s">
        <v>143</v>
      </c>
      <c r="BM131" s="229" t="s">
        <v>441</v>
      </c>
    </row>
    <row r="132" s="13" customFormat="1">
      <c r="A132" s="13"/>
      <c r="B132" s="231"/>
      <c r="C132" s="232"/>
      <c r="D132" s="233" t="s">
        <v>145</v>
      </c>
      <c r="E132" s="234" t="s">
        <v>1</v>
      </c>
      <c r="F132" s="235" t="s">
        <v>513</v>
      </c>
      <c r="G132" s="232"/>
      <c r="H132" s="236">
        <v>5.984</v>
      </c>
      <c r="I132" s="237"/>
      <c r="J132" s="232"/>
      <c r="K132" s="232"/>
      <c r="L132" s="238"/>
      <c r="M132" s="239"/>
      <c r="N132" s="240"/>
      <c r="O132" s="240"/>
      <c r="P132" s="240"/>
      <c r="Q132" s="240"/>
      <c r="R132" s="240"/>
      <c r="S132" s="240"/>
      <c r="T132" s="241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2" t="s">
        <v>145</v>
      </c>
      <c r="AU132" s="242" t="s">
        <v>86</v>
      </c>
      <c r="AV132" s="13" t="s">
        <v>86</v>
      </c>
      <c r="AW132" s="13" t="s">
        <v>32</v>
      </c>
      <c r="AX132" s="13" t="s">
        <v>77</v>
      </c>
      <c r="AY132" s="242" t="s">
        <v>136</v>
      </c>
    </row>
    <row r="133" s="14" customFormat="1">
      <c r="A133" s="14"/>
      <c r="B133" s="243"/>
      <c r="C133" s="244"/>
      <c r="D133" s="233" t="s">
        <v>145</v>
      </c>
      <c r="E133" s="245" t="s">
        <v>1</v>
      </c>
      <c r="F133" s="246" t="s">
        <v>147</v>
      </c>
      <c r="G133" s="244"/>
      <c r="H133" s="247">
        <v>5.984</v>
      </c>
      <c r="I133" s="248"/>
      <c r="J133" s="244"/>
      <c r="K133" s="244"/>
      <c r="L133" s="249"/>
      <c r="M133" s="250"/>
      <c r="N133" s="251"/>
      <c r="O133" s="251"/>
      <c r="P133" s="251"/>
      <c r="Q133" s="251"/>
      <c r="R133" s="251"/>
      <c r="S133" s="251"/>
      <c r="T133" s="252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3" t="s">
        <v>145</v>
      </c>
      <c r="AU133" s="253" t="s">
        <v>86</v>
      </c>
      <c r="AV133" s="14" t="s">
        <v>143</v>
      </c>
      <c r="AW133" s="14" t="s">
        <v>32</v>
      </c>
      <c r="AX133" s="14" t="s">
        <v>33</v>
      </c>
      <c r="AY133" s="253" t="s">
        <v>136</v>
      </c>
    </row>
    <row r="134" s="2" customFormat="1" ht="44.25" customHeight="1">
      <c r="A134" s="38"/>
      <c r="B134" s="39"/>
      <c r="C134" s="218" t="s">
        <v>164</v>
      </c>
      <c r="D134" s="218" t="s">
        <v>138</v>
      </c>
      <c r="E134" s="219" t="s">
        <v>175</v>
      </c>
      <c r="F134" s="220" t="s">
        <v>176</v>
      </c>
      <c r="G134" s="221" t="s">
        <v>150</v>
      </c>
      <c r="H134" s="222">
        <v>11.968</v>
      </c>
      <c r="I134" s="223"/>
      <c r="J134" s="224">
        <f>ROUND(I134*H134,2)</f>
        <v>0</v>
      </c>
      <c r="K134" s="220" t="s">
        <v>142</v>
      </c>
      <c r="L134" s="44"/>
      <c r="M134" s="225" t="s">
        <v>1</v>
      </c>
      <c r="N134" s="226" t="s">
        <v>42</v>
      </c>
      <c r="O134" s="91"/>
      <c r="P134" s="227">
        <f>O134*H134</f>
        <v>0</v>
      </c>
      <c r="Q134" s="227">
        <v>0</v>
      </c>
      <c r="R134" s="227">
        <f>Q134*H134</f>
        <v>0</v>
      </c>
      <c r="S134" s="227">
        <v>0</v>
      </c>
      <c r="T134" s="228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29" t="s">
        <v>143</v>
      </c>
      <c r="AT134" s="229" t="s">
        <v>138</v>
      </c>
      <c r="AU134" s="229" t="s">
        <v>86</v>
      </c>
      <c r="AY134" s="17" t="s">
        <v>136</v>
      </c>
      <c r="BE134" s="230">
        <f>IF(N134="základní",J134,0)</f>
        <v>0</v>
      </c>
      <c r="BF134" s="230">
        <f>IF(N134="snížená",J134,0)</f>
        <v>0</v>
      </c>
      <c r="BG134" s="230">
        <f>IF(N134="zákl. přenesená",J134,0)</f>
        <v>0</v>
      </c>
      <c r="BH134" s="230">
        <f>IF(N134="sníž. přenesená",J134,0)</f>
        <v>0</v>
      </c>
      <c r="BI134" s="230">
        <f>IF(N134="nulová",J134,0)</f>
        <v>0</v>
      </c>
      <c r="BJ134" s="17" t="s">
        <v>33</v>
      </c>
      <c r="BK134" s="230">
        <f>ROUND(I134*H134,2)</f>
        <v>0</v>
      </c>
      <c r="BL134" s="17" t="s">
        <v>143</v>
      </c>
      <c r="BM134" s="229" t="s">
        <v>443</v>
      </c>
    </row>
    <row r="135" s="15" customFormat="1">
      <c r="A135" s="15"/>
      <c r="B135" s="254"/>
      <c r="C135" s="255"/>
      <c r="D135" s="233" t="s">
        <v>145</v>
      </c>
      <c r="E135" s="256" t="s">
        <v>1</v>
      </c>
      <c r="F135" s="257" t="s">
        <v>444</v>
      </c>
      <c r="G135" s="255"/>
      <c r="H135" s="256" t="s">
        <v>1</v>
      </c>
      <c r="I135" s="258"/>
      <c r="J135" s="255"/>
      <c r="K135" s="255"/>
      <c r="L135" s="259"/>
      <c r="M135" s="260"/>
      <c r="N135" s="261"/>
      <c r="O135" s="261"/>
      <c r="P135" s="261"/>
      <c r="Q135" s="261"/>
      <c r="R135" s="261"/>
      <c r="S135" s="261"/>
      <c r="T135" s="262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T135" s="263" t="s">
        <v>145</v>
      </c>
      <c r="AU135" s="263" t="s">
        <v>86</v>
      </c>
      <c r="AV135" s="15" t="s">
        <v>33</v>
      </c>
      <c r="AW135" s="15" t="s">
        <v>32</v>
      </c>
      <c r="AX135" s="15" t="s">
        <v>77</v>
      </c>
      <c r="AY135" s="263" t="s">
        <v>136</v>
      </c>
    </row>
    <row r="136" s="13" customFormat="1">
      <c r="A136" s="13"/>
      <c r="B136" s="231"/>
      <c r="C136" s="232"/>
      <c r="D136" s="233" t="s">
        <v>145</v>
      </c>
      <c r="E136" s="234" t="s">
        <v>1</v>
      </c>
      <c r="F136" s="235" t="s">
        <v>514</v>
      </c>
      <c r="G136" s="232"/>
      <c r="H136" s="236">
        <v>17.952000000000002</v>
      </c>
      <c r="I136" s="237"/>
      <c r="J136" s="232"/>
      <c r="K136" s="232"/>
      <c r="L136" s="238"/>
      <c r="M136" s="239"/>
      <c r="N136" s="240"/>
      <c r="O136" s="240"/>
      <c r="P136" s="240"/>
      <c r="Q136" s="240"/>
      <c r="R136" s="240"/>
      <c r="S136" s="240"/>
      <c r="T136" s="241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2" t="s">
        <v>145</v>
      </c>
      <c r="AU136" s="242" t="s">
        <v>86</v>
      </c>
      <c r="AV136" s="13" t="s">
        <v>86</v>
      </c>
      <c r="AW136" s="13" t="s">
        <v>32</v>
      </c>
      <c r="AX136" s="13" t="s">
        <v>77</v>
      </c>
      <c r="AY136" s="242" t="s">
        <v>136</v>
      </c>
    </row>
    <row r="137" s="15" customFormat="1">
      <c r="A137" s="15"/>
      <c r="B137" s="254"/>
      <c r="C137" s="255"/>
      <c r="D137" s="233" t="s">
        <v>145</v>
      </c>
      <c r="E137" s="256" t="s">
        <v>1</v>
      </c>
      <c r="F137" s="257" t="s">
        <v>446</v>
      </c>
      <c r="G137" s="255"/>
      <c r="H137" s="256" t="s">
        <v>1</v>
      </c>
      <c r="I137" s="258"/>
      <c r="J137" s="255"/>
      <c r="K137" s="255"/>
      <c r="L137" s="259"/>
      <c r="M137" s="260"/>
      <c r="N137" s="261"/>
      <c r="O137" s="261"/>
      <c r="P137" s="261"/>
      <c r="Q137" s="261"/>
      <c r="R137" s="261"/>
      <c r="S137" s="261"/>
      <c r="T137" s="262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T137" s="263" t="s">
        <v>145</v>
      </c>
      <c r="AU137" s="263" t="s">
        <v>86</v>
      </c>
      <c r="AV137" s="15" t="s">
        <v>33</v>
      </c>
      <c r="AW137" s="15" t="s">
        <v>32</v>
      </c>
      <c r="AX137" s="15" t="s">
        <v>77</v>
      </c>
      <c r="AY137" s="263" t="s">
        <v>136</v>
      </c>
    </row>
    <row r="138" s="13" customFormat="1">
      <c r="A138" s="13"/>
      <c r="B138" s="231"/>
      <c r="C138" s="232"/>
      <c r="D138" s="233" t="s">
        <v>145</v>
      </c>
      <c r="E138" s="234" t="s">
        <v>1</v>
      </c>
      <c r="F138" s="235" t="s">
        <v>515</v>
      </c>
      <c r="G138" s="232"/>
      <c r="H138" s="236">
        <v>-5.984</v>
      </c>
      <c r="I138" s="237"/>
      <c r="J138" s="232"/>
      <c r="K138" s="232"/>
      <c r="L138" s="238"/>
      <c r="M138" s="239"/>
      <c r="N138" s="240"/>
      <c r="O138" s="240"/>
      <c r="P138" s="240"/>
      <c r="Q138" s="240"/>
      <c r="R138" s="240"/>
      <c r="S138" s="240"/>
      <c r="T138" s="241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2" t="s">
        <v>145</v>
      </c>
      <c r="AU138" s="242" t="s">
        <v>86</v>
      </c>
      <c r="AV138" s="13" t="s">
        <v>86</v>
      </c>
      <c r="AW138" s="13" t="s">
        <v>32</v>
      </c>
      <c r="AX138" s="13" t="s">
        <v>77</v>
      </c>
      <c r="AY138" s="242" t="s">
        <v>136</v>
      </c>
    </row>
    <row r="139" s="14" customFormat="1">
      <c r="A139" s="14"/>
      <c r="B139" s="243"/>
      <c r="C139" s="244"/>
      <c r="D139" s="233" t="s">
        <v>145</v>
      </c>
      <c r="E139" s="245" t="s">
        <v>1</v>
      </c>
      <c r="F139" s="246" t="s">
        <v>147</v>
      </c>
      <c r="G139" s="244"/>
      <c r="H139" s="247">
        <v>11.968</v>
      </c>
      <c r="I139" s="248"/>
      <c r="J139" s="244"/>
      <c r="K139" s="244"/>
      <c r="L139" s="249"/>
      <c r="M139" s="250"/>
      <c r="N139" s="251"/>
      <c r="O139" s="251"/>
      <c r="P139" s="251"/>
      <c r="Q139" s="251"/>
      <c r="R139" s="251"/>
      <c r="S139" s="251"/>
      <c r="T139" s="252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53" t="s">
        <v>145</v>
      </c>
      <c r="AU139" s="253" t="s">
        <v>86</v>
      </c>
      <c r="AV139" s="14" t="s">
        <v>143</v>
      </c>
      <c r="AW139" s="14" t="s">
        <v>32</v>
      </c>
      <c r="AX139" s="14" t="s">
        <v>33</v>
      </c>
      <c r="AY139" s="253" t="s">
        <v>136</v>
      </c>
    </row>
    <row r="140" s="2" customFormat="1" ht="66.75" customHeight="1">
      <c r="A140" s="38"/>
      <c r="B140" s="39"/>
      <c r="C140" s="218" t="s">
        <v>169</v>
      </c>
      <c r="D140" s="218" t="s">
        <v>138</v>
      </c>
      <c r="E140" s="219" t="s">
        <v>450</v>
      </c>
      <c r="F140" s="220" t="s">
        <v>451</v>
      </c>
      <c r="G140" s="221" t="s">
        <v>150</v>
      </c>
      <c r="H140" s="222">
        <v>4.4880000000000004</v>
      </c>
      <c r="I140" s="223"/>
      <c r="J140" s="224">
        <f>ROUND(I140*H140,2)</f>
        <v>0</v>
      </c>
      <c r="K140" s="220" t="s">
        <v>142</v>
      </c>
      <c r="L140" s="44"/>
      <c r="M140" s="225" t="s">
        <v>1</v>
      </c>
      <c r="N140" s="226" t="s">
        <v>42</v>
      </c>
      <c r="O140" s="91"/>
      <c r="P140" s="227">
        <f>O140*H140</f>
        <v>0</v>
      </c>
      <c r="Q140" s="227">
        <v>0</v>
      </c>
      <c r="R140" s="227">
        <f>Q140*H140</f>
        <v>0</v>
      </c>
      <c r="S140" s="227">
        <v>0</v>
      </c>
      <c r="T140" s="228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29" t="s">
        <v>143</v>
      </c>
      <c r="AT140" s="229" t="s">
        <v>138</v>
      </c>
      <c r="AU140" s="229" t="s">
        <v>86</v>
      </c>
      <c r="AY140" s="17" t="s">
        <v>136</v>
      </c>
      <c r="BE140" s="230">
        <f>IF(N140="základní",J140,0)</f>
        <v>0</v>
      </c>
      <c r="BF140" s="230">
        <f>IF(N140="snížená",J140,0)</f>
        <v>0</v>
      </c>
      <c r="BG140" s="230">
        <f>IF(N140="zákl. přenesená",J140,0)</f>
        <v>0</v>
      </c>
      <c r="BH140" s="230">
        <f>IF(N140="sníž. přenesená",J140,0)</f>
        <v>0</v>
      </c>
      <c r="BI140" s="230">
        <f>IF(N140="nulová",J140,0)</f>
        <v>0</v>
      </c>
      <c r="BJ140" s="17" t="s">
        <v>33</v>
      </c>
      <c r="BK140" s="230">
        <f>ROUND(I140*H140,2)</f>
        <v>0</v>
      </c>
      <c r="BL140" s="17" t="s">
        <v>143</v>
      </c>
      <c r="BM140" s="229" t="s">
        <v>452</v>
      </c>
    </row>
    <row r="141" s="13" customFormat="1">
      <c r="A141" s="13"/>
      <c r="B141" s="231"/>
      <c r="C141" s="232"/>
      <c r="D141" s="233" t="s">
        <v>145</v>
      </c>
      <c r="E141" s="234" t="s">
        <v>1</v>
      </c>
      <c r="F141" s="235" t="s">
        <v>516</v>
      </c>
      <c r="G141" s="232"/>
      <c r="H141" s="236">
        <v>4.4880000000000004</v>
      </c>
      <c r="I141" s="237"/>
      <c r="J141" s="232"/>
      <c r="K141" s="232"/>
      <c r="L141" s="238"/>
      <c r="M141" s="239"/>
      <c r="N141" s="240"/>
      <c r="O141" s="240"/>
      <c r="P141" s="240"/>
      <c r="Q141" s="240"/>
      <c r="R141" s="240"/>
      <c r="S141" s="240"/>
      <c r="T141" s="241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2" t="s">
        <v>145</v>
      </c>
      <c r="AU141" s="242" t="s">
        <v>86</v>
      </c>
      <c r="AV141" s="13" t="s">
        <v>86</v>
      </c>
      <c r="AW141" s="13" t="s">
        <v>32</v>
      </c>
      <c r="AX141" s="13" t="s">
        <v>77</v>
      </c>
      <c r="AY141" s="242" t="s">
        <v>136</v>
      </c>
    </row>
    <row r="142" s="14" customFormat="1">
      <c r="A142" s="14"/>
      <c r="B142" s="243"/>
      <c r="C142" s="244"/>
      <c r="D142" s="233" t="s">
        <v>145</v>
      </c>
      <c r="E142" s="245" t="s">
        <v>1</v>
      </c>
      <c r="F142" s="246" t="s">
        <v>147</v>
      </c>
      <c r="G142" s="244"/>
      <c r="H142" s="247">
        <v>4.4880000000000004</v>
      </c>
      <c r="I142" s="248"/>
      <c r="J142" s="244"/>
      <c r="K142" s="244"/>
      <c r="L142" s="249"/>
      <c r="M142" s="250"/>
      <c r="N142" s="251"/>
      <c r="O142" s="251"/>
      <c r="P142" s="251"/>
      <c r="Q142" s="251"/>
      <c r="R142" s="251"/>
      <c r="S142" s="251"/>
      <c r="T142" s="252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3" t="s">
        <v>145</v>
      </c>
      <c r="AU142" s="253" t="s">
        <v>86</v>
      </c>
      <c r="AV142" s="14" t="s">
        <v>143</v>
      </c>
      <c r="AW142" s="14" t="s">
        <v>32</v>
      </c>
      <c r="AX142" s="14" t="s">
        <v>33</v>
      </c>
      <c r="AY142" s="253" t="s">
        <v>136</v>
      </c>
    </row>
    <row r="143" s="2" customFormat="1" ht="16.5" customHeight="1">
      <c r="A143" s="38"/>
      <c r="B143" s="39"/>
      <c r="C143" s="264" t="s">
        <v>174</v>
      </c>
      <c r="D143" s="264" t="s">
        <v>192</v>
      </c>
      <c r="E143" s="265" t="s">
        <v>454</v>
      </c>
      <c r="F143" s="266" t="s">
        <v>455</v>
      </c>
      <c r="G143" s="267" t="s">
        <v>378</v>
      </c>
      <c r="H143" s="268">
        <v>8.9760000000000009</v>
      </c>
      <c r="I143" s="269"/>
      <c r="J143" s="270">
        <f>ROUND(I143*H143,2)</f>
        <v>0</v>
      </c>
      <c r="K143" s="266" t="s">
        <v>142</v>
      </c>
      <c r="L143" s="271"/>
      <c r="M143" s="272" t="s">
        <v>1</v>
      </c>
      <c r="N143" s="273" t="s">
        <v>42</v>
      </c>
      <c r="O143" s="91"/>
      <c r="P143" s="227">
        <f>O143*H143</f>
        <v>0</v>
      </c>
      <c r="Q143" s="227">
        <v>1</v>
      </c>
      <c r="R143" s="227">
        <f>Q143*H143</f>
        <v>8.9760000000000009</v>
      </c>
      <c r="S143" s="227">
        <v>0</v>
      </c>
      <c r="T143" s="228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29" t="s">
        <v>179</v>
      </c>
      <c r="AT143" s="229" t="s">
        <v>192</v>
      </c>
      <c r="AU143" s="229" t="s">
        <v>86</v>
      </c>
      <c r="AY143" s="17" t="s">
        <v>136</v>
      </c>
      <c r="BE143" s="230">
        <f>IF(N143="základní",J143,0)</f>
        <v>0</v>
      </c>
      <c r="BF143" s="230">
        <f>IF(N143="snížená",J143,0)</f>
        <v>0</v>
      </c>
      <c r="BG143" s="230">
        <f>IF(N143="zákl. přenesená",J143,0)</f>
        <v>0</v>
      </c>
      <c r="BH143" s="230">
        <f>IF(N143="sníž. přenesená",J143,0)</f>
        <v>0</v>
      </c>
      <c r="BI143" s="230">
        <f>IF(N143="nulová",J143,0)</f>
        <v>0</v>
      </c>
      <c r="BJ143" s="17" t="s">
        <v>33</v>
      </c>
      <c r="BK143" s="230">
        <f>ROUND(I143*H143,2)</f>
        <v>0</v>
      </c>
      <c r="BL143" s="17" t="s">
        <v>143</v>
      </c>
      <c r="BM143" s="229" t="s">
        <v>456</v>
      </c>
    </row>
    <row r="144" s="13" customFormat="1">
      <c r="A144" s="13"/>
      <c r="B144" s="231"/>
      <c r="C144" s="232"/>
      <c r="D144" s="233" t="s">
        <v>145</v>
      </c>
      <c r="E144" s="232"/>
      <c r="F144" s="235" t="s">
        <v>517</v>
      </c>
      <c r="G144" s="232"/>
      <c r="H144" s="236">
        <v>8.9760000000000009</v>
      </c>
      <c r="I144" s="237"/>
      <c r="J144" s="232"/>
      <c r="K144" s="232"/>
      <c r="L144" s="238"/>
      <c r="M144" s="239"/>
      <c r="N144" s="240"/>
      <c r="O144" s="240"/>
      <c r="P144" s="240"/>
      <c r="Q144" s="240"/>
      <c r="R144" s="240"/>
      <c r="S144" s="240"/>
      <c r="T144" s="241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2" t="s">
        <v>145</v>
      </c>
      <c r="AU144" s="242" t="s">
        <v>86</v>
      </c>
      <c r="AV144" s="13" t="s">
        <v>86</v>
      </c>
      <c r="AW144" s="13" t="s">
        <v>4</v>
      </c>
      <c r="AX144" s="13" t="s">
        <v>33</v>
      </c>
      <c r="AY144" s="242" t="s">
        <v>136</v>
      </c>
    </row>
    <row r="145" s="2" customFormat="1" ht="55.5" customHeight="1">
      <c r="A145" s="38"/>
      <c r="B145" s="39"/>
      <c r="C145" s="218" t="s">
        <v>179</v>
      </c>
      <c r="D145" s="218" t="s">
        <v>138</v>
      </c>
      <c r="E145" s="219" t="s">
        <v>395</v>
      </c>
      <c r="F145" s="220" t="s">
        <v>396</v>
      </c>
      <c r="G145" s="221" t="s">
        <v>141</v>
      </c>
      <c r="H145" s="222">
        <v>20.57</v>
      </c>
      <c r="I145" s="223"/>
      <c r="J145" s="224">
        <f>ROUND(I145*H145,2)</f>
        <v>0</v>
      </c>
      <c r="K145" s="220" t="s">
        <v>142</v>
      </c>
      <c r="L145" s="44"/>
      <c r="M145" s="225" t="s">
        <v>1</v>
      </c>
      <c r="N145" s="226" t="s">
        <v>42</v>
      </c>
      <c r="O145" s="91"/>
      <c r="P145" s="227">
        <f>O145*H145</f>
        <v>0</v>
      </c>
      <c r="Q145" s="227">
        <v>0</v>
      </c>
      <c r="R145" s="227">
        <f>Q145*H145</f>
        <v>0</v>
      </c>
      <c r="S145" s="227">
        <v>0</v>
      </c>
      <c r="T145" s="228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29" t="s">
        <v>143</v>
      </c>
      <c r="AT145" s="229" t="s">
        <v>138</v>
      </c>
      <c r="AU145" s="229" t="s">
        <v>86</v>
      </c>
      <c r="AY145" s="17" t="s">
        <v>136</v>
      </c>
      <c r="BE145" s="230">
        <f>IF(N145="základní",J145,0)</f>
        <v>0</v>
      </c>
      <c r="BF145" s="230">
        <f>IF(N145="snížená",J145,0)</f>
        <v>0</v>
      </c>
      <c r="BG145" s="230">
        <f>IF(N145="zákl. přenesená",J145,0)</f>
        <v>0</v>
      </c>
      <c r="BH145" s="230">
        <f>IF(N145="sníž. přenesená",J145,0)</f>
        <v>0</v>
      </c>
      <c r="BI145" s="230">
        <f>IF(N145="nulová",J145,0)</f>
        <v>0</v>
      </c>
      <c r="BJ145" s="17" t="s">
        <v>33</v>
      </c>
      <c r="BK145" s="230">
        <f>ROUND(I145*H145,2)</f>
        <v>0</v>
      </c>
      <c r="BL145" s="17" t="s">
        <v>143</v>
      </c>
      <c r="BM145" s="229" t="s">
        <v>458</v>
      </c>
    </row>
    <row r="146" s="2" customFormat="1" ht="37.8" customHeight="1">
      <c r="A146" s="38"/>
      <c r="B146" s="39"/>
      <c r="C146" s="218" t="s">
        <v>183</v>
      </c>
      <c r="D146" s="218" t="s">
        <v>138</v>
      </c>
      <c r="E146" s="219" t="s">
        <v>398</v>
      </c>
      <c r="F146" s="220" t="s">
        <v>399</v>
      </c>
      <c r="G146" s="221" t="s">
        <v>141</v>
      </c>
      <c r="H146" s="222">
        <v>20.57</v>
      </c>
      <c r="I146" s="223"/>
      <c r="J146" s="224">
        <f>ROUND(I146*H146,2)</f>
        <v>0</v>
      </c>
      <c r="K146" s="220" t="s">
        <v>142</v>
      </c>
      <c r="L146" s="44"/>
      <c r="M146" s="225" t="s">
        <v>1</v>
      </c>
      <c r="N146" s="226" t="s">
        <v>42</v>
      </c>
      <c r="O146" s="91"/>
      <c r="P146" s="227">
        <f>O146*H146</f>
        <v>0</v>
      </c>
      <c r="Q146" s="227">
        <v>0</v>
      </c>
      <c r="R146" s="227">
        <f>Q146*H146</f>
        <v>0</v>
      </c>
      <c r="S146" s="227">
        <v>0</v>
      </c>
      <c r="T146" s="228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29" t="s">
        <v>143</v>
      </c>
      <c r="AT146" s="229" t="s">
        <v>138</v>
      </c>
      <c r="AU146" s="229" t="s">
        <v>86</v>
      </c>
      <c r="AY146" s="17" t="s">
        <v>136</v>
      </c>
      <c r="BE146" s="230">
        <f>IF(N146="základní",J146,0)</f>
        <v>0</v>
      </c>
      <c r="BF146" s="230">
        <f>IF(N146="snížená",J146,0)</f>
        <v>0</v>
      </c>
      <c r="BG146" s="230">
        <f>IF(N146="zákl. přenesená",J146,0)</f>
        <v>0</v>
      </c>
      <c r="BH146" s="230">
        <f>IF(N146="sníž. přenesená",J146,0)</f>
        <v>0</v>
      </c>
      <c r="BI146" s="230">
        <f>IF(N146="nulová",J146,0)</f>
        <v>0</v>
      </c>
      <c r="BJ146" s="17" t="s">
        <v>33</v>
      </c>
      <c r="BK146" s="230">
        <f>ROUND(I146*H146,2)</f>
        <v>0</v>
      </c>
      <c r="BL146" s="17" t="s">
        <v>143</v>
      </c>
      <c r="BM146" s="229" t="s">
        <v>459</v>
      </c>
    </row>
    <row r="147" s="2" customFormat="1" ht="37.8" customHeight="1">
      <c r="A147" s="38"/>
      <c r="B147" s="39"/>
      <c r="C147" s="218" t="s">
        <v>187</v>
      </c>
      <c r="D147" s="218" t="s">
        <v>138</v>
      </c>
      <c r="E147" s="219" t="s">
        <v>401</v>
      </c>
      <c r="F147" s="220" t="s">
        <v>402</v>
      </c>
      <c r="G147" s="221" t="s">
        <v>141</v>
      </c>
      <c r="H147" s="222">
        <v>20.57</v>
      </c>
      <c r="I147" s="223"/>
      <c r="J147" s="224">
        <f>ROUND(I147*H147,2)</f>
        <v>0</v>
      </c>
      <c r="K147" s="220" t="s">
        <v>142</v>
      </c>
      <c r="L147" s="44"/>
      <c r="M147" s="225" t="s">
        <v>1</v>
      </c>
      <c r="N147" s="226" t="s">
        <v>42</v>
      </c>
      <c r="O147" s="91"/>
      <c r="P147" s="227">
        <f>O147*H147</f>
        <v>0</v>
      </c>
      <c r="Q147" s="227">
        <v>0</v>
      </c>
      <c r="R147" s="227">
        <f>Q147*H147</f>
        <v>0</v>
      </c>
      <c r="S147" s="227">
        <v>0</v>
      </c>
      <c r="T147" s="228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29" t="s">
        <v>143</v>
      </c>
      <c r="AT147" s="229" t="s">
        <v>138</v>
      </c>
      <c r="AU147" s="229" t="s">
        <v>86</v>
      </c>
      <c r="AY147" s="17" t="s">
        <v>136</v>
      </c>
      <c r="BE147" s="230">
        <f>IF(N147="základní",J147,0)</f>
        <v>0</v>
      </c>
      <c r="BF147" s="230">
        <f>IF(N147="snížená",J147,0)</f>
        <v>0</v>
      </c>
      <c r="BG147" s="230">
        <f>IF(N147="zákl. přenesená",J147,0)</f>
        <v>0</v>
      </c>
      <c r="BH147" s="230">
        <f>IF(N147="sníž. přenesená",J147,0)</f>
        <v>0</v>
      </c>
      <c r="BI147" s="230">
        <f>IF(N147="nulová",J147,0)</f>
        <v>0</v>
      </c>
      <c r="BJ147" s="17" t="s">
        <v>33</v>
      </c>
      <c r="BK147" s="230">
        <f>ROUND(I147*H147,2)</f>
        <v>0</v>
      </c>
      <c r="BL147" s="17" t="s">
        <v>143</v>
      </c>
      <c r="BM147" s="229" t="s">
        <v>460</v>
      </c>
    </row>
    <row r="148" s="2" customFormat="1" ht="16.5" customHeight="1">
      <c r="A148" s="38"/>
      <c r="B148" s="39"/>
      <c r="C148" s="264" t="s">
        <v>191</v>
      </c>
      <c r="D148" s="264" t="s">
        <v>192</v>
      </c>
      <c r="E148" s="265" t="s">
        <v>193</v>
      </c>
      <c r="F148" s="266" t="s">
        <v>194</v>
      </c>
      <c r="G148" s="267" t="s">
        <v>195</v>
      </c>
      <c r="H148" s="268">
        <v>0.41099999999999998</v>
      </c>
      <c r="I148" s="269"/>
      <c r="J148" s="270">
        <f>ROUND(I148*H148,2)</f>
        <v>0</v>
      </c>
      <c r="K148" s="266" t="s">
        <v>142</v>
      </c>
      <c r="L148" s="271"/>
      <c r="M148" s="272" t="s">
        <v>1</v>
      </c>
      <c r="N148" s="273" t="s">
        <v>42</v>
      </c>
      <c r="O148" s="91"/>
      <c r="P148" s="227">
        <f>O148*H148</f>
        <v>0</v>
      </c>
      <c r="Q148" s="227">
        <v>0.001</v>
      </c>
      <c r="R148" s="227">
        <f>Q148*H148</f>
        <v>0.00041099999999999996</v>
      </c>
      <c r="S148" s="227">
        <v>0</v>
      </c>
      <c r="T148" s="228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29" t="s">
        <v>179</v>
      </c>
      <c r="AT148" s="229" t="s">
        <v>192</v>
      </c>
      <c r="AU148" s="229" t="s">
        <v>86</v>
      </c>
      <c r="AY148" s="17" t="s">
        <v>136</v>
      </c>
      <c r="BE148" s="230">
        <f>IF(N148="základní",J148,0)</f>
        <v>0</v>
      </c>
      <c r="BF148" s="230">
        <f>IF(N148="snížená",J148,0)</f>
        <v>0</v>
      </c>
      <c r="BG148" s="230">
        <f>IF(N148="zákl. přenesená",J148,0)</f>
        <v>0</v>
      </c>
      <c r="BH148" s="230">
        <f>IF(N148="sníž. přenesená",J148,0)</f>
        <v>0</v>
      </c>
      <c r="BI148" s="230">
        <f>IF(N148="nulová",J148,0)</f>
        <v>0</v>
      </c>
      <c r="BJ148" s="17" t="s">
        <v>33</v>
      </c>
      <c r="BK148" s="230">
        <f>ROUND(I148*H148,2)</f>
        <v>0</v>
      </c>
      <c r="BL148" s="17" t="s">
        <v>143</v>
      </c>
      <c r="BM148" s="229" t="s">
        <v>461</v>
      </c>
    </row>
    <row r="149" s="13" customFormat="1">
      <c r="A149" s="13"/>
      <c r="B149" s="231"/>
      <c r="C149" s="232"/>
      <c r="D149" s="233" t="s">
        <v>145</v>
      </c>
      <c r="E149" s="232"/>
      <c r="F149" s="235" t="s">
        <v>518</v>
      </c>
      <c r="G149" s="232"/>
      <c r="H149" s="236">
        <v>0.41099999999999998</v>
      </c>
      <c r="I149" s="237"/>
      <c r="J149" s="232"/>
      <c r="K149" s="232"/>
      <c r="L149" s="238"/>
      <c r="M149" s="239"/>
      <c r="N149" s="240"/>
      <c r="O149" s="240"/>
      <c r="P149" s="240"/>
      <c r="Q149" s="240"/>
      <c r="R149" s="240"/>
      <c r="S149" s="240"/>
      <c r="T149" s="241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2" t="s">
        <v>145</v>
      </c>
      <c r="AU149" s="242" t="s">
        <v>86</v>
      </c>
      <c r="AV149" s="13" t="s">
        <v>86</v>
      </c>
      <c r="AW149" s="13" t="s">
        <v>4</v>
      </c>
      <c r="AX149" s="13" t="s">
        <v>33</v>
      </c>
      <c r="AY149" s="242" t="s">
        <v>136</v>
      </c>
    </row>
    <row r="150" s="2" customFormat="1" ht="21.75" customHeight="1">
      <c r="A150" s="38"/>
      <c r="B150" s="39"/>
      <c r="C150" s="218" t="s">
        <v>198</v>
      </c>
      <c r="D150" s="218" t="s">
        <v>138</v>
      </c>
      <c r="E150" s="219" t="s">
        <v>203</v>
      </c>
      <c r="F150" s="220" t="s">
        <v>204</v>
      </c>
      <c r="G150" s="221" t="s">
        <v>141</v>
      </c>
      <c r="H150" s="222">
        <v>20.57</v>
      </c>
      <c r="I150" s="223"/>
      <c r="J150" s="224">
        <f>ROUND(I150*H150,2)</f>
        <v>0</v>
      </c>
      <c r="K150" s="220" t="s">
        <v>142</v>
      </c>
      <c r="L150" s="44"/>
      <c r="M150" s="225" t="s">
        <v>1</v>
      </c>
      <c r="N150" s="226" t="s">
        <v>42</v>
      </c>
      <c r="O150" s="91"/>
      <c r="P150" s="227">
        <f>O150*H150</f>
        <v>0</v>
      </c>
      <c r="Q150" s="227">
        <v>0</v>
      </c>
      <c r="R150" s="227">
        <f>Q150*H150</f>
        <v>0</v>
      </c>
      <c r="S150" s="227">
        <v>0</v>
      </c>
      <c r="T150" s="228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29" t="s">
        <v>143</v>
      </c>
      <c r="AT150" s="229" t="s">
        <v>138</v>
      </c>
      <c r="AU150" s="229" t="s">
        <v>86</v>
      </c>
      <c r="AY150" s="17" t="s">
        <v>136</v>
      </c>
      <c r="BE150" s="230">
        <f>IF(N150="základní",J150,0)</f>
        <v>0</v>
      </c>
      <c r="BF150" s="230">
        <f>IF(N150="snížená",J150,0)</f>
        <v>0</v>
      </c>
      <c r="BG150" s="230">
        <f>IF(N150="zákl. přenesená",J150,0)</f>
        <v>0</v>
      </c>
      <c r="BH150" s="230">
        <f>IF(N150="sníž. přenesená",J150,0)</f>
        <v>0</v>
      </c>
      <c r="BI150" s="230">
        <f>IF(N150="nulová",J150,0)</f>
        <v>0</v>
      </c>
      <c r="BJ150" s="17" t="s">
        <v>33</v>
      </c>
      <c r="BK150" s="230">
        <f>ROUND(I150*H150,2)</f>
        <v>0</v>
      </c>
      <c r="BL150" s="17" t="s">
        <v>143</v>
      </c>
      <c r="BM150" s="229" t="s">
        <v>463</v>
      </c>
    </row>
    <row r="151" s="12" customFormat="1" ht="22.8" customHeight="1">
      <c r="A151" s="12"/>
      <c r="B151" s="202"/>
      <c r="C151" s="203"/>
      <c r="D151" s="204" t="s">
        <v>76</v>
      </c>
      <c r="E151" s="216" t="s">
        <v>143</v>
      </c>
      <c r="F151" s="216" t="s">
        <v>472</v>
      </c>
      <c r="G151" s="203"/>
      <c r="H151" s="203"/>
      <c r="I151" s="206"/>
      <c r="J151" s="217">
        <f>BK151</f>
        <v>0</v>
      </c>
      <c r="K151" s="203"/>
      <c r="L151" s="208"/>
      <c r="M151" s="209"/>
      <c r="N151" s="210"/>
      <c r="O151" s="210"/>
      <c r="P151" s="211">
        <f>SUM(P152:P154)</f>
        <v>0</v>
      </c>
      <c r="Q151" s="210"/>
      <c r="R151" s="211">
        <f>SUM(R152:R154)</f>
        <v>0</v>
      </c>
      <c r="S151" s="210"/>
      <c r="T151" s="212">
        <f>SUM(T152:T154)</f>
        <v>0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213" t="s">
        <v>33</v>
      </c>
      <c r="AT151" s="214" t="s">
        <v>76</v>
      </c>
      <c r="AU151" s="214" t="s">
        <v>33</v>
      </c>
      <c r="AY151" s="213" t="s">
        <v>136</v>
      </c>
      <c r="BK151" s="215">
        <f>SUM(BK152:BK154)</f>
        <v>0</v>
      </c>
    </row>
    <row r="152" s="2" customFormat="1" ht="33" customHeight="1">
      <c r="A152" s="38"/>
      <c r="B152" s="39"/>
      <c r="C152" s="218" t="s">
        <v>202</v>
      </c>
      <c r="D152" s="218" t="s">
        <v>138</v>
      </c>
      <c r="E152" s="219" t="s">
        <v>473</v>
      </c>
      <c r="F152" s="220" t="s">
        <v>474</v>
      </c>
      <c r="G152" s="221" t="s">
        <v>150</v>
      </c>
      <c r="H152" s="222">
        <v>1.496</v>
      </c>
      <c r="I152" s="223"/>
      <c r="J152" s="224">
        <f>ROUND(I152*H152,2)</f>
        <v>0</v>
      </c>
      <c r="K152" s="220" t="s">
        <v>142</v>
      </c>
      <c r="L152" s="44"/>
      <c r="M152" s="225" t="s">
        <v>1</v>
      </c>
      <c r="N152" s="226" t="s">
        <v>42</v>
      </c>
      <c r="O152" s="91"/>
      <c r="P152" s="227">
        <f>O152*H152</f>
        <v>0</v>
      </c>
      <c r="Q152" s="227">
        <v>0</v>
      </c>
      <c r="R152" s="227">
        <f>Q152*H152</f>
        <v>0</v>
      </c>
      <c r="S152" s="227">
        <v>0</v>
      </c>
      <c r="T152" s="228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29" t="s">
        <v>143</v>
      </c>
      <c r="AT152" s="229" t="s">
        <v>138</v>
      </c>
      <c r="AU152" s="229" t="s">
        <v>86</v>
      </c>
      <c r="AY152" s="17" t="s">
        <v>136</v>
      </c>
      <c r="BE152" s="230">
        <f>IF(N152="základní",J152,0)</f>
        <v>0</v>
      </c>
      <c r="BF152" s="230">
        <f>IF(N152="snížená",J152,0)</f>
        <v>0</v>
      </c>
      <c r="BG152" s="230">
        <f>IF(N152="zákl. přenesená",J152,0)</f>
        <v>0</v>
      </c>
      <c r="BH152" s="230">
        <f>IF(N152="sníž. přenesená",J152,0)</f>
        <v>0</v>
      </c>
      <c r="BI152" s="230">
        <f>IF(N152="nulová",J152,0)</f>
        <v>0</v>
      </c>
      <c r="BJ152" s="17" t="s">
        <v>33</v>
      </c>
      <c r="BK152" s="230">
        <f>ROUND(I152*H152,2)</f>
        <v>0</v>
      </c>
      <c r="BL152" s="17" t="s">
        <v>143</v>
      </c>
      <c r="BM152" s="229" t="s">
        <v>475</v>
      </c>
    </row>
    <row r="153" s="13" customFormat="1">
      <c r="A153" s="13"/>
      <c r="B153" s="231"/>
      <c r="C153" s="232"/>
      <c r="D153" s="233" t="s">
        <v>145</v>
      </c>
      <c r="E153" s="234" t="s">
        <v>1</v>
      </c>
      <c r="F153" s="235" t="s">
        <v>519</v>
      </c>
      <c r="G153" s="232"/>
      <c r="H153" s="236">
        <v>1.496</v>
      </c>
      <c r="I153" s="237"/>
      <c r="J153" s="232"/>
      <c r="K153" s="232"/>
      <c r="L153" s="238"/>
      <c r="M153" s="239"/>
      <c r="N153" s="240"/>
      <c r="O153" s="240"/>
      <c r="P153" s="240"/>
      <c r="Q153" s="240"/>
      <c r="R153" s="240"/>
      <c r="S153" s="240"/>
      <c r="T153" s="241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2" t="s">
        <v>145</v>
      </c>
      <c r="AU153" s="242" t="s">
        <v>86</v>
      </c>
      <c r="AV153" s="13" t="s">
        <v>86</v>
      </c>
      <c r="AW153" s="13" t="s">
        <v>32</v>
      </c>
      <c r="AX153" s="13" t="s">
        <v>77</v>
      </c>
      <c r="AY153" s="242" t="s">
        <v>136</v>
      </c>
    </row>
    <row r="154" s="14" customFormat="1">
      <c r="A154" s="14"/>
      <c r="B154" s="243"/>
      <c r="C154" s="244"/>
      <c r="D154" s="233" t="s">
        <v>145</v>
      </c>
      <c r="E154" s="245" t="s">
        <v>1</v>
      </c>
      <c r="F154" s="246" t="s">
        <v>147</v>
      </c>
      <c r="G154" s="244"/>
      <c r="H154" s="247">
        <v>1.496</v>
      </c>
      <c r="I154" s="248"/>
      <c r="J154" s="244"/>
      <c r="K154" s="244"/>
      <c r="L154" s="249"/>
      <c r="M154" s="250"/>
      <c r="N154" s="251"/>
      <c r="O154" s="251"/>
      <c r="P154" s="251"/>
      <c r="Q154" s="251"/>
      <c r="R154" s="251"/>
      <c r="S154" s="251"/>
      <c r="T154" s="252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53" t="s">
        <v>145</v>
      </c>
      <c r="AU154" s="253" t="s">
        <v>86</v>
      </c>
      <c r="AV154" s="14" t="s">
        <v>143</v>
      </c>
      <c r="AW154" s="14" t="s">
        <v>32</v>
      </c>
      <c r="AX154" s="14" t="s">
        <v>33</v>
      </c>
      <c r="AY154" s="253" t="s">
        <v>136</v>
      </c>
    </row>
    <row r="155" s="12" customFormat="1" ht="22.8" customHeight="1">
      <c r="A155" s="12"/>
      <c r="B155" s="202"/>
      <c r="C155" s="203"/>
      <c r="D155" s="204" t="s">
        <v>76</v>
      </c>
      <c r="E155" s="216" t="s">
        <v>179</v>
      </c>
      <c r="F155" s="216" t="s">
        <v>332</v>
      </c>
      <c r="G155" s="203"/>
      <c r="H155" s="203"/>
      <c r="I155" s="206"/>
      <c r="J155" s="217">
        <f>BK155</f>
        <v>0</v>
      </c>
      <c r="K155" s="203"/>
      <c r="L155" s="208"/>
      <c r="M155" s="209"/>
      <c r="N155" s="210"/>
      <c r="O155" s="210"/>
      <c r="P155" s="211">
        <f>SUM(P156:P171)</f>
        <v>0</v>
      </c>
      <c r="Q155" s="210"/>
      <c r="R155" s="211">
        <f>SUM(R156:R171)</f>
        <v>0.014436969999999999</v>
      </c>
      <c r="S155" s="210"/>
      <c r="T155" s="212">
        <f>SUM(T156:T171)</f>
        <v>0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213" t="s">
        <v>33</v>
      </c>
      <c r="AT155" s="214" t="s">
        <v>76</v>
      </c>
      <c r="AU155" s="214" t="s">
        <v>33</v>
      </c>
      <c r="AY155" s="213" t="s">
        <v>136</v>
      </c>
      <c r="BK155" s="215">
        <f>SUM(BK156:BK171)</f>
        <v>0</v>
      </c>
    </row>
    <row r="156" s="2" customFormat="1" ht="37.8" customHeight="1">
      <c r="A156" s="38"/>
      <c r="B156" s="39"/>
      <c r="C156" s="218" t="s">
        <v>207</v>
      </c>
      <c r="D156" s="218" t="s">
        <v>138</v>
      </c>
      <c r="E156" s="219" t="s">
        <v>520</v>
      </c>
      <c r="F156" s="220" t="s">
        <v>521</v>
      </c>
      <c r="G156" s="221" t="s">
        <v>156</v>
      </c>
      <c r="H156" s="222">
        <v>20.699999999999999</v>
      </c>
      <c r="I156" s="223"/>
      <c r="J156" s="224">
        <f>ROUND(I156*H156,2)</f>
        <v>0</v>
      </c>
      <c r="K156" s="220" t="s">
        <v>142</v>
      </c>
      <c r="L156" s="44"/>
      <c r="M156" s="225" t="s">
        <v>1</v>
      </c>
      <c r="N156" s="226" t="s">
        <v>42</v>
      </c>
      <c r="O156" s="91"/>
      <c r="P156" s="227">
        <f>O156*H156</f>
        <v>0</v>
      </c>
      <c r="Q156" s="227">
        <v>0</v>
      </c>
      <c r="R156" s="227">
        <f>Q156*H156</f>
        <v>0</v>
      </c>
      <c r="S156" s="227">
        <v>0</v>
      </c>
      <c r="T156" s="228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29" t="s">
        <v>143</v>
      </c>
      <c r="AT156" s="229" t="s">
        <v>138</v>
      </c>
      <c r="AU156" s="229" t="s">
        <v>86</v>
      </c>
      <c r="AY156" s="17" t="s">
        <v>136</v>
      </c>
      <c r="BE156" s="230">
        <f>IF(N156="základní",J156,0)</f>
        <v>0</v>
      </c>
      <c r="BF156" s="230">
        <f>IF(N156="snížená",J156,0)</f>
        <v>0</v>
      </c>
      <c r="BG156" s="230">
        <f>IF(N156="zákl. přenesená",J156,0)</f>
        <v>0</v>
      </c>
      <c r="BH156" s="230">
        <f>IF(N156="sníž. přenesená",J156,0)</f>
        <v>0</v>
      </c>
      <c r="BI156" s="230">
        <f>IF(N156="nulová",J156,0)</f>
        <v>0</v>
      </c>
      <c r="BJ156" s="17" t="s">
        <v>33</v>
      </c>
      <c r="BK156" s="230">
        <f>ROUND(I156*H156,2)</f>
        <v>0</v>
      </c>
      <c r="BL156" s="17" t="s">
        <v>143</v>
      </c>
      <c r="BM156" s="229" t="s">
        <v>522</v>
      </c>
    </row>
    <row r="157" s="2" customFormat="1" ht="21.75" customHeight="1">
      <c r="A157" s="38"/>
      <c r="B157" s="39"/>
      <c r="C157" s="264" t="s">
        <v>8</v>
      </c>
      <c r="D157" s="264" t="s">
        <v>192</v>
      </c>
      <c r="E157" s="265" t="s">
        <v>523</v>
      </c>
      <c r="F157" s="266" t="s">
        <v>524</v>
      </c>
      <c r="G157" s="267" t="s">
        <v>156</v>
      </c>
      <c r="H157" s="268">
        <v>21.010999999999999</v>
      </c>
      <c r="I157" s="269"/>
      <c r="J157" s="270">
        <f>ROUND(I157*H157,2)</f>
        <v>0</v>
      </c>
      <c r="K157" s="266" t="s">
        <v>142</v>
      </c>
      <c r="L157" s="271"/>
      <c r="M157" s="272" t="s">
        <v>1</v>
      </c>
      <c r="N157" s="273" t="s">
        <v>42</v>
      </c>
      <c r="O157" s="91"/>
      <c r="P157" s="227">
        <f>O157*H157</f>
        <v>0</v>
      </c>
      <c r="Q157" s="227">
        <v>0.00027</v>
      </c>
      <c r="R157" s="227">
        <f>Q157*H157</f>
        <v>0.0056729700000000003</v>
      </c>
      <c r="S157" s="227">
        <v>0</v>
      </c>
      <c r="T157" s="228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29" t="s">
        <v>179</v>
      </c>
      <c r="AT157" s="229" t="s">
        <v>192</v>
      </c>
      <c r="AU157" s="229" t="s">
        <v>86</v>
      </c>
      <c r="AY157" s="17" t="s">
        <v>136</v>
      </c>
      <c r="BE157" s="230">
        <f>IF(N157="základní",J157,0)</f>
        <v>0</v>
      </c>
      <c r="BF157" s="230">
        <f>IF(N157="snížená",J157,0)</f>
        <v>0</v>
      </c>
      <c r="BG157" s="230">
        <f>IF(N157="zákl. přenesená",J157,0)</f>
        <v>0</v>
      </c>
      <c r="BH157" s="230">
        <f>IF(N157="sníž. přenesená",J157,0)</f>
        <v>0</v>
      </c>
      <c r="BI157" s="230">
        <f>IF(N157="nulová",J157,0)</f>
        <v>0</v>
      </c>
      <c r="BJ157" s="17" t="s">
        <v>33</v>
      </c>
      <c r="BK157" s="230">
        <f>ROUND(I157*H157,2)</f>
        <v>0</v>
      </c>
      <c r="BL157" s="17" t="s">
        <v>143</v>
      </c>
      <c r="BM157" s="229" t="s">
        <v>525</v>
      </c>
    </row>
    <row r="158" s="13" customFormat="1">
      <c r="A158" s="13"/>
      <c r="B158" s="231"/>
      <c r="C158" s="232"/>
      <c r="D158" s="233" t="s">
        <v>145</v>
      </c>
      <c r="E158" s="232"/>
      <c r="F158" s="235" t="s">
        <v>526</v>
      </c>
      <c r="G158" s="232"/>
      <c r="H158" s="236">
        <v>21.010999999999999</v>
      </c>
      <c r="I158" s="237"/>
      <c r="J158" s="232"/>
      <c r="K158" s="232"/>
      <c r="L158" s="238"/>
      <c r="M158" s="239"/>
      <c r="N158" s="240"/>
      <c r="O158" s="240"/>
      <c r="P158" s="240"/>
      <c r="Q158" s="240"/>
      <c r="R158" s="240"/>
      <c r="S158" s="240"/>
      <c r="T158" s="241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2" t="s">
        <v>145</v>
      </c>
      <c r="AU158" s="242" t="s">
        <v>86</v>
      </c>
      <c r="AV158" s="13" t="s">
        <v>86</v>
      </c>
      <c r="AW158" s="13" t="s">
        <v>4</v>
      </c>
      <c r="AX158" s="13" t="s">
        <v>33</v>
      </c>
      <c r="AY158" s="242" t="s">
        <v>136</v>
      </c>
    </row>
    <row r="159" s="2" customFormat="1" ht="44.25" customHeight="1">
      <c r="A159" s="38"/>
      <c r="B159" s="39"/>
      <c r="C159" s="218" t="s">
        <v>215</v>
      </c>
      <c r="D159" s="218" t="s">
        <v>138</v>
      </c>
      <c r="E159" s="219" t="s">
        <v>527</v>
      </c>
      <c r="F159" s="220" t="s">
        <v>528</v>
      </c>
      <c r="G159" s="221" t="s">
        <v>232</v>
      </c>
      <c r="H159" s="222">
        <v>4</v>
      </c>
      <c r="I159" s="223"/>
      <c r="J159" s="224">
        <f>ROUND(I159*H159,2)</f>
        <v>0</v>
      </c>
      <c r="K159" s="220" t="s">
        <v>142</v>
      </c>
      <c r="L159" s="44"/>
      <c r="M159" s="225" t="s">
        <v>1</v>
      </c>
      <c r="N159" s="226" t="s">
        <v>42</v>
      </c>
      <c r="O159" s="91"/>
      <c r="P159" s="227">
        <f>O159*H159</f>
        <v>0</v>
      </c>
      <c r="Q159" s="227">
        <v>0</v>
      </c>
      <c r="R159" s="227">
        <f>Q159*H159</f>
        <v>0</v>
      </c>
      <c r="S159" s="227">
        <v>0</v>
      </c>
      <c r="T159" s="228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29" t="s">
        <v>143</v>
      </c>
      <c r="AT159" s="229" t="s">
        <v>138</v>
      </c>
      <c r="AU159" s="229" t="s">
        <v>86</v>
      </c>
      <c r="AY159" s="17" t="s">
        <v>136</v>
      </c>
      <c r="BE159" s="230">
        <f>IF(N159="základní",J159,0)</f>
        <v>0</v>
      </c>
      <c r="BF159" s="230">
        <f>IF(N159="snížená",J159,0)</f>
        <v>0</v>
      </c>
      <c r="BG159" s="230">
        <f>IF(N159="zákl. přenesená",J159,0)</f>
        <v>0</v>
      </c>
      <c r="BH159" s="230">
        <f>IF(N159="sníž. přenesená",J159,0)</f>
        <v>0</v>
      </c>
      <c r="BI159" s="230">
        <f>IF(N159="nulová",J159,0)</f>
        <v>0</v>
      </c>
      <c r="BJ159" s="17" t="s">
        <v>33</v>
      </c>
      <c r="BK159" s="230">
        <f>ROUND(I159*H159,2)</f>
        <v>0</v>
      </c>
      <c r="BL159" s="17" t="s">
        <v>143</v>
      </c>
      <c r="BM159" s="229" t="s">
        <v>529</v>
      </c>
    </row>
    <row r="160" s="2" customFormat="1" ht="16.5" customHeight="1">
      <c r="A160" s="38"/>
      <c r="B160" s="39"/>
      <c r="C160" s="264" t="s">
        <v>220</v>
      </c>
      <c r="D160" s="264" t="s">
        <v>192</v>
      </c>
      <c r="E160" s="265" t="s">
        <v>530</v>
      </c>
      <c r="F160" s="266" t="s">
        <v>531</v>
      </c>
      <c r="G160" s="267" t="s">
        <v>232</v>
      </c>
      <c r="H160" s="268">
        <v>2</v>
      </c>
      <c r="I160" s="269"/>
      <c r="J160" s="270">
        <f>ROUND(I160*H160,2)</f>
        <v>0</v>
      </c>
      <c r="K160" s="266" t="s">
        <v>142</v>
      </c>
      <c r="L160" s="271"/>
      <c r="M160" s="272" t="s">
        <v>1</v>
      </c>
      <c r="N160" s="273" t="s">
        <v>42</v>
      </c>
      <c r="O160" s="91"/>
      <c r="P160" s="227">
        <f>O160*H160</f>
        <v>0</v>
      </c>
      <c r="Q160" s="227">
        <v>5.0000000000000002E-05</v>
      </c>
      <c r="R160" s="227">
        <f>Q160*H160</f>
        <v>0.00010000000000000001</v>
      </c>
      <c r="S160" s="227">
        <v>0</v>
      </c>
      <c r="T160" s="228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29" t="s">
        <v>179</v>
      </c>
      <c r="AT160" s="229" t="s">
        <v>192</v>
      </c>
      <c r="AU160" s="229" t="s">
        <v>86</v>
      </c>
      <c r="AY160" s="17" t="s">
        <v>136</v>
      </c>
      <c r="BE160" s="230">
        <f>IF(N160="základní",J160,0)</f>
        <v>0</v>
      </c>
      <c r="BF160" s="230">
        <f>IF(N160="snížená",J160,0)</f>
        <v>0</v>
      </c>
      <c r="BG160" s="230">
        <f>IF(N160="zákl. přenesená",J160,0)</f>
        <v>0</v>
      </c>
      <c r="BH160" s="230">
        <f>IF(N160="sníž. přenesená",J160,0)</f>
        <v>0</v>
      </c>
      <c r="BI160" s="230">
        <f>IF(N160="nulová",J160,0)</f>
        <v>0</v>
      </c>
      <c r="BJ160" s="17" t="s">
        <v>33</v>
      </c>
      <c r="BK160" s="230">
        <f>ROUND(I160*H160,2)</f>
        <v>0</v>
      </c>
      <c r="BL160" s="17" t="s">
        <v>143</v>
      </c>
      <c r="BM160" s="229" t="s">
        <v>532</v>
      </c>
    </row>
    <row r="161" s="2" customFormat="1" ht="24.15" customHeight="1">
      <c r="A161" s="38"/>
      <c r="B161" s="39"/>
      <c r="C161" s="264" t="s">
        <v>229</v>
      </c>
      <c r="D161" s="264" t="s">
        <v>192</v>
      </c>
      <c r="E161" s="265" t="s">
        <v>533</v>
      </c>
      <c r="F161" s="266" t="s">
        <v>534</v>
      </c>
      <c r="G161" s="267" t="s">
        <v>232</v>
      </c>
      <c r="H161" s="268">
        <v>2</v>
      </c>
      <c r="I161" s="269"/>
      <c r="J161" s="270">
        <f>ROUND(I161*H161,2)</f>
        <v>0</v>
      </c>
      <c r="K161" s="266" t="s">
        <v>142</v>
      </c>
      <c r="L161" s="271"/>
      <c r="M161" s="272" t="s">
        <v>1</v>
      </c>
      <c r="N161" s="273" t="s">
        <v>42</v>
      </c>
      <c r="O161" s="91"/>
      <c r="P161" s="227">
        <f>O161*H161</f>
        <v>0</v>
      </c>
      <c r="Q161" s="227">
        <v>0.00025999999999999998</v>
      </c>
      <c r="R161" s="227">
        <f>Q161*H161</f>
        <v>0.00051999999999999995</v>
      </c>
      <c r="S161" s="227">
        <v>0</v>
      </c>
      <c r="T161" s="228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29" t="s">
        <v>179</v>
      </c>
      <c r="AT161" s="229" t="s">
        <v>192</v>
      </c>
      <c r="AU161" s="229" t="s">
        <v>86</v>
      </c>
      <c r="AY161" s="17" t="s">
        <v>136</v>
      </c>
      <c r="BE161" s="230">
        <f>IF(N161="základní",J161,0)</f>
        <v>0</v>
      </c>
      <c r="BF161" s="230">
        <f>IF(N161="snížená",J161,0)</f>
        <v>0</v>
      </c>
      <c r="BG161" s="230">
        <f>IF(N161="zákl. přenesená",J161,0)</f>
        <v>0</v>
      </c>
      <c r="BH161" s="230">
        <f>IF(N161="sníž. přenesená",J161,0)</f>
        <v>0</v>
      </c>
      <c r="BI161" s="230">
        <f>IF(N161="nulová",J161,0)</f>
        <v>0</v>
      </c>
      <c r="BJ161" s="17" t="s">
        <v>33</v>
      </c>
      <c r="BK161" s="230">
        <f>ROUND(I161*H161,2)</f>
        <v>0</v>
      </c>
      <c r="BL161" s="17" t="s">
        <v>143</v>
      </c>
      <c r="BM161" s="229" t="s">
        <v>535</v>
      </c>
    </row>
    <row r="162" s="2" customFormat="1" ht="16.5" customHeight="1">
      <c r="A162" s="38"/>
      <c r="B162" s="39"/>
      <c r="C162" s="218" t="s">
        <v>236</v>
      </c>
      <c r="D162" s="218" t="s">
        <v>138</v>
      </c>
      <c r="E162" s="219" t="s">
        <v>536</v>
      </c>
      <c r="F162" s="220" t="s">
        <v>537</v>
      </c>
      <c r="G162" s="221" t="s">
        <v>156</v>
      </c>
      <c r="H162" s="222">
        <v>18.699999999999999</v>
      </c>
      <c r="I162" s="223"/>
      <c r="J162" s="224">
        <f>ROUND(I162*H162,2)</f>
        <v>0</v>
      </c>
      <c r="K162" s="220" t="s">
        <v>142</v>
      </c>
      <c r="L162" s="44"/>
      <c r="M162" s="225" t="s">
        <v>1</v>
      </c>
      <c r="N162" s="226" t="s">
        <v>42</v>
      </c>
      <c r="O162" s="91"/>
      <c r="P162" s="227">
        <f>O162*H162</f>
        <v>0</v>
      </c>
      <c r="Q162" s="227">
        <v>0.00019000000000000001</v>
      </c>
      <c r="R162" s="227">
        <f>Q162*H162</f>
        <v>0.0035530000000000002</v>
      </c>
      <c r="S162" s="227">
        <v>0</v>
      </c>
      <c r="T162" s="228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29" t="s">
        <v>143</v>
      </c>
      <c r="AT162" s="229" t="s">
        <v>138</v>
      </c>
      <c r="AU162" s="229" t="s">
        <v>86</v>
      </c>
      <c r="AY162" s="17" t="s">
        <v>136</v>
      </c>
      <c r="BE162" s="230">
        <f>IF(N162="základní",J162,0)</f>
        <v>0</v>
      </c>
      <c r="BF162" s="230">
        <f>IF(N162="snížená",J162,0)</f>
        <v>0</v>
      </c>
      <c r="BG162" s="230">
        <f>IF(N162="zákl. přenesená",J162,0)</f>
        <v>0</v>
      </c>
      <c r="BH162" s="230">
        <f>IF(N162="sníž. přenesená",J162,0)</f>
        <v>0</v>
      </c>
      <c r="BI162" s="230">
        <f>IF(N162="nulová",J162,0)</f>
        <v>0</v>
      </c>
      <c r="BJ162" s="17" t="s">
        <v>33</v>
      </c>
      <c r="BK162" s="230">
        <f>ROUND(I162*H162,2)</f>
        <v>0</v>
      </c>
      <c r="BL162" s="17" t="s">
        <v>143</v>
      </c>
      <c r="BM162" s="229" t="s">
        <v>538</v>
      </c>
    </row>
    <row r="163" s="2" customFormat="1" ht="21.75" customHeight="1">
      <c r="A163" s="38"/>
      <c r="B163" s="39"/>
      <c r="C163" s="218" t="s">
        <v>240</v>
      </c>
      <c r="D163" s="218" t="s">
        <v>138</v>
      </c>
      <c r="E163" s="219" t="s">
        <v>539</v>
      </c>
      <c r="F163" s="220" t="s">
        <v>540</v>
      </c>
      <c r="G163" s="221" t="s">
        <v>156</v>
      </c>
      <c r="H163" s="222">
        <v>18.699999999999999</v>
      </c>
      <c r="I163" s="223"/>
      <c r="J163" s="224">
        <f>ROUND(I163*H163,2)</f>
        <v>0</v>
      </c>
      <c r="K163" s="220" t="s">
        <v>142</v>
      </c>
      <c r="L163" s="44"/>
      <c r="M163" s="225" t="s">
        <v>1</v>
      </c>
      <c r="N163" s="226" t="s">
        <v>42</v>
      </c>
      <c r="O163" s="91"/>
      <c r="P163" s="227">
        <f>O163*H163</f>
        <v>0</v>
      </c>
      <c r="Q163" s="227">
        <v>0.00012999999999999999</v>
      </c>
      <c r="R163" s="227">
        <f>Q163*H163</f>
        <v>0.0024309999999999996</v>
      </c>
      <c r="S163" s="227">
        <v>0</v>
      </c>
      <c r="T163" s="228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29" t="s">
        <v>143</v>
      </c>
      <c r="AT163" s="229" t="s">
        <v>138</v>
      </c>
      <c r="AU163" s="229" t="s">
        <v>86</v>
      </c>
      <c r="AY163" s="17" t="s">
        <v>136</v>
      </c>
      <c r="BE163" s="230">
        <f>IF(N163="základní",J163,0)</f>
        <v>0</v>
      </c>
      <c r="BF163" s="230">
        <f>IF(N163="snížená",J163,0)</f>
        <v>0</v>
      </c>
      <c r="BG163" s="230">
        <f>IF(N163="zákl. přenesená",J163,0)</f>
        <v>0</v>
      </c>
      <c r="BH163" s="230">
        <f>IF(N163="sníž. přenesená",J163,0)</f>
        <v>0</v>
      </c>
      <c r="BI163" s="230">
        <f>IF(N163="nulová",J163,0)</f>
        <v>0</v>
      </c>
      <c r="BJ163" s="17" t="s">
        <v>33</v>
      </c>
      <c r="BK163" s="230">
        <f>ROUND(I163*H163,2)</f>
        <v>0</v>
      </c>
      <c r="BL163" s="17" t="s">
        <v>143</v>
      </c>
      <c r="BM163" s="229" t="s">
        <v>541</v>
      </c>
    </row>
    <row r="164" s="2" customFormat="1" ht="16.5" customHeight="1">
      <c r="A164" s="38"/>
      <c r="B164" s="39"/>
      <c r="C164" s="218" t="s">
        <v>7</v>
      </c>
      <c r="D164" s="218" t="s">
        <v>138</v>
      </c>
      <c r="E164" s="219" t="s">
        <v>542</v>
      </c>
      <c r="F164" s="220" t="s">
        <v>543</v>
      </c>
      <c r="G164" s="221" t="s">
        <v>232</v>
      </c>
      <c r="H164" s="222">
        <v>1</v>
      </c>
      <c r="I164" s="223"/>
      <c r="J164" s="224">
        <f>ROUND(I164*H164,2)</f>
        <v>0</v>
      </c>
      <c r="K164" s="220" t="s">
        <v>1</v>
      </c>
      <c r="L164" s="44"/>
      <c r="M164" s="225" t="s">
        <v>1</v>
      </c>
      <c r="N164" s="226" t="s">
        <v>42</v>
      </c>
      <c r="O164" s="91"/>
      <c r="P164" s="227">
        <f>O164*H164</f>
        <v>0</v>
      </c>
      <c r="Q164" s="227">
        <v>0</v>
      </c>
      <c r="R164" s="227">
        <f>Q164*H164</f>
        <v>0</v>
      </c>
      <c r="S164" s="227">
        <v>0</v>
      </c>
      <c r="T164" s="228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29" t="s">
        <v>143</v>
      </c>
      <c r="AT164" s="229" t="s">
        <v>138</v>
      </c>
      <c r="AU164" s="229" t="s">
        <v>86</v>
      </c>
      <c r="AY164" s="17" t="s">
        <v>136</v>
      </c>
      <c r="BE164" s="230">
        <f>IF(N164="základní",J164,0)</f>
        <v>0</v>
      </c>
      <c r="BF164" s="230">
        <f>IF(N164="snížená",J164,0)</f>
        <v>0</v>
      </c>
      <c r="BG164" s="230">
        <f>IF(N164="zákl. přenesená",J164,0)</f>
        <v>0</v>
      </c>
      <c r="BH164" s="230">
        <f>IF(N164="sníž. přenesená",J164,0)</f>
        <v>0</v>
      </c>
      <c r="BI164" s="230">
        <f>IF(N164="nulová",J164,0)</f>
        <v>0</v>
      </c>
      <c r="BJ164" s="17" t="s">
        <v>33</v>
      </c>
      <c r="BK164" s="230">
        <f>ROUND(I164*H164,2)</f>
        <v>0</v>
      </c>
      <c r="BL164" s="17" t="s">
        <v>143</v>
      </c>
      <c r="BM164" s="229" t="s">
        <v>544</v>
      </c>
    </row>
    <row r="165" s="2" customFormat="1" ht="33" customHeight="1">
      <c r="A165" s="38"/>
      <c r="B165" s="39"/>
      <c r="C165" s="218" t="s">
        <v>246</v>
      </c>
      <c r="D165" s="218" t="s">
        <v>138</v>
      </c>
      <c r="E165" s="219" t="s">
        <v>545</v>
      </c>
      <c r="F165" s="220" t="s">
        <v>546</v>
      </c>
      <c r="G165" s="221" t="s">
        <v>232</v>
      </c>
      <c r="H165" s="222">
        <v>1</v>
      </c>
      <c r="I165" s="223"/>
      <c r="J165" s="224">
        <f>ROUND(I165*H165,2)</f>
        <v>0</v>
      </c>
      <c r="K165" s="220" t="s">
        <v>142</v>
      </c>
      <c r="L165" s="44"/>
      <c r="M165" s="225" t="s">
        <v>1</v>
      </c>
      <c r="N165" s="226" t="s">
        <v>42</v>
      </c>
      <c r="O165" s="91"/>
      <c r="P165" s="227">
        <f>O165*H165</f>
        <v>0</v>
      </c>
      <c r="Q165" s="227">
        <v>0.00025999999999999998</v>
      </c>
      <c r="R165" s="227">
        <f>Q165*H165</f>
        <v>0.00025999999999999998</v>
      </c>
      <c r="S165" s="227">
        <v>0</v>
      </c>
      <c r="T165" s="228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29" t="s">
        <v>143</v>
      </c>
      <c r="AT165" s="229" t="s">
        <v>138</v>
      </c>
      <c r="AU165" s="229" t="s">
        <v>86</v>
      </c>
      <c r="AY165" s="17" t="s">
        <v>136</v>
      </c>
      <c r="BE165" s="230">
        <f>IF(N165="základní",J165,0)</f>
        <v>0</v>
      </c>
      <c r="BF165" s="230">
        <f>IF(N165="snížená",J165,0)</f>
        <v>0</v>
      </c>
      <c r="BG165" s="230">
        <f>IF(N165="zákl. přenesená",J165,0)</f>
        <v>0</v>
      </c>
      <c r="BH165" s="230">
        <f>IF(N165="sníž. přenesená",J165,0)</f>
        <v>0</v>
      </c>
      <c r="BI165" s="230">
        <f>IF(N165="nulová",J165,0)</f>
        <v>0</v>
      </c>
      <c r="BJ165" s="17" t="s">
        <v>33</v>
      </c>
      <c r="BK165" s="230">
        <f>ROUND(I165*H165,2)</f>
        <v>0</v>
      </c>
      <c r="BL165" s="17" t="s">
        <v>143</v>
      </c>
      <c r="BM165" s="229" t="s">
        <v>547</v>
      </c>
    </row>
    <row r="166" s="2" customFormat="1" ht="24.15" customHeight="1">
      <c r="A166" s="38"/>
      <c r="B166" s="39"/>
      <c r="C166" s="218" t="s">
        <v>250</v>
      </c>
      <c r="D166" s="218" t="s">
        <v>138</v>
      </c>
      <c r="E166" s="219" t="s">
        <v>548</v>
      </c>
      <c r="F166" s="220" t="s">
        <v>549</v>
      </c>
      <c r="G166" s="221" t="s">
        <v>232</v>
      </c>
      <c r="H166" s="222">
        <v>1</v>
      </c>
      <c r="I166" s="223"/>
      <c r="J166" s="224">
        <f>ROUND(I166*H166,2)</f>
        <v>0</v>
      </c>
      <c r="K166" s="220" t="s">
        <v>142</v>
      </c>
      <c r="L166" s="44"/>
      <c r="M166" s="225" t="s">
        <v>1</v>
      </c>
      <c r="N166" s="226" t="s">
        <v>42</v>
      </c>
      <c r="O166" s="91"/>
      <c r="P166" s="227">
        <f>O166*H166</f>
        <v>0</v>
      </c>
      <c r="Q166" s="227">
        <v>0.00022000000000000001</v>
      </c>
      <c r="R166" s="227">
        <f>Q166*H166</f>
        <v>0.00022000000000000001</v>
      </c>
      <c r="S166" s="227">
        <v>0</v>
      </c>
      <c r="T166" s="228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29" t="s">
        <v>143</v>
      </c>
      <c r="AT166" s="229" t="s">
        <v>138</v>
      </c>
      <c r="AU166" s="229" t="s">
        <v>86</v>
      </c>
      <c r="AY166" s="17" t="s">
        <v>136</v>
      </c>
      <c r="BE166" s="230">
        <f>IF(N166="základní",J166,0)</f>
        <v>0</v>
      </c>
      <c r="BF166" s="230">
        <f>IF(N166="snížená",J166,0)</f>
        <v>0</v>
      </c>
      <c r="BG166" s="230">
        <f>IF(N166="zákl. přenesená",J166,0)</f>
        <v>0</v>
      </c>
      <c r="BH166" s="230">
        <f>IF(N166="sníž. přenesená",J166,0)</f>
        <v>0</v>
      </c>
      <c r="BI166" s="230">
        <f>IF(N166="nulová",J166,0)</f>
        <v>0</v>
      </c>
      <c r="BJ166" s="17" t="s">
        <v>33</v>
      </c>
      <c r="BK166" s="230">
        <f>ROUND(I166*H166,2)</f>
        <v>0</v>
      </c>
      <c r="BL166" s="17" t="s">
        <v>143</v>
      </c>
      <c r="BM166" s="229" t="s">
        <v>550</v>
      </c>
    </row>
    <row r="167" s="2" customFormat="1" ht="37.8" customHeight="1">
      <c r="A167" s="38"/>
      <c r="B167" s="39"/>
      <c r="C167" s="218" t="s">
        <v>254</v>
      </c>
      <c r="D167" s="218" t="s">
        <v>138</v>
      </c>
      <c r="E167" s="219" t="s">
        <v>551</v>
      </c>
      <c r="F167" s="220" t="s">
        <v>552</v>
      </c>
      <c r="G167" s="221" t="s">
        <v>232</v>
      </c>
      <c r="H167" s="222">
        <v>1</v>
      </c>
      <c r="I167" s="223"/>
      <c r="J167" s="224">
        <f>ROUND(I167*H167,2)</f>
        <v>0</v>
      </c>
      <c r="K167" s="220" t="s">
        <v>142</v>
      </c>
      <c r="L167" s="44"/>
      <c r="M167" s="225" t="s">
        <v>1</v>
      </c>
      <c r="N167" s="226" t="s">
        <v>42</v>
      </c>
      <c r="O167" s="91"/>
      <c r="P167" s="227">
        <f>O167*H167</f>
        <v>0</v>
      </c>
      <c r="Q167" s="227">
        <v>0.00019000000000000001</v>
      </c>
      <c r="R167" s="227">
        <f>Q167*H167</f>
        <v>0.00019000000000000001</v>
      </c>
      <c r="S167" s="227">
        <v>0</v>
      </c>
      <c r="T167" s="228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29" t="s">
        <v>143</v>
      </c>
      <c r="AT167" s="229" t="s">
        <v>138</v>
      </c>
      <c r="AU167" s="229" t="s">
        <v>86</v>
      </c>
      <c r="AY167" s="17" t="s">
        <v>136</v>
      </c>
      <c r="BE167" s="230">
        <f>IF(N167="základní",J167,0)</f>
        <v>0</v>
      </c>
      <c r="BF167" s="230">
        <f>IF(N167="snížená",J167,0)</f>
        <v>0</v>
      </c>
      <c r="BG167" s="230">
        <f>IF(N167="zákl. přenesená",J167,0)</f>
        <v>0</v>
      </c>
      <c r="BH167" s="230">
        <f>IF(N167="sníž. přenesená",J167,0)</f>
        <v>0</v>
      </c>
      <c r="BI167" s="230">
        <f>IF(N167="nulová",J167,0)</f>
        <v>0</v>
      </c>
      <c r="BJ167" s="17" t="s">
        <v>33</v>
      </c>
      <c r="BK167" s="230">
        <f>ROUND(I167*H167,2)</f>
        <v>0</v>
      </c>
      <c r="BL167" s="17" t="s">
        <v>143</v>
      </c>
      <c r="BM167" s="229" t="s">
        <v>553</v>
      </c>
    </row>
    <row r="168" s="2" customFormat="1" ht="37.8" customHeight="1">
      <c r="A168" s="38"/>
      <c r="B168" s="39"/>
      <c r="C168" s="218" t="s">
        <v>258</v>
      </c>
      <c r="D168" s="218" t="s">
        <v>138</v>
      </c>
      <c r="E168" s="219" t="s">
        <v>554</v>
      </c>
      <c r="F168" s="220" t="s">
        <v>555</v>
      </c>
      <c r="G168" s="221" t="s">
        <v>232</v>
      </c>
      <c r="H168" s="222">
        <v>1</v>
      </c>
      <c r="I168" s="223"/>
      <c r="J168" s="224">
        <f>ROUND(I168*H168,2)</f>
        <v>0</v>
      </c>
      <c r="K168" s="220" t="s">
        <v>142</v>
      </c>
      <c r="L168" s="44"/>
      <c r="M168" s="225" t="s">
        <v>1</v>
      </c>
      <c r="N168" s="226" t="s">
        <v>42</v>
      </c>
      <c r="O168" s="91"/>
      <c r="P168" s="227">
        <f>O168*H168</f>
        <v>0</v>
      </c>
      <c r="Q168" s="227">
        <v>0.00023000000000000001</v>
      </c>
      <c r="R168" s="227">
        <f>Q168*H168</f>
        <v>0.00023000000000000001</v>
      </c>
      <c r="S168" s="227">
        <v>0</v>
      </c>
      <c r="T168" s="228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229" t="s">
        <v>143</v>
      </c>
      <c r="AT168" s="229" t="s">
        <v>138</v>
      </c>
      <c r="AU168" s="229" t="s">
        <v>86</v>
      </c>
      <c r="AY168" s="17" t="s">
        <v>136</v>
      </c>
      <c r="BE168" s="230">
        <f>IF(N168="základní",J168,0)</f>
        <v>0</v>
      </c>
      <c r="BF168" s="230">
        <f>IF(N168="snížená",J168,0)</f>
        <v>0</v>
      </c>
      <c r="BG168" s="230">
        <f>IF(N168="zákl. přenesená",J168,0)</f>
        <v>0</v>
      </c>
      <c r="BH168" s="230">
        <f>IF(N168="sníž. přenesená",J168,0)</f>
        <v>0</v>
      </c>
      <c r="BI168" s="230">
        <f>IF(N168="nulová",J168,0)</f>
        <v>0</v>
      </c>
      <c r="BJ168" s="17" t="s">
        <v>33</v>
      </c>
      <c r="BK168" s="230">
        <f>ROUND(I168*H168,2)</f>
        <v>0</v>
      </c>
      <c r="BL168" s="17" t="s">
        <v>143</v>
      </c>
      <c r="BM168" s="229" t="s">
        <v>556</v>
      </c>
    </row>
    <row r="169" s="2" customFormat="1" ht="24.15" customHeight="1">
      <c r="A169" s="38"/>
      <c r="B169" s="39"/>
      <c r="C169" s="218" t="s">
        <v>262</v>
      </c>
      <c r="D169" s="218" t="s">
        <v>138</v>
      </c>
      <c r="E169" s="219" t="s">
        <v>557</v>
      </c>
      <c r="F169" s="220" t="s">
        <v>558</v>
      </c>
      <c r="G169" s="221" t="s">
        <v>232</v>
      </c>
      <c r="H169" s="222">
        <v>1</v>
      </c>
      <c r="I169" s="223"/>
      <c r="J169" s="224">
        <f>ROUND(I169*H169,2)</f>
        <v>0</v>
      </c>
      <c r="K169" s="220" t="s">
        <v>142</v>
      </c>
      <c r="L169" s="44"/>
      <c r="M169" s="225" t="s">
        <v>1</v>
      </c>
      <c r="N169" s="226" t="s">
        <v>42</v>
      </c>
      <c r="O169" s="91"/>
      <c r="P169" s="227">
        <f>O169*H169</f>
        <v>0</v>
      </c>
      <c r="Q169" s="227">
        <v>0.00027</v>
      </c>
      <c r="R169" s="227">
        <f>Q169*H169</f>
        <v>0.00027</v>
      </c>
      <c r="S169" s="227">
        <v>0</v>
      </c>
      <c r="T169" s="228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29" t="s">
        <v>143</v>
      </c>
      <c r="AT169" s="229" t="s">
        <v>138</v>
      </c>
      <c r="AU169" s="229" t="s">
        <v>86</v>
      </c>
      <c r="AY169" s="17" t="s">
        <v>136</v>
      </c>
      <c r="BE169" s="230">
        <f>IF(N169="základní",J169,0)</f>
        <v>0</v>
      </c>
      <c r="BF169" s="230">
        <f>IF(N169="snížená",J169,0)</f>
        <v>0</v>
      </c>
      <c r="BG169" s="230">
        <f>IF(N169="zákl. přenesená",J169,0)</f>
        <v>0</v>
      </c>
      <c r="BH169" s="230">
        <f>IF(N169="sníž. přenesená",J169,0)</f>
        <v>0</v>
      </c>
      <c r="BI169" s="230">
        <f>IF(N169="nulová",J169,0)</f>
        <v>0</v>
      </c>
      <c r="BJ169" s="17" t="s">
        <v>33</v>
      </c>
      <c r="BK169" s="230">
        <f>ROUND(I169*H169,2)</f>
        <v>0</v>
      </c>
      <c r="BL169" s="17" t="s">
        <v>143</v>
      </c>
      <c r="BM169" s="229" t="s">
        <v>559</v>
      </c>
    </row>
    <row r="170" s="2" customFormat="1" ht="33" customHeight="1">
      <c r="A170" s="38"/>
      <c r="B170" s="39"/>
      <c r="C170" s="218" t="s">
        <v>266</v>
      </c>
      <c r="D170" s="218" t="s">
        <v>138</v>
      </c>
      <c r="E170" s="219" t="s">
        <v>560</v>
      </c>
      <c r="F170" s="220" t="s">
        <v>561</v>
      </c>
      <c r="G170" s="221" t="s">
        <v>232</v>
      </c>
      <c r="H170" s="222">
        <v>1</v>
      </c>
      <c r="I170" s="223"/>
      <c r="J170" s="224">
        <f>ROUND(I170*H170,2)</f>
        <v>0</v>
      </c>
      <c r="K170" s="220" t="s">
        <v>142</v>
      </c>
      <c r="L170" s="44"/>
      <c r="M170" s="225" t="s">
        <v>1</v>
      </c>
      <c r="N170" s="226" t="s">
        <v>42</v>
      </c>
      <c r="O170" s="91"/>
      <c r="P170" s="227">
        <f>O170*H170</f>
        <v>0</v>
      </c>
      <c r="Q170" s="227">
        <v>0.00063000000000000003</v>
      </c>
      <c r="R170" s="227">
        <f>Q170*H170</f>
        <v>0.00063000000000000003</v>
      </c>
      <c r="S170" s="227">
        <v>0</v>
      </c>
      <c r="T170" s="228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29" t="s">
        <v>143</v>
      </c>
      <c r="AT170" s="229" t="s">
        <v>138</v>
      </c>
      <c r="AU170" s="229" t="s">
        <v>86</v>
      </c>
      <c r="AY170" s="17" t="s">
        <v>136</v>
      </c>
      <c r="BE170" s="230">
        <f>IF(N170="základní",J170,0)</f>
        <v>0</v>
      </c>
      <c r="BF170" s="230">
        <f>IF(N170="snížená",J170,0)</f>
        <v>0</v>
      </c>
      <c r="BG170" s="230">
        <f>IF(N170="zákl. přenesená",J170,0)</f>
        <v>0</v>
      </c>
      <c r="BH170" s="230">
        <f>IF(N170="sníž. přenesená",J170,0)</f>
        <v>0</v>
      </c>
      <c r="BI170" s="230">
        <f>IF(N170="nulová",J170,0)</f>
        <v>0</v>
      </c>
      <c r="BJ170" s="17" t="s">
        <v>33</v>
      </c>
      <c r="BK170" s="230">
        <f>ROUND(I170*H170,2)</f>
        <v>0</v>
      </c>
      <c r="BL170" s="17" t="s">
        <v>143</v>
      </c>
      <c r="BM170" s="229" t="s">
        <v>562</v>
      </c>
    </row>
    <row r="171" s="2" customFormat="1" ht="37.8" customHeight="1">
      <c r="A171" s="38"/>
      <c r="B171" s="39"/>
      <c r="C171" s="218" t="s">
        <v>270</v>
      </c>
      <c r="D171" s="218" t="s">
        <v>138</v>
      </c>
      <c r="E171" s="219" t="s">
        <v>563</v>
      </c>
      <c r="F171" s="220" t="s">
        <v>564</v>
      </c>
      <c r="G171" s="221" t="s">
        <v>232</v>
      </c>
      <c r="H171" s="222">
        <v>2</v>
      </c>
      <c r="I171" s="223"/>
      <c r="J171" s="224">
        <f>ROUND(I171*H171,2)</f>
        <v>0</v>
      </c>
      <c r="K171" s="220" t="s">
        <v>142</v>
      </c>
      <c r="L171" s="44"/>
      <c r="M171" s="225" t="s">
        <v>1</v>
      </c>
      <c r="N171" s="226" t="s">
        <v>42</v>
      </c>
      <c r="O171" s="91"/>
      <c r="P171" s="227">
        <f>O171*H171</f>
        <v>0</v>
      </c>
      <c r="Q171" s="227">
        <v>0.00018000000000000001</v>
      </c>
      <c r="R171" s="227">
        <f>Q171*H171</f>
        <v>0.00036000000000000002</v>
      </c>
      <c r="S171" s="227">
        <v>0</v>
      </c>
      <c r="T171" s="228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29" t="s">
        <v>143</v>
      </c>
      <c r="AT171" s="229" t="s">
        <v>138</v>
      </c>
      <c r="AU171" s="229" t="s">
        <v>86</v>
      </c>
      <c r="AY171" s="17" t="s">
        <v>136</v>
      </c>
      <c r="BE171" s="230">
        <f>IF(N171="základní",J171,0)</f>
        <v>0</v>
      </c>
      <c r="BF171" s="230">
        <f>IF(N171="snížená",J171,0)</f>
        <v>0</v>
      </c>
      <c r="BG171" s="230">
        <f>IF(N171="zákl. přenesená",J171,0)</f>
        <v>0</v>
      </c>
      <c r="BH171" s="230">
        <f>IF(N171="sníž. přenesená",J171,0)</f>
        <v>0</v>
      </c>
      <c r="BI171" s="230">
        <f>IF(N171="nulová",J171,0)</f>
        <v>0</v>
      </c>
      <c r="BJ171" s="17" t="s">
        <v>33</v>
      </c>
      <c r="BK171" s="230">
        <f>ROUND(I171*H171,2)</f>
        <v>0</v>
      </c>
      <c r="BL171" s="17" t="s">
        <v>143</v>
      </c>
      <c r="BM171" s="229" t="s">
        <v>565</v>
      </c>
    </row>
    <row r="172" s="12" customFormat="1" ht="22.8" customHeight="1">
      <c r="A172" s="12"/>
      <c r="B172" s="202"/>
      <c r="C172" s="203"/>
      <c r="D172" s="204" t="s">
        <v>76</v>
      </c>
      <c r="E172" s="216" t="s">
        <v>373</v>
      </c>
      <c r="F172" s="216" t="s">
        <v>374</v>
      </c>
      <c r="G172" s="203"/>
      <c r="H172" s="203"/>
      <c r="I172" s="206"/>
      <c r="J172" s="217">
        <f>BK172</f>
        <v>0</v>
      </c>
      <c r="K172" s="203"/>
      <c r="L172" s="208"/>
      <c r="M172" s="209"/>
      <c r="N172" s="210"/>
      <c r="O172" s="210"/>
      <c r="P172" s="211">
        <f>P173</f>
        <v>0</v>
      </c>
      <c r="Q172" s="210"/>
      <c r="R172" s="211">
        <f>R173</f>
        <v>0</v>
      </c>
      <c r="S172" s="210"/>
      <c r="T172" s="212">
        <f>T173</f>
        <v>0</v>
      </c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R172" s="213" t="s">
        <v>33</v>
      </c>
      <c r="AT172" s="214" t="s">
        <v>76</v>
      </c>
      <c r="AU172" s="214" t="s">
        <v>33</v>
      </c>
      <c r="AY172" s="213" t="s">
        <v>136</v>
      </c>
      <c r="BK172" s="215">
        <f>BK173</f>
        <v>0</v>
      </c>
    </row>
    <row r="173" s="2" customFormat="1" ht="49.05" customHeight="1">
      <c r="A173" s="38"/>
      <c r="B173" s="39"/>
      <c r="C173" s="218" t="s">
        <v>274</v>
      </c>
      <c r="D173" s="218" t="s">
        <v>138</v>
      </c>
      <c r="E173" s="219" t="s">
        <v>505</v>
      </c>
      <c r="F173" s="220" t="s">
        <v>506</v>
      </c>
      <c r="G173" s="221" t="s">
        <v>378</v>
      </c>
      <c r="H173" s="222">
        <v>8.9909999999999997</v>
      </c>
      <c r="I173" s="223"/>
      <c r="J173" s="224">
        <f>ROUND(I173*H173,2)</f>
        <v>0</v>
      </c>
      <c r="K173" s="220" t="s">
        <v>142</v>
      </c>
      <c r="L173" s="44"/>
      <c r="M173" s="274" t="s">
        <v>1</v>
      </c>
      <c r="N173" s="275" t="s">
        <v>42</v>
      </c>
      <c r="O173" s="276"/>
      <c r="P173" s="277">
        <f>O173*H173</f>
        <v>0</v>
      </c>
      <c r="Q173" s="277">
        <v>0</v>
      </c>
      <c r="R173" s="277">
        <f>Q173*H173</f>
        <v>0</v>
      </c>
      <c r="S173" s="277">
        <v>0</v>
      </c>
      <c r="T173" s="278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29" t="s">
        <v>143</v>
      </c>
      <c r="AT173" s="229" t="s">
        <v>138</v>
      </c>
      <c r="AU173" s="229" t="s">
        <v>86</v>
      </c>
      <c r="AY173" s="17" t="s">
        <v>136</v>
      </c>
      <c r="BE173" s="230">
        <f>IF(N173="základní",J173,0)</f>
        <v>0</v>
      </c>
      <c r="BF173" s="230">
        <f>IF(N173="snížená",J173,0)</f>
        <v>0</v>
      </c>
      <c r="BG173" s="230">
        <f>IF(N173="zákl. přenesená",J173,0)</f>
        <v>0</v>
      </c>
      <c r="BH173" s="230">
        <f>IF(N173="sníž. přenesená",J173,0)</f>
        <v>0</v>
      </c>
      <c r="BI173" s="230">
        <f>IF(N173="nulová",J173,0)</f>
        <v>0</v>
      </c>
      <c r="BJ173" s="17" t="s">
        <v>33</v>
      </c>
      <c r="BK173" s="230">
        <f>ROUND(I173*H173,2)</f>
        <v>0</v>
      </c>
      <c r="BL173" s="17" t="s">
        <v>143</v>
      </c>
      <c r="BM173" s="229" t="s">
        <v>507</v>
      </c>
    </row>
    <row r="174" s="2" customFormat="1" ht="6.96" customHeight="1">
      <c r="A174" s="38"/>
      <c r="B174" s="66"/>
      <c r="C174" s="67"/>
      <c r="D174" s="67"/>
      <c r="E174" s="67"/>
      <c r="F174" s="67"/>
      <c r="G174" s="67"/>
      <c r="H174" s="67"/>
      <c r="I174" s="67"/>
      <c r="J174" s="67"/>
      <c r="K174" s="67"/>
      <c r="L174" s="44"/>
      <c r="M174" s="38"/>
      <c r="O174" s="38"/>
      <c r="P174" s="38"/>
      <c r="Q174" s="38"/>
      <c r="R174" s="38"/>
      <c r="S174" s="38"/>
      <c r="T174" s="38"/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</row>
  </sheetData>
  <sheetProtection sheet="1" autoFilter="0" formatColumns="0" formatRows="0" objects="1" scenarios="1" spinCount="100000" saltValue="4EF6TEtGQtXNpFyfHK29TEMRQ/hgc/6R+LyoJK8EqyTTFb1GdFWtwTPoq9fnRhsH5ptYbuKXb/68l8DwNmi42g==" hashValue="iKjepvcTogOHIc2jkhhrUg7vjIT2lINbLSPTDfiILL1AgyL1WwMo9GhPNKQELmOvOXUBqgjuP2zRvHx9BT6TiQ==" algorithmName="SHA-512" password="C731"/>
  <autoFilter ref="C120:K173"/>
  <mergeCells count="9">
    <mergeCell ref="E7:H7"/>
    <mergeCell ref="E9:H9"/>
    <mergeCell ref="E18:H18"/>
    <mergeCell ref="E27:H27"/>
    <mergeCell ref="E85:H85"/>
    <mergeCell ref="E87:H87"/>
    <mergeCell ref="E111:H111"/>
    <mergeCell ref="E113:H11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98</v>
      </c>
    </row>
    <row r="3" s="1" customFormat="1" ht="6.96" customHeight="1">
      <c r="B3" s="136"/>
      <c r="C3" s="137"/>
      <c r="D3" s="137"/>
      <c r="E3" s="137"/>
      <c r="F3" s="137"/>
      <c r="G3" s="137"/>
      <c r="H3" s="137"/>
      <c r="I3" s="137"/>
      <c r="J3" s="137"/>
      <c r="K3" s="137"/>
      <c r="L3" s="20"/>
      <c r="AT3" s="17" t="s">
        <v>86</v>
      </c>
    </row>
    <row r="4" s="1" customFormat="1" ht="24.96" customHeight="1">
      <c r="B4" s="20"/>
      <c r="D4" s="138" t="s">
        <v>105</v>
      </c>
      <c r="L4" s="20"/>
      <c r="M4" s="13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0" t="s">
        <v>16</v>
      </c>
      <c r="L6" s="20"/>
    </row>
    <row r="7" s="1" customFormat="1" ht="26.25" customHeight="1">
      <c r="B7" s="20"/>
      <c r="E7" s="141" t="str">
        <f>'Rekapitulace stavby'!K6</f>
        <v>Výstavba víceúčelového areálu pro sportovní a volnočasové aktivity v obci Volfířov</v>
      </c>
      <c r="F7" s="140"/>
      <c r="G7" s="140"/>
      <c r="H7" s="140"/>
      <c r="L7" s="20"/>
    </row>
    <row r="8" s="2" customFormat="1" ht="12" customHeight="1">
      <c r="A8" s="38"/>
      <c r="B8" s="44"/>
      <c r="C8" s="38"/>
      <c r="D8" s="140" t="s">
        <v>106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2" t="s">
        <v>566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0" t="s">
        <v>18</v>
      </c>
      <c r="E11" s="38"/>
      <c r="F11" s="143" t="s">
        <v>1</v>
      </c>
      <c r="G11" s="38"/>
      <c r="H11" s="38"/>
      <c r="I11" s="140" t="s">
        <v>19</v>
      </c>
      <c r="J11" s="143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0" t="s">
        <v>20</v>
      </c>
      <c r="E12" s="38"/>
      <c r="F12" s="143" t="s">
        <v>21</v>
      </c>
      <c r="G12" s="38"/>
      <c r="H12" s="38"/>
      <c r="I12" s="140" t="s">
        <v>22</v>
      </c>
      <c r="J12" s="144" t="str">
        <f>'Rekapitulace stavby'!AN8</f>
        <v>13. 2. 2023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0" t="s">
        <v>24</v>
      </c>
      <c r="E14" s="38"/>
      <c r="F14" s="38"/>
      <c r="G14" s="38"/>
      <c r="H14" s="38"/>
      <c r="I14" s="140" t="s">
        <v>25</v>
      </c>
      <c r="J14" s="143" t="s">
        <v>1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3" t="s">
        <v>26</v>
      </c>
      <c r="F15" s="38"/>
      <c r="G15" s="38"/>
      <c r="H15" s="38"/>
      <c r="I15" s="140" t="s">
        <v>27</v>
      </c>
      <c r="J15" s="143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0" t="s">
        <v>28</v>
      </c>
      <c r="E17" s="38"/>
      <c r="F17" s="38"/>
      <c r="G17" s="38"/>
      <c r="H17" s="38"/>
      <c r="I17" s="140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3"/>
      <c r="G18" s="143"/>
      <c r="H18" s="143"/>
      <c r="I18" s="140" t="s">
        <v>27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0" t="s">
        <v>30</v>
      </c>
      <c r="E20" s="38"/>
      <c r="F20" s="38"/>
      <c r="G20" s="38"/>
      <c r="H20" s="38"/>
      <c r="I20" s="140" t="s">
        <v>25</v>
      </c>
      <c r="J20" s="143" t="s">
        <v>1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3" t="s">
        <v>31</v>
      </c>
      <c r="F21" s="38"/>
      <c r="G21" s="38"/>
      <c r="H21" s="38"/>
      <c r="I21" s="140" t="s">
        <v>27</v>
      </c>
      <c r="J21" s="143" t="s">
        <v>1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0" t="s">
        <v>34</v>
      </c>
      <c r="E23" s="38"/>
      <c r="F23" s="38"/>
      <c r="G23" s="38"/>
      <c r="H23" s="38"/>
      <c r="I23" s="140" t="s">
        <v>25</v>
      </c>
      <c r="J23" s="143" t="s">
        <v>1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3" t="s">
        <v>35</v>
      </c>
      <c r="F24" s="38"/>
      <c r="G24" s="38"/>
      <c r="H24" s="38"/>
      <c r="I24" s="140" t="s">
        <v>27</v>
      </c>
      <c r="J24" s="143" t="s">
        <v>1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0" t="s">
        <v>36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5"/>
      <c r="B27" s="146"/>
      <c r="C27" s="145"/>
      <c r="D27" s="145"/>
      <c r="E27" s="147" t="s">
        <v>1</v>
      </c>
      <c r="F27" s="147"/>
      <c r="G27" s="147"/>
      <c r="H27" s="147"/>
      <c r="I27" s="145"/>
      <c r="J27" s="145"/>
      <c r="K27" s="145"/>
      <c r="L27" s="148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9"/>
      <c r="E29" s="149"/>
      <c r="F29" s="149"/>
      <c r="G29" s="149"/>
      <c r="H29" s="149"/>
      <c r="I29" s="149"/>
      <c r="J29" s="149"/>
      <c r="K29" s="149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0" t="s">
        <v>37</v>
      </c>
      <c r="E30" s="38"/>
      <c r="F30" s="38"/>
      <c r="G30" s="38"/>
      <c r="H30" s="38"/>
      <c r="I30" s="38"/>
      <c r="J30" s="151">
        <f>ROUND(J123, 0)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9"/>
      <c r="E31" s="149"/>
      <c r="F31" s="149"/>
      <c r="G31" s="149"/>
      <c r="H31" s="149"/>
      <c r="I31" s="149"/>
      <c r="J31" s="149"/>
      <c r="K31" s="149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2" t="s">
        <v>39</v>
      </c>
      <c r="G32" s="38"/>
      <c r="H32" s="38"/>
      <c r="I32" s="152" t="s">
        <v>38</v>
      </c>
      <c r="J32" s="152" t="s">
        <v>40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3" t="s">
        <v>41</v>
      </c>
      <c r="E33" s="140" t="s">
        <v>42</v>
      </c>
      <c r="F33" s="154">
        <f>ROUND((SUM(BE123:BE165)),  0)</f>
        <v>0</v>
      </c>
      <c r="G33" s="38"/>
      <c r="H33" s="38"/>
      <c r="I33" s="155">
        <v>0.20999999999999999</v>
      </c>
      <c r="J33" s="154">
        <f>ROUND(((SUM(BE123:BE165))*I33),  0)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0" t="s">
        <v>43</v>
      </c>
      <c r="F34" s="154">
        <f>ROUND((SUM(BF123:BF165)),  0)</f>
        <v>0</v>
      </c>
      <c r="G34" s="38"/>
      <c r="H34" s="38"/>
      <c r="I34" s="155">
        <v>0.14999999999999999</v>
      </c>
      <c r="J34" s="154">
        <f>ROUND(((SUM(BF123:BF165))*I34),  0)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0" t="s">
        <v>44</v>
      </c>
      <c r="F35" s="154">
        <f>ROUND((SUM(BG123:BG165)),  0)</f>
        <v>0</v>
      </c>
      <c r="G35" s="38"/>
      <c r="H35" s="38"/>
      <c r="I35" s="155">
        <v>0.20999999999999999</v>
      </c>
      <c r="J35" s="154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0" t="s">
        <v>45</v>
      </c>
      <c r="F36" s="154">
        <f>ROUND((SUM(BH123:BH165)),  0)</f>
        <v>0</v>
      </c>
      <c r="G36" s="38"/>
      <c r="H36" s="38"/>
      <c r="I36" s="155">
        <v>0.14999999999999999</v>
      </c>
      <c r="J36" s="154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0" t="s">
        <v>46</v>
      </c>
      <c r="F37" s="154">
        <f>ROUND((SUM(BI123:BI165)),  0)</f>
        <v>0</v>
      </c>
      <c r="G37" s="38"/>
      <c r="H37" s="38"/>
      <c r="I37" s="155">
        <v>0</v>
      </c>
      <c r="J37" s="154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6"/>
      <c r="D39" s="157" t="s">
        <v>47</v>
      </c>
      <c r="E39" s="158"/>
      <c r="F39" s="158"/>
      <c r="G39" s="159" t="s">
        <v>48</v>
      </c>
      <c r="H39" s="160" t="s">
        <v>49</v>
      </c>
      <c r="I39" s="158"/>
      <c r="J39" s="161">
        <f>SUM(J30:J37)</f>
        <v>0</v>
      </c>
      <c r="K39" s="162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63" t="s">
        <v>50</v>
      </c>
      <c r="E50" s="164"/>
      <c r="F50" s="164"/>
      <c r="G50" s="163" t="s">
        <v>51</v>
      </c>
      <c r="H50" s="164"/>
      <c r="I50" s="164"/>
      <c r="J50" s="164"/>
      <c r="K50" s="16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65" t="s">
        <v>52</v>
      </c>
      <c r="E61" s="166"/>
      <c r="F61" s="167" t="s">
        <v>53</v>
      </c>
      <c r="G61" s="165" t="s">
        <v>52</v>
      </c>
      <c r="H61" s="166"/>
      <c r="I61" s="166"/>
      <c r="J61" s="168" t="s">
        <v>53</v>
      </c>
      <c r="K61" s="16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63" t="s">
        <v>54</v>
      </c>
      <c r="E65" s="169"/>
      <c r="F65" s="169"/>
      <c r="G65" s="163" t="s">
        <v>55</v>
      </c>
      <c r="H65" s="169"/>
      <c r="I65" s="169"/>
      <c r="J65" s="169"/>
      <c r="K65" s="16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65" t="s">
        <v>52</v>
      </c>
      <c r="E76" s="166"/>
      <c r="F76" s="167" t="s">
        <v>53</v>
      </c>
      <c r="G76" s="165" t="s">
        <v>52</v>
      </c>
      <c r="H76" s="166"/>
      <c r="I76" s="166"/>
      <c r="J76" s="168" t="s">
        <v>53</v>
      </c>
      <c r="K76" s="16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0"/>
      <c r="C77" s="171"/>
      <c r="D77" s="171"/>
      <c r="E77" s="171"/>
      <c r="F77" s="171"/>
      <c r="G77" s="171"/>
      <c r="H77" s="171"/>
      <c r="I77" s="171"/>
      <c r="J77" s="171"/>
      <c r="K77" s="17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72"/>
      <c r="C81" s="173"/>
      <c r="D81" s="173"/>
      <c r="E81" s="173"/>
      <c r="F81" s="173"/>
      <c r="G81" s="173"/>
      <c r="H81" s="173"/>
      <c r="I81" s="173"/>
      <c r="J81" s="173"/>
      <c r="K81" s="17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108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26.25" customHeight="1">
      <c r="A85" s="38"/>
      <c r="B85" s="39"/>
      <c r="C85" s="40"/>
      <c r="D85" s="40"/>
      <c r="E85" s="174" t="str">
        <f>E7</f>
        <v>Výstavba víceúčelového areálu pro sportovní a volnočasové aktivity v obci Volfířov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106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SO01f - Přípojka elektro, osvětlení hřiště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 xml:space="preserve"> </v>
      </c>
      <c r="G89" s="40"/>
      <c r="H89" s="40"/>
      <c r="I89" s="32" t="s">
        <v>22</v>
      </c>
      <c r="J89" s="79" t="str">
        <f>IF(J12="","",J12)</f>
        <v>13. 2. 2023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24</v>
      </c>
      <c r="D91" s="40"/>
      <c r="E91" s="40"/>
      <c r="F91" s="27" t="str">
        <f>E15</f>
        <v>Obec Volfířov</v>
      </c>
      <c r="G91" s="40"/>
      <c r="H91" s="40"/>
      <c r="I91" s="32" t="s">
        <v>30</v>
      </c>
      <c r="J91" s="36" t="str">
        <f>E21</f>
        <v>f-plan spol. s r.o.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28</v>
      </c>
      <c r="D92" s="40"/>
      <c r="E92" s="40"/>
      <c r="F92" s="27" t="str">
        <f>IF(E18="","",E18)</f>
        <v>Vyplň údaj</v>
      </c>
      <c r="G92" s="40"/>
      <c r="H92" s="40"/>
      <c r="I92" s="32" t="s">
        <v>34</v>
      </c>
      <c r="J92" s="36" t="str">
        <f>E24</f>
        <v>Martin Lang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75" t="s">
        <v>109</v>
      </c>
      <c r="D94" s="176"/>
      <c r="E94" s="176"/>
      <c r="F94" s="176"/>
      <c r="G94" s="176"/>
      <c r="H94" s="176"/>
      <c r="I94" s="176"/>
      <c r="J94" s="177" t="s">
        <v>110</v>
      </c>
      <c r="K94" s="176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78" t="s">
        <v>111</v>
      </c>
      <c r="D96" s="40"/>
      <c r="E96" s="40"/>
      <c r="F96" s="40"/>
      <c r="G96" s="40"/>
      <c r="H96" s="40"/>
      <c r="I96" s="40"/>
      <c r="J96" s="110">
        <f>J123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112</v>
      </c>
    </row>
    <row r="97" s="9" customFormat="1" ht="24.96" customHeight="1">
      <c r="A97" s="9"/>
      <c r="B97" s="179"/>
      <c r="C97" s="180"/>
      <c r="D97" s="181" t="s">
        <v>113</v>
      </c>
      <c r="E97" s="182"/>
      <c r="F97" s="182"/>
      <c r="G97" s="182"/>
      <c r="H97" s="182"/>
      <c r="I97" s="182"/>
      <c r="J97" s="183">
        <f>J124</f>
        <v>0</v>
      </c>
      <c r="K97" s="180"/>
      <c r="L97" s="18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5"/>
      <c r="C98" s="186"/>
      <c r="D98" s="187" t="s">
        <v>114</v>
      </c>
      <c r="E98" s="188"/>
      <c r="F98" s="188"/>
      <c r="G98" s="188"/>
      <c r="H98" s="188"/>
      <c r="I98" s="188"/>
      <c r="J98" s="189">
        <f>J125</f>
        <v>0</v>
      </c>
      <c r="K98" s="186"/>
      <c r="L98" s="19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9" customFormat="1" ht="24.96" customHeight="1">
      <c r="A99" s="9"/>
      <c r="B99" s="179"/>
      <c r="C99" s="180"/>
      <c r="D99" s="181" t="s">
        <v>567</v>
      </c>
      <c r="E99" s="182"/>
      <c r="F99" s="182"/>
      <c r="G99" s="182"/>
      <c r="H99" s="182"/>
      <c r="I99" s="182"/>
      <c r="J99" s="183">
        <f>J135</f>
        <v>0</v>
      </c>
      <c r="K99" s="180"/>
      <c r="L99" s="184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85"/>
      <c r="C100" s="186"/>
      <c r="D100" s="187" t="s">
        <v>568</v>
      </c>
      <c r="E100" s="188"/>
      <c r="F100" s="188"/>
      <c r="G100" s="188"/>
      <c r="H100" s="188"/>
      <c r="I100" s="188"/>
      <c r="J100" s="189">
        <f>J136</f>
        <v>0</v>
      </c>
      <c r="K100" s="186"/>
      <c r="L100" s="19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9" customFormat="1" ht="24.96" customHeight="1">
      <c r="A101" s="9"/>
      <c r="B101" s="179"/>
      <c r="C101" s="180"/>
      <c r="D101" s="181" t="s">
        <v>569</v>
      </c>
      <c r="E101" s="182"/>
      <c r="F101" s="182"/>
      <c r="G101" s="182"/>
      <c r="H101" s="182"/>
      <c r="I101" s="182"/>
      <c r="J101" s="183">
        <f>J138</f>
        <v>0</v>
      </c>
      <c r="K101" s="180"/>
      <c r="L101" s="184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85"/>
      <c r="C102" s="186"/>
      <c r="D102" s="187" t="s">
        <v>570</v>
      </c>
      <c r="E102" s="188"/>
      <c r="F102" s="188"/>
      <c r="G102" s="188"/>
      <c r="H102" s="188"/>
      <c r="I102" s="188"/>
      <c r="J102" s="189">
        <f>J139</f>
        <v>0</v>
      </c>
      <c r="K102" s="186"/>
      <c r="L102" s="19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5"/>
      <c r="C103" s="186"/>
      <c r="D103" s="187" t="s">
        <v>571</v>
      </c>
      <c r="E103" s="188"/>
      <c r="F103" s="188"/>
      <c r="G103" s="188"/>
      <c r="H103" s="188"/>
      <c r="I103" s="188"/>
      <c r="J103" s="189">
        <f>J152</f>
        <v>0</v>
      </c>
      <c r="K103" s="186"/>
      <c r="L103" s="19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2" customFormat="1" ht="21.84" customHeight="1">
      <c r="A104" s="38"/>
      <c r="B104" s="39"/>
      <c r="C104" s="40"/>
      <c r="D104" s="40"/>
      <c r="E104" s="40"/>
      <c r="F104" s="40"/>
      <c r="G104" s="40"/>
      <c r="H104" s="40"/>
      <c r="I104" s="40"/>
      <c r="J104" s="40"/>
      <c r="K104" s="40"/>
      <c r="L104" s="63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</row>
    <row r="105" s="2" customFormat="1" ht="6.96" customHeight="1">
      <c r="A105" s="38"/>
      <c r="B105" s="66"/>
      <c r="C105" s="67"/>
      <c r="D105" s="67"/>
      <c r="E105" s="67"/>
      <c r="F105" s="67"/>
      <c r="G105" s="67"/>
      <c r="H105" s="67"/>
      <c r="I105" s="67"/>
      <c r="J105" s="67"/>
      <c r="K105" s="67"/>
      <c r="L105" s="63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  <row r="109" s="2" customFormat="1" ht="6.96" customHeight="1">
      <c r="A109" s="38"/>
      <c r="B109" s="68"/>
      <c r="C109" s="69"/>
      <c r="D109" s="69"/>
      <c r="E109" s="69"/>
      <c r="F109" s="69"/>
      <c r="G109" s="69"/>
      <c r="H109" s="69"/>
      <c r="I109" s="69"/>
      <c r="J109" s="69"/>
      <c r="K109" s="69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24.96" customHeight="1">
      <c r="A110" s="38"/>
      <c r="B110" s="39"/>
      <c r="C110" s="23" t="s">
        <v>121</v>
      </c>
      <c r="D110" s="40"/>
      <c r="E110" s="40"/>
      <c r="F110" s="40"/>
      <c r="G110" s="40"/>
      <c r="H110" s="40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6.96" customHeight="1">
      <c r="A111" s="38"/>
      <c r="B111" s="39"/>
      <c r="C111" s="40"/>
      <c r="D111" s="40"/>
      <c r="E111" s="40"/>
      <c r="F111" s="40"/>
      <c r="G111" s="40"/>
      <c r="H111" s="40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2" customHeight="1">
      <c r="A112" s="38"/>
      <c r="B112" s="39"/>
      <c r="C112" s="32" t="s">
        <v>16</v>
      </c>
      <c r="D112" s="40"/>
      <c r="E112" s="40"/>
      <c r="F112" s="40"/>
      <c r="G112" s="40"/>
      <c r="H112" s="40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26.25" customHeight="1">
      <c r="A113" s="38"/>
      <c r="B113" s="39"/>
      <c r="C113" s="40"/>
      <c r="D113" s="40"/>
      <c r="E113" s="174" t="str">
        <f>E7</f>
        <v>Výstavba víceúčelového areálu pro sportovní a volnočasové aktivity v obci Volfířov</v>
      </c>
      <c r="F113" s="32"/>
      <c r="G113" s="32"/>
      <c r="H113" s="32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2" customHeight="1">
      <c r="A114" s="38"/>
      <c r="B114" s="39"/>
      <c r="C114" s="32" t="s">
        <v>106</v>
      </c>
      <c r="D114" s="40"/>
      <c r="E114" s="40"/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6.5" customHeight="1">
      <c r="A115" s="38"/>
      <c r="B115" s="39"/>
      <c r="C115" s="40"/>
      <c r="D115" s="40"/>
      <c r="E115" s="76" t="str">
        <f>E9</f>
        <v>SO01f - Přípojka elektro, osvětlení hřiště</v>
      </c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6.96" customHeight="1">
      <c r="A116" s="38"/>
      <c r="B116" s="39"/>
      <c r="C116" s="40"/>
      <c r="D116" s="40"/>
      <c r="E116" s="40"/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2" customHeight="1">
      <c r="A117" s="38"/>
      <c r="B117" s="39"/>
      <c r="C117" s="32" t="s">
        <v>20</v>
      </c>
      <c r="D117" s="40"/>
      <c r="E117" s="40"/>
      <c r="F117" s="27" t="str">
        <f>F12</f>
        <v xml:space="preserve"> </v>
      </c>
      <c r="G117" s="40"/>
      <c r="H117" s="40"/>
      <c r="I117" s="32" t="s">
        <v>22</v>
      </c>
      <c r="J117" s="79" t="str">
        <f>IF(J12="","",J12)</f>
        <v>13. 2. 2023</v>
      </c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6.96" customHeight="1">
      <c r="A118" s="38"/>
      <c r="B118" s="39"/>
      <c r="C118" s="40"/>
      <c r="D118" s="40"/>
      <c r="E118" s="40"/>
      <c r="F118" s="40"/>
      <c r="G118" s="40"/>
      <c r="H118" s="40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5.15" customHeight="1">
      <c r="A119" s="38"/>
      <c r="B119" s="39"/>
      <c r="C119" s="32" t="s">
        <v>24</v>
      </c>
      <c r="D119" s="40"/>
      <c r="E119" s="40"/>
      <c r="F119" s="27" t="str">
        <f>E15</f>
        <v>Obec Volfířov</v>
      </c>
      <c r="G119" s="40"/>
      <c r="H119" s="40"/>
      <c r="I119" s="32" t="s">
        <v>30</v>
      </c>
      <c r="J119" s="36" t="str">
        <f>E21</f>
        <v>f-plan spol. s r.o.</v>
      </c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5.15" customHeight="1">
      <c r="A120" s="38"/>
      <c r="B120" s="39"/>
      <c r="C120" s="32" t="s">
        <v>28</v>
      </c>
      <c r="D120" s="40"/>
      <c r="E120" s="40"/>
      <c r="F120" s="27" t="str">
        <f>IF(E18="","",E18)</f>
        <v>Vyplň údaj</v>
      </c>
      <c r="G120" s="40"/>
      <c r="H120" s="40"/>
      <c r="I120" s="32" t="s">
        <v>34</v>
      </c>
      <c r="J120" s="36" t="str">
        <f>E24</f>
        <v>Martin Lang</v>
      </c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0.32" customHeight="1">
      <c r="A121" s="38"/>
      <c r="B121" s="39"/>
      <c r="C121" s="40"/>
      <c r="D121" s="40"/>
      <c r="E121" s="40"/>
      <c r="F121" s="40"/>
      <c r="G121" s="40"/>
      <c r="H121" s="40"/>
      <c r="I121" s="40"/>
      <c r="J121" s="40"/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11" customFormat="1" ht="29.28" customHeight="1">
      <c r="A122" s="191"/>
      <c r="B122" s="192"/>
      <c r="C122" s="193" t="s">
        <v>122</v>
      </c>
      <c r="D122" s="194" t="s">
        <v>62</v>
      </c>
      <c r="E122" s="194" t="s">
        <v>58</v>
      </c>
      <c r="F122" s="194" t="s">
        <v>59</v>
      </c>
      <c r="G122" s="194" t="s">
        <v>123</v>
      </c>
      <c r="H122" s="194" t="s">
        <v>124</v>
      </c>
      <c r="I122" s="194" t="s">
        <v>125</v>
      </c>
      <c r="J122" s="194" t="s">
        <v>110</v>
      </c>
      <c r="K122" s="195" t="s">
        <v>126</v>
      </c>
      <c r="L122" s="196"/>
      <c r="M122" s="100" t="s">
        <v>1</v>
      </c>
      <c r="N122" s="101" t="s">
        <v>41</v>
      </c>
      <c r="O122" s="101" t="s">
        <v>127</v>
      </c>
      <c r="P122" s="101" t="s">
        <v>128</v>
      </c>
      <c r="Q122" s="101" t="s">
        <v>129</v>
      </c>
      <c r="R122" s="101" t="s">
        <v>130</v>
      </c>
      <c r="S122" s="101" t="s">
        <v>131</v>
      </c>
      <c r="T122" s="102" t="s">
        <v>132</v>
      </c>
      <c r="U122" s="191"/>
      <c r="V122" s="191"/>
      <c r="W122" s="191"/>
      <c r="X122" s="191"/>
      <c r="Y122" s="191"/>
      <c r="Z122" s="191"/>
      <c r="AA122" s="191"/>
      <c r="AB122" s="191"/>
      <c r="AC122" s="191"/>
      <c r="AD122" s="191"/>
      <c r="AE122" s="191"/>
    </row>
    <row r="123" s="2" customFormat="1" ht="22.8" customHeight="1">
      <c r="A123" s="38"/>
      <c r="B123" s="39"/>
      <c r="C123" s="107" t="s">
        <v>133</v>
      </c>
      <c r="D123" s="40"/>
      <c r="E123" s="40"/>
      <c r="F123" s="40"/>
      <c r="G123" s="40"/>
      <c r="H123" s="40"/>
      <c r="I123" s="40"/>
      <c r="J123" s="197">
        <f>BK123</f>
        <v>0</v>
      </c>
      <c r="K123" s="40"/>
      <c r="L123" s="44"/>
      <c r="M123" s="103"/>
      <c r="N123" s="198"/>
      <c r="O123" s="104"/>
      <c r="P123" s="199">
        <f>P124+P135+P138</f>
        <v>0</v>
      </c>
      <c r="Q123" s="104"/>
      <c r="R123" s="199">
        <f>R124+R135+R138</f>
        <v>20.803532750000002</v>
      </c>
      <c r="S123" s="104"/>
      <c r="T123" s="200">
        <f>T124+T135+T138</f>
        <v>0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T123" s="17" t="s">
        <v>76</v>
      </c>
      <c r="AU123" s="17" t="s">
        <v>112</v>
      </c>
      <c r="BK123" s="201">
        <f>BK124+BK135+BK138</f>
        <v>0</v>
      </c>
    </row>
    <row r="124" s="12" customFormat="1" ht="25.92" customHeight="1">
      <c r="A124" s="12"/>
      <c r="B124" s="202"/>
      <c r="C124" s="203"/>
      <c r="D124" s="204" t="s">
        <v>76</v>
      </c>
      <c r="E124" s="205" t="s">
        <v>134</v>
      </c>
      <c r="F124" s="205" t="s">
        <v>135</v>
      </c>
      <c r="G124" s="203"/>
      <c r="H124" s="203"/>
      <c r="I124" s="206"/>
      <c r="J124" s="207">
        <f>BK124</f>
        <v>0</v>
      </c>
      <c r="K124" s="203"/>
      <c r="L124" s="208"/>
      <c r="M124" s="209"/>
      <c r="N124" s="210"/>
      <c r="O124" s="210"/>
      <c r="P124" s="211">
        <f>P125</f>
        <v>0</v>
      </c>
      <c r="Q124" s="210"/>
      <c r="R124" s="211">
        <f>R125</f>
        <v>0.002215</v>
      </c>
      <c r="S124" s="210"/>
      <c r="T124" s="212">
        <f>T125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13" t="s">
        <v>33</v>
      </c>
      <c r="AT124" s="214" t="s">
        <v>76</v>
      </c>
      <c r="AU124" s="214" t="s">
        <v>77</v>
      </c>
      <c r="AY124" s="213" t="s">
        <v>136</v>
      </c>
      <c r="BK124" s="215">
        <f>BK125</f>
        <v>0</v>
      </c>
    </row>
    <row r="125" s="12" customFormat="1" ht="22.8" customHeight="1">
      <c r="A125" s="12"/>
      <c r="B125" s="202"/>
      <c r="C125" s="203"/>
      <c r="D125" s="204" t="s">
        <v>76</v>
      </c>
      <c r="E125" s="216" t="s">
        <v>33</v>
      </c>
      <c r="F125" s="216" t="s">
        <v>137</v>
      </c>
      <c r="G125" s="203"/>
      <c r="H125" s="203"/>
      <c r="I125" s="206"/>
      <c r="J125" s="217">
        <f>BK125</f>
        <v>0</v>
      </c>
      <c r="K125" s="203"/>
      <c r="L125" s="208"/>
      <c r="M125" s="209"/>
      <c r="N125" s="210"/>
      <c r="O125" s="210"/>
      <c r="P125" s="211">
        <f>SUM(P126:P134)</f>
        <v>0</v>
      </c>
      <c r="Q125" s="210"/>
      <c r="R125" s="211">
        <f>SUM(R126:R134)</f>
        <v>0.002215</v>
      </c>
      <c r="S125" s="210"/>
      <c r="T125" s="212">
        <f>SUM(T126:T134)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13" t="s">
        <v>33</v>
      </c>
      <c r="AT125" s="214" t="s">
        <v>76</v>
      </c>
      <c r="AU125" s="214" t="s">
        <v>33</v>
      </c>
      <c r="AY125" s="213" t="s">
        <v>136</v>
      </c>
      <c r="BK125" s="215">
        <f>SUM(BK126:BK134)</f>
        <v>0</v>
      </c>
    </row>
    <row r="126" s="2" customFormat="1" ht="24.15" customHeight="1">
      <c r="A126" s="38"/>
      <c r="B126" s="39"/>
      <c r="C126" s="218" t="s">
        <v>33</v>
      </c>
      <c r="D126" s="218" t="s">
        <v>138</v>
      </c>
      <c r="E126" s="219" t="s">
        <v>381</v>
      </c>
      <c r="F126" s="220" t="s">
        <v>382</v>
      </c>
      <c r="G126" s="221" t="s">
        <v>141</v>
      </c>
      <c r="H126" s="222">
        <v>110.77</v>
      </c>
      <c r="I126" s="223"/>
      <c r="J126" s="224">
        <f>ROUND(I126*H126,2)</f>
        <v>0</v>
      </c>
      <c r="K126" s="220" t="s">
        <v>142</v>
      </c>
      <c r="L126" s="44"/>
      <c r="M126" s="225" t="s">
        <v>1</v>
      </c>
      <c r="N126" s="226" t="s">
        <v>42</v>
      </c>
      <c r="O126" s="91"/>
      <c r="P126" s="227">
        <f>O126*H126</f>
        <v>0</v>
      </c>
      <c r="Q126" s="227">
        <v>0</v>
      </c>
      <c r="R126" s="227">
        <f>Q126*H126</f>
        <v>0</v>
      </c>
      <c r="S126" s="227">
        <v>0</v>
      </c>
      <c r="T126" s="228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229" t="s">
        <v>143</v>
      </c>
      <c r="AT126" s="229" t="s">
        <v>138</v>
      </c>
      <c r="AU126" s="229" t="s">
        <v>86</v>
      </c>
      <c r="AY126" s="17" t="s">
        <v>136</v>
      </c>
      <c r="BE126" s="230">
        <f>IF(N126="základní",J126,0)</f>
        <v>0</v>
      </c>
      <c r="BF126" s="230">
        <f>IF(N126="snížená",J126,0)</f>
        <v>0</v>
      </c>
      <c r="BG126" s="230">
        <f>IF(N126="zákl. přenesená",J126,0)</f>
        <v>0</v>
      </c>
      <c r="BH126" s="230">
        <f>IF(N126="sníž. přenesená",J126,0)</f>
        <v>0</v>
      </c>
      <c r="BI126" s="230">
        <f>IF(N126="nulová",J126,0)</f>
        <v>0</v>
      </c>
      <c r="BJ126" s="17" t="s">
        <v>33</v>
      </c>
      <c r="BK126" s="230">
        <f>ROUND(I126*H126,2)</f>
        <v>0</v>
      </c>
      <c r="BL126" s="17" t="s">
        <v>143</v>
      </c>
      <c r="BM126" s="229" t="s">
        <v>434</v>
      </c>
    </row>
    <row r="127" s="13" customFormat="1">
      <c r="A127" s="13"/>
      <c r="B127" s="231"/>
      <c r="C127" s="232"/>
      <c r="D127" s="233" t="s">
        <v>145</v>
      </c>
      <c r="E127" s="234" t="s">
        <v>1</v>
      </c>
      <c r="F127" s="235" t="s">
        <v>572</v>
      </c>
      <c r="G127" s="232"/>
      <c r="H127" s="236">
        <v>110.77</v>
      </c>
      <c r="I127" s="237"/>
      <c r="J127" s="232"/>
      <c r="K127" s="232"/>
      <c r="L127" s="238"/>
      <c r="M127" s="239"/>
      <c r="N127" s="240"/>
      <c r="O127" s="240"/>
      <c r="P127" s="240"/>
      <c r="Q127" s="240"/>
      <c r="R127" s="240"/>
      <c r="S127" s="240"/>
      <c r="T127" s="241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2" t="s">
        <v>145</v>
      </c>
      <c r="AU127" s="242" t="s">
        <v>86</v>
      </c>
      <c r="AV127" s="13" t="s">
        <v>86</v>
      </c>
      <c r="AW127" s="13" t="s">
        <v>32</v>
      </c>
      <c r="AX127" s="13" t="s">
        <v>77</v>
      </c>
      <c r="AY127" s="242" t="s">
        <v>136</v>
      </c>
    </row>
    <row r="128" s="14" customFormat="1">
      <c r="A128" s="14"/>
      <c r="B128" s="243"/>
      <c r="C128" s="244"/>
      <c r="D128" s="233" t="s">
        <v>145</v>
      </c>
      <c r="E128" s="245" t="s">
        <v>1</v>
      </c>
      <c r="F128" s="246" t="s">
        <v>147</v>
      </c>
      <c r="G128" s="244"/>
      <c r="H128" s="247">
        <v>110.77</v>
      </c>
      <c r="I128" s="248"/>
      <c r="J128" s="244"/>
      <c r="K128" s="244"/>
      <c r="L128" s="249"/>
      <c r="M128" s="250"/>
      <c r="N128" s="251"/>
      <c r="O128" s="251"/>
      <c r="P128" s="251"/>
      <c r="Q128" s="251"/>
      <c r="R128" s="251"/>
      <c r="S128" s="251"/>
      <c r="T128" s="252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53" t="s">
        <v>145</v>
      </c>
      <c r="AU128" s="253" t="s">
        <v>86</v>
      </c>
      <c r="AV128" s="14" t="s">
        <v>143</v>
      </c>
      <c r="AW128" s="14" t="s">
        <v>32</v>
      </c>
      <c r="AX128" s="14" t="s">
        <v>33</v>
      </c>
      <c r="AY128" s="253" t="s">
        <v>136</v>
      </c>
    </row>
    <row r="129" s="2" customFormat="1" ht="55.5" customHeight="1">
      <c r="A129" s="38"/>
      <c r="B129" s="39"/>
      <c r="C129" s="218" t="s">
        <v>86</v>
      </c>
      <c r="D129" s="218" t="s">
        <v>138</v>
      </c>
      <c r="E129" s="219" t="s">
        <v>395</v>
      </c>
      <c r="F129" s="220" t="s">
        <v>396</v>
      </c>
      <c r="G129" s="221" t="s">
        <v>141</v>
      </c>
      <c r="H129" s="222">
        <v>110.77</v>
      </c>
      <c r="I129" s="223"/>
      <c r="J129" s="224">
        <f>ROUND(I129*H129,2)</f>
        <v>0</v>
      </c>
      <c r="K129" s="220" t="s">
        <v>142</v>
      </c>
      <c r="L129" s="44"/>
      <c r="M129" s="225" t="s">
        <v>1</v>
      </c>
      <c r="N129" s="226" t="s">
        <v>42</v>
      </c>
      <c r="O129" s="91"/>
      <c r="P129" s="227">
        <f>O129*H129</f>
        <v>0</v>
      </c>
      <c r="Q129" s="227">
        <v>0</v>
      </c>
      <c r="R129" s="227">
        <f>Q129*H129</f>
        <v>0</v>
      </c>
      <c r="S129" s="227">
        <v>0</v>
      </c>
      <c r="T129" s="228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29" t="s">
        <v>143</v>
      </c>
      <c r="AT129" s="229" t="s">
        <v>138</v>
      </c>
      <c r="AU129" s="229" t="s">
        <v>86</v>
      </c>
      <c r="AY129" s="17" t="s">
        <v>136</v>
      </c>
      <c r="BE129" s="230">
        <f>IF(N129="základní",J129,0)</f>
        <v>0</v>
      </c>
      <c r="BF129" s="230">
        <f>IF(N129="snížená",J129,0)</f>
        <v>0</v>
      </c>
      <c r="BG129" s="230">
        <f>IF(N129="zákl. přenesená",J129,0)</f>
        <v>0</v>
      </c>
      <c r="BH129" s="230">
        <f>IF(N129="sníž. přenesená",J129,0)</f>
        <v>0</v>
      </c>
      <c r="BI129" s="230">
        <f>IF(N129="nulová",J129,0)</f>
        <v>0</v>
      </c>
      <c r="BJ129" s="17" t="s">
        <v>33</v>
      </c>
      <c r="BK129" s="230">
        <f>ROUND(I129*H129,2)</f>
        <v>0</v>
      </c>
      <c r="BL129" s="17" t="s">
        <v>143</v>
      </c>
      <c r="BM129" s="229" t="s">
        <v>458</v>
      </c>
    </row>
    <row r="130" s="2" customFormat="1" ht="37.8" customHeight="1">
      <c r="A130" s="38"/>
      <c r="B130" s="39"/>
      <c r="C130" s="218" t="s">
        <v>153</v>
      </c>
      <c r="D130" s="218" t="s">
        <v>138</v>
      </c>
      <c r="E130" s="219" t="s">
        <v>398</v>
      </c>
      <c r="F130" s="220" t="s">
        <v>399</v>
      </c>
      <c r="G130" s="221" t="s">
        <v>141</v>
      </c>
      <c r="H130" s="222">
        <v>110.77</v>
      </c>
      <c r="I130" s="223"/>
      <c r="J130" s="224">
        <f>ROUND(I130*H130,2)</f>
        <v>0</v>
      </c>
      <c r="K130" s="220" t="s">
        <v>142</v>
      </c>
      <c r="L130" s="44"/>
      <c r="M130" s="225" t="s">
        <v>1</v>
      </c>
      <c r="N130" s="226" t="s">
        <v>42</v>
      </c>
      <c r="O130" s="91"/>
      <c r="P130" s="227">
        <f>O130*H130</f>
        <v>0</v>
      </c>
      <c r="Q130" s="227">
        <v>0</v>
      </c>
      <c r="R130" s="227">
        <f>Q130*H130</f>
        <v>0</v>
      </c>
      <c r="S130" s="227">
        <v>0</v>
      </c>
      <c r="T130" s="228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29" t="s">
        <v>143</v>
      </c>
      <c r="AT130" s="229" t="s">
        <v>138</v>
      </c>
      <c r="AU130" s="229" t="s">
        <v>86</v>
      </c>
      <c r="AY130" s="17" t="s">
        <v>136</v>
      </c>
      <c r="BE130" s="230">
        <f>IF(N130="základní",J130,0)</f>
        <v>0</v>
      </c>
      <c r="BF130" s="230">
        <f>IF(N130="snížená",J130,0)</f>
        <v>0</v>
      </c>
      <c r="BG130" s="230">
        <f>IF(N130="zákl. přenesená",J130,0)</f>
        <v>0</v>
      </c>
      <c r="BH130" s="230">
        <f>IF(N130="sníž. přenesená",J130,0)</f>
        <v>0</v>
      </c>
      <c r="BI130" s="230">
        <f>IF(N130="nulová",J130,0)</f>
        <v>0</v>
      </c>
      <c r="BJ130" s="17" t="s">
        <v>33</v>
      </c>
      <c r="BK130" s="230">
        <f>ROUND(I130*H130,2)</f>
        <v>0</v>
      </c>
      <c r="BL130" s="17" t="s">
        <v>143</v>
      </c>
      <c r="BM130" s="229" t="s">
        <v>459</v>
      </c>
    </row>
    <row r="131" s="2" customFormat="1" ht="37.8" customHeight="1">
      <c r="A131" s="38"/>
      <c r="B131" s="39"/>
      <c r="C131" s="218" t="s">
        <v>143</v>
      </c>
      <c r="D131" s="218" t="s">
        <v>138</v>
      </c>
      <c r="E131" s="219" t="s">
        <v>401</v>
      </c>
      <c r="F131" s="220" t="s">
        <v>402</v>
      </c>
      <c r="G131" s="221" t="s">
        <v>141</v>
      </c>
      <c r="H131" s="222">
        <v>110.77</v>
      </c>
      <c r="I131" s="223"/>
      <c r="J131" s="224">
        <f>ROUND(I131*H131,2)</f>
        <v>0</v>
      </c>
      <c r="K131" s="220" t="s">
        <v>142</v>
      </c>
      <c r="L131" s="44"/>
      <c r="M131" s="225" t="s">
        <v>1</v>
      </c>
      <c r="N131" s="226" t="s">
        <v>42</v>
      </c>
      <c r="O131" s="91"/>
      <c r="P131" s="227">
        <f>O131*H131</f>
        <v>0</v>
      </c>
      <c r="Q131" s="227">
        <v>0</v>
      </c>
      <c r="R131" s="227">
        <f>Q131*H131</f>
        <v>0</v>
      </c>
      <c r="S131" s="227">
        <v>0</v>
      </c>
      <c r="T131" s="228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29" t="s">
        <v>143</v>
      </c>
      <c r="AT131" s="229" t="s">
        <v>138</v>
      </c>
      <c r="AU131" s="229" t="s">
        <v>86</v>
      </c>
      <c r="AY131" s="17" t="s">
        <v>136</v>
      </c>
      <c r="BE131" s="230">
        <f>IF(N131="základní",J131,0)</f>
        <v>0</v>
      </c>
      <c r="BF131" s="230">
        <f>IF(N131="snížená",J131,0)</f>
        <v>0</v>
      </c>
      <c r="BG131" s="230">
        <f>IF(N131="zákl. přenesená",J131,0)</f>
        <v>0</v>
      </c>
      <c r="BH131" s="230">
        <f>IF(N131="sníž. přenesená",J131,0)</f>
        <v>0</v>
      </c>
      <c r="BI131" s="230">
        <f>IF(N131="nulová",J131,0)</f>
        <v>0</v>
      </c>
      <c r="BJ131" s="17" t="s">
        <v>33</v>
      </c>
      <c r="BK131" s="230">
        <f>ROUND(I131*H131,2)</f>
        <v>0</v>
      </c>
      <c r="BL131" s="17" t="s">
        <v>143</v>
      </c>
      <c r="BM131" s="229" t="s">
        <v>460</v>
      </c>
    </row>
    <row r="132" s="2" customFormat="1" ht="16.5" customHeight="1">
      <c r="A132" s="38"/>
      <c r="B132" s="39"/>
      <c r="C132" s="264" t="s">
        <v>164</v>
      </c>
      <c r="D132" s="264" t="s">
        <v>192</v>
      </c>
      <c r="E132" s="265" t="s">
        <v>193</v>
      </c>
      <c r="F132" s="266" t="s">
        <v>194</v>
      </c>
      <c r="G132" s="267" t="s">
        <v>195</v>
      </c>
      <c r="H132" s="268">
        <v>2.2149999999999999</v>
      </c>
      <c r="I132" s="269"/>
      <c r="J132" s="270">
        <f>ROUND(I132*H132,2)</f>
        <v>0</v>
      </c>
      <c r="K132" s="266" t="s">
        <v>142</v>
      </c>
      <c r="L132" s="271"/>
      <c r="M132" s="272" t="s">
        <v>1</v>
      </c>
      <c r="N132" s="273" t="s">
        <v>42</v>
      </c>
      <c r="O132" s="91"/>
      <c r="P132" s="227">
        <f>O132*H132</f>
        <v>0</v>
      </c>
      <c r="Q132" s="227">
        <v>0.001</v>
      </c>
      <c r="R132" s="227">
        <f>Q132*H132</f>
        <v>0.002215</v>
      </c>
      <c r="S132" s="227">
        <v>0</v>
      </c>
      <c r="T132" s="228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29" t="s">
        <v>179</v>
      </c>
      <c r="AT132" s="229" t="s">
        <v>192</v>
      </c>
      <c r="AU132" s="229" t="s">
        <v>86</v>
      </c>
      <c r="AY132" s="17" t="s">
        <v>136</v>
      </c>
      <c r="BE132" s="230">
        <f>IF(N132="základní",J132,0)</f>
        <v>0</v>
      </c>
      <c r="BF132" s="230">
        <f>IF(N132="snížená",J132,0)</f>
        <v>0</v>
      </c>
      <c r="BG132" s="230">
        <f>IF(N132="zákl. přenesená",J132,0)</f>
        <v>0</v>
      </c>
      <c r="BH132" s="230">
        <f>IF(N132="sníž. přenesená",J132,0)</f>
        <v>0</v>
      </c>
      <c r="BI132" s="230">
        <f>IF(N132="nulová",J132,0)</f>
        <v>0</v>
      </c>
      <c r="BJ132" s="17" t="s">
        <v>33</v>
      </c>
      <c r="BK132" s="230">
        <f>ROUND(I132*H132,2)</f>
        <v>0</v>
      </c>
      <c r="BL132" s="17" t="s">
        <v>143</v>
      </c>
      <c r="BM132" s="229" t="s">
        <v>461</v>
      </c>
    </row>
    <row r="133" s="13" customFormat="1">
      <c r="A133" s="13"/>
      <c r="B133" s="231"/>
      <c r="C133" s="232"/>
      <c r="D133" s="233" t="s">
        <v>145</v>
      </c>
      <c r="E133" s="232"/>
      <c r="F133" s="235" t="s">
        <v>573</v>
      </c>
      <c r="G133" s="232"/>
      <c r="H133" s="236">
        <v>2.2149999999999999</v>
      </c>
      <c r="I133" s="237"/>
      <c r="J133" s="232"/>
      <c r="K133" s="232"/>
      <c r="L133" s="238"/>
      <c r="M133" s="239"/>
      <c r="N133" s="240"/>
      <c r="O133" s="240"/>
      <c r="P133" s="240"/>
      <c r="Q133" s="240"/>
      <c r="R133" s="240"/>
      <c r="S133" s="240"/>
      <c r="T133" s="241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2" t="s">
        <v>145</v>
      </c>
      <c r="AU133" s="242" t="s">
        <v>86</v>
      </c>
      <c r="AV133" s="13" t="s">
        <v>86</v>
      </c>
      <c r="AW133" s="13" t="s">
        <v>4</v>
      </c>
      <c r="AX133" s="13" t="s">
        <v>33</v>
      </c>
      <c r="AY133" s="242" t="s">
        <v>136</v>
      </c>
    </row>
    <row r="134" s="2" customFormat="1" ht="21.75" customHeight="1">
      <c r="A134" s="38"/>
      <c r="B134" s="39"/>
      <c r="C134" s="218" t="s">
        <v>169</v>
      </c>
      <c r="D134" s="218" t="s">
        <v>138</v>
      </c>
      <c r="E134" s="219" t="s">
        <v>203</v>
      </c>
      <c r="F134" s="220" t="s">
        <v>204</v>
      </c>
      <c r="G134" s="221" t="s">
        <v>141</v>
      </c>
      <c r="H134" s="222">
        <v>110.77</v>
      </c>
      <c r="I134" s="223"/>
      <c r="J134" s="224">
        <f>ROUND(I134*H134,2)</f>
        <v>0</v>
      </c>
      <c r="K134" s="220" t="s">
        <v>142</v>
      </c>
      <c r="L134" s="44"/>
      <c r="M134" s="225" t="s">
        <v>1</v>
      </c>
      <c r="N134" s="226" t="s">
        <v>42</v>
      </c>
      <c r="O134" s="91"/>
      <c r="P134" s="227">
        <f>O134*H134</f>
        <v>0</v>
      </c>
      <c r="Q134" s="227">
        <v>0</v>
      </c>
      <c r="R134" s="227">
        <f>Q134*H134</f>
        <v>0</v>
      </c>
      <c r="S134" s="227">
        <v>0</v>
      </c>
      <c r="T134" s="228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29" t="s">
        <v>143</v>
      </c>
      <c r="AT134" s="229" t="s">
        <v>138</v>
      </c>
      <c r="AU134" s="229" t="s">
        <v>86</v>
      </c>
      <c r="AY134" s="17" t="s">
        <v>136</v>
      </c>
      <c r="BE134" s="230">
        <f>IF(N134="základní",J134,0)</f>
        <v>0</v>
      </c>
      <c r="BF134" s="230">
        <f>IF(N134="snížená",J134,0)</f>
        <v>0</v>
      </c>
      <c r="BG134" s="230">
        <f>IF(N134="zákl. přenesená",J134,0)</f>
        <v>0</v>
      </c>
      <c r="BH134" s="230">
        <f>IF(N134="sníž. přenesená",J134,0)</f>
        <v>0</v>
      </c>
      <c r="BI134" s="230">
        <f>IF(N134="nulová",J134,0)</f>
        <v>0</v>
      </c>
      <c r="BJ134" s="17" t="s">
        <v>33</v>
      </c>
      <c r="BK134" s="230">
        <f>ROUND(I134*H134,2)</f>
        <v>0</v>
      </c>
      <c r="BL134" s="17" t="s">
        <v>143</v>
      </c>
      <c r="BM134" s="229" t="s">
        <v>463</v>
      </c>
    </row>
    <row r="135" s="12" customFormat="1" ht="25.92" customHeight="1">
      <c r="A135" s="12"/>
      <c r="B135" s="202"/>
      <c r="C135" s="203"/>
      <c r="D135" s="204" t="s">
        <v>76</v>
      </c>
      <c r="E135" s="205" t="s">
        <v>574</v>
      </c>
      <c r="F135" s="205" t="s">
        <v>575</v>
      </c>
      <c r="G135" s="203"/>
      <c r="H135" s="203"/>
      <c r="I135" s="206"/>
      <c r="J135" s="207">
        <f>BK135</f>
        <v>0</v>
      </c>
      <c r="K135" s="203"/>
      <c r="L135" s="208"/>
      <c r="M135" s="209"/>
      <c r="N135" s="210"/>
      <c r="O135" s="210"/>
      <c r="P135" s="211">
        <f>P136</f>
        <v>0</v>
      </c>
      <c r="Q135" s="210"/>
      <c r="R135" s="211">
        <f>R136</f>
        <v>0</v>
      </c>
      <c r="S135" s="210"/>
      <c r="T135" s="212">
        <f>T136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13" t="s">
        <v>86</v>
      </c>
      <c r="AT135" s="214" t="s">
        <v>76</v>
      </c>
      <c r="AU135" s="214" t="s">
        <v>77</v>
      </c>
      <c r="AY135" s="213" t="s">
        <v>136</v>
      </c>
      <c r="BK135" s="215">
        <f>BK136</f>
        <v>0</v>
      </c>
    </row>
    <row r="136" s="12" customFormat="1" ht="22.8" customHeight="1">
      <c r="A136" s="12"/>
      <c r="B136" s="202"/>
      <c r="C136" s="203"/>
      <c r="D136" s="204" t="s">
        <v>76</v>
      </c>
      <c r="E136" s="216" t="s">
        <v>576</v>
      </c>
      <c r="F136" s="216" t="s">
        <v>577</v>
      </c>
      <c r="G136" s="203"/>
      <c r="H136" s="203"/>
      <c r="I136" s="206"/>
      <c r="J136" s="217">
        <f>BK136</f>
        <v>0</v>
      </c>
      <c r="K136" s="203"/>
      <c r="L136" s="208"/>
      <c r="M136" s="209"/>
      <c r="N136" s="210"/>
      <c r="O136" s="210"/>
      <c r="P136" s="211">
        <f>P137</f>
        <v>0</v>
      </c>
      <c r="Q136" s="210"/>
      <c r="R136" s="211">
        <f>R137</f>
        <v>0</v>
      </c>
      <c r="S136" s="210"/>
      <c r="T136" s="212">
        <f>T137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13" t="s">
        <v>86</v>
      </c>
      <c r="AT136" s="214" t="s">
        <v>76</v>
      </c>
      <c r="AU136" s="214" t="s">
        <v>33</v>
      </c>
      <c r="AY136" s="213" t="s">
        <v>136</v>
      </c>
      <c r="BK136" s="215">
        <f>BK137</f>
        <v>0</v>
      </c>
    </row>
    <row r="137" s="2" customFormat="1" ht="44.25" customHeight="1">
      <c r="A137" s="38"/>
      <c r="B137" s="39"/>
      <c r="C137" s="218" t="s">
        <v>174</v>
      </c>
      <c r="D137" s="218" t="s">
        <v>138</v>
      </c>
      <c r="E137" s="219" t="s">
        <v>578</v>
      </c>
      <c r="F137" s="220" t="s">
        <v>579</v>
      </c>
      <c r="G137" s="221" t="s">
        <v>378</v>
      </c>
      <c r="H137" s="222">
        <v>20.803999999999998</v>
      </c>
      <c r="I137" s="223"/>
      <c r="J137" s="224">
        <f>ROUND(I137*H137,2)</f>
        <v>0</v>
      </c>
      <c r="K137" s="220" t="s">
        <v>142</v>
      </c>
      <c r="L137" s="44"/>
      <c r="M137" s="225" t="s">
        <v>1</v>
      </c>
      <c r="N137" s="226" t="s">
        <v>42</v>
      </c>
      <c r="O137" s="91"/>
      <c r="P137" s="227">
        <f>O137*H137</f>
        <v>0</v>
      </c>
      <c r="Q137" s="227">
        <v>0</v>
      </c>
      <c r="R137" s="227">
        <f>Q137*H137</f>
        <v>0</v>
      </c>
      <c r="S137" s="227">
        <v>0</v>
      </c>
      <c r="T137" s="228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29" t="s">
        <v>215</v>
      </c>
      <c r="AT137" s="229" t="s">
        <v>138</v>
      </c>
      <c r="AU137" s="229" t="s">
        <v>86</v>
      </c>
      <c r="AY137" s="17" t="s">
        <v>136</v>
      </c>
      <c r="BE137" s="230">
        <f>IF(N137="základní",J137,0)</f>
        <v>0</v>
      </c>
      <c r="BF137" s="230">
        <f>IF(N137="snížená",J137,0)</f>
        <v>0</v>
      </c>
      <c r="BG137" s="230">
        <f>IF(N137="zákl. přenesená",J137,0)</f>
        <v>0</v>
      </c>
      <c r="BH137" s="230">
        <f>IF(N137="sníž. přenesená",J137,0)</f>
        <v>0</v>
      </c>
      <c r="BI137" s="230">
        <f>IF(N137="nulová",J137,0)</f>
        <v>0</v>
      </c>
      <c r="BJ137" s="17" t="s">
        <v>33</v>
      </c>
      <c r="BK137" s="230">
        <f>ROUND(I137*H137,2)</f>
        <v>0</v>
      </c>
      <c r="BL137" s="17" t="s">
        <v>215</v>
      </c>
      <c r="BM137" s="229" t="s">
        <v>580</v>
      </c>
    </row>
    <row r="138" s="12" customFormat="1" ht="25.92" customHeight="1">
      <c r="A138" s="12"/>
      <c r="B138" s="202"/>
      <c r="C138" s="203"/>
      <c r="D138" s="204" t="s">
        <v>76</v>
      </c>
      <c r="E138" s="205" t="s">
        <v>192</v>
      </c>
      <c r="F138" s="205" t="s">
        <v>581</v>
      </c>
      <c r="G138" s="203"/>
      <c r="H138" s="203"/>
      <c r="I138" s="206"/>
      <c r="J138" s="207">
        <f>BK138</f>
        <v>0</v>
      </c>
      <c r="K138" s="203"/>
      <c r="L138" s="208"/>
      <c r="M138" s="209"/>
      <c r="N138" s="210"/>
      <c r="O138" s="210"/>
      <c r="P138" s="211">
        <f>P139+P152</f>
        <v>0</v>
      </c>
      <c r="Q138" s="210"/>
      <c r="R138" s="211">
        <f>R139+R152</f>
        <v>20.801317750000003</v>
      </c>
      <c r="S138" s="210"/>
      <c r="T138" s="212">
        <f>T139+T152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13" t="s">
        <v>153</v>
      </c>
      <c r="AT138" s="214" t="s">
        <v>76</v>
      </c>
      <c r="AU138" s="214" t="s">
        <v>77</v>
      </c>
      <c r="AY138" s="213" t="s">
        <v>136</v>
      </c>
      <c r="BK138" s="215">
        <f>BK139+BK152</f>
        <v>0</v>
      </c>
    </row>
    <row r="139" s="12" customFormat="1" ht="22.8" customHeight="1">
      <c r="A139" s="12"/>
      <c r="B139" s="202"/>
      <c r="C139" s="203"/>
      <c r="D139" s="204" t="s">
        <v>76</v>
      </c>
      <c r="E139" s="216" t="s">
        <v>582</v>
      </c>
      <c r="F139" s="216" t="s">
        <v>583</v>
      </c>
      <c r="G139" s="203"/>
      <c r="H139" s="203"/>
      <c r="I139" s="206"/>
      <c r="J139" s="217">
        <f>BK139</f>
        <v>0</v>
      </c>
      <c r="K139" s="203"/>
      <c r="L139" s="208"/>
      <c r="M139" s="209"/>
      <c r="N139" s="210"/>
      <c r="O139" s="210"/>
      <c r="P139" s="211">
        <f>SUM(P140:P151)</f>
        <v>0</v>
      </c>
      <c r="Q139" s="210"/>
      <c r="R139" s="211">
        <f>SUM(R140:R151)</f>
        <v>0.40307659999999995</v>
      </c>
      <c r="S139" s="210"/>
      <c r="T139" s="212">
        <f>SUM(T140:T151)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13" t="s">
        <v>153</v>
      </c>
      <c r="AT139" s="214" t="s">
        <v>76</v>
      </c>
      <c r="AU139" s="214" t="s">
        <v>33</v>
      </c>
      <c r="AY139" s="213" t="s">
        <v>136</v>
      </c>
      <c r="BK139" s="215">
        <f>SUM(BK140:BK151)</f>
        <v>0</v>
      </c>
    </row>
    <row r="140" s="2" customFormat="1" ht="33" customHeight="1">
      <c r="A140" s="38"/>
      <c r="B140" s="39"/>
      <c r="C140" s="218" t="s">
        <v>179</v>
      </c>
      <c r="D140" s="218" t="s">
        <v>138</v>
      </c>
      <c r="E140" s="219" t="s">
        <v>584</v>
      </c>
      <c r="F140" s="220" t="s">
        <v>585</v>
      </c>
      <c r="G140" s="221" t="s">
        <v>232</v>
      </c>
      <c r="H140" s="222">
        <v>6</v>
      </c>
      <c r="I140" s="223"/>
      <c r="J140" s="224">
        <f>ROUND(I140*H140,2)</f>
        <v>0</v>
      </c>
      <c r="K140" s="220" t="s">
        <v>142</v>
      </c>
      <c r="L140" s="44"/>
      <c r="M140" s="225" t="s">
        <v>1</v>
      </c>
      <c r="N140" s="226" t="s">
        <v>42</v>
      </c>
      <c r="O140" s="91"/>
      <c r="P140" s="227">
        <f>O140*H140</f>
        <v>0</v>
      </c>
      <c r="Q140" s="227">
        <v>0</v>
      </c>
      <c r="R140" s="227">
        <f>Q140*H140</f>
        <v>0</v>
      </c>
      <c r="S140" s="227">
        <v>0</v>
      </c>
      <c r="T140" s="228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29" t="s">
        <v>143</v>
      </c>
      <c r="AT140" s="229" t="s">
        <v>138</v>
      </c>
      <c r="AU140" s="229" t="s">
        <v>86</v>
      </c>
      <c r="AY140" s="17" t="s">
        <v>136</v>
      </c>
      <c r="BE140" s="230">
        <f>IF(N140="základní",J140,0)</f>
        <v>0</v>
      </c>
      <c r="BF140" s="230">
        <f>IF(N140="snížená",J140,0)</f>
        <v>0</v>
      </c>
      <c r="BG140" s="230">
        <f>IF(N140="zákl. přenesená",J140,0)</f>
        <v>0</v>
      </c>
      <c r="BH140" s="230">
        <f>IF(N140="sníž. přenesená",J140,0)</f>
        <v>0</v>
      </c>
      <c r="BI140" s="230">
        <f>IF(N140="nulová",J140,0)</f>
        <v>0</v>
      </c>
      <c r="BJ140" s="17" t="s">
        <v>33</v>
      </c>
      <c r="BK140" s="230">
        <f>ROUND(I140*H140,2)</f>
        <v>0</v>
      </c>
      <c r="BL140" s="17" t="s">
        <v>143</v>
      </c>
      <c r="BM140" s="229" t="s">
        <v>586</v>
      </c>
    </row>
    <row r="141" s="2" customFormat="1" ht="24.15" customHeight="1">
      <c r="A141" s="38"/>
      <c r="B141" s="39"/>
      <c r="C141" s="264" t="s">
        <v>183</v>
      </c>
      <c r="D141" s="264" t="s">
        <v>192</v>
      </c>
      <c r="E141" s="265" t="s">
        <v>587</v>
      </c>
      <c r="F141" s="266" t="s">
        <v>588</v>
      </c>
      <c r="G141" s="267" t="s">
        <v>232</v>
      </c>
      <c r="H141" s="268">
        <v>6</v>
      </c>
      <c r="I141" s="269"/>
      <c r="J141" s="270">
        <f>ROUND(I141*H141,2)</f>
        <v>0</v>
      </c>
      <c r="K141" s="266" t="s">
        <v>1</v>
      </c>
      <c r="L141" s="271"/>
      <c r="M141" s="272" t="s">
        <v>1</v>
      </c>
      <c r="N141" s="273" t="s">
        <v>42</v>
      </c>
      <c r="O141" s="91"/>
      <c r="P141" s="227">
        <f>O141*H141</f>
        <v>0</v>
      </c>
      <c r="Q141" s="227">
        <v>0.00033</v>
      </c>
      <c r="R141" s="227">
        <f>Q141*H141</f>
        <v>0.00198</v>
      </c>
      <c r="S141" s="227">
        <v>0</v>
      </c>
      <c r="T141" s="228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29" t="s">
        <v>179</v>
      </c>
      <c r="AT141" s="229" t="s">
        <v>192</v>
      </c>
      <c r="AU141" s="229" t="s">
        <v>86</v>
      </c>
      <c r="AY141" s="17" t="s">
        <v>136</v>
      </c>
      <c r="BE141" s="230">
        <f>IF(N141="základní",J141,0)</f>
        <v>0</v>
      </c>
      <c r="BF141" s="230">
        <f>IF(N141="snížená",J141,0)</f>
        <v>0</v>
      </c>
      <c r="BG141" s="230">
        <f>IF(N141="zákl. přenesená",J141,0)</f>
        <v>0</v>
      </c>
      <c r="BH141" s="230">
        <f>IF(N141="sníž. přenesená",J141,0)</f>
        <v>0</v>
      </c>
      <c r="BI141" s="230">
        <f>IF(N141="nulová",J141,0)</f>
        <v>0</v>
      </c>
      <c r="BJ141" s="17" t="s">
        <v>33</v>
      </c>
      <c r="BK141" s="230">
        <f>ROUND(I141*H141,2)</f>
        <v>0</v>
      </c>
      <c r="BL141" s="17" t="s">
        <v>143</v>
      </c>
      <c r="BM141" s="229" t="s">
        <v>589</v>
      </c>
    </row>
    <row r="142" s="2" customFormat="1" ht="24.15" customHeight="1">
      <c r="A142" s="38"/>
      <c r="B142" s="39"/>
      <c r="C142" s="218" t="s">
        <v>187</v>
      </c>
      <c r="D142" s="218" t="s">
        <v>138</v>
      </c>
      <c r="E142" s="219" t="s">
        <v>590</v>
      </c>
      <c r="F142" s="220" t="s">
        <v>591</v>
      </c>
      <c r="G142" s="221" t="s">
        <v>232</v>
      </c>
      <c r="H142" s="222">
        <v>2</v>
      </c>
      <c r="I142" s="223"/>
      <c r="J142" s="224">
        <f>ROUND(I142*H142,2)</f>
        <v>0</v>
      </c>
      <c r="K142" s="220" t="s">
        <v>142</v>
      </c>
      <c r="L142" s="44"/>
      <c r="M142" s="225" t="s">
        <v>1</v>
      </c>
      <c r="N142" s="226" t="s">
        <v>42</v>
      </c>
      <c r="O142" s="91"/>
      <c r="P142" s="227">
        <f>O142*H142</f>
        <v>0</v>
      </c>
      <c r="Q142" s="227">
        <v>0</v>
      </c>
      <c r="R142" s="227">
        <f>Q142*H142</f>
        <v>0</v>
      </c>
      <c r="S142" s="227">
        <v>0</v>
      </c>
      <c r="T142" s="228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29" t="s">
        <v>592</v>
      </c>
      <c r="AT142" s="229" t="s">
        <v>138</v>
      </c>
      <c r="AU142" s="229" t="s">
        <v>86</v>
      </c>
      <c r="AY142" s="17" t="s">
        <v>136</v>
      </c>
      <c r="BE142" s="230">
        <f>IF(N142="základní",J142,0)</f>
        <v>0</v>
      </c>
      <c r="BF142" s="230">
        <f>IF(N142="snížená",J142,0)</f>
        <v>0</v>
      </c>
      <c r="BG142" s="230">
        <f>IF(N142="zákl. přenesená",J142,0)</f>
        <v>0</v>
      </c>
      <c r="BH142" s="230">
        <f>IF(N142="sníž. přenesená",J142,0)</f>
        <v>0</v>
      </c>
      <c r="BI142" s="230">
        <f>IF(N142="nulová",J142,0)</f>
        <v>0</v>
      </c>
      <c r="BJ142" s="17" t="s">
        <v>33</v>
      </c>
      <c r="BK142" s="230">
        <f>ROUND(I142*H142,2)</f>
        <v>0</v>
      </c>
      <c r="BL142" s="17" t="s">
        <v>592</v>
      </c>
      <c r="BM142" s="229" t="s">
        <v>593</v>
      </c>
    </row>
    <row r="143" s="2" customFormat="1" ht="16.5" customHeight="1">
      <c r="A143" s="38"/>
      <c r="B143" s="39"/>
      <c r="C143" s="264" t="s">
        <v>191</v>
      </c>
      <c r="D143" s="264" t="s">
        <v>192</v>
      </c>
      <c r="E143" s="265" t="s">
        <v>594</v>
      </c>
      <c r="F143" s="266" t="s">
        <v>595</v>
      </c>
      <c r="G143" s="267" t="s">
        <v>232</v>
      </c>
      <c r="H143" s="268">
        <v>2</v>
      </c>
      <c r="I143" s="269"/>
      <c r="J143" s="270">
        <f>ROUND(I143*H143,2)</f>
        <v>0</v>
      </c>
      <c r="K143" s="266" t="s">
        <v>142</v>
      </c>
      <c r="L143" s="271"/>
      <c r="M143" s="272" t="s">
        <v>1</v>
      </c>
      <c r="N143" s="273" t="s">
        <v>42</v>
      </c>
      <c r="O143" s="91"/>
      <c r="P143" s="227">
        <f>O143*H143</f>
        <v>0</v>
      </c>
      <c r="Q143" s="227">
        <v>0.17699999999999999</v>
      </c>
      <c r="R143" s="227">
        <f>Q143*H143</f>
        <v>0.35399999999999998</v>
      </c>
      <c r="S143" s="227">
        <v>0</v>
      </c>
      <c r="T143" s="228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29" t="s">
        <v>596</v>
      </c>
      <c r="AT143" s="229" t="s">
        <v>192</v>
      </c>
      <c r="AU143" s="229" t="s">
        <v>86</v>
      </c>
      <c r="AY143" s="17" t="s">
        <v>136</v>
      </c>
      <c r="BE143" s="230">
        <f>IF(N143="základní",J143,0)</f>
        <v>0</v>
      </c>
      <c r="BF143" s="230">
        <f>IF(N143="snížená",J143,0)</f>
        <v>0</v>
      </c>
      <c r="BG143" s="230">
        <f>IF(N143="zákl. přenesená",J143,0)</f>
        <v>0</v>
      </c>
      <c r="BH143" s="230">
        <f>IF(N143="sníž. přenesená",J143,0)</f>
        <v>0</v>
      </c>
      <c r="BI143" s="230">
        <f>IF(N143="nulová",J143,0)</f>
        <v>0</v>
      </c>
      <c r="BJ143" s="17" t="s">
        <v>33</v>
      </c>
      <c r="BK143" s="230">
        <f>ROUND(I143*H143,2)</f>
        <v>0</v>
      </c>
      <c r="BL143" s="17" t="s">
        <v>596</v>
      </c>
      <c r="BM143" s="229" t="s">
        <v>597</v>
      </c>
    </row>
    <row r="144" s="2" customFormat="1" ht="24.15" customHeight="1">
      <c r="A144" s="38"/>
      <c r="B144" s="39"/>
      <c r="C144" s="218" t="s">
        <v>198</v>
      </c>
      <c r="D144" s="218" t="s">
        <v>138</v>
      </c>
      <c r="E144" s="219" t="s">
        <v>598</v>
      </c>
      <c r="F144" s="220" t="s">
        <v>599</v>
      </c>
      <c r="G144" s="221" t="s">
        <v>232</v>
      </c>
      <c r="H144" s="222">
        <v>2</v>
      </c>
      <c r="I144" s="223"/>
      <c r="J144" s="224">
        <f>ROUND(I144*H144,2)</f>
        <v>0</v>
      </c>
      <c r="K144" s="220" t="s">
        <v>142</v>
      </c>
      <c r="L144" s="44"/>
      <c r="M144" s="225" t="s">
        <v>1</v>
      </c>
      <c r="N144" s="226" t="s">
        <v>42</v>
      </c>
      <c r="O144" s="91"/>
      <c r="P144" s="227">
        <f>O144*H144</f>
        <v>0</v>
      </c>
      <c r="Q144" s="227">
        <v>0</v>
      </c>
      <c r="R144" s="227">
        <f>Q144*H144</f>
        <v>0</v>
      </c>
      <c r="S144" s="227">
        <v>0</v>
      </c>
      <c r="T144" s="228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29" t="s">
        <v>592</v>
      </c>
      <c r="AT144" s="229" t="s">
        <v>138</v>
      </c>
      <c r="AU144" s="229" t="s">
        <v>86</v>
      </c>
      <c r="AY144" s="17" t="s">
        <v>136</v>
      </c>
      <c r="BE144" s="230">
        <f>IF(N144="základní",J144,0)</f>
        <v>0</v>
      </c>
      <c r="BF144" s="230">
        <f>IF(N144="snížená",J144,0)</f>
        <v>0</v>
      </c>
      <c r="BG144" s="230">
        <f>IF(N144="zákl. přenesená",J144,0)</f>
        <v>0</v>
      </c>
      <c r="BH144" s="230">
        <f>IF(N144="sníž. přenesená",J144,0)</f>
        <v>0</v>
      </c>
      <c r="BI144" s="230">
        <f>IF(N144="nulová",J144,0)</f>
        <v>0</v>
      </c>
      <c r="BJ144" s="17" t="s">
        <v>33</v>
      </c>
      <c r="BK144" s="230">
        <f>ROUND(I144*H144,2)</f>
        <v>0</v>
      </c>
      <c r="BL144" s="17" t="s">
        <v>592</v>
      </c>
      <c r="BM144" s="229" t="s">
        <v>600</v>
      </c>
    </row>
    <row r="145" s="2" customFormat="1" ht="24.15" customHeight="1">
      <c r="A145" s="38"/>
      <c r="B145" s="39"/>
      <c r="C145" s="264" t="s">
        <v>202</v>
      </c>
      <c r="D145" s="264" t="s">
        <v>192</v>
      </c>
      <c r="E145" s="265" t="s">
        <v>601</v>
      </c>
      <c r="F145" s="266" t="s">
        <v>602</v>
      </c>
      <c r="G145" s="267" t="s">
        <v>232</v>
      </c>
      <c r="H145" s="268">
        <v>2</v>
      </c>
      <c r="I145" s="269"/>
      <c r="J145" s="270">
        <f>ROUND(I145*H145,2)</f>
        <v>0</v>
      </c>
      <c r="K145" s="266" t="s">
        <v>142</v>
      </c>
      <c r="L145" s="271"/>
      <c r="M145" s="272" t="s">
        <v>1</v>
      </c>
      <c r="N145" s="273" t="s">
        <v>42</v>
      </c>
      <c r="O145" s="91"/>
      <c r="P145" s="227">
        <f>O145*H145</f>
        <v>0</v>
      </c>
      <c r="Q145" s="227">
        <v>0.016400000000000001</v>
      </c>
      <c r="R145" s="227">
        <f>Q145*H145</f>
        <v>0.032800000000000003</v>
      </c>
      <c r="S145" s="227">
        <v>0</v>
      </c>
      <c r="T145" s="228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29" t="s">
        <v>596</v>
      </c>
      <c r="AT145" s="229" t="s">
        <v>192</v>
      </c>
      <c r="AU145" s="229" t="s">
        <v>86</v>
      </c>
      <c r="AY145" s="17" t="s">
        <v>136</v>
      </c>
      <c r="BE145" s="230">
        <f>IF(N145="základní",J145,0)</f>
        <v>0</v>
      </c>
      <c r="BF145" s="230">
        <f>IF(N145="snížená",J145,0)</f>
        <v>0</v>
      </c>
      <c r="BG145" s="230">
        <f>IF(N145="zákl. přenesená",J145,0)</f>
        <v>0</v>
      </c>
      <c r="BH145" s="230">
        <f>IF(N145="sníž. přenesená",J145,0)</f>
        <v>0</v>
      </c>
      <c r="BI145" s="230">
        <f>IF(N145="nulová",J145,0)</f>
        <v>0</v>
      </c>
      <c r="BJ145" s="17" t="s">
        <v>33</v>
      </c>
      <c r="BK145" s="230">
        <f>ROUND(I145*H145,2)</f>
        <v>0</v>
      </c>
      <c r="BL145" s="17" t="s">
        <v>596</v>
      </c>
      <c r="BM145" s="229" t="s">
        <v>603</v>
      </c>
    </row>
    <row r="146" s="2" customFormat="1" ht="16.5" customHeight="1">
      <c r="A146" s="38"/>
      <c r="B146" s="39"/>
      <c r="C146" s="218" t="s">
        <v>207</v>
      </c>
      <c r="D146" s="218" t="s">
        <v>138</v>
      </c>
      <c r="E146" s="219" t="s">
        <v>604</v>
      </c>
      <c r="F146" s="220" t="s">
        <v>605</v>
      </c>
      <c r="G146" s="221" t="s">
        <v>232</v>
      </c>
      <c r="H146" s="222">
        <v>2</v>
      </c>
      <c r="I146" s="223"/>
      <c r="J146" s="224">
        <f>ROUND(I146*H146,2)</f>
        <v>0</v>
      </c>
      <c r="K146" s="220" t="s">
        <v>142</v>
      </c>
      <c r="L146" s="44"/>
      <c r="M146" s="225" t="s">
        <v>1</v>
      </c>
      <c r="N146" s="226" t="s">
        <v>42</v>
      </c>
      <c r="O146" s="91"/>
      <c r="P146" s="227">
        <f>O146*H146</f>
        <v>0</v>
      </c>
      <c r="Q146" s="227">
        <v>0</v>
      </c>
      <c r="R146" s="227">
        <f>Q146*H146</f>
        <v>0</v>
      </c>
      <c r="S146" s="227">
        <v>0</v>
      </c>
      <c r="T146" s="228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29" t="s">
        <v>592</v>
      </c>
      <c r="AT146" s="229" t="s">
        <v>138</v>
      </c>
      <c r="AU146" s="229" t="s">
        <v>86</v>
      </c>
      <c r="AY146" s="17" t="s">
        <v>136</v>
      </c>
      <c r="BE146" s="230">
        <f>IF(N146="základní",J146,0)</f>
        <v>0</v>
      </c>
      <c r="BF146" s="230">
        <f>IF(N146="snížená",J146,0)</f>
        <v>0</v>
      </c>
      <c r="BG146" s="230">
        <f>IF(N146="zákl. přenesená",J146,0)</f>
        <v>0</v>
      </c>
      <c r="BH146" s="230">
        <f>IF(N146="sníž. přenesená",J146,0)</f>
        <v>0</v>
      </c>
      <c r="BI146" s="230">
        <f>IF(N146="nulová",J146,0)</f>
        <v>0</v>
      </c>
      <c r="BJ146" s="17" t="s">
        <v>33</v>
      </c>
      <c r="BK146" s="230">
        <f>ROUND(I146*H146,2)</f>
        <v>0</v>
      </c>
      <c r="BL146" s="17" t="s">
        <v>592</v>
      </c>
      <c r="BM146" s="229" t="s">
        <v>606</v>
      </c>
    </row>
    <row r="147" s="2" customFormat="1" ht="16.5" customHeight="1">
      <c r="A147" s="38"/>
      <c r="B147" s="39"/>
      <c r="C147" s="264" t="s">
        <v>8</v>
      </c>
      <c r="D147" s="264" t="s">
        <v>192</v>
      </c>
      <c r="E147" s="265" t="s">
        <v>607</v>
      </c>
      <c r="F147" s="266" t="s">
        <v>608</v>
      </c>
      <c r="G147" s="267" t="s">
        <v>232</v>
      </c>
      <c r="H147" s="268">
        <v>2</v>
      </c>
      <c r="I147" s="269"/>
      <c r="J147" s="270">
        <f>ROUND(I147*H147,2)</f>
        <v>0</v>
      </c>
      <c r="K147" s="266" t="s">
        <v>142</v>
      </c>
      <c r="L147" s="271"/>
      <c r="M147" s="272" t="s">
        <v>1</v>
      </c>
      <c r="N147" s="273" t="s">
        <v>42</v>
      </c>
      <c r="O147" s="91"/>
      <c r="P147" s="227">
        <f>O147*H147</f>
        <v>0</v>
      </c>
      <c r="Q147" s="227">
        <v>0.00020000000000000001</v>
      </c>
      <c r="R147" s="227">
        <f>Q147*H147</f>
        <v>0.00040000000000000002</v>
      </c>
      <c r="S147" s="227">
        <v>0</v>
      </c>
      <c r="T147" s="228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29" t="s">
        <v>596</v>
      </c>
      <c r="AT147" s="229" t="s">
        <v>192</v>
      </c>
      <c r="AU147" s="229" t="s">
        <v>86</v>
      </c>
      <c r="AY147" s="17" t="s">
        <v>136</v>
      </c>
      <c r="BE147" s="230">
        <f>IF(N147="základní",J147,0)</f>
        <v>0</v>
      </c>
      <c r="BF147" s="230">
        <f>IF(N147="snížená",J147,0)</f>
        <v>0</v>
      </c>
      <c r="BG147" s="230">
        <f>IF(N147="zákl. přenesená",J147,0)</f>
        <v>0</v>
      </c>
      <c r="BH147" s="230">
        <f>IF(N147="sníž. přenesená",J147,0)</f>
        <v>0</v>
      </c>
      <c r="BI147" s="230">
        <f>IF(N147="nulová",J147,0)</f>
        <v>0</v>
      </c>
      <c r="BJ147" s="17" t="s">
        <v>33</v>
      </c>
      <c r="BK147" s="230">
        <f>ROUND(I147*H147,2)</f>
        <v>0</v>
      </c>
      <c r="BL147" s="17" t="s">
        <v>596</v>
      </c>
      <c r="BM147" s="229" t="s">
        <v>609</v>
      </c>
    </row>
    <row r="148" s="2" customFormat="1" ht="49.05" customHeight="1">
      <c r="A148" s="38"/>
      <c r="B148" s="39"/>
      <c r="C148" s="218" t="s">
        <v>215</v>
      </c>
      <c r="D148" s="218" t="s">
        <v>138</v>
      </c>
      <c r="E148" s="219" t="s">
        <v>610</v>
      </c>
      <c r="F148" s="220" t="s">
        <v>611</v>
      </c>
      <c r="G148" s="221" t="s">
        <v>156</v>
      </c>
      <c r="H148" s="222">
        <v>100.7</v>
      </c>
      <c r="I148" s="223"/>
      <c r="J148" s="224">
        <f>ROUND(I148*H148,2)</f>
        <v>0</v>
      </c>
      <c r="K148" s="220" t="s">
        <v>142</v>
      </c>
      <c r="L148" s="44"/>
      <c r="M148" s="225" t="s">
        <v>1</v>
      </c>
      <c r="N148" s="226" t="s">
        <v>42</v>
      </c>
      <c r="O148" s="91"/>
      <c r="P148" s="227">
        <f>O148*H148</f>
        <v>0</v>
      </c>
      <c r="Q148" s="227">
        <v>0</v>
      </c>
      <c r="R148" s="227">
        <f>Q148*H148</f>
        <v>0</v>
      </c>
      <c r="S148" s="227">
        <v>0</v>
      </c>
      <c r="T148" s="228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29" t="s">
        <v>592</v>
      </c>
      <c r="AT148" s="229" t="s">
        <v>138</v>
      </c>
      <c r="AU148" s="229" t="s">
        <v>86</v>
      </c>
      <c r="AY148" s="17" t="s">
        <v>136</v>
      </c>
      <c r="BE148" s="230">
        <f>IF(N148="základní",J148,0)</f>
        <v>0</v>
      </c>
      <c r="BF148" s="230">
        <f>IF(N148="snížená",J148,0)</f>
        <v>0</v>
      </c>
      <c r="BG148" s="230">
        <f>IF(N148="zákl. přenesená",J148,0)</f>
        <v>0</v>
      </c>
      <c r="BH148" s="230">
        <f>IF(N148="sníž. přenesená",J148,0)</f>
        <v>0</v>
      </c>
      <c r="BI148" s="230">
        <f>IF(N148="nulová",J148,0)</f>
        <v>0</v>
      </c>
      <c r="BJ148" s="17" t="s">
        <v>33</v>
      </c>
      <c r="BK148" s="230">
        <f>ROUND(I148*H148,2)</f>
        <v>0</v>
      </c>
      <c r="BL148" s="17" t="s">
        <v>592</v>
      </c>
      <c r="BM148" s="229" t="s">
        <v>612</v>
      </c>
    </row>
    <row r="149" s="2" customFormat="1" ht="24.15" customHeight="1">
      <c r="A149" s="38"/>
      <c r="B149" s="39"/>
      <c r="C149" s="264" t="s">
        <v>220</v>
      </c>
      <c r="D149" s="264" t="s">
        <v>192</v>
      </c>
      <c r="E149" s="265" t="s">
        <v>613</v>
      </c>
      <c r="F149" s="266" t="s">
        <v>614</v>
      </c>
      <c r="G149" s="267" t="s">
        <v>156</v>
      </c>
      <c r="H149" s="268">
        <v>115.80500000000001</v>
      </c>
      <c r="I149" s="269"/>
      <c r="J149" s="270">
        <f>ROUND(I149*H149,2)</f>
        <v>0</v>
      </c>
      <c r="K149" s="266" t="s">
        <v>142</v>
      </c>
      <c r="L149" s="271"/>
      <c r="M149" s="272" t="s">
        <v>1</v>
      </c>
      <c r="N149" s="273" t="s">
        <v>42</v>
      </c>
      <c r="O149" s="91"/>
      <c r="P149" s="227">
        <f>O149*H149</f>
        <v>0</v>
      </c>
      <c r="Q149" s="227">
        <v>0.00012</v>
      </c>
      <c r="R149" s="227">
        <f>Q149*H149</f>
        <v>0.013896600000000002</v>
      </c>
      <c r="S149" s="227">
        <v>0</v>
      </c>
      <c r="T149" s="228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29" t="s">
        <v>596</v>
      </c>
      <c r="AT149" s="229" t="s">
        <v>192</v>
      </c>
      <c r="AU149" s="229" t="s">
        <v>86</v>
      </c>
      <c r="AY149" s="17" t="s">
        <v>136</v>
      </c>
      <c r="BE149" s="230">
        <f>IF(N149="základní",J149,0)</f>
        <v>0</v>
      </c>
      <c r="BF149" s="230">
        <f>IF(N149="snížená",J149,0)</f>
        <v>0</v>
      </c>
      <c r="BG149" s="230">
        <f>IF(N149="zákl. přenesená",J149,0)</f>
        <v>0</v>
      </c>
      <c r="BH149" s="230">
        <f>IF(N149="sníž. přenesená",J149,0)</f>
        <v>0</v>
      </c>
      <c r="BI149" s="230">
        <f>IF(N149="nulová",J149,0)</f>
        <v>0</v>
      </c>
      <c r="BJ149" s="17" t="s">
        <v>33</v>
      </c>
      <c r="BK149" s="230">
        <f>ROUND(I149*H149,2)</f>
        <v>0</v>
      </c>
      <c r="BL149" s="17" t="s">
        <v>596</v>
      </c>
      <c r="BM149" s="229" t="s">
        <v>615</v>
      </c>
    </row>
    <row r="150" s="13" customFormat="1">
      <c r="A150" s="13"/>
      <c r="B150" s="231"/>
      <c r="C150" s="232"/>
      <c r="D150" s="233" t="s">
        <v>145</v>
      </c>
      <c r="E150" s="232"/>
      <c r="F150" s="235" t="s">
        <v>616</v>
      </c>
      <c r="G150" s="232"/>
      <c r="H150" s="236">
        <v>115.80500000000001</v>
      </c>
      <c r="I150" s="237"/>
      <c r="J150" s="232"/>
      <c r="K150" s="232"/>
      <c r="L150" s="238"/>
      <c r="M150" s="239"/>
      <c r="N150" s="240"/>
      <c r="O150" s="240"/>
      <c r="P150" s="240"/>
      <c r="Q150" s="240"/>
      <c r="R150" s="240"/>
      <c r="S150" s="240"/>
      <c r="T150" s="241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2" t="s">
        <v>145</v>
      </c>
      <c r="AU150" s="242" t="s">
        <v>86</v>
      </c>
      <c r="AV150" s="13" t="s">
        <v>86</v>
      </c>
      <c r="AW150" s="13" t="s">
        <v>4</v>
      </c>
      <c r="AX150" s="13" t="s">
        <v>33</v>
      </c>
      <c r="AY150" s="242" t="s">
        <v>136</v>
      </c>
    </row>
    <row r="151" s="2" customFormat="1" ht="16.5" customHeight="1">
      <c r="A151" s="38"/>
      <c r="B151" s="39"/>
      <c r="C151" s="218" t="s">
        <v>229</v>
      </c>
      <c r="D151" s="218" t="s">
        <v>138</v>
      </c>
      <c r="E151" s="219" t="s">
        <v>617</v>
      </c>
      <c r="F151" s="220" t="s">
        <v>618</v>
      </c>
      <c r="G151" s="221" t="s">
        <v>232</v>
      </c>
      <c r="H151" s="222">
        <v>1</v>
      </c>
      <c r="I151" s="223"/>
      <c r="J151" s="224">
        <f>ROUND(I151*H151,2)</f>
        <v>0</v>
      </c>
      <c r="K151" s="220" t="s">
        <v>1</v>
      </c>
      <c r="L151" s="44"/>
      <c r="M151" s="225" t="s">
        <v>1</v>
      </c>
      <c r="N151" s="226" t="s">
        <v>42</v>
      </c>
      <c r="O151" s="91"/>
      <c r="P151" s="227">
        <f>O151*H151</f>
        <v>0</v>
      </c>
      <c r="Q151" s="227">
        <v>0</v>
      </c>
      <c r="R151" s="227">
        <f>Q151*H151</f>
        <v>0</v>
      </c>
      <c r="S151" s="227">
        <v>0</v>
      </c>
      <c r="T151" s="228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29" t="s">
        <v>592</v>
      </c>
      <c r="AT151" s="229" t="s">
        <v>138</v>
      </c>
      <c r="AU151" s="229" t="s">
        <v>86</v>
      </c>
      <c r="AY151" s="17" t="s">
        <v>136</v>
      </c>
      <c r="BE151" s="230">
        <f>IF(N151="základní",J151,0)</f>
        <v>0</v>
      </c>
      <c r="BF151" s="230">
        <f>IF(N151="snížená",J151,0)</f>
        <v>0</v>
      </c>
      <c r="BG151" s="230">
        <f>IF(N151="zákl. přenesená",J151,0)</f>
        <v>0</v>
      </c>
      <c r="BH151" s="230">
        <f>IF(N151="sníž. přenesená",J151,0)</f>
        <v>0</v>
      </c>
      <c r="BI151" s="230">
        <f>IF(N151="nulová",J151,0)</f>
        <v>0</v>
      </c>
      <c r="BJ151" s="17" t="s">
        <v>33</v>
      </c>
      <c r="BK151" s="230">
        <f>ROUND(I151*H151,2)</f>
        <v>0</v>
      </c>
      <c r="BL151" s="17" t="s">
        <v>592</v>
      </c>
      <c r="BM151" s="229" t="s">
        <v>619</v>
      </c>
    </row>
    <row r="152" s="12" customFormat="1" ht="22.8" customHeight="1">
      <c r="A152" s="12"/>
      <c r="B152" s="202"/>
      <c r="C152" s="203"/>
      <c r="D152" s="204" t="s">
        <v>76</v>
      </c>
      <c r="E152" s="216" t="s">
        <v>620</v>
      </c>
      <c r="F152" s="216" t="s">
        <v>621</v>
      </c>
      <c r="G152" s="203"/>
      <c r="H152" s="203"/>
      <c r="I152" s="206"/>
      <c r="J152" s="217">
        <f>BK152</f>
        <v>0</v>
      </c>
      <c r="K152" s="203"/>
      <c r="L152" s="208"/>
      <c r="M152" s="209"/>
      <c r="N152" s="210"/>
      <c r="O152" s="210"/>
      <c r="P152" s="211">
        <f>SUM(P153:P165)</f>
        <v>0</v>
      </c>
      <c r="Q152" s="210"/>
      <c r="R152" s="211">
        <f>SUM(R153:R165)</f>
        <v>20.398241150000004</v>
      </c>
      <c r="S152" s="210"/>
      <c r="T152" s="212">
        <f>SUM(T153:T165)</f>
        <v>0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213" t="s">
        <v>153</v>
      </c>
      <c r="AT152" s="214" t="s">
        <v>76</v>
      </c>
      <c r="AU152" s="214" t="s">
        <v>33</v>
      </c>
      <c r="AY152" s="213" t="s">
        <v>136</v>
      </c>
      <c r="BK152" s="215">
        <f>SUM(BK153:BK165)</f>
        <v>0</v>
      </c>
    </row>
    <row r="153" s="2" customFormat="1" ht="66.75" customHeight="1">
      <c r="A153" s="38"/>
      <c r="B153" s="39"/>
      <c r="C153" s="218" t="s">
        <v>236</v>
      </c>
      <c r="D153" s="218" t="s">
        <v>138</v>
      </c>
      <c r="E153" s="219" t="s">
        <v>622</v>
      </c>
      <c r="F153" s="220" t="s">
        <v>623</v>
      </c>
      <c r="G153" s="221" t="s">
        <v>156</v>
      </c>
      <c r="H153" s="222">
        <v>100.7</v>
      </c>
      <c r="I153" s="223"/>
      <c r="J153" s="224">
        <f>ROUND(I153*H153,2)</f>
        <v>0</v>
      </c>
      <c r="K153" s="220" t="s">
        <v>142</v>
      </c>
      <c r="L153" s="44"/>
      <c r="M153" s="225" t="s">
        <v>1</v>
      </c>
      <c r="N153" s="226" t="s">
        <v>42</v>
      </c>
      <c r="O153" s="91"/>
      <c r="P153" s="227">
        <f>O153*H153</f>
        <v>0</v>
      </c>
      <c r="Q153" s="227">
        <v>0</v>
      </c>
      <c r="R153" s="227">
        <f>Q153*H153</f>
        <v>0</v>
      </c>
      <c r="S153" s="227">
        <v>0</v>
      </c>
      <c r="T153" s="228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29" t="s">
        <v>592</v>
      </c>
      <c r="AT153" s="229" t="s">
        <v>138</v>
      </c>
      <c r="AU153" s="229" t="s">
        <v>86</v>
      </c>
      <c r="AY153" s="17" t="s">
        <v>136</v>
      </c>
      <c r="BE153" s="230">
        <f>IF(N153="základní",J153,0)</f>
        <v>0</v>
      </c>
      <c r="BF153" s="230">
        <f>IF(N153="snížená",J153,0)</f>
        <v>0</v>
      </c>
      <c r="BG153" s="230">
        <f>IF(N153="zákl. přenesená",J153,0)</f>
        <v>0</v>
      </c>
      <c r="BH153" s="230">
        <f>IF(N153="sníž. přenesená",J153,0)</f>
        <v>0</v>
      </c>
      <c r="BI153" s="230">
        <f>IF(N153="nulová",J153,0)</f>
        <v>0</v>
      </c>
      <c r="BJ153" s="17" t="s">
        <v>33</v>
      </c>
      <c r="BK153" s="230">
        <f>ROUND(I153*H153,2)</f>
        <v>0</v>
      </c>
      <c r="BL153" s="17" t="s">
        <v>592</v>
      </c>
      <c r="BM153" s="229" t="s">
        <v>624</v>
      </c>
    </row>
    <row r="154" s="2" customFormat="1" ht="55.5" customHeight="1">
      <c r="A154" s="38"/>
      <c r="B154" s="39"/>
      <c r="C154" s="218" t="s">
        <v>240</v>
      </c>
      <c r="D154" s="218" t="s">
        <v>138</v>
      </c>
      <c r="E154" s="219" t="s">
        <v>625</v>
      </c>
      <c r="F154" s="220" t="s">
        <v>626</v>
      </c>
      <c r="G154" s="221" t="s">
        <v>156</v>
      </c>
      <c r="H154" s="222">
        <v>100.7</v>
      </c>
      <c r="I154" s="223"/>
      <c r="J154" s="224">
        <f>ROUND(I154*H154,2)</f>
        <v>0</v>
      </c>
      <c r="K154" s="220" t="s">
        <v>142</v>
      </c>
      <c r="L154" s="44"/>
      <c r="M154" s="225" t="s">
        <v>1</v>
      </c>
      <c r="N154" s="226" t="s">
        <v>42</v>
      </c>
      <c r="O154" s="91"/>
      <c r="P154" s="227">
        <f>O154*H154</f>
        <v>0</v>
      </c>
      <c r="Q154" s="227">
        <v>0</v>
      </c>
      <c r="R154" s="227">
        <f>Q154*H154</f>
        <v>0</v>
      </c>
      <c r="S154" s="227">
        <v>0</v>
      </c>
      <c r="T154" s="228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29" t="s">
        <v>592</v>
      </c>
      <c r="AT154" s="229" t="s">
        <v>138</v>
      </c>
      <c r="AU154" s="229" t="s">
        <v>86</v>
      </c>
      <c r="AY154" s="17" t="s">
        <v>136</v>
      </c>
      <c r="BE154" s="230">
        <f>IF(N154="základní",J154,0)</f>
        <v>0</v>
      </c>
      <c r="BF154" s="230">
        <f>IF(N154="snížená",J154,0)</f>
        <v>0</v>
      </c>
      <c r="BG154" s="230">
        <f>IF(N154="zákl. přenesená",J154,0)</f>
        <v>0</v>
      </c>
      <c r="BH154" s="230">
        <f>IF(N154="sníž. přenesená",J154,0)</f>
        <v>0</v>
      </c>
      <c r="BI154" s="230">
        <f>IF(N154="nulová",J154,0)</f>
        <v>0</v>
      </c>
      <c r="BJ154" s="17" t="s">
        <v>33</v>
      </c>
      <c r="BK154" s="230">
        <f>ROUND(I154*H154,2)</f>
        <v>0</v>
      </c>
      <c r="BL154" s="17" t="s">
        <v>592</v>
      </c>
      <c r="BM154" s="229" t="s">
        <v>627</v>
      </c>
    </row>
    <row r="155" s="2" customFormat="1" ht="37.8" customHeight="1">
      <c r="A155" s="38"/>
      <c r="B155" s="39"/>
      <c r="C155" s="218" t="s">
        <v>7</v>
      </c>
      <c r="D155" s="218" t="s">
        <v>138</v>
      </c>
      <c r="E155" s="219" t="s">
        <v>628</v>
      </c>
      <c r="F155" s="220" t="s">
        <v>629</v>
      </c>
      <c r="G155" s="221" t="s">
        <v>156</v>
      </c>
      <c r="H155" s="222">
        <v>100.7</v>
      </c>
      <c r="I155" s="223"/>
      <c r="J155" s="224">
        <f>ROUND(I155*H155,2)</f>
        <v>0</v>
      </c>
      <c r="K155" s="220" t="s">
        <v>142</v>
      </c>
      <c r="L155" s="44"/>
      <c r="M155" s="225" t="s">
        <v>1</v>
      </c>
      <c r="N155" s="226" t="s">
        <v>42</v>
      </c>
      <c r="O155" s="91"/>
      <c r="P155" s="227">
        <f>O155*H155</f>
        <v>0</v>
      </c>
      <c r="Q155" s="227">
        <v>0.20000000000000001</v>
      </c>
      <c r="R155" s="227">
        <f>Q155*H155</f>
        <v>20.140000000000001</v>
      </c>
      <c r="S155" s="227">
        <v>0</v>
      </c>
      <c r="T155" s="228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29" t="s">
        <v>592</v>
      </c>
      <c r="AT155" s="229" t="s">
        <v>138</v>
      </c>
      <c r="AU155" s="229" t="s">
        <v>86</v>
      </c>
      <c r="AY155" s="17" t="s">
        <v>136</v>
      </c>
      <c r="BE155" s="230">
        <f>IF(N155="základní",J155,0)</f>
        <v>0</v>
      </c>
      <c r="BF155" s="230">
        <f>IF(N155="snížená",J155,0)</f>
        <v>0</v>
      </c>
      <c r="BG155" s="230">
        <f>IF(N155="zákl. přenesená",J155,0)</f>
        <v>0</v>
      </c>
      <c r="BH155" s="230">
        <f>IF(N155="sníž. přenesená",J155,0)</f>
        <v>0</v>
      </c>
      <c r="BI155" s="230">
        <f>IF(N155="nulová",J155,0)</f>
        <v>0</v>
      </c>
      <c r="BJ155" s="17" t="s">
        <v>33</v>
      </c>
      <c r="BK155" s="230">
        <f>ROUND(I155*H155,2)</f>
        <v>0</v>
      </c>
      <c r="BL155" s="17" t="s">
        <v>592</v>
      </c>
      <c r="BM155" s="229" t="s">
        <v>630</v>
      </c>
    </row>
    <row r="156" s="2" customFormat="1" ht="33" customHeight="1">
      <c r="A156" s="38"/>
      <c r="B156" s="39"/>
      <c r="C156" s="218" t="s">
        <v>246</v>
      </c>
      <c r="D156" s="218" t="s">
        <v>138</v>
      </c>
      <c r="E156" s="219" t="s">
        <v>631</v>
      </c>
      <c r="F156" s="220" t="s">
        <v>632</v>
      </c>
      <c r="G156" s="221" t="s">
        <v>156</v>
      </c>
      <c r="H156" s="222">
        <v>100.7</v>
      </c>
      <c r="I156" s="223"/>
      <c r="J156" s="224">
        <f>ROUND(I156*H156,2)</f>
        <v>0</v>
      </c>
      <c r="K156" s="220" t="s">
        <v>142</v>
      </c>
      <c r="L156" s="44"/>
      <c r="M156" s="225" t="s">
        <v>1</v>
      </c>
      <c r="N156" s="226" t="s">
        <v>42</v>
      </c>
      <c r="O156" s="91"/>
      <c r="P156" s="227">
        <f>O156*H156</f>
        <v>0</v>
      </c>
      <c r="Q156" s="227">
        <v>0.00012</v>
      </c>
      <c r="R156" s="227">
        <f>Q156*H156</f>
        <v>0.012084000000000001</v>
      </c>
      <c r="S156" s="227">
        <v>0</v>
      </c>
      <c r="T156" s="228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29" t="s">
        <v>592</v>
      </c>
      <c r="AT156" s="229" t="s">
        <v>138</v>
      </c>
      <c r="AU156" s="229" t="s">
        <v>86</v>
      </c>
      <c r="AY156" s="17" t="s">
        <v>136</v>
      </c>
      <c r="BE156" s="230">
        <f>IF(N156="základní",J156,0)</f>
        <v>0</v>
      </c>
      <c r="BF156" s="230">
        <f>IF(N156="snížená",J156,0)</f>
        <v>0</v>
      </c>
      <c r="BG156" s="230">
        <f>IF(N156="zákl. přenesená",J156,0)</f>
        <v>0</v>
      </c>
      <c r="BH156" s="230">
        <f>IF(N156="sníž. přenesená",J156,0)</f>
        <v>0</v>
      </c>
      <c r="BI156" s="230">
        <f>IF(N156="nulová",J156,0)</f>
        <v>0</v>
      </c>
      <c r="BJ156" s="17" t="s">
        <v>33</v>
      </c>
      <c r="BK156" s="230">
        <f>ROUND(I156*H156,2)</f>
        <v>0</v>
      </c>
      <c r="BL156" s="17" t="s">
        <v>592</v>
      </c>
      <c r="BM156" s="229" t="s">
        <v>633</v>
      </c>
    </row>
    <row r="157" s="2" customFormat="1" ht="37.8" customHeight="1">
      <c r="A157" s="38"/>
      <c r="B157" s="39"/>
      <c r="C157" s="218" t="s">
        <v>250</v>
      </c>
      <c r="D157" s="218" t="s">
        <v>138</v>
      </c>
      <c r="E157" s="219" t="s">
        <v>634</v>
      </c>
      <c r="F157" s="220" t="s">
        <v>635</v>
      </c>
      <c r="G157" s="221" t="s">
        <v>156</v>
      </c>
      <c r="H157" s="222">
        <v>100.7</v>
      </c>
      <c r="I157" s="223"/>
      <c r="J157" s="224">
        <f>ROUND(I157*H157,2)</f>
        <v>0</v>
      </c>
      <c r="K157" s="220" t="s">
        <v>142</v>
      </c>
      <c r="L157" s="44"/>
      <c r="M157" s="225" t="s">
        <v>1</v>
      </c>
      <c r="N157" s="226" t="s">
        <v>42</v>
      </c>
      <c r="O157" s="91"/>
      <c r="P157" s="227">
        <f>O157*H157</f>
        <v>0</v>
      </c>
      <c r="Q157" s="227">
        <v>0</v>
      </c>
      <c r="R157" s="227">
        <f>Q157*H157</f>
        <v>0</v>
      </c>
      <c r="S157" s="227">
        <v>0</v>
      </c>
      <c r="T157" s="228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29" t="s">
        <v>592</v>
      </c>
      <c r="AT157" s="229" t="s">
        <v>138</v>
      </c>
      <c r="AU157" s="229" t="s">
        <v>86</v>
      </c>
      <c r="AY157" s="17" t="s">
        <v>136</v>
      </c>
      <c r="BE157" s="230">
        <f>IF(N157="základní",J157,0)</f>
        <v>0</v>
      </c>
      <c r="BF157" s="230">
        <f>IF(N157="snížená",J157,0)</f>
        <v>0</v>
      </c>
      <c r="BG157" s="230">
        <f>IF(N157="zákl. přenesená",J157,0)</f>
        <v>0</v>
      </c>
      <c r="BH157" s="230">
        <f>IF(N157="sníž. přenesená",J157,0)</f>
        <v>0</v>
      </c>
      <c r="BI157" s="230">
        <f>IF(N157="nulová",J157,0)</f>
        <v>0</v>
      </c>
      <c r="BJ157" s="17" t="s">
        <v>33</v>
      </c>
      <c r="BK157" s="230">
        <f>ROUND(I157*H157,2)</f>
        <v>0</v>
      </c>
      <c r="BL157" s="17" t="s">
        <v>592</v>
      </c>
      <c r="BM157" s="229" t="s">
        <v>636</v>
      </c>
    </row>
    <row r="158" s="2" customFormat="1" ht="33" customHeight="1">
      <c r="A158" s="38"/>
      <c r="B158" s="39"/>
      <c r="C158" s="264" t="s">
        <v>254</v>
      </c>
      <c r="D158" s="264" t="s">
        <v>192</v>
      </c>
      <c r="E158" s="265" t="s">
        <v>637</v>
      </c>
      <c r="F158" s="266" t="s">
        <v>638</v>
      </c>
      <c r="G158" s="267" t="s">
        <v>156</v>
      </c>
      <c r="H158" s="268">
        <v>105.735</v>
      </c>
      <c r="I158" s="269"/>
      <c r="J158" s="270">
        <f>ROUND(I158*H158,2)</f>
        <v>0</v>
      </c>
      <c r="K158" s="266" t="s">
        <v>142</v>
      </c>
      <c r="L158" s="271"/>
      <c r="M158" s="272" t="s">
        <v>1</v>
      </c>
      <c r="N158" s="273" t="s">
        <v>42</v>
      </c>
      <c r="O158" s="91"/>
      <c r="P158" s="227">
        <f>O158*H158</f>
        <v>0</v>
      </c>
      <c r="Q158" s="227">
        <v>0.00068999999999999997</v>
      </c>
      <c r="R158" s="227">
        <f>Q158*H158</f>
        <v>0.072957149999999998</v>
      </c>
      <c r="S158" s="227">
        <v>0</v>
      </c>
      <c r="T158" s="228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29" t="s">
        <v>596</v>
      </c>
      <c r="AT158" s="229" t="s">
        <v>192</v>
      </c>
      <c r="AU158" s="229" t="s">
        <v>86</v>
      </c>
      <c r="AY158" s="17" t="s">
        <v>136</v>
      </c>
      <c r="BE158" s="230">
        <f>IF(N158="základní",J158,0)</f>
        <v>0</v>
      </c>
      <c r="BF158" s="230">
        <f>IF(N158="snížená",J158,0)</f>
        <v>0</v>
      </c>
      <c r="BG158" s="230">
        <f>IF(N158="zákl. přenesená",J158,0)</f>
        <v>0</v>
      </c>
      <c r="BH158" s="230">
        <f>IF(N158="sníž. přenesená",J158,0)</f>
        <v>0</v>
      </c>
      <c r="BI158" s="230">
        <f>IF(N158="nulová",J158,0)</f>
        <v>0</v>
      </c>
      <c r="BJ158" s="17" t="s">
        <v>33</v>
      </c>
      <c r="BK158" s="230">
        <f>ROUND(I158*H158,2)</f>
        <v>0</v>
      </c>
      <c r="BL158" s="17" t="s">
        <v>596</v>
      </c>
      <c r="BM158" s="229" t="s">
        <v>639</v>
      </c>
    </row>
    <row r="159" s="13" customFormat="1">
      <c r="A159" s="13"/>
      <c r="B159" s="231"/>
      <c r="C159" s="232"/>
      <c r="D159" s="233" t="s">
        <v>145</v>
      </c>
      <c r="E159" s="232"/>
      <c r="F159" s="235" t="s">
        <v>640</v>
      </c>
      <c r="G159" s="232"/>
      <c r="H159" s="236">
        <v>105.735</v>
      </c>
      <c r="I159" s="237"/>
      <c r="J159" s="232"/>
      <c r="K159" s="232"/>
      <c r="L159" s="238"/>
      <c r="M159" s="239"/>
      <c r="N159" s="240"/>
      <c r="O159" s="240"/>
      <c r="P159" s="240"/>
      <c r="Q159" s="240"/>
      <c r="R159" s="240"/>
      <c r="S159" s="240"/>
      <c r="T159" s="241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2" t="s">
        <v>145</v>
      </c>
      <c r="AU159" s="242" t="s">
        <v>86</v>
      </c>
      <c r="AV159" s="13" t="s">
        <v>86</v>
      </c>
      <c r="AW159" s="13" t="s">
        <v>4</v>
      </c>
      <c r="AX159" s="13" t="s">
        <v>33</v>
      </c>
      <c r="AY159" s="242" t="s">
        <v>136</v>
      </c>
    </row>
    <row r="160" s="2" customFormat="1" ht="37.8" customHeight="1">
      <c r="A160" s="38"/>
      <c r="B160" s="39"/>
      <c r="C160" s="218" t="s">
        <v>258</v>
      </c>
      <c r="D160" s="218" t="s">
        <v>138</v>
      </c>
      <c r="E160" s="219" t="s">
        <v>641</v>
      </c>
      <c r="F160" s="220" t="s">
        <v>642</v>
      </c>
      <c r="G160" s="221" t="s">
        <v>232</v>
      </c>
      <c r="H160" s="222">
        <v>1</v>
      </c>
      <c r="I160" s="223"/>
      <c r="J160" s="224">
        <f>ROUND(I160*H160,2)</f>
        <v>0</v>
      </c>
      <c r="K160" s="220" t="s">
        <v>142</v>
      </c>
      <c r="L160" s="44"/>
      <c r="M160" s="225" t="s">
        <v>1</v>
      </c>
      <c r="N160" s="226" t="s">
        <v>42</v>
      </c>
      <c r="O160" s="91"/>
      <c r="P160" s="227">
        <f>O160*H160</f>
        <v>0</v>
      </c>
      <c r="Q160" s="227">
        <v>0.1522</v>
      </c>
      <c r="R160" s="227">
        <f>Q160*H160</f>
        <v>0.1522</v>
      </c>
      <c r="S160" s="227">
        <v>0</v>
      </c>
      <c r="T160" s="228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29" t="s">
        <v>592</v>
      </c>
      <c r="AT160" s="229" t="s">
        <v>138</v>
      </c>
      <c r="AU160" s="229" t="s">
        <v>86</v>
      </c>
      <c r="AY160" s="17" t="s">
        <v>136</v>
      </c>
      <c r="BE160" s="230">
        <f>IF(N160="základní",J160,0)</f>
        <v>0</v>
      </c>
      <c r="BF160" s="230">
        <f>IF(N160="snížená",J160,0)</f>
        <v>0</v>
      </c>
      <c r="BG160" s="230">
        <f>IF(N160="zákl. přenesená",J160,0)</f>
        <v>0</v>
      </c>
      <c r="BH160" s="230">
        <f>IF(N160="sníž. přenesená",J160,0)</f>
        <v>0</v>
      </c>
      <c r="BI160" s="230">
        <f>IF(N160="nulová",J160,0)</f>
        <v>0</v>
      </c>
      <c r="BJ160" s="17" t="s">
        <v>33</v>
      </c>
      <c r="BK160" s="230">
        <f>ROUND(I160*H160,2)</f>
        <v>0</v>
      </c>
      <c r="BL160" s="17" t="s">
        <v>592</v>
      </c>
      <c r="BM160" s="229" t="s">
        <v>643</v>
      </c>
    </row>
    <row r="161" s="15" customFormat="1">
      <c r="A161" s="15"/>
      <c r="B161" s="254"/>
      <c r="C161" s="255"/>
      <c r="D161" s="233" t="s">
        <v>145</v>
      </c>
      <c r="E161" s="256" t="s">
        <v>1</v>
      </c>
      <c r="F161" s="257" t="s">
        <v>644</v>
      </c>
      <c r="G161" s="255"/>
      <c r="H161" s="256" t="s">
        <v>1</v>
      </c>
      <c r="I161" s="258"/>
      <c r="J161" s="255"/>
      <c r="K161" s="255"/>
      <c r="L161" s="259"/>
      <c r="M161" s="260"/>
      <c r="N161" s="261"/>
      <c r="O161" s="261"/>
      <c r="P161" s="261"/>
      <c r="Q161" s="261"/>
      <c r="R161" s="261"/>
      <c r="S161" s="261"/>
      <c r="T161" s="262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T161" s="263" t="s">
        <v>145</v>
      </c>
      <c r="AU161" s="263" t="s">
        <v>86</v>
      </c>
      <c r="AV161" s="15" t="s">
        <v>33</v>
      </c>
      <c r="AW161" s="15" t="s">
        <v>32</v>
      </c>
      <c r="AX161" s="15" t="s">
        <v>77</v>
      </c>
      <c r="AY161" s="263" t="s">
        <v>136</v>
      </c>
    </row>
    <row r="162" s="15" customFormat="1">
      <c r="A162" s="15"/>
      <c r="B162" s="254"/>
      <c r="C162" s="255"/>
      <c r="D162" s="233" t="s">
        <v>145</v>
      </c>
      <c r="E162" s="256" t="s">
        <v>1</v>
      </c>
      <c r="F162" s="257" t="s">
        <v>645</v>
      </c>
      <c r="G162" s="255"/>
      <c r="H162" s="256" t="s">
        <v>1</v>
      </c>
      <c r="I162" s="258"/>
      <c r="J162" s="255"/>
      <c r="K162" s="255"/>
      <c r="L162" s="259"/>
      <c r="M162" s="260"/>
      <c r="N162" s="261"/>
      <c r="O162" s="261"/>
      <c r="P162" s="261"/>
      <c r="Q162" s="261"/>
      <c r="R162" s="261"/>
      <c r="S162" s="261"/>
      <c r="T162" s="262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T162" s="263" t="s">
        <v>145</v>
      </c>
      <c r="AU162" s="263" t="s">
        <v>86</v>
      </c>
      <c r="AV162" s="15" t="s">
        <v>33</v>
      </c>
      <c r="AW162" s="15" t="s">
        <v>32</v>
      </c>
      <c r="AX162" s="15" t="s">
        <v>77</v>
      </c>
      <c r="AY162" s="263" t="s">
        <v>136</v>
      </c>
    </row>
    <row r="163" s="13" customFormat="1">
      <c r="A163" s="13"/>
      <c r="B163" s="231"/>
      <c r="C163" s="232"/>
      <c r="D163" s="233" t="s">
        <v>145</v>
      </c>
      <c r="E163" s="234" t="s">
        <v>1</v>
      </c>
      <c r="F163" s="235" t="s">
        <v>33</v>
      </c>
      <c r="G163" s="232"/>
      <c r="H163" s="236">
        <v>1</v>
      </c>
      <c r="I163" s="237"/>
      <c r="J163" s="232"/>
      <c r="K163" s="232"/>
      <c r="L163" s="238"/>
      <c r="M163" s="239"/>
      <c r="N163" s="240"/>
      <c r="O163" s="240"/>
      <c r="P163" s="240"/>
      <c r="Q163" s="240"/>
      <c r="R163" s="240"/>
      <c r="S163" s="240"/>
      <c r="T163" s="241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2" t="s">
        <v>145</v>
      </c>
      <c r="AU163" s="242" t="s">
        <v>86</v>
      </c>
      <c r="AV163" s="13" t="s">
        <v>86</v>
      </c>
      <c r="AW163" s="13" t="s">
        <v>32</v>
      </c>
      <c r="AX163" s="13" t="s">
        <v>77</v>
      </c>
      <c r="AY163" s="242" t="s">
        <v>136</v>
      </c>
    </row>
    <row r="164" s="14" customFormat="1">
      <c r="A164" s="14"/>
      <c r="B164" s="243"/>
      <c r="C164" s="244"/>
      <c r="D164" s="233" t="s">
        <v>145</v>
      </c>
      <c r="E164" s="245" t="s">
        <v>1</v>
      </c>
      <c r="F164" s="246" t="s">
        <v>147</v>
      </c>
      <c r="G164" s="244"/>
      <c r="H164" s="247">
        <v>1</v>
      </c>
      <c r="I164" s="248"/>
      <c r="J164" s="244"/>
      <c r="K164" s="244"/>
      <c r="L164" s="249"/>
      <c r="M164" s="250"/>
      <c r="N164" s="251"/>
      <c r="O164" s="251"/>
      <c r="P164" s="251"/>
      <c r="Q164" s="251"/>
      <c r="R164" s="251"/>
      <c r="S164" s="251"/>
      <c r="T164" s="252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53" t="s">
        <v>145</v>
      </c>
      <c r="AU164" s="253" t="s">
        <v>86</v>
      </c>
      <c r="AV164" s="14" t="s">
        <v>143</v>
      </c>
      <c r="AW164" s="14" t="s">
        <v>32</v>
      </c>
      <c r="AX164" s="14" t="s">
        <v>33</v>
      </c>
      <c r="AY164" s="253" t="s">
        <v>136</v>
      </c>
    </row>
    <row r="165" s="2" customFormat="1" ht="37.8" customHeight="1">
      <c r="A165" s="38"/>
      <c r="B165" s="39"/>
      <c r="C165" s="264" t="s">
        <v>262</v>
      </c>
      <c r="D165" s="264" t="s">
        <v>192</v>
      </c>
      <c r="E165" s="265" t="s">
        <v>646</v>
      </c>
      <c r="F165" s="266" t="s">
        <v>647</v>
      </c>
      <c r="G165" s="267" t="s">
        <v>232</v>
      </c>
      <c r="H165" s="268">
        <v>1</v>
      </c>
      <c r="I165" s="269"/>
      <c r="J165" s="270">
        <f>ROUND(I165*H165,2)</f>
        <v>0</v>
      </c>
      <c r="K165" s="266" t="s">
        <v>142</v>
      </c>
      <c r="L165" s="271"/>
      <c r="M165" s="279" t="s">
        <v>1</v>
      </c>
      <c r="N165" s="280" t="s">
        <v>42</v>
      </c>
      <c r="O165" s="276"/>
      <c r="P165" s="277">
        <f>O165*H165</f>
        <v>0</v>
      </c>
      <c r="Q165" s="277">
        <v>0.021000000000000001</v>
      </c>
      <c r="R165" s="277">
        <f>Q165*H165</f>
        <v>0.021000000000000001</v>
      </c>
      <c r="S165" s="277">
        <v>0</v>
      </c>
      <c r="T165" s="278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29" t="s">
        <v>596</v>
      </c>
      <c r="AT165" s="229" t="s">
        <v>192</v>
      </c>
      <c r="AU165" s="229" t="s">
        <v>86</v>
      </c>
      <c r="AY165" s="17" t="s">
        <v>136</v>
      </c>
      <c r="BE165" s="230">
        <f>IF(N165="základní",J165,0)</f>
        <v>0</v>
      </c>
      <c r="BF165" s="230">
        <f>IF(N165="snížená",J165,0)</f>
        <v>0</v>
      </c>
      <c r="BG165" s="230">
        <f>IF(N165="zákl. přenesená",J165,0)</f>
        <v>0</v>
      </c>
      <c r="BH165" s="230">
        <f>IF(N165="sníž. přenesená",J165,0)</f>
        <v>0</v>
      </c>
      <c r="BI165" s="230">
        <f>IF(N165="nulová",J165,0)</f>
        <v>0</v>
      </c>
      <c r="BJ165" s="17" t="s">
        <v>33</v>
      </c>
      <c r="BK165" s="230">
        <f>ROUND(I165*H165,2)</f>
        <v>0</v>
      </c>
      <c r="BL165" s="17" t="s">
        <v>596</v>
      </c>
      <c r="BM165" s="229" t="s">
        <v>648</v>
      </c>
    </row>
    <row r="166" s="2" customFormat="1" ht="6.96" customHeight="1">
      <c r="A166" s="38"/>
      <c r="B166" s="66"/>
      <c r="C166" s="67"/>
      <c r="D166" s="67"/>
      <c r="E166" s="67"/>
      <c r="F166" s="67"/>
      <c r="G166" s="67"/>
      <c r="H166" s="67"/>
      <c r="I166" s="67"/>
      <c r="J166" s="67"/>
      <c r="K166" s="67"/>
      <c r="L166" s="44"/>
      <c r="M166" s="38"/>
      <c r="O166" s="38"/>
      <c r="P166" s="38"/>
      <c r="Q166" s="38"/>
      <c r="R166" s="38"/>
      <c r="S166" s="38"/>
      <c r="T166" s="38"/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</row>
  </sheetData>
  <sheetProtection sheet="1" autoFilter="0" formatColumns="0" formatRows="0" objects="1" scenarios="1" spinCount="100000" saltValue="fThyUGP/lqEW6pfU7NrC8m2kWjdBCFi0eIWeU6EaoXYcn7TPBZAHE+pDuqn3XMVFFtaOG5b1JPgsawKtUxr96w==" hashValue="mBO7v9sYEKj9ghWa/0bZd2WQnyIKK17N0ANebjandsHP/VjDc/dAlafV/3RzsKgKXjHPwRfRKGtWBQf0LR6vlw==" algorithmName="SHA-512" password="C731"/>
  <autoFilter ref="C122:K165"/>
  <mergeCells count="9">
    <mergeCell ref="E7:H7"/>
    <mergeCell ref="E9:H9"/>
    <mergeCell ref="E18:H18"/>
    <mergeCell ref="E27:H27"/>
    <mergeCell ref="E85:H85"/>
    <mergeCell ref="E87:H87"/>
    <mergeCell ref="E113:H113"/>
    <mergeCell ref="E115:H11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101</v>
      </c>
    </row>
    <row r="3" s="1" customFormat="1" ht="6.96" customHeight="1">
      <c r="B3" s="136"/>
      <c r="C3" s="137"/>
      <c r="D3" s="137"/>
      <c r="E3" s="137"/>
      <c r="F3" s="137"/>
      <c r="G3" s="137"/>
      <c r="H3" s="137"/>
      <c r="I3" s="137"/>
      <c r="J3" s="137"/>
      <c r="K3" s="137"/>
      <c r="L3" s="20"/>
      <c r="AT3" s="17" t="s">
        <v>86</v>
      </c>
    </row>
    <row r="4" s="1" customFormat="1" ht="24.96" customHeight="1">
      <c r="B4" s="20"/>
      <c r="D4" s="138" t="s">
        <v>105</v>
      </c>
      <c r="L4" s="20"/>
      <c r="M4" s="13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0" t="s">
        <v>16</v>
      </c>
      <c r="L6" s="20"/>
    </row>
    <row r="7" s="1" customFormat="1" ht="26.25" customHeight="1">
      <c r="B7" s="20"/>
      <c r="E7" s="141" t="str">
        <f>'Rekapitulace stavby'!K6</f>
        <v>Výstavba víceúčelového areálu pro sportovní a volnočasové aktivity v obci Volfířov</v>
      </c>
      <c r="F7" s="140"/>
      <c r="G7" s="140"/>
      <c r="H7" s="140"/>
      <c r="L7" s="20"/>
    </row>
    <row r="8" s="2" customFormat="1" ht="12" customHeight="1">
      <c r="A8" s="38"/>
      <c r="B8" s="44"/>
      <c r="C8" s="38"/>
      <c r="D8" s="140" t="s">
        <v>106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2" t="s">
        <v>649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0" t="s">
        <v>18</v>
      </c>
      <c r="E11" s="38"/>
      <c r="F11" s="143" t="s">
        <v>1</v>
      </c>
      <c r="G11" s="38"/>
      <c r="H11" s="38"/>
      <c r="I11" s="140" t="s">
        <v>19</v>
      </c>
      <c r="J11" s="143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0" t="s">
        <v>20</v>
      </c>
      <c r="E12" s="38"/>
      <c r="F12" s="143" t="s">
        <v>21</v>
      </c>
      <c r="G12" s="38"/>
      <c r="H12" s="38"/>
      <c r="I12" s="140" t="s">
        <v>22</v>
      </c>
      <c r="J12" s="144" t="str">
        <f>'Rekapitulace stavby'!AN8</f>
        <v>13. 2. 2023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0" t="s">
        <v>24</v>
      </c>
      <c r="E14" s="38"/>
      <c r="F14" s="38"/>
      <c r="G14" s="38"/>
      <c r="H14" s="38"/>
      <c r="I14" s="140" t="s">
        <v>25</v>
      </c>
      <c r="J14" s="143" t="s">
        <v>1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3" t="s">
        <v>26</v>
      </c>
      <c r="F15" s="38"/>
      <c r="G15" s="38"/>
      <c r="H15" s="38"/>
      <c r="I15" s="140" t="s">
        <v>27</v>
      </c>
      <c r="J15" s="143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0" t="s">
        <v>28</v>
      </c>
      <c r="E17" s="38"/>
      <c r="F17" s="38"/>
      <c r="G17" s="38"/>
      <c r="H17" s="38"/>
      <c r="I17" s="140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3"/>
      <c r="G18" s="143"/>
      <c r="H18" s="143"/>
      <c r="I18" s="140" t="s">
        <v>27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0" t="s">
        <v>30</v>
      </c>
      <c r="E20" s="38"/>
      <c r="F20" s="38"/>
      <c r="G20" s="38"/>
      <c r="H20" s="38"/>
      <c r="I20" s="140" t="s">
        <v>25</v>
      </c>
      <c r="J20" s="143" t="s">
        <v>1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3" t="s">
        <v>31</v>
      </c>
      <c r="F21" s="38"/>
      <c r="G21" s="38"/>
      <c r="H21" s="38"/>
      <c r="I21" s="140" t="s">
        <v>27</v>
      </c>
      <c r="J21" s="143" t="s">
        <v>1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0" t="s">
        <v>34</v>
      </c>
      <c r="E23" s="38"/>
      <c r="F23" s="38"/>
      <c r="G23" s="38"/>
      <c r="H23" s="38"/>
      <c r="I23" s="140" t="s">
        <v>25</v>
      </c>
      <c r="J23" s="143" t="s">
        <v>1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3" t="s">
        <v>35</v>
      </c>
      <c r="F24" s="38"/>
      <c r="G24" s="38"/>
      <c r="H24" s="38"/>
      <c r="I24" s="140" t="s">
        <v>27</v>
      </c>
      <c r="J24" s="143" t="s">
        <v>1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0" t="s">
        <v>36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5"/>
      <c r="B27" s="146"/>
      <c r="C27" s="145"/>
      <c r="D27" s="145"/>
      <c r="E27" s="147" t="s">
        <v>1</v>
      </c>
      <c r="F27" s="147"/>
      <c r="G27" s="147"/>
      <c r="H27" s="147"/>
      <c r="I27" s="145"/>
      <c r="J27" s="145"/>
      <c r="K27" s="145"/>
      <c r="L27" s="148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9"/>
      <c r="E29" s="149"/>
      <c r="F29" s="149"/>
      <c r="G29" s="149"/>
      <c r="H29" s="149"/>
      <c r="I29" s="149"/>
      <c r="J29" s="149"/>
      <c r="K29" s="149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0" t="s">
        <v>37</v>
      </c>
      <c r="E30" s="38"/>
      <c r="F30" s="38"/>
      <c r="G30" s="38"/>
      <c r="H30" s="38"/>
      <c r="I30" s="38"/>
      <c r="J30" s="151">
        <f>ROUND(J128, 0)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9"/>
      <c r="E31" s="149"/>
      <c r="F31" s="149"/>
      <c r="G31" s="149"/>
      <c r="H31" s="149"/>
      <c r="I31" s="149"/>
      <c r="J31" s="149"/>
      <c r="K31" s="149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2" t="s">
        <v>39</v>
      </c>
      <c r="G32" s="38"/>
      <c r="H32" s="38"/>
      <c r="I32" s="152" t="s">
        <v>38</v>
      </c>
      <c r="J32" s="152" t="s">
        <v>40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3" t="s">
        <v>41</v>
      </c>
      <c r="E33" s="140" t="s">
        <v>42</v>
      </c>
      <c r="F33" s="154">
        <f>ROUND((SUM(BE128:BE330)),  0)</f>
        <v>0</v>
      </c>
      <c r="G33" s="38"/>
      <c r="H33" s="38"/>
      <c r="I33" s="155">
        <v>0.20999999999999999</v>
      </c>
      <c r="J33" s="154">
        <f>ROUND(((SUM(BE128:BE330))*I33),  0)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0" t="s">
        <v>43</v>
      </c>
      <c r="F34" s="154">
        <f>ROUND((SUM(BF128:BF330)),  0)</f>
        <v>0</v>
      </c>
      <c r="G34" s="38"/>
      <c r="H34" s="38"/>
      <c r="I34" s="155">
        <v>0.14999999999999999</v>
      </c>
      <c r="J34" s="154">
        <f>ROUND(((SUM(BF128:BF330))*I34),  0)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0" t="s">
        <v>44</v>
      </c>
      <c r="F35" s="154">
        <f>ROUND((SUM(BG128:BG330)),  0)</f>
        <v>0</v>
      </c>
      <c r="G35" s="38"/>
      <c r="H35" s="38"/>
      <c r="I35" s="155">
        <v>0.20999999999999999</v>
      </c>
      <c r="J35" s="154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0" t="s">
        <v>45</v>
      </c>
      <c r="F36" s="154">
        <f>ROUND((SUM(BH128:BH330)),  0)</f>
        <v>0</v>
      </c>
      <c r="G36" s="38"/>
      <c r="H36" s="38"/>
      <c r="I36" s="155">
        <v>0.14999999999999999</v>
      </c>
      <c r="J36" s="154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0" t="s">
        <v>46</v>
      </c>
      <c r="F37" s="154">
        <f>ROUND((SUM(BI128:BI330)),  0)</f>
        <v>0</v>
      </c>
      <c r="G37" s="38"/>
      <c r="H37" s="38"/>
      <c r="I37" s="155">
        <v>0</v>
      </c>
      <c r="J37" s="154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6"/>
      <c r="D39" s="157" t="s">
        <v>47</v>
      </c>
      <c r="E39" s="158"/>
      <c r="F39" s="158"/>
      <c r="G39" s="159" t="s">
        <v>48</v>
      </c>
      <c r="H39" s="160" t="s">
        <v>49</v>
      </c>
      <c r="I39" s="158"/>
      <c r="J39" s="161">
        <f>SUM(J30:J37)</f>
        <v>0</v>
      </c>
      <c r="K39" s="162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63" t="s">
        <v>50</v>
      </c>
      <c r="E50" s="164"/>
      <c r="F50" s="164"/>
      <c r="G50" s="163" t="s">
        <v>51</v>
      </c>
      <c r="H50" s="164"/>
      <c r="I50" s="164"/>
      <c r="J50" s="164"/>
      <c r="K50" s="16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65" t="s">
        <v>52</v>
      </c>
      <c r="E61" s="166"/>
      <c r="F61" s="167" t="s">
        <v>53</v>
      </c>
      <c r="G61" s="165" t="s">
        <v>52</v>
      </c>
      <c r="H61" s="166"/>
      <c r="I61" s="166"/>
      <c r="J61" s="168" t="s">
        <v>53</v>
      </c>
      <c r="K61" s="16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63" t="s">
        <v>54</v>
      </c>
      <c r="E65" s="169"/>
      <c r="F65" s="169"/>
      <c r="G65" s="163" t="s">
        <v>55</v>
      </c>
      <c r="H65" s="169"/>
      <c r="I65" s="169"/>
      <c r="J65" s="169"/>
      <c r="K65" s="16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65" t="s">
        <v>52</v>
      </c>
      <c r="E76" s="166"/>
      <c r="F76" s="167" t="s">
        <v>53</v>
      </c>
      <c r="G76" s="165" t="s">
        <v>52</v>
      </c>
      <c r="H76" s="166"/>
      <c r="I76" s="166"/>
      <c r="J76" s="168" t="s">
        <v>53</v>
      </c>
      <c r="K76" s="16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0"/>
      <c r="C77" s="171"/>
      <c r="D77" s="171"/>
      <c r="E77" s="171"/>
      <c r="F77" s="171"/>
      <c r="G77" s="171"/>
      <c r="H77" s="171"/>
      <c r="I77" s="171"/>
      <c r="J77" s="171"/>
      <c r="K77" s="17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72"/>
      <c r="C81" s="173"/>
      <c r="D81" s="173"/>
      <c r="E81" s="173"/>
      <c r="F81" s="173"/>
      <c r="G81" s="173"/>
      <c r="H81" s="173"/>
      <c r="I81" s="173"/>
      <c r="J81" s="173"/>
      <c r="K81" s="17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108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26.25" customHeight="1">
      <c r="A85" s="38"/>
      <c r="B85" s="39"/>
      <c r="C85" s="40"/>
      <c r="D85" s="40"/>
      <c r="E85" s="174" t="str">
        <f>E7</f>
        <v>Výstavba víceúčelového areálu pro sportovní a volnočasové aktivity v obci Volfířov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106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SO02 - Šatna a sklad sportovního vybavení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 xml:space="preserve"> </v>
      </c>
      <c r="G89" s="40"/>
      <c r="H89" s="40"/>
      <c r="I89" s="32" t="s">
        <v>22</v>
      </c>
      <c r="J89" s="79" t="str">
        <f>IF(J12="","",J12)</f>
        <v>13. 2. 2023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24</v>
      </c>
      <c r="D91" s="40"/>
      <c r="E91" s="40"/>
      <c r="F91" s="27" t="str">
        <f>E15</f>
        <v>Obec Volfířov</v>
      </c>
      <c r="G91" s="40"/>
      <c r="H91" s="40"/>
      <c r="I91" s="32" t="s">
        <v>30</v>
      </c>
      <c r="J91" s="36" t="str">
        <f>E21</f>
        <v>f-plan spol. s r.o.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28</v>
      </c>
      <c r="D92" s="40"/>
      <c r="E92" s="40"/>
      <c r="F92" s="27" t="str">
        <f>IF(E18="","",E18)</f>
        <v>Vyplň údaj</v>
      </c>
      <c r="G92" s="40"/>
      <c r="H92" s="40"/>
      <c r="I92" s="32" t="s">
        <v>34</v>
      </c>
      <c r="J92" s="36" t="str">
        <f>E24</f>
        <v>Martin Lang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75" t="s">
        <v>109</v>
      </c>
      <c r="D94" s="176"/>
      <c r="E94" s="176"/>
      <c r="F94" s="176"/>
      <c r="G94" s="176"/>
      <c r="H94" s="176"/>
      <c r="I94" s="176"/>
      <c r="J94" s="177" t="s">
        <v>110</v>
      </c>
      <c r="K94" s="176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78" t="s">
        <v>111</v>
      </c>
      <c r="D96" s="40"/>
      <c r="E96" s="40"/>
      <c r="F96" s="40"/>
      <c r="G96" s="40"/>
      <c r="H96" s="40"/>
      <c r="I96" s="40"/>
      <c r="J96" s="110">
        <f>J128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112</v>
      </c>
    </row>
    <row r="97" s="9" customFormat="1" ht="24.96" customHeight="1">
      <c r="A97" s="9"/>
      <c r="B97" s="179"/>
      <c r="C97" s="180"/>
      <c r="D97" s="181" t="s">
        <v>113</v>
      </c>
      <c r="E97" s="182"/>
      <c r="F97" s="182"/>
      <c r="G97" s="182"/>
      <c r="H97" s="182"/>
      <c r="I97" s="182"/>
      <c r="J97" s="183">
        <f>J129</f>
        <v>0</v>
      </c>
      <c r="K97" s="180"/>
      <c r="L97" s="18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5"/>
      <c r="C98" s="186"/>
      <c r="D98" s="187" t="s">
        <v>114</v>
      </c>
      <c r="E98" s="188"/>
      <c r="F98" s="188"/>
      <c r="G98" s="188"/>
      <c r="H98" s="188"/>
      <c r="I98" s="188"/>
      <c r="J98" s="189">
        <f>J130</f>
        <v>0</v>
      </c>
      <c r="K98" s="186"/>
      <c r="L98" s="19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5"/>
      <c r="C99" s="186"/>
      <c r="D99" s="187" t="s">
        <v>650</v>
      </c>
      <c r="E99" s="188"/>
      <c r="F99" s="188"/>
      <c r="G99" s="188"/>
      <c r="H99" s="188"/>
      <c r="I99" s="188"/>
      <c r="J99" s="189">
        <f>J150</f>
        <v>0</v>
      </c>
      <c r="K99" s="186"/>
      <c r="L99" s="19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5"/>
      <c r="C100" s="186"/>
      <c r="D100" s="187" t="s">
        <v>119</v>
      </c>
      <c r="E100" s="188"/>
      <c r="F100" s="188"/>
      <c r="G100" s="188"/>
      <c r="H100" s="188"/>
      <c r="I100" s="188"/>
      <c r="J100" s="189">
        <f>J163</f>
        <v>0</v>
      </c>
      <c r="K100" s="186"/>
      <c r="L100" s="19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5"/>
      <c r="C101" s="186"/>
      <c r="D101" s="187" t="s">
        <v>120</v>
      </c>
      <c r="E101" s="188"/>
      <c r="F101" s="188"/>
      <c r="G101" s="188"/>
      <c r="H101" s="188"/>
      <c r="I101" s="188"/>
      <c r="J101" s="189">
        <f>J172</f>
        <v>0</v>
      </c>
      <c r="K101" s="186"/>
      <c r="L101" s="19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9" customFormat="1" ht="24.96" customHeight="1">
      <c r="A102" s="9"/>
      <c r="B102" s="179"/>
      <c r="C102" s="180"/>
      <c r="D102" s="181" t="s">
        <v>567</v>
      </c>
      <c r="E102" s="182"/>
      <c r="F102" s="182"/>
      <c r="G102" s="182"/>
      <c r="H102" s="182"/>
      <c r="I102" s="182"/>
      <c r="J102" s="183">
        <f>J174</f>
        <v>0</v>
      </c>
      <c r="K102" s="180"/>
      <c r="L102" s="184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10" customFormat="1" ht="19.92" customHeight="1">
      <c r="A103" s="10"/>
      <c r="B103" s="185"/>
      <c r="C103" s="186"/>
      <c r="D103" s="187" t="s">
        <v>568</v>
      </c>
      <c r="E103" s="188"/>
      <c r="F103" s="188"/>
      <c r="G103" s="188"/>
      <c r="H103" s="188"/>
      <c r="I103" s="188"/>
      <c r="J103" s="189">
        <f>J175</f>
        <v>0</v>
      </c>
      <c r="K103" s="186"/>
      <c r="L103" s="19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85"/>
      <c r="C104" s="186"/>
      <c r="D104" s="187" t="s">
        <v>651</v>
      </c>
      <c r="E104" s="188"/>
      <c r="F104" s="188"/>
      <c r="G104" s="188"/>
      <c r="H104" s="188"/>
      <c r="I104" s="188"/>
      <c r="J104" s="189">
        <f>J197</f>
        <v>0</v>
      </c>
      <c r="K104" s="186"/>
      <c r="L104" s="19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85"/>
      <c r="C105" s="186"/>
      <c r="D105" s="187" t="s">
        <v>652</v>
      </c>
      <c r="E105" s="188"/>
      <c r="F105" s="188"/>
      <c r="G105" s="188"/>
      <c r="H105" s="188"/>
      <c r="I105" s="188"/>
      <c r="J105" s="189">
        <f>J258</f>
        <v>0</v>
      </c>
      <c r="K105" s="186"/>
      <c r="L105" s="19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85"/>
      <c r="C106" s="186"/>
      <c r="D106" s="187" t="s">
        <v>653</v>
      </c>
      <c r="E106" s="188"/>
      <c r="F106" s="188"/>
      <c r="G106" s="188"/>
      <c r="H106" s="188"/>
      <c r="I106" s="188"/>
      <c r="J106" s="189">
        <f>J278</f>
        <v>0</v>
      </c>
      <c r="K106" s="186"/>
      <c r="L106" s="19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85"/>
      <c r="C107" s="186"/>
      <c r="D107" s="187" t="s">
        <v>654</v>
      </c>
      <c r="E107" s="188"/>
      <c r="F107" s="188"/>
      <c r="G107" s="188"/>
      <c r="H107" s="188"/>
      <c r="I107" s="188"/>
      <c r="J107" s="189">
        <f>J300</f>
        <v>0</v>
      </c>
      <c r="K107" s="186"/>
      <c r="L107" s="19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85"/>
      <c r="C108" s="186"/>
      <c r="D108" s="187" t="s">
        <v>655</v>
      </c>
      <c r="E108" s="188"/>
      <c r="F108" s="188"/>
      <c r="G108" s="188"/>
      <c r="H108" s="188"/>
      <c r="I108" s="188"/>
      <c r="J108" s="189">
        <f>J314</f>
        <v>0</v>
      </c>
      <c r="K108" s="186"/>
      <c r="L108" s="19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2" customFormat="1" ht="21.84" customHeight="1">
      <c r="A109" s="38"/>
      <c r="B109" s="39"/>
      <c r="C109" s="40"/>
      <c r="D109" s="40"/>
      <c r="E109" s="40"/>
      <c r="F109" s="40"/>
      <c r="G109" s="40"/>
      <c r="H109" s="40"/>
      <c r="I109" s="40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6.96" customHeight="1">
      <c r="A110" s="38"/>
      <c r="B110" s="66"/>
      <c r="C110" s="67"/>
      <c r="D110" s="67"/>
      <c r="E110" s="67"/>
      <c r="F110" s="67"/>
      <c r="G110" s="67"/>
      <c r="H110" s="67"/>
      <c r="I110" s="67"/>
      <c r="J110" s="67"/>
      <c r="K110" s="67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4" s="2" customFormat="1" ht="6.96" customHeight="1">
      <c r="A114" s="38"/>
      <c r="B114" s="68"/>
      <c r="C114" s="69"/>
      <c r="D114" s="69"/>
      <c r="E114" s="69"/>
      <c r="F114" s="69"/>
      <c r="G114" s="69"/>
      <c r="H114" s="69"/>
      <c r="I114" s="69"/>
      <c r="J114" s="69"/>
      <c r="K114" s="69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24.96" customHeight="1">
      <c r="A115" s="38"/>
      <c r="B115" s="39"/>
      <c r="C115" s="23" t="s">
        <v>121</v>
      </c>
      <c r="D115" s="40"/>
      <c r="E115" s="40"/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6.96" customHeight="1">
      <c r="A116" s="38"/>
      <c r="B116" s="39"/>
      <c r="C116" s="40"/>
      <c r="D116" s="40"/>
      <c r="E116" s="40"/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2" customHeight="1">
      <c r="A117" s="38"/>
      <c r="B117" s="39"/>
      <c r="C117" s="32" t="s">
        <v>16</v>
      </c>
      <c r="D117" s="40"/>
      <c r="E117" s="40"/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26.25" customHeight="1">
      <c r="A118" s="38"/>
      <c r="B118" s="39"/>
      <c r="C118" s="40"/>
      <c r="D118" s="40"/>
      <c r="E118" s="174" t="str">
        <f>E7</f>
        <v>Výstavba víceúčelového areálu pro sportovní a volnočasové aktivity v obci Volfířov</v>
      </c>
      <c r="F118" s="32"/>
      <c r="G118" s="32"/>
      <c r="H118" s="32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2" customHeight="1">
      <c r="A119" s="38"/>
      <c r="B119" s="39"/>
      <c r="C119" s="32" t="s">
        <v>106</v>
      </c>
      <c r="D119" s="40"/>
      <c r="E119" s="40"/>
      <c r="F119" s="40"/>
      <c r="G119" s="40"/>
      <c r="H119" s="40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6.5" customHeight="1">
      <c r="A120" s="38"/>
      <c r="B120" s="39"/>
      <c r="C120" s="40"/>
      <c r="D120" s="40"/>
      <c r="E120" s="76" t="str">
        <f>E9</f>
        <v>SO02 - Šatna a sklad sportovního vybavení</v>
      </c>
      <c r="F120" s="40"/>
      <c r="G120" s="40"/>
      <c r="H120" s="40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6.96" customHeight="1">
      <c r="A121" s="38"/>
      <c r="B121" s="39"/>
      <c r="C121" s="40"/>
      <c r="D121" s="40"/>
      <c r="E121" s="40"/>
      <c r="F121" s="40"/>
      <c r="G121" s="40"/>
      <c r="H121" s="40"/>
      <c r="I121" s="40"/>
      <c r="J121" s="40"/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2" customHeight="1">
      <c r="A122" s="38"/>
      <c r="B122" s="39"/>
      <c r="C122" s="32" t="s">
        <v>20</v>
      </c>
      <c r="D122" s="40"/>
      <c r="E122" s="40"/>
      <c r="F122" s="27" t="str">
        <f>F12</f>
        <v xml:space="preserve"> </v>
      </c>
      <c r="G122" s="40"/>
      <c r="H122" s="40"/>
      <c r="I122" s="32" t="s">
        <v>22</v>
      </c>
      <c r="J122" s="79" t="str">
        <f>IF(J12="","",J12)</f>
        <v>13. 2. 2023</v>
      </c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6.96" customHeight="1">
      <c r="A123" s="38"/>
      <c r="B123" s="39"/>
      <c r="C123" s="40"/>
      <c r="D123" s="40"/>
      <c r="E123" s="40"/>
      <c r="F123" s="40"/>
      <c r="G123" s="40"/>
      <c r="H123" s="40"/>
      <c r="I123" s="40"/>
      <c r="J123" s="40"/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15.15" customHeight="1">
      <c r="A124" s="38"/>
      <c r="B124" s="39"/>
      <c r="C124" s="32" t="s">
        <v>24</v>
      </c>
      <c r="D124" s="40"/>
      <c r="E124" s="40"/>
      <c r="F124" s="27" t="str">
        <f>E15</f>
        <v>Obec Volfířov</v>
      </c>
      <c r="G124" s="40"/>
      <c r="H124" s="40"/>
      <c r="I124" s="32" t="s">
        <v>30</v>
      </c>
      <c r="J124" s="36" t="str">
        <f>E21</f>
        <v>f-plan spol. s r.o.</v>
      </c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15.15" customHeight="1">
      <c r="A125" s="38"/>
      <c r="B125" s="39"/>
      <c r="C125" s="32" t="s">
        <v>28</v>
      </c>
      <c r="D125" s="40"/>
      <c r="E125" s="40"/>
      <c r="F125" s="27" t="str">
        <f>IF(E18="","",E18)</f>
        <v>Vyplň údaj</v>
      </c>
      <c r="G125" s="40"/>
      <c r="H125" s="40"/>
      <c r="I125" s="32" t="s">
        <v>34</v>
      </c>
      <c r="J125" s="36" t="str">
        <f>E24</f>
        <v>Martin Lang</v>
      </c>
      <c r="K125" s="40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2" customFormat="1" ht="10.32" customHeight="1">
      <c r="A126" s="38"/>
      <c r="B126" s="39"/>
      <c r="C126" s="40"/>
      <c r="D126" s="40"/>
      <c r="E126" s="40"/>
      <c r="F126" s="40"/>
      <c r="G126" s="40"/>
      <c r="H126" s="40"/>
      <c r="I126" s="40"/>
      <c r="J126" s="40"/>
      <c r="K126" s="40"/>
      <c r="L126" s="63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11" customFormat="1" ht="29.28" customHeight="1">
      <c r="A127" s="191"/>
      <c r="B127" s="192"/>
      <c r="C127" s="193" t="s">
        <v>122</v>
      </c>
      <c r="D127" s="194" t="s">
        <v>62</v>
      </c>
      <c r="E127" s="194" t="s">
        <v>58</v>
      </c>
      <c r="F127" s="194" t="s">
        <v>59</v>
      </c>
      <c r="G127" s="194" t="s">
        <v>123</v>
      </c>
      <c r="H127" s="194" t="s">
        <v>124</v>
      </c>
      <c r="I127" s="194" t="s">
        <v>125</v>
      </c>
      <c r="J127" s="194" t="s">
        <v>110</v>
      </c>
      <c r="K127" s="195" t="s">
        <v>126</v>
      </c>
      <c r="L127" s="196"/>
      <c r="M127" s="100" t="s">
        <v>1</v>
      </c>
      <c r="N127" s="101" t="s">
        <v>41</v>
      </c>
      <c r="O127" s="101" t="s">
        <v>127</v>
      </c>
      <c r="P127" s="101" t="s">
        <v>128</v>
      </c>
      <c r="Q127" s="101" t="s">
        <v>129</v>
      </c>
      <c r="R127" s="101" t="s">
        <v>130</v>
      </c>
      <c r="S127" s="101" t="s">
        <v>131</v>
      </c>
      <c r="T127" s="102" t="s">
        <v>132</v>
      </c>
      <c r="U127" s="191"/>
      <c r="V127" s="191"/>
      <c r="W127" s="191"/>
      <c r="X127" s="191"/>
      <c r="Y127" s="191"/>
      <c r="Z127" s="191"/>
      <c r="AA127" s="191"/>
      <c r="AB127" s="191"/>
      <c r="AC127" s="191"/>
      <c r="AD127" s="191"/>
      <c r="AE127" s="191"/>
    </row>
    <row r="128" s="2" customFormat="1" ht="22.8" customHeight="1">
      <c r="A128" s="38"/>
      <c r="B128" s="39"/>
      <c r="C128" s="107" t="s">
        <v>133</v>
      </c>
      <c r="D128" s="40"/>
      <c r="E128" s="40"/>
      <c r="F128" s="40"/>
      <c r="G128" s="40"/>
      <c r="H128" s="40"/>
      <c r="I128" s="40"/>
      <c r="J128" s="197">
        <f>BK128</f>
        <v>0</v>
      </c>
      <c r="K128" s="40"/>
      <c r="L128" s="44"/>
      <c r="M128" s="103"/>
      <c r="N128" s="198"/>
      <c r="O128" s="104"/>
      <c r="P128" s="199">
        <f>P129+P174</f>
        <v>0</v>
      </c>
      <c r="Q128" s="104"/>
      <c r="R128" s="199">
        <f>R129+R174</f>
        <v>60.853233320000008</v>
      </c>
      <c r="S128" s="104"/>
      <c r="T128" s="200">
        <f>T129+T174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T128" s="17" t="s">
        <v>76</v>
      </c>
      <c r="AU128" s="17" t="s">
        <v>112</v>
      </c>
      <c r="BK128" s="201">
        <f>BK129+BK174</f>
        <v>0</v>
      </c>
    </row>
    <row r="129" s="12" customFormat="1" ht="25.92" customHeight="1">
      <c r="A129" s="12"/>
      <c r="B129" s="202"/>
      <c r="C129" s="203"/>
      <c r="D129" s="204" t="s">
        <v>76</v>
      </c>
      <c r="E129" s="205" t="s">
        <v>134</v>
      </c>
      <c r="F129" s="205" t="s">
        <v>135</v>
      </c>
      <c r="G129" s="203"/>
      <c r="H129" s="203"/>
      <c r="I129" s="206"/>
      <c r="J129" s="207">
        <f>BK129</f>
        <v>0</v>
      </c>
      <c r="K129" s="203"/>
      <c r="L129" s="208"/>
      <c r="M129" s="209"/>
      <c r="N129" s="210"/>
      <c r="O129" s="210"/>
      <c r="P129" s="211">
        <f>P130+P150+P163+P172</f>
        <v>0</v>
      </c>
      <c r="Q129" s="210"/>
      <c r="R129" s="211">
        <f>R130+R150+R163+R172</f>
        <v>48.744341810000009</v>
      </c>
      <c r="S129" s="210"/>
      <c r="T129" s="212">
        <f>T130+T150+T163+T172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13" t="s">
        <v>33</v>
      </c>
      <c r="AT129" s="214" t="s">
        <v>76</v>
      </c>
      <c r="AU129" s="214" t="s">
        <v>77</v>
      </c>
      <c r="AY129" s="213" t="s">
        <v>136</v>
      </c>
      <c r="BK129" s="215">
        <f>BK130+BK150+BK163+BK172</f>
        <v>0</v>
      </c>
    </row>
    <row r="130" s="12" customFormat="1" ht="22.8" customHeight="1">
      <c r="A130" s="12"/>
      <c r="B130" s="202"/>
      <c r="C130" s="203"/>
      <c r="D130" s="204" t="s">
        <v>76</v>
      </c>
      <c r="E130" s="216" t="s">
        <v>33</v>
      </c>
      <c r="F130" s="216" t="s">
        <v>137</v>
      </c>
      <c r="G130" s="203"/>
      <c r="H130" s="203"/>
      <c r="I130" s="206"/>
      <c r="J130" s="217">
        <f>BK130</f>
        <v>0</v>
      </c>
      <c r="K130" s="203"/>
      <c r="L130" s="208"/>
      <c r="M130" s="209"/>
      <c r="N130" s="210"/>
      <c r="O130" s="210"/>
      <c r="P130" s="211">
        <f>SUM(P131:P149)</f>
        <v>0</v>
      </c>
      <c r="Q130" s="210"/>
      <c r="R130" s="211">
        <f>SUM(R131:R149)</f>
        <v>0.001109</v>
      </c>
      <c r="S130" s="210"/>
      <c r="T130" s="212">
        <f>SUM(T131:T149)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13" t="s">
        <v>33</v>
      </c>
      <c r="AT130" s="214" t="s">
        <v>76</v>
      </c>
      <c r="AU130" s="214" t="s">
        <v>33</v>
      </c>
      <c r="AY130" s="213" t="s">
        <v>136</v>
      </c>
      <c r="BK130" s="215">
        <f>SUM(BK131:BK149)</f>
        <v>0</v>
      </c>
    </row>
    <row r="131" s="2" customFormat="1" ht="24.15" customHeight="1">
      <c r="A131" s="38"/>
      <c r="B131" s="39"/>
      <c r="C131" s="218" t="s">
        <v>33</v>
      </c>
      <c r="D131" s="218" t="s">
        <v>138</v>
      </c>
      <c r="E131" s="219" t="s">
        <v>381</v>
      </c>
      <c r="F131" s="220" t="s">
        <v>382</v>
      </c>
      <c r="G131" s="221" t="s">
        <v>141</v>
      </c>
      <c r="H131" s="222">
        <v>55.472999999999999</v>
      </c>
      <c r="I131" s="223"/>
      <c r="J131" s="224">
        <f>ROUND(I131*H131,2)</f>
        <v>0</v>
      </c>
      <c r="K131" s="220" t="s">
        <v>142</v>
      </c>
      <c r="L131" s="44"/>
      <c r="M131" s="225" t="s">
        <v>1</v>
      </c>
      <c r="N131" s="226" t="s">
        <v>42</v>
      </c>
      <c r="O131" s="91"/>
      <c r="P131" s="227">
        <f>O131*H131</f>
        <v>0</v>
      </c>
      <c r="Q131" s="227">
        <v>0</v>
      </c>
      <c r="R131" s="227">
        <f>Q131*H131</f>
        <v>0</v>
      </c>
      <c r="S131" s="227">
        <v>0</v>
      </c>
      <c r="T131" s="228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29" t="s">
        <v>143</v>
      </c>
      <c r="AT131" s="229" t="s">
        <v>138</v>
      </c>
      <c r="AU131" s="229" t="s">
        <v>86</v>
      </c>
      <c r="AY131" s="17" t="s">
        <v>136</v>
      </c>
      <c r="BE131" s="230">
        <f>IF(N131="základní",J131,0)</f>
        <v>0</v>
      </c>
      <c r="BF131" s="230">
        <f>IF(N131="snížená",J131,0)</f>
        <v>0</v>
      </c>
      <c r="BG131" s="230">
        <f>IF(N131="zákl. přenesená",J131,0)</f>
        <v>0</v>
      </c>
      <c r="BH131" s="230">
        <f>IF(N131="sníž. přenesená",J131,0)</f>
        <v>0</v>
      </c>
      <c r="BI131" s="230">
        <f>IF(N131="nulová",J131,0)</f>
        <v>0</v>
      </c>
      <c r="BJ131" s="17" t="s">
        <v>33</v>
      </c>
      <c r="BK131" s="230">
        <f>ROUND(I131*H131,2)</f>
        <v>0</v>
      </c>
      <c r="BL131" s="17" t="s">
        <v>143</v>
      </c>
      <c r="BM131" s="229" t="s">
        <v>656</v>
      </c>
    </row>
    <row r="132" s="13" customFormat="1">
      <c r="A132" s="13"/>
      <c r="B132" s="231"/>
      <c r="C132" s="232"/>
      <c r="D132" s="233" t="s">
        <v>145</v>
      </c>
      <c r="E132" s="234" t="s">
        <v>1</v>
      </c>
      <c r="F132" s="235" t="s">
        <v>657</v>
      </c>
      <c r="G132" s="232"/>
      <c r="H132" s="236">
        <v>55.472999999999999</v>
      </c>
      <c r="I132" s="237"/>
      <c r="J132" s="232"/>
      <c r="K132" s="232"/>
      <c r="L132" s="238"/>
      <c r="M132" s="239"/>
      <c r="N132" s="240"/>
      <c r="O132" s="240"/>
      <c r="P132" s="240"/>
      <c r="Q132" s="240"/>
      <c r="R132" s="240"/>
      <c r="S132" s="240"/>
      <c r="T132" s="241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2" t="s">
        <v>145</v>
      </c>
      <c r="AU132" s="242" t="s">
        <v>86</v>
      </c>
      <c r="AV132" s="13" t="s">
        <v>86</v>
      </c>
      <c r="AW132" s="13" t="s">
        <v>32</v>
      </c>
      <c r="AX132" s="13" t="s">
        <v>77</v>
      </c>
      <c r="AY132" s="242" t="s">
        <v>136</v>
      </c>
    </row>
    <row r="133" s="14" customFormat="1">
      <c r="A133" s="14"/>
      <c r="B133" s="243"/>
      <c r="C133" s="244"/>
      <c r="D133" s="233" t="s">
        <v>145</v>
      </c>
      <c r="E133" s="245" t="s">
        <v>1</v>
      </c>
      <c r="F133" s="246" t="s">
        <v>147</v>
      </c>
      <c r="G133" s="244"/>
      <c r="H133" s="247">
        <v>55.472999999999999</v>
      </c>
      <c r="I133" s="248"/>
      <c r="J133" s="244"/>
      <c r="K133" s="244"/>
      <c r="L133" s="249"/>
      <c r="M133" s="250"/>
      <c r="N133" s="251"/>
      <c r="O133" s="251"/>
      <c r="P133" s="251"/>
      <c r="Q133" s="251"/>
      <c r="R133" s="251"/>
      <c r="S133" s="251"/>
      <c r="T133" s="252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3" t="s">
        <v>145</v>
      </c>
      <c r="AU133" s="253" t="s">
        <v>86</v>
      </c>
      <c r="AV133" s="14" t="s">
        <v>143</v>
      </c>
      <c r="AW133" s="14" t="s">
        <v>32</v>
      </c>
      <c r="AX133" s="14" t="s">
        <v>33</v>
      </c>
      <c r="AY133" s="253" t="s">
        <v>136</v>
      </c>
    </row>
    <row r="134" s="2" customFormat="1" ht="24.15" customHeight="1">
      <c r="A134" s="38"/>
      <c r="B134" s="39"/>
      <c r="C134" s="218" t="s">
        <v>86</v>
      </c>
      <c r="D134" s="218" t="s">
        <v>138</v>
      </c>
      <c r="E134" s="219" t="s">
        <v>385</v>
      </c>
      <c r="F134" s="220" t="s">
        <v>386</v>
      </c>
      <c r="G134" s="221" t="s">
        <v>150</v>
      </c>
      <c r="H134" s="222">
        <v>11.095000000000001</v>
      </c>
      <c r="I134" s="223"/>
      <c r="J134" s="224">
        <f>ROUND(I134*H134,2)</f>
        <v>0</v>
      </c>
      <c r="K134" s="220" t="s">
        <v>142</v>
      </c>
      <c r="L134" s="44"/>
      <c r="M134" s="225" t="s">
        <v>1</v>
      </c>
      <c r="N134" s="226" t="s">
        <v>42</v>
      </c>
      <c r="O134" s="91"/>
      <c r="P134" s="227">
        <f>O134*H134</f>
        <v>0</v>
      </c>
      <c r="Q134" s="227">
        <v>0</v>
      </c>
      <c r="R134" s="227">
        <f>Q134*H134</f>
        <v>0</v>
      </c>
      <c r="S134" s="227">
        <v>0</v>
      </c>
      <c r="T134" s="228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29" t="s">
        <v>143</v>
      </c>
      <c r="AT134" s="229" t="s">
        <v>138</v>
      </c>
      <c r="AU134" s="229" t="s">
        <v>86</v>
      </c>
      <c r="AY134" s="17" t="s">
        <v>136</v>
      </c>
      <c r="BE134" s="230">
        <f>IF(N134="základní",J134,0)</f>
        <v>0</v>
      </c>
      <c r="BF134" s="230">
        <f>IF(N134="snížená",J134,0)</f>
        <v>0</v>
      </c>
      <c r="BG134" s="230">
        <f>IF(N134="zákl. přenesená",J134,0)</f>
        <v>0</v>
      </c>
      <c r="BH134" s="230">
        <f>IF(N134="sníž. přenesená",J134,0)</f>
        <v>0</v>
      </c>
      <c r="BI134" s="230">
        <f>IF(N134="nulová",J134,0)</f>
        <v>0</v>
      </c>
      <c r="BJ134" s="17" t="s">
        <v>33</v>
      </c>
      <c r="BK134" s="230">
        <f>ROUND(I134*H134,2)</f>
        <v>0</v>
      </c>
      <c r="BL134" s="17" t="s">
        <v>143</v>
      </c>
      <c r="BM134" s="229" t="s">
        <v>658</v>
      </c>
    </row>
    <row r="135" s="13" customFormat="1">
      <c r="A135" s="13"/>
      <c r="B135" s="231"/>
      <c r="C135" s="232"/>
      <c r="D135" s="233" t="s">
        <v>145</v>
      </c>
      <c r="E135" s="234" t="s">
        <v>1</v>
      </c>
      <c r="F135" s="235" t="s">
        <v>659</v>
      </c>
      <c r="G135" s="232"/>
      <c r="H135" s="236">
        <v>11.095000000000001</v>
      </c>
      <c r="I135" s="237"/>
      <c r="J135" s="232"/>
      <c r="K135" s="232"/>
      <c r="L135" s="238"/>
      <c r="M135" s="239"/>
      <c r="N135" s="240"/>
      <c r="O135" s="240"/>
      <c r="P135" s="240"/>
      <c r="Q135" s="240"/>
      <c r="R135" s="240"/>
      <c r="S135" s="240"/>
      <c r="T135" s="241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2" t="s">
        <v>145</v>
      </c>
      <c r="AU135" s="242" t="s">
        <v>86</v>
      </c>
      <c r="AV135" s="13" t="s">
        <v>86</v>
      </c>
      <c r="AW135" s="13" t="s">
        <v>32</v>
      </c>
      <c r="AX135" s="13" t="s">
        <v>77</v>
      </c>
      <c r="AY135" s="242" t="s">
        <v>136</v>
      </c>
    </row>
    <row r="136" s="14" customFormat="1">
      <c r="A136" s="14"/>
      <c r="B136" s="243"/>
      <c r="C136" s="244"/>
      <c r="D136" s="233" t="s">
        <v>145</v>
      </c>
      <c r="E136" s="245" t="s">
        <v>1</v>
      </c>
      <c r="F136" s="246" t="s">
        <v>147</v>
      </c>
      <c r="G136" s="244"/>
      <c r="H136" s="247">
        <v>11.095000000000001</v>
      </c>
      <c r="I136" s="248"/>
      <c r="J136" s="244"/>
      <c r="K136" s="244"/>
      <c r="L136" s="249"/>
      <c r="M136" s="250"/>
      <c r="N136" s="251"/>
      <c r="O136" s="251"/>
      <c r="P136" s="251"/>
      <c r="Q136" s="251"/>
      <c r="R136" s="251"/>
      <c r="S136" s="251"/>
      <c r="T136" s="252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53" t="s">
        <v>145</v>
      </c>
      <c r="AU136" s="253" t="s">
        <v>86</v>
      </c>
      <c r="AV136" s="14" t="s">
        <v>143</v>
      </c>
      <c r="AW136" s="14" t="s">
        <v>32</v>
      </c>
      <c r="AX136" s="14" t="s">
        <v>33</v>
      </c>
      <c r="AY136" s="253" t="s">
        <v>136</v>
      </c>
    </row>
    <row r="137" s="2" customFormat="1" ht="62.7" customHeight="1">
      <c r="A137" s="38"/>
      <c r="B137" s="39"/>
      <c r="C137" s="218" t="s">
        <v>153</v>
      </c>
      <c r="D137" s="218" t="s">
        <v>138</v>
      </c>
      <c r="E137" s="219" t="s">
        <v>165</v>
      </c>
      <c r="F137" s="220" t="s">
        <v>166</v>
      </c>
      <c r="G137" s="221" t="s">
        <v>150</v>
      </c>
      <c r="H137" s="222">
        <v>11.095000000000001</v>
      </c>
      <c r="I137" s="223"/>
      <c r="J137" s="224">
        <f>ROUND(I137*H137,2)</f>
        <v>0</v>
      </c>
      <c r="K137" s="220" t="s">
        <v>142</v>
      </c>
      <c r="L137" s="44"/>
      <c r="M137" s="225" t="s">
        <v>1</v>
      </c>
      <c r="N137" s="226" t="s">
        <v>42</v>
      </c>
      <c r="O137" s="91"/>
      <c r="P137" s="227">
        <f>O137*H137</f>
        <v>0</v>
      </c>
      <c r="Q137" s="227">
        <v>0</v>
      </c>
      <c r="R137" s="227">
        <f>Q137*H137</f>
        <v>0</v>
      </c>
      <c r="S137" s="227">
        <v>0</v>
      </c>
      <c r="T137" s="228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29" t="s">
        <v>143</v>
      </c>
      <c r="AT137" s="229" t="s">
        <v>138</v>
      </c>
      <c r="AU137" s="229" t="s">
        <v>86</v>
      </c>
      <c r="AY137" s="17" t="s">
        <v>136</v>
      </c>
      <c r="BE137" s="230">
        <f>IF(N137="základní",J137,0)</f>
        <v>0</v>
      </c>
      <c r="BF137" s="230">
        <f>IF(N137="snížená",J137,0)</f>
        <v>0</v>
      </c>
      <c r="BG137" s="230">
        <f>IF(N137="zákl. přenesená",J137,0)</f>
        <v>0</v>
      </c>
      <c r="BH137" s="230">
        <f>IF(N137="sníž. přenesená",J137,0)</f>
        <v>0</v>
      </c>
      <c r="BI137" s="230">
        <f>IF(N137="nulová",J137,0)</f>
        <v>0</v>
      </c>
      <c r="BJ137" s="17" t="s">
        <v>33</v>
      </c>
      <c r="BK137" s="230">
        <f>ROUND(I137*H137,2)</f>
        <v>0</v>
      </c>
      <c r="BL137" s="17" t="s">
        <v>143</v>
      </c>
      <c r="BM137" s="229" t="s">
        <v>660</v>
      </c>
    </row>
    <row r="138" s="13" customFormat="1">
      <c r="A138" s="13"/>
      <c r="B138" s="231"/>
      <c r="C138" s="232"/>
      <c r="D138" s="233" t="s">
        <v>145</v>
      </c>
      <c r="E138" s="234" t="s">
        <v>1</v>
      </c>
      <c r="F138" s="235" t="s">
        <v>661</v>
      </c>
      <c r="G138" s="232"/>
      <c r="H138" s="236">
        <v>11.095000000000001</v>
      </c>
      <c r="I138" s="237"/>
      <c r="J138" s="232"/>
      <c r="K138" s="232"/>
      <c r="L138" s="238"/>
      <c r="M138" s="239"/>
      <c r="N138" s="240"/>
      <c r="O138" s="240"/>
      <c r="P138" s="240"/>
      <c r="Q138" s="240"/>
      <c r="R138" s="240"/>
      <c r="S138" s="240"/>
      <c r="T138" s="241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2" t="s">
        <v>145</v>
      </c>
      <c r="AU138" s="242" t="s">
        <v>86</v>
      </c>
      <c r="AV138" s="13" t="s">
        <v>86</v>
      </c>
      <c r="AW138" s="13" t="s">
        <v>32</v>
      </c>
      <c r="AX138" s="13" t="s">
        <v>77</v>
      </c>
      <c r="AY138" s="242" t="s">
        <v>136</v>
      </c>
    </row>
    <row r="139" s="14" customFormat="1">
      <c r="A139" s="14"/>
      <c r="B139" s="243"/>
      <c r="C139" s="244"/>
      <c r="D139" s="233" t="s">
        <v>145</v>
      </c>
      <c r="E139" s="245" t="s">
        <v>1</v>
      </c>
      <c r="F139" s="246" t="s">
        <v>147</v>
      </c>
      <c r="G139" s="244"/>
      <c r="H139" s="247">
        <v>11.095000000000001</v>
      </c>
      <c r="I139" s="248"/>
      <c r="J139" s="244"/>
      <c r="K139" s="244"/>
      <c r="L139" s="249"/>
      <c r="M139" s="250"/>
      <c r="N139" s="251"/>
      <c r="O139" s="251"/>
      <c r="P139" s="251"/>
      <c r="Q139" s="251"/>
      <c r="R139" s="251"/>
      <c r="S139" s="251"/>
      <c r="T139" s="252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53" t="s">
        <v>145</v>
      </c>
      <c r="AU139" s="253" t="s">
        <v>86</v>
      </c>
      <c r="AV139" s="14" t="s">
        <v>143</v>
      </c>
      <c r="AW139" s="14" t="s">
        <v>32</v>
      </c>
      <c r="AX139" s="14" t="s">
        <v>33</v>
      </c>
      <c r="AY139" s="253" t="s">
        <v>136</v>
      </c>
    </row>
    <row r="140" s="2" customFormat="1" ht="44.25" customHeight="1">
      <c r="A140" s="38"/>
      <c r="B140" s="39"/>
      <c r="C140" s="218" t="s">
        <v>143</v>
      </c>
      <c r="D140" s="218" t="s">
        <v>138</v>
      </c>
      <c r="E140" s="219" t="s">
        <v>170</v>
      </c>
      <c r="F140" s="220" t="s">
        <v>171</v>
      </c>
      <c r="G140" s="221" t="s">
        <v>150</v>
      </c>
      <c r="H140" s="222">
        <v>11.095000000000001</v>
      </c>
      <c r="I140" s="223"/>
      <c r="J140" s="224">
        <f>ROUND(I140*H140,2)</f>
        <v>0</v>
      </c>
      <c r="K140" s="220" t="s">
        <v>142</v>
      </c>
      <c r="L140" s="44"/>
      <c r="M140" s="225" t="s">
        <v>1</v>
      </c>
      <c r="N140" s="226" t="s">
        <v>42</v>
      </c>
      <c r="O140" s="91"/>
      <c r="P140" s="227">
        <f>O140*H140</f>
        <v>0</v>
      </c>
      <c r="Q140" s="227">
        <v>0</v>
      </c>
      <c r="R140" s="227">
        <f>Q140*H140</f>
        <v>0</v>
      </c>
      <c r="S140" s="227">
        <v>0</v>
      </c>
      <c r="T140" s="228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29" t="s">
        <v>143</v>
      </c>
      <c r="AT140" s="229" t="s">
        <v>138</v>
      </c>
      <c r="AU140" s="229" t="s">
        <v>86</v>
      </c>
      <c r="AY140" s="17" t="s">
        <v>136</v>
      </c>
      <c r="BE140" s="230">
        <f>IF(N140="základní",J140,0)</f>
        <v>0</v>
      </c>
      <c r="BF140" s="230">
        <f>IF(N140="snížená",J140,0)</f>
        <v>0</v>
      </c>
      <c r="BG140" s="230">
        <f>IF(N140="zákl. přenesená",J140,0)</f>
        <v>0</v>
      </c>
      <c r="BH140" s="230">
        <f>IF(N140="sníž. přenesená",J140,0)</f>
        <v>0</v>
      </c>
      <c r="BI140" s="230">
        <f>IF(N140="nulová",J140,0)</f>
        <v>0</v>
      </c>
      <c r="BJ140" s="17" t="s">
        <v>33</v>
      </c>
      <c r="BK140" s="230">
        <f>ROUND(I140*H140,2)</f>
        <v>0</v>
      </c>
      <c r="BL140" s="17" t="s">
        <v>143</v>
      </c>
      <c r="BM140" s="229" t="s">
        <v>662</v>
      </c>
    </row>
    <row r="141" s="13" customFormat="1">
      <c r="A141" s="13"/>
      <c r="B141" s="231"/>
      <c r="C141" s="232"/>
      <c r="D141" s="233" t="s">
        <v>145</v>
      </c>
      <c r="E141" s="234" t="s">
        <v>1</v>
      </c>
      <c r="F141" s="235" t="s">
        <v>661</v>
      </c>
      <c r="G141" s="232"/>
      <c r="H141" s="236">
        <v>11.095000000000001</v>
      </c>
      <c r="I141" s="237"/>
      <c r="J141" s="232"/>
      <c r="K141" s="232"/>
      <c r="L141" s="238"/>
      <c r="M141" s="239"/>
      <c r="N141" s="240"/>
      <c r="O141" s="240"/>
      <c r="P141" s="240"/>
      <c r="Q141" s="240"/>
      <c r="R141" s="240"/>
      <c r="S141" s="240"/>
      <c r="T141" s="241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2" t="s">
        <v>145</v>
      </c>
      <c r="AU141" s="242" t="s">
        <v>86</v>
      </c>
      <c r="AV141" s="13" t="s">
        <v>86</v>
      </c>
      <c r="AW141" s="13" t="s">
        <v>32</v>
      </c>
      <c r="AX141" s="13" t="s">
        <v>77</v>
      </c>
      <c r="AY141" s="242" t="s">
        <v>136</v>
      </c>
    </row>
    <row r="142" s="14" customFormat="1">
      <c r="A142" s="14"/>
      <c r="B142" s="243"/>
      <c r="C142" s="244"/>
      <c r="D142" s="233" t="s">
        <v>145</v>
      </c>
      <c r="E142" s="245" t="s">
        <v>1</v>
      </c>
      <c r="F142" s="246" t="s">
        <v>147</v>
      </c>
      <c r="G142" s="244"/>
      <c r="H142" s="247">
        <v>11.095000000000001</v>
      </c>
      <c r="I142" s="248"/>
      <c r="J142" s="244"/>
      <c r="K142" s="244"/>
      <c r="L142" s="249"/>
      <c r="M142" s="250"/>
      <c r="N142" s="251"/>
      <c r="O142" s="251"/>
      <c r="P142" s="251"/>
      <c r="Q142" s="251"/>
      <c r="R142" s="251"/>
      <c r="S142" s="251"/>
      <c r="T142" s="252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3" t="s">
        <v>145</v>
      </c>
      <c r="AU142" s="253" t="s">
        <v>86</v>
      </c>
      <c r="AV142" s="14" t="s">
        <v>143</v>
      </c>
      <c r="AW142" s="14" t="s">
        <v>32</v>
      </c>
      <c r="AX142" s="14" t="s">
        <v>33</v>
      </c>
      <c r="AY142" s="253" t="s">
        <v>136</v>
      </c>
    </row>
    <row r="143" s="2" customFormat="1" ht="55.5" customHeight="1">
      <c r="A143" s="38"/>
      <c r="B143" s="39"/>
      <c r="C143" s="218" t="s">
        <v>164</v>
      </c>
      <c r="D143" s="218" t="s">
        <v>138</v>
      </c>
      <c r="E143" s="219" t="s">
        <v>395</v>
      </c>
      <c r="F143" s="220" t="s">
        <v>396</v>
      </c>
      <c r="G143" s="221" t="s">
        <v>141</v>
      </c>
      <c r="H143" s="222">
        <v>55.472999999999999</v>
      </c>
      <c r="I143" s="223"/>
      <c r="J143" s="224">
        <f>ROUND(I143*H143,2)</f>
        <v>0</v>
      </c>
      <c r="K143" s="220" t="s">
        <v>142</v>
      </c>
      <c r="L143" s="44"/>
      <c r="M143" s="225" t="s">
        <v>1</v>
      </c>
      <c r="N143" s="226" t="s">
        <v>42</v>
      </c>
      <c r="O143" s="91"/>
      <c r="P143" s="227">
        <f>O143*H143</f>
        <v>0</v>
      </c>
      <c r="Q143" s="227">
        <v>0</v>
      </c>
      <c r="R143" s="227">
        <f>Q143*H143</f>
        <v>0</v>
      </c>
      <c r="S143" s="227">
        <v>0</v>
      </c>
      <c r="T143" s="228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29" t="s">
        <v>143</v>
      </c>
      <c r="AT143" s="229" t="s">
        <v>138</v>
      </c>
      <c r="AU143" s="229" t="s">
        <v>86</v>
      </c>
      <c r="AY143" s="17" t="s">
        <v>136</v>
      </c>
      <c r="BE143" s="230">
        <f>IF(N143="základní",J143,0)</f>
        <v>0</v>
      </c>
      <c r="BF143" s="230">
        <f>IF(N143="snížená",J143,0)</f>
        <v>0</v>
      </c>
      <c r="BG143" s="230">
        <f>IF(N143="zákl. přenesená",J143,0)</f>
        <v>0</v>
      </c>
      <c r="BH143" s="230">
        <f>IF(N143="sníž. přenesená",J143,0)</f>
        <v>0</v>
      </c>
      <c r="BI143" s="230">
        <f>IF(N143="nulová",J143,0)</f>
        <v>0</v>
      </c>
      <c r="BJ143" s="17" t="s">
        <v>33</v>
      </c>
      <c r="BK143" s="230">
        <f>ROUND(I143*H143,2)</f>
        <v>0</v>
      </c>
      <c r="BL143" s="17" t="s">
        <v>143</v>
      </c>
      <c r="BM143" s="229" t="s">
        <v>663</v>
      </c>
    </row>
    <row r="144" s="2" customFormat="1" ht="37.8" customHeight="1">
      <c r="A144" s="38"/>
      <c r="B144" s="39"/>
      <c r="C144" s="218" t="s">
        <v>169</v>
      </c>
      <c r="D144" s="218" t="s">
        <v>138</v>
      </c>
      <c r="E144" s="219" t="s">
        <v>398</v>
      </c>
      <c r="F144" s="220" t="s">
        <v>399</v>
      </c>
      <c r="G144" s="221" t="s">
        <v>141</v>
      </c>
      <c r="H144" s="222">
        <v>55.472999999999999</v>
      </c>
      <c r="I144" s="223"/>
      <c r="J144" s="224">
        <f>ROUND(I144*H144,2)</f>
        <v>0</v>
      </c>
      <c r="K144" s="220" t="s">
        <v>142</v>
      </c>
      <c r="L144" s="44"/>
      <c r="M144" s="225" t="s">
        <v>1</v>
      </c>
      <c r="N144" s="226" t="s">
        <v>42</v>
      </c>
      <c r="O144" s="91"/>
      <c r="P144" s="227">
        <f>O144*H144</f>
        <v>0</v>
      </c>
      <c r="Q144" s="227">
        <v>0</v>
      </c>
      <c r="R144" s="227">
        <f>Q144*H144</f>
        <v>0</v>
      </c>
      <c r="S144" s="227">
        <v>0</v>
      </c>
      <c r="T144" s="228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29" t="s">
        <v>143</v>
      </c>
      <c r="AT144" s="229" t="s">
        <v>138</v>
      </c>
      <c r="AU144" s="229" t="s">
        <v>86</v>
      </c>
      <c r="AY144" s="17" t="s">
        <v>136</v>
      </c>
      <c r="BE144" s="230">
        <f>IF(N144="základní",J144,0)</f>
        <v>0</v>
      </c>
      <c r="BF144" s="230">
        <f>IF(N144="snížená",J144,0)</f>
        <v>0</v>
      </c>
      <c r="BG144" s="230">
        <f>IF(N144="zákl. přenesená",J144,0)</f>
        <v>0</v>
      </c>
      <c r="BH144" s="230">
        <f>IF(N144="sníž. přenesená",J144,0)</f>
        <v>0</v>
      </c>
      <c r="BI144" s="230">
        <f>IF(N144="nulová",J144,0)</f>
        <v>0</v>
      </c>
      <c r="BJ144" s="17" t="s">
        <v>33</v>
      </c>
      <c r="BK144" s="230">
        <f>ROUND(I144*H144,2)</f>
        <v>0</v>
      </c>
      <c r="BL144" s="17" t="s">
        <v>143</v>
      </c>
      <c r="BM144" s="229" t="s">
        <v>664</v>
      </c>
    </row>
    <row r="145" s="2" customFormat="1" ht="37.8" customHeight="1">
      <c r="A145" s="38"/>
      <c r="B145" s="39"/>
      <c r="C145" s="218" t="s">
        <v>174</v>
      </c>
      <c r="D145" s="218" t="s">
        <v>138</v>
      </c>
      <c r="E145" s="219" t="s">
        <v>401</v>
      </c>
      <c r="F145" s="220" t="s">
        <v>402</v>
      </c>
      <c r="G145" s="221" t="s">
        <v>141</v>
      </c>
      <c r="H145" s="222">
        <v>55.472999999999999</v>
      </c>
      <c r="I145" s="223"/>
      <c r="J145" s="224">
        <f>ROUND(I145*H145,2)</f>
        <v>0</v>
      </c>
      <c r="K145" s="220" t="s">
        <v>142</v>
      </c>
      <c r="L145" s="44"/>
      <c r="M145" s="225" t="s">
        <v>1</v>
      </c>
      <c r="N145" s="226" t="s">
        <v>42</v>
      </c>
      <c r="O145" s="91"/>
      <c r="P145" s="227">
        <f>O145*H145</f>
        <v>0</v>
      </c>
      <c r="Q145" s="227">
        <v>0</v>
      </c>
      <c r="R145" s="227">
        <f>Q145*H145</f>
        <v>0</v>
      </c>
      <c r="S145" s="227">
        <v>0</v>
      </c>
      <c r="T145" s="228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29" t="s">
        <v>143</v>
      </c>
      <c r="AT145" s="229" t="s">
        <v>138</v>
      </c>
      <c r="AU145" s="229" t="s">
        <v>86</v>
      </c>
      <c r="AY145" s="17" t="s">
        <v>136</v>
      </c>
      <c r="BE145" s="230">
        <f>IF(N145="základní",J145,0)</f>
        <v>0</v>
      </c>
      <c r="BF145" s="230">
        <f>IF(N145="snížená",J145,0)</f>
        <v>0</v>
      </c>
      <c r="BG145" s="230">
        <f>IF(N145="zákl. přenesená",J145,0)</f>
        <v>0</v>
      </c>
      <c r="BH145" s="230">
        <f>IF(N145="sníž. přenesená",J145,0)</f>
        <v>0</v>
      </c>
      <c r="BI145" s="230">
        <f>IF(N145="nulová",J145,0)</f>
        <v>0</v>
      </c>
      <c r="BJ145" s="17" t="s">
        <v>33</v>
      </c>
      <c r="BK145" s="230">
        <f>ROUND(I145*H145,2)</f>
        <v>0</v>
      </c>
      <c r="BL145" s="17" t="s">
        <v>143</v>
      </c>
      <c r="BM145" s="229" t="s">
        <v>665</v>
      </c>
    </row>
    <row r="146" s="2" customFormat="1" ht="16.5" customHeight="1">
      <c r="A146" s="38"/>
      <c r="B146" s="39"/>
      <c r="C146" s="264" t="s">
        <v>179</v>
      </c>
      <c r="D146" s="264" t="s">
        <v>192</v>
      </c>
      <c r="E146" s="265" t="s">
        <v>193</v>
      </c>
      <c r="F146" s="266" t="s">
        <v>194</v>
      </c>
      <c r="G146" s="267" t="s">
        <v>195</v>
      </c>
      <c r="H146" s="268">
        <v>1.109</v>
      </c>
      <c r="I146" s="269"/>
      <c r="J146" s="270">
        <f>ROUND(I146*H146,2)</f>
        <v>0</v>
      </c>
      <c r="K146" s="266" t="s">
        <v>142</v>
      </c>
      <c r="L146" s="271"/>
      <c r="M146" s="272" t="s">
        <v>1</v>
      </c>
      <c r="N146" s="273" t="s">
        <v>42</v>
      </c>
      <c r="O146" s="91"/>
      <c r="P146" s="227">
        <f>O146*H146</f>
        <v>0</v>
      </c>
      <c r="Q146" s="227">
        <v>0.001</v>
      </c>
      <c r="R146" s="227">
        <f>Q146*H146</f>
        <v>0.001109</v>
      </c>
      <c r="S146" s="227">
        <v>0</v>
      </c>
      <c r="T146" s="228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29" t="s">
        <v>179</v>
      </c>
      <c r="AT146" s="229" t="s">
        <v>192</v>
      </c>
      <c r="AU146" s="229" t="s">
        <v>86</v>
      </c>
      <c r="AY146" s="17" t="s">
        <v>136</v>
      </c>
      <c r="BE146" s="230">
        <f>IF(N146="základní",J146,0)</f>
        <v>0</v>
      </c>
      <c r="BF146" s="230">
        <f>IF(N146="snížená",J146,0)</f>
        <v>0</v>
      </c>
      <c r="BG146" s="230">
        <f>IF(N146="zákl. přenesená",J146,0)</f>
        <v>0</v>
      </c>
      <c r="BH146" s="230">
        <f>IF(N146="sníž. přenesená",J146,0)</f>
        <v>0</v>
      </c>
      <c r="BI146" s="230">
        <f>IF(N146="nulová",J146,0)</f>
        <v>0</v>
      </c>
      <c r="BJ146" s="17" t="s">
        <v>33</v>
      </c>
      <c r="BK146" s="230">
        <f>ROUND(I146*H146,2)</f>
        <v>0</v>
      </c>
      <c r="BL146" s="17" t="s">
        <v>143</v>
      </c>
      <c r="BM146" s="229" t="s">
        <v>666</v>
      </c>
    </row>
    <row r="147" s="13" customFormat="1">
      <c r="A147" s="13"/>
      <c r="B147" s="231"/>
      <c r="C147" s="232"/>
      <c r="D147" s="233" t="s">
        <v>145</v>
      </c>
      <c r="E147" s="232"/>
      <c r="F147" s="235" t="s">
        <v>667</v>
      </c>
      <c r="G147" s="232"/>
      <c r="H147" s="236">
        <v>1.109</v>
      </c>
      <c r="I147" s="237"/>
      <c r="J147" s="232"/>
      <c r="K147" s="232"/>
      <c r="L147" s="238"/>
      <c r="M147" s="239"/>
      <c r="N147" s="240"/>
      <c r="O147" s="240"/>
      <c r="P147" s="240"/>
      <c r="Q147" s="240"/>
      <c r="R147" s="240"/>
      <c r="S147" s="240"/>
      <c r="T147" s="241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2" t="s">
        <v>145</v>
      </c>
      <c r="AU147" s="242" t="s">
        <v>86</v>
      </c>
      <c r="AV147" s="13" t="s">
        <v>86</v>
      </c>
      <c r="AW147" s="13" t="s">
        <v>4</v>
      </c>
      <c r="AX147" s="13" t="s">
        <v>33</v>
      </c>
      <c r="AY147" s="242" t="s">
        <v>136</v>
      </c>
    </row>
    <row r="148" s="2" customFormat="1" ht="33" customHeight="1">
      <c r="A148" s="38"/>
      <c r="B148" s="39"/>
      <c r="C148" s="218" t="s">
        <v>183</v>
      </c>
      <c r="D148" s="218" t="s">
        <v>138</v>
      </c>
      <c r="E148" s="219" t="s">
        <v>199</v>
      </c>
      <c r="F148" s="220" t="s">
        <v>200</v>
      </c>
      <c r="G148" s="221" t="s">
        <v>141</v>
      </c>
      <c r="H148" s="222">
        <v>55.472999999999999</v>
      </c>
      <c r="I148" s="223"/>
      <c r="J148" s="224">
        <f>ROUND(I148*H148,2)</f>
        <v>0</v>
      </c>
      <c r="K148" s="220" t="s">
        <v>142</v>
      </c>
      <c r="L148" s="44"/>
      <c r="M148" s="225" t="s">
        <v>1</v>
      </c>
      <c r="N148" s="226" t="s">
        <v>42</v>
      </c>
      <c r="O148" s="91"/>
      <c r="P148" s="227">
        <f>O148*H148</f>
        <v>0</v>
      </c>
      <c r="Q148" s="227">
        <v>0</v>
      </c>
      <c r="R148" s="227">
        <f>Q148*H148</f>
        <v>0</v>
      </c>
      <c r="S148" s="227">
        <v>0</v>
      </c>
      <c r="T148" s="228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29" t="s">
        <v>143</v>
      </c>
      <c r="AT148" s="229" t="s">
        <v>138</v>
      </c>
      <c r="AU148" s="229" t="s">
        <v>86</v>
      </c>
      <c r="AY148" s="17" t="s">
        <v>136</v>
      </c>
      <c r="BE148" s="230">
        <f>IF(N148="základní",J148,0)</f>
        <v>0</v>
      </c>
      <c r="BF148" s="230">
        <f>IF(N148="snížená",J148,0)</f>
        <v>0</v>
      </c>
      <c r="BG148" s="230">
        <f>IF(N148="zákl. přenesená",J148,0)</f>
        <v>0</v>
      </c>
      <c r="BH148" s="230">
        <f>IF(N148="sníž. přenesená",J148,0)</f>
        <v>0</v>
      </c>
      <c r="BI148" s="230">
        <f>IF(N148="nulová",J148,0)</f>
        <v>0</v>
      </c>
      <c r="BJ148" s="17" t="s">
        <v>33</v>
      </c>
      <c r="BK148" s="230">
        <f>ROUND(I148*H148,2)</f>
        <v>0</v>
      </c>
      <c r="BL148" s="17" t="s">
        <v>143</v>
      </c>
      <c r="BM148" s="229" t="s">
        <v>668</v>
      </c>
    </row>
    <row r="149" s="2" customFormat="1" ht="21.75" customHeight="1">
      <c r="A149" s="38"/>
      <c r="B149" s="39"/>
      <c r="C149" s="218" t="s">
        <v>187</v>
      </c>
      <c r="D149" s="218" t="s">
        <v>138</v>
      </c>
      <c r="E149" s="219" t="s">
        <v>203</v>
      </c>
      <c r="F149" s="220" t="s">
        <v>204</v>
      </c>
      <c r="G149" s="221" t="s">
        <v>141</v>
      </c>
      <c r="H149" s="222">
        <v>55.472999999999999</v>
      </c>
      <c r="I149" s="223"/>
      <c r="J149" s="224">
        <f>ROUND(I149*H149,2)</f>
        <v>0</v>
      </c>
      <c r="K149" s="220" t="s">
        <v>142</v>
      </c>
      <c r="L149" s="44"/>
      <c r="M149" s="225" t="s">
        <v>1</v>
      </c>
      <c r="N149" s="226" t="s">
        <v>42</v>
      </c>
      <c r="O149" s="91"/>
      <c r="P149" s="227">
        <f>O149*H149</f>
        <v>0</v>
      </c>
      <c r="Q149" s="227">
        <v>0</v>
      </c>
      <c r="R149" s="227">
        <f>Q149*H149</f>
        <v>0</v>
      </c>
      <c r="S149" s="227">
        <v>0</v>
      </c>
      <c r="T149" s="228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29" t="s">
        <v>143</v>
      </c>
      <c r="AT149" s="229" t="s">
        <v>138</v>
      </c>
      <c r="AU149" s="229" t="s">
        <v>86</v>
      </c>
      <c r="AY149" s="17" t="s">
        <v>136</v>
      </c>
      <c r="BE149" s="230">
        <f>IF(N149="základní",J149,0)</f>
        <v>0</v>
      </c>
      <c r="BF149" s="230">
        <f>IF(N149="snížená",J149,0)</f>
        <v>0</v>
      </c>
      <c r="BG149" s="230">
        <f>IF(N149="zákl. přenesená",J149,0)</f>
        <v>0</v>
      </c>
      <c r="BH149" s="230">
        <f>IF(N149="sníž. přenesená",J149,0)</f>
        <v>0</v>
      </c>
      <c r="BI149" s="230">
        <f>IF(N149="nulová",J149,0)</f>
        <v>0</v>
      </c>
      <c r="BJ149" s="17" t="s">
        <v>33</v>
      </c>
      <c r="BK149" s="230">
        <f>ROUND(I149*H149,2)</f>
        <v>0</v>
      </c>
      <c r="BL149" s="17" t="s">
        <v>143</v>
      </c>
      <c r="BM149" s="229" t="s">
        <v>669</v>
      </c>
    </row>
    <row r="150" s="12" customFormat="1" ht="22.8" customHeight="1">
      <c r="A150" s="12"/>
      <c r="B150" s="202"/>
      <c r="C150" s="203"/>
      <c r="D150" s="204" t="s">
        <v>76</v>
      </c>
      <c r="E150" s="216" t="s">
        <v>169</v>
      </c>
      <c r="F150" s="216" t="s">
        <v>670</v>
      </c>
      <c r="G150" s="203"/>
      <c r="H150" s="203"/>
      <c r="I150" s="206"/>
      <c r="J150" s="217">
        <f>BK150</f>
        <v>0</v>
      </c>
      <c r="K150" s="203"/>
      <c r="L150" s="208"/>
      <c r="M150" s="209"/>
      <c r="N150" s="210"/>
      <c r="O150" s="210"/>
      <c r="P150" s="211">
        <f>SUM(P151:P162)</f>
        <v>0</v>
      </c>
      <c r="Q150" s="210"/>
      <c r="R150" s="211">
        <f>SUM(R151:R162)</f>
        <v>41.158026090000007</v>
      </c>
      <c r="S150" s="210"/>
      <c r="T150" s="212">
        <f>SUM(T151:T162)</f>
        <v>0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213" t="s">
        <v>33</v>
      </c>
      <c r="AT150" s="214" t="s">
        <v>76</v>
      </c>
      <c r="AU150" s="214" t="s">
        <v>33</v>
      </c>
      <c r="AY150" s="213" t="s">
        <v>136</v>
      </c>
      <c r="BK150" s="215">
        <f>SUM(BK151:BK162)</f>
        <v>0</v>
      </c>
    </row>
    <row r="151" s="2" customFormat="1" ht="24.15" customHeight="1">
      <c r="A151" s="38"/>
      <c r="B151" s="39"/>
      <c r="C151" s="218" t="s">
        <v>191</v>
      </c>
      <c r="D151" s="218" t="s">
        <v>138</v>
      </c>
      <c r="E151" s="219" t="s">
        <v>671</v>
      </c>
      <c r="F151" s="220" t="s">
        <v>672</v>
      </c>
      <c r="G151" s="221" t="s">
        <v>141</v>
      </c>
      <c r="H151" s="222">
        <v>55.472999999999999</v>
      </c>
      <c r="I151" s="223"/>
      <c r="J151" s="224">
        <f>ROUND(I151*H151,2)</f>
        <v>0</v>
      </c>
      <c r="K151" s="220" t="s">
        <v>142</v>
      </c>
      <c r="L151" s="44"/>
      <c r="M151" s="225" t="s">
        <v>1</v>
      </c>
      <c r="N151" s="226" t="s">
        <v>42</v>
      </c>
      <c r="O151" s="91"/>
      <c r="P151" s="227">
        <f>O151*H151</f>
        <v>0</v>
      </c>
      <c r="Q151" s="227">
        <v>0.00033</v>
      </c>
      <c r="R151" s="227">
        <f>Q151*H151</f>
        <v>0.018306090000000001</v>
      </c>
      <c r="S151" s="227">
        <v>0</v>
      </c>
      <c r="T151" s="228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29" t="s">
        <v>143</v>
      </c>
      <c r="AT151" s="229" t="s">
        <v>138</v>
      </c>
      <c r="AU151" s="229" t="s">
        <v>86</v>
      </c>
      <c r="AY151" s="17" t="s">
        <v>136</v>
      </c>
      <c r="BE151" s="230">
        <f>IF(N151="základní",J151,0)</f>
        <v>0</v>
      </c>
      <c r="BF151" s="230">
        <f>IF(N151="snížená",J151,0)</f>
        <v>0</v>
      </c>
      <c r="BG151" s="230">
        <f>IF(N151="zákl. přenesená",J151,0)</f>
        <v>0</v>
      </c>
      <c r="BH151" s="230">
        <f>IF(N151="sníž. přenesená",J151,0)</f>
        <v>0</v>
      </c>
      <c r="BI151" s="230">
        <f>IF(N151="nulová",J151,0)</f>
        <v>0</v>
      </c>
      <c r="BJ151" s="17" t="s">
        <v>33</v>
      </c>
      <c r="BK151" s="230">
        <f>ROUND(I151*H151,2)</f>
        <v>0</v>
      </c>
      <c r="BL151" s="17" t="s">
        <v>143</v>
      </c>
      <c r="BM151" s="229" t="s">
        <v>673</v>
      </c>
    </row>
    <row r="152" s="13" customFormat="1">
      <c r="A152" s="13"/>
      <c r="B152" s="231"/>
      <c r="C152" s="232"/>
      <c r="D152" s="233" t="s">
        <v>145</v>
      </c>
      <c r="E152" s="234" t="s">
        <v>1</v>
      </c>
      <c r="F152" s="235" t="s">
        <v>674</v>
      </c>
      <c r="G152" s="232"/>
      <c r="H152" s="236">
        <v>55.472999999999999</v>
      </c>
      <c r="I152" s="237"/>
      <c r="J152" s="232"/>
      <c r="K152" s="232"/>
      <c r="L152" s="238"/>
      <c r="M152" s="239"/>
      <c r="N152" s="240"/>
      <c r="O152" s="240"/>
      <c r="P152" s="240"/>
      <c r="Q152" s="240"/>
      <c r="R152" s="240"/>
      <c r="S152" s="240"/>
      <c r="T152" s="241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2" t="s">
        <v>145</v>
      </c>
      <c r="AU152" s="242" t="s">
        <v>86</v>
      </c>
      <c r="AV152" s="13" t="s">
        <v>86</v>
      </c>
      <c r="AW152" s="13" t="s">
        <v>32</v>
      </c>
      <c r="AX152" s="13" t="s">
        <v>77</v>
      </c>
      <c r="AY152" s="242" t="s">
        <v>136</v>
      </c>
    </row>
    <row r="153" s="14" customFormat="1">
      <c r="A153" s="14"/>
      <c r="B153" s="243"/>
      <c r="C153" s="244"/>
      <c r="D153" s="233" t="s">
        <v>145</v>
      </c>
      <c r="E153" s="245" t="s">
        <v>1</v>
      </c>
      <c r="F153" s="246" t="s">
        <v>147</v>
      </c>
      <c r="G153" s="244"/>
      <c r="H153" s="247">
        <v>55.472999999999999</v>
      </c>
      <c r="I153" s="248"/>
      <c r="J153" s="244"/>
      <c r="K153" s="244"/>
      <c r="L153" s="249"/>
      <c r="M153" s="250"/>
      <c r="N153" s="251"/>
      <c r="O153" s="251"/>
      <c r="P153" s="251"/>
      <c r="Q153" s="251"/>
      <c r="R153" s="251"/>
      <c r="S153" s="251"/>
      <c r="T153" s="252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53" t="s">
        <v>145</v>
      </c>
      <c r="AU153" s="253" t="s">
        <v>86</v>
      </c>
      <c r="AV153" s="14" t="s">
        <v>143</v>
      </c>
      <c r="AW153" s="14" t="s">
        <v>32</v>
      </c>
      <c r="AX153" s="14" t="s">
        <v>33</v>
      </c>
      <c r="AY153" s="253" t="s">
        <v>136</v>
      </c>
    </row>
    <row r="154" s="2" customFormat="1" ht="24.15" customHeight="1">
      <c r="A154" s="38"/>
      <c r="B154" s="39"/>
      <c r="C154" s="218" t="s">
        <v>198</v>
      </c>
      <c r="D154" s="218" t="s">
        <v>138</v>
      </c>
      <c r="E154" s="219" t="s">
        <v>675</v>
      </c>
      <c r="F154" s="220" t="s">
        <v>676</v>
      </c>
      <c r="G154" s="221" t="s">
        <v>150</v>
      </c>
      <c r="H154" s="222">
        <v>4.4379999999999997</v>
      </c>
      <c r="I154" s="223"/>
      <c r="J154" s="224">
        <f>ROUND(I154*H154,2)</f>
        <v>0</v>
      </c>
      <c r="K154" s="220" t="s">
        <v>142</v>
      </c>
      <c r="L154" s="44"/>
      <c r="M154" s="225" t="s">
        <v>1</v>
      </c>
      <c r="N154" s="226" t="s">
        <v>42</v>
      </c>
      <c r="O154" s="91"/>
      <c r="P154" s="227">
        <f>O154*H154</f>
        <v>0</v>
      </c>
      <c r="Q154" s="227">
        <v>1.98</v>
      </c>
      <c r="R154" s="227">
        <f>Q154*H154</f>
        <v>8.7872399999999988</v>
      </c>
      <c r="S154" s="227">
        <v>0</v>
      </c>
      <c r="T154" s="228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29" t="s">
        <v>143</v>
      </c>
      <c r="AT154" s="229" t="s">
        <v>138</v>
      </c>
      <c r="AU154" s="229" t="s">
        <v>86</v>
      </c>
      <c r="AY154" s="17" t="s">
        <v>136</v>
      </c>
      <c r="BE154" s="230">
        <f>IF(N154="základní",J154,0)</f>
        <v>0</v>
      </c>
      <c r="BF154" s="230">
        <f>IF(N154="snížená",J154,0)</f>
        <v>0</v>
      </c>
      <c r="BG154" s="230">
        <f>IF(N154="zákl. přenesená",J154,0)</f>
        <v>0</v>
      </c>
      <c r="BH154" s="230">
        <f>IF(N154="sníž. přenesená",J154,0)</f>
        <v>0</v>
      </c>
      <c r="BI154" s="230">
        <f>IF(N154="nulová",J154,0)</f>
        <v>0</v>
      </c>
      <c r="BJ154" s="17" t="s">
        <v>33</v>
      </c>
      <c r="BK154" s="230">
        <f>ROUND(I154*H154,2)</f>
        <v>0</v>
      </c>
      <c r="BL154" s="17" t="s">
        <v>143</v>
      </c>
      <c r="BM154" s="229" t="s">
        <v>677</v>
      </c>
    </row>
    <row r="155" s="13" customFormat="1">
      <c r="A155" s="13"/>
      <c r="B155" s="231"/>
      <c r="C155" s="232"/>
      <c r="D155" s="233" t="s">
        <v>145</v>
      </c>
      <c r="E155" s="234" t="s">
        <v>1</v>
      </c>
      <c r="F155" s="235" t="s">
        <v>678</v>
      </c>
      <c r="G155" s="232"/>
      <c r="H155" s="236">
        <v>4.4379999999999997</v>
      </c>
      <c r="I155" s="237"/>
      <c r="J155" s="232"/>
      <c r="K155" s="232"/>
      <c r="L155" s="238"/>
      <c r="M155" s="239"/>
      <c r="N155" s="240"/>
      <c r="O155" s="240"/>
      <c r="P155" s="240"/>
      <c r="Q155" s="240"/>
      <c r="R155" s="240"/>
      <c r="S155" s="240"/>
      <c r="T155" s="241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2" t="s">
        <v>145</v>
      </c>
      <c r="AU155" s="242" t="s">
        <v>86</v>
      </c>
      <c r="AV155" s="13" t="s">
        <v>86</v>
      </c>
      <c r="AW155" s="13" t="s">
        <v>32</v>
      </c>
      <c r="AX155" s="13" t="s">
        <v>77</v>
      </c>
      <c r="AY155" s="242" t="s">
        <v>136</v>
      </c>
    </row>
    <row r="156" s="14" customFormat="1">
      <c r="A156" s="14"/>
      <c r="B156" s="243"/>
      <c r="C156" s="244"/>
      <c r="D156" s="233" t="s">
        <v>145</v>
      </c>
      <c r="E156" s="245" t="s">
        <v>1</v>
      </c>
      <c r="F156" s="246" t="s">
        <v>147</v>
      </c>
      <c r="G156" s="244"/>
      <c r="H156" s="247">
        <v>4.4379999999999997</v>
      </c>
      <c r="I156" s="248"/>
      <c r="J156" s="244"/>
      <c r="K156" s="244"/>
      <c r="L156" s="249"/>
      <c r="M156" s="250"/>
      <c r="N156" s="251"/>
      <c r="O156" s="251"/>
      <c r="P156" s="251"/>
      <c r="Q156" s="251"/>
      <c r="R156" s="251"/>
      <c r="S156" s="251"/>
      <c r="T156" s="252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53" t="s">
        <v>145</v>
      </c>
      <c r="AU156" s="253" t="s">
        <v>86</v>
      </c>
      <c r="AV156" s="14" t="s">
        <v>143</v>
      </c>
      <c r="AW156" s="14" t="s">
        <v>32</v>
      </c>
      <c r="AX156" s="14" t="s">
        <v>33</v>
      </c>
      <c r="AY156" s="253" t="s">
        <v>136</v>
      </c>
    </row>
    <row r="157" s="2" customFormat="1" ht="24.15" customHeight="1">
      <c r="A157" s="38"/>
      <c r="B157" s="39"/>
      <c r="C157" s="218" t="s">
        <v>202</v>
      </c>
      <c r="D157" s="218" t="s">
        <v>138</v>
      </c>
      <c r="E157" s="219" t="s">
        <v>679</v>
      </c>
      <c r="F157" s="220" t="s">
        <v>680</v>
      </c>
      <c r="G157" s="221" t="s">
        <v>150</v>
      </c>
      <c r="H157" s="222">
        <v>8.0440000000000005</v>
      </c>
      <c r="I157" s="223"/>
      <c r="J157" s="224">
        <f>ROUND(I157*H157,2)</f>
        <v>0</v>
      </c>
      <c r="K157" s="220" t="s">
        <v>142</v>
      </c>
      <c r="L157" s="44"/>
      <c r="M157" s="225" t="s">
        <v>1</v>
      </c>
      <c r="N157" s="226" t="s">
        <v>42</v>
      </c>
      <c r="O157" s="91"/>
      <c r="P157" s="227">
        <f>O157*H157</f>
        <v>0</v>
      </c>
      <c r="Q157" s="227">
        <v>2.1600000000000001</v>
      </c>
      <c r="R157" s="227">
        <f>Q157*H157</f>
        <v>17.375040000000002</v>
      </c>
      <c r="S157" s="227">
        <v>0</v>
      </c>
      <c r="T157" s="228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29" t="s">
        <v>143</v>
      </c>
      <c r="AT157" s="229" t="s">
        <v>138</v>
      </c>
      <c r="AU157" s="229" t="s">
        <v>86</v>
      </c>
      <c r="AY157" s="17" t="s">
        <v>136</v>
      </c>
      <c r="BE157" s="230">
        <f>IF(N157="základní",J157,0)</f>
        <v>0</v>
      </c>
      <c r="BF157" s="230">
        <f>IF(N157="snížená",J157,0)</f>
        <v>0</v>
      </c>
      <c r="BG157" s="230">
        <f>IF(N157="zákl. přenesená",J157,0)</f>
        <v>0</v>
      </c>
      <c r="BH157" s="230">
        <f>IF(N157="sníž. přenesená",J157,0)</f>
        <v>0</v>
      </c>
      <c r="BI157" s="230">
        <f>IF(N157="nulová",J157,0)</f>
        <v>0</v>
      </c>
      <c r="BJ157" s="17" t="s">
        <v>33</v>
      </c>
      <c r="BK157" s="230">
        <f>ROUND(I157*H157,2)</f>
        <v>0</v>
      </c>
      <c r="BL157" s="17" t="s">
        <v>143</v>
      </c>
      <c r="BM157" s="229" t="s">
        <v>681</v>
      </c>
    </row>
    <row r="158" s="13" customFormat="1">
      <c r="A158" s="13"/>
      <c r="B158" s="231"/>
      <c r="C158" s="232"/>
      <c r="D158" s="233" t="s">
        <v>145</v>
      </c>
      <c r="E158" s="234" t="s">
        <v>1</v>
      </c>
      <c r="F158" s="235" t="s">
        <v>682</v>
      </c>
      <c r="G158" s="232"/>
      <c r="H158" s="236">
        <v>8.0440000000000005</v>
      </c>
      <c r="I158" s="237"/>
      <c r="J158" s="232"/>
      <c r="K158" s="232"/>
      <c r="L158" s="238"/>
      <c r="M158" s="239"/>
      <c r="N158" s="240"/>
      <c r="O158" s="240"/>
      <c r="P158" s="240"/>
      <c r="Q158" s="240"/>
      <c r="R158" s="240"/>
      <c r="S158" s="240"/>
      <c r="T158" s="241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2" t="s">
        <v>145</v>
      </c>
      <c r="AU158" s="242" t="s">
        <v>86</v>
      </c>
      <c r="AV158" s="13" t="s">
        <v>86</v>
      </c>
      <c r="AW158" s="13" t="s">
        <v>32</v>
      </c>
      <c r="AX158" s="13" t="s">
        <v>77</v>
      </c>
      <c r="AY158" s="242" t="s">
        <v>136</v>
      </c>
    </row>
    <row r="159" s="14" customFormat="1">
      <c r="A159" s="14"/>
      <c r="B159" s="243"/>
      <c r="C159" s="244"/>
      <c r="D159" s="233" t="s">
        <v>145</v>
      </c>
      <c r="E159" s="245" t="s">
        <v>1</v>
      </c>
      <c r="F159" s="246" t="s">
        <v>147</v>
      </c>
      <c r="G159" s="244"/>
      <c r="H159" s="247">
        <v>8.0440000000000005</v>
      </c>
      <c r="I159" s="248"/>
      <c r="J159" s="244"/>
      <c r="K159" s="244"/>
      <c r="L159" s="249"/>
      <c r="M159" s="250"/>
      <c r="N159" s="251"/>
      <c r="O159" s="251"/>
      <c r="P159" s="251"/>
      <c r="Q159" s="251"/>
      <c r="R159" s="251"/>
      <c r="S159" s="251"/>
      <c r="T159" s="252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53" t="s">
        <v>145</v>
      </c>
      <c r="AU159" s="253" t="s">
        <v>86</v>
      </c>
      <c r="AV159" s="14" t="s">
        <v>143</v>
      </c>
      <c r="AW159" s="14" t="s">
        <v>32</v>
      </c>
      <c r="AX159" s="14" t="s">
        <v>33</v>
      </c>
      <c r="AY159" s="253" t="s">
        <v>136</v>
      </c>
    </row>
    <row r="160" s="2" customFormat="1" ht="24.15" customHeight="1">
      <c r="A160" s="38"/>
      <c r="B160" s="39"/>
      <c r="C160" s="218" t="s">
        <v>207</v>
      </c>
      <c r="D160" s="218" t="s">
        <v>138</v>
      </c>
      <c r="E160" s="219" t="s">
        <v>683</v>
      </c>
      <c r="F160" s="220" t="s">
        <v>684</v>
      </c>
      <c r="G160" s="221" t="s">
        <v>150</v>
      </c>
      <c r="H160" s="222">
        <v>6.9340000000000002</v>
      </c>
      <c r="I160" s="223"/>
      <c r="J160" s="224">
        <f>ROUND(I160*H160,2)</f>
        <v>0</v>
      </c>
      <c r="K160" s="220" t="s">
        <v>1</v>
      </c>
      <c r="L160" s="44"/>
      <c r="M160" s="225" t="s">
        <v>1</v>
      </c>
      <c r="N160" s="226" t="s">
        <v>42</v>
      </c>
      <c r="O160" s="91"/>
      <c r="P160" s="227">
        <f>O160*H160</f>
        <v>0</v>
      </c>
      <c r="Q160" s="227">
        <v>2.1600000000000001</v>
      </c>
      <c r="R160" s="227">
        <f>Q160*H160</f>
        <v>14.977440000000001</v>
      </c>
      <c r="S160" s="227">
        <v>0</v>
      </c>
      <c r="T160" s="228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29" t="s">
        <v>143</v>
      </c>
      <c r="AT160" s="229" t="s">
        <v>138</v>
      </c>
      <c r="AU160" s="229" t="s">
        <v>86</v>
      </c>
      <c r="AY160" s="17" t="s">
        <v>136</v>
      </c>
      <c r="BE160" s="230">
        <f>IF(N160="základní",J160,0)</f>
        <v>0</v>
      </c>
      <c r="BF160" s="230">
        <f>IF(N160="snížená",J160,0)</f>
        <v>0</v>
      </c>
      <c r="BG160" s="230">
        <f>IF(N160="zákl. přenesená",J160,0)</f>
        <v>0</v>
      </c>
      <c r="BH160" s="230">
        <f>IF(N160="sníž. přenesená",J160,0)</f>
        <v>0</v>
      </c>
      <c r="BI160" s="230">
        <f>IF(N160="nulová",J160,0)</f>
        <v>0</v>
      </c>
      <c r="BJ160" s="17" t="s">
        <v>33</v>
      </c>
      <c r="BK160" s="230">
        <f>ROUND(I160*H160,2)</f>
        <v>0</v>
      </c>
      <c r="BL160" s="17" t="s">
        <v>143</v>
      </c>
      <c r="BM160" s="229" t="s">
        <v>685</v>
      </c>
    </row>
    <row r="161" s="13" customFormat="1">
      <c r="A161" s="13"/>
      <c r="B161" s="231"/>
      <c r="C161" s="232"/>
      <c r="D161" s="233" t="s">
        <v>145</v>
      </c>
      <c r="E161" s="234" t="s">
        <v>1</v>
      </c>
      <c r="F161" s="235" t="s">
        <v>686</v>
      </c>
      <c r="G161" s="232"/>
      <c r="H161" s="236">
        <v>6.9340000000000002</v>
      </c>
      <c r="I161" s="237"/>
      <c r="J161" s="232"/>
      <c r="K161" s="232"/>
      <c r="L161" s="238"/>
      <c r="M161" s="239"/>
      <c r="N161" s="240"/>
      <c r="O161" s="240"/>
      <c r="P161" s="240"/>
      <c r="Q161" s="240"/>
      <c r="R161" s="240"/>
      <c r="S161" s="240"/>
      <c r="T161" s="241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2" t="s">
        <v>145</v>
      </c>
      <c r="AU161" s="242" t="s">
        <v>86</v>
      </c>
      <c r="AV161" s="13" t="s">
        <v>86</v>
      </c>
      <c r="AW161" s="13" t="s">
        <v>32</v>
      </c>
      <c r="AX161" s="13" t="s">
        <v>77</v>
      </c>
      <c r="AY161" s="242" t="s">
        <v>136</v>
      </c>
    </row>
    <row r="162" s="14" customFormat="1">
      <c r="A162" s="14"/>
      <c r="B162" s="243"/>
      <c r="C162" s="244"/>
      <c r="D162" s="233" t="s">
        <v>145</v>
      </c>
      <c r="E162" s="245" t="s">
        <v>1</v>
      </c>
      <c r="F162" s="246" t="s">
        <v>147</v>
      </c>
      <c r="G162" s="244"/>
      <c r="H162" s="247">
        <v>6.9340000000000002</v>
      </c>
      <c r="I162" s="248"/>
      <c r="J162" s="244"/>
      <c r="K162" s="244"/>
      <c r="L162" s="249"/>
      <c r="M162" s="250"/>
      <c r="N162" s="251"/>
      <c r="O162" s="251"/>
      <c r="P162" s="251"/>
      <c r="Q162" s="251"/>
      <c r="R162" s="251"/>
      <c r="S162" s="251"/>
      <c r="T162" s="252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53" t="s">
        <v>145</v>
      </c>
      <c r="AU162" s="253" t="s">
        <v>86</v>
      </c>
      <c r="AV162" s="14" t="s">
        <v>143</v>
      </c>
      <c r="AW162" s="14" t="s">
        <v>32</v>
      </c>
      <c r="AX162" s="14" t="s">
        <v>33</v>
      </c>
      <c r="AY162" s="253" t="s">
        <v>136</v>
      </c>
    </row>
    <row r="163" s="12" customFormat="1" ht="22.8" customHeight="1">
      <c r="A163" s="12"/>
      <c r="B163" s="202"/>
      <c r="C163" s="203"/>
      <c r="D163" s="204" t="s">
        <v>76</v>
      </c>
      <c r="E163" s="216" t="s">
        <v>183</v>
      </c>
      <c r="F163" s="216" t="s">
        <v>353</v>
      </c>
      <c r="G163" s="203"/>
      <c r="H163" s="203"/>
      <c r="I163" s="206"/>
      <c r="J163" s="217">
        <f>BK163</f>
        <v>0</v>
      </c>
      <c r="K163" s="203"/>
      <c r="L163" s="208"/>
      <c r="M163" s="209"/>
      <c r="N163" s="210"/>
      <c r="O163" s="210"/>
      <c r="P163" s="211">
        <f>SUM(P164:P171)</f>
        <v>0</v>
      </c>
      <c r="Q163" s="210"/>
      <c r="R163" s="211">
        <f>SUM(R164:R171)</f>
        <v>7.5852067200000004</v>
      </c>
      <c r="S163" s="210"/>
      <c r="T163" s="212">
        <f>SUM(T164:T171)</f>
        <v>0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213" t="s">
        <v>33</v>
      </c>
      <c r="AT163" s="214" t="s">
        <v>76</v>
      </c>
      <c r="AU163" s="214" t="s">
        <v>33</v>
      </c>
      <c r="AY163" s="213" t="s">
        <v>136</v>
      </c>
      <c r="BK163" s="215">
        <f>SUM(BK164:BK171)</f>
        <v>0</v>
      </c>
    </row>
    <row r="164" s="2" customFormat="1" ht="49.05" customHeight="1">
      <c r="A164" s="38"/>
      <c r="B164" s="39"/>
      <c r="C164" s="218" t="s">
        <v>8</v>
      </c>
      <c r="D164" s="218" t="s">
        <v>138</v>
      </c>
      <c r="E164" s="219" t="s">
        <v>359</v>
      </c>
      <c r="F164" s="220" t="s">
        <v>360</v>
      </c>
      <c r="G164" s="221" t="s">
        <v>156</v>
      </c>
      <c r="H164" s="222">
        <v>33.600000000000001</v>
      </c>
      <c r="I164" s="223"/>
      <c r="J164" s="224">
        <f>ROUND(I164*H164,2)</f>
        <v>0</v>
      </c>
      <c r="K164" s="220" t="s">
        <v>142</v>
      </c>
      <c r="L164" s="44"/>
      <c r="M164" s="225" t="s">
        <v>1</v>
      </c>
      <c r="N164" s="226" t="s">
        <v>42</v>
      </c>
      <c r="O164" s="91"/>
      <c r="P164" s="227">
        <f>O164*H164</f>
        <v>0</v>
      </c>
      <c r="Q164" s="227">
        <v>0.1295</v>
      </c>
      <c r="R164" s="227">
        <f>Q164*H164</f>
        <v>4.3512000000000004</v>
      </c>
      <c r="S164" s="227">
        <v>0</v>
      </c>
      <c r="T164" s="228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29" t="s">
        <v>143</v>
      </c>
      <c r="AT164" s="229" t="s">
        <v>138</v>
      </c>
      <c r="AU164" s="229" t="s">
        <v>86</v>
      </c>
      <c r="AY164" s="17" t="s">
        <v>136</v>
      </c>
      <c r="BE164" s="230">
        <f>IF(N164="základní",J164,0)</f>
        <v>0</v>
      </c>
      <c r="BF164" s="230">
        <f>IF(N164="snížená",J164,0)</f>
        <v>0</v>
      </c>
      <c r="BG164" s="230">
        <f>IF(N164="zákl. přenesená",J164,0)</f>
        <v>0</v>
      </c>
      <c r="BH164" s="230">
        <f>IF(N164="sníž. přenesená",J164,0)</f>
        <v>0</v>
      </c>
      <c r="BI164" s="230">
        <f>IF(N164="nulová",J164,0)</f>
        <v>0</v>
      </c>
      <c r="BJ164" s="17" t="s">
        <v>33</v>
      </c>
      <c r="BK164" s="230">
        <f>ROUND(I164*H164,2)</f>
        <v>0</v>
      </c>
      <c r="BL164" s="17" t="s">
        <v>143</v>
      </c>
      <c r="BM164" s="229" t="s">
        <v>687</v>
      </c>
    </row>
    <row r="165" s="13" customFormat="1">
      <c r="A165" s="13"/>
      <c r="B165" s="231"/>
      <c r="C165" s="232"/>
      <c r="D165" s="233" t="s">
        <v>145</v>
      </c>
      <c r="E165" s="234" t="s">
        <v>1</v>
      </c>
      <c r="F165" s="235" t="s">
        <v>688</v>
      </c>
      <c r="G165" s="232"/>
      <c r="H165" s="236">
        <v>33.600000000000001</v>
      </c>
      <c r="I165" s="237"/>
      <c r="J165" s="232"/>
      <c r="K165" s="232"/>
      <c r="L165" s="238"/>
      <c r="M165" s="239"/>
      <c r="N165" s="240"/>
      <c r="O165" s="240"/>
      <c r="P165" s="240"/>
      <c r="Q165" s="240"/>
      <c r="R165" s="240"/>
      <c r="S165" s="240"/>
      <c r="T165" s="241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2" t="s">
        <v>145</v>
      </c>
      <c r="AU165" s="242" t="s">
        <v>86</v>
      </c>
      <c r="AV165" s="13" t="s">
        <v>86</v>
      </c>
      <c r="AW165" s="13" t="s">
        <v>32</v>
      </c>
      <c r="AX165" s="13" t="s">
        <v>77</v>
      </c>
      <c r="AY165" s="242" t="s">
        <v>136</v>
      </c>
    </row>
    <row r="166" s="14" customFormat="1">
      <c r="A166" s="14"/>
      <c r="B166" s="243"/>
      <c r="C166" s="244"/>
      <c r="D166" s="233" t="s">
        <v>145</v>
      </c>
      <c r="E166" s="245" t="s">
        <v>1</v>
      </c>
      <c r="F166" s="246" t="s">
        <v>147</v>
      </c>
      <c r="G166" s="244"/>
      <c r="H166" s="247">
        <v>33.600000000000001</v>
      </c>
      <c r="I166" s="248"/>
      <c r="J166" s="244"/>
      <c r="K166" s="244"/>
      <c r="L166" s="249"/>
      <c r="M166" s="250"/>
      <c r="N166" s="251"/>
      <c r="O166" s="251"/>
      <c r="P166" s="251"/>
      <c r="Q166" s="251"/>
      <c r="R166" s="251"/>
      <c r="S166" s="251"/>
      <c r="T166" s="252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53" t="s">
        <v>145</v>
      </c>
      <c r="AU166" s="253" t="s">
        <v>86</v>
      </c>
      <c r="AV166" s="14" t="s">
        <v>143</v>
      </c>
      <c r="AW166" s="14" t="s">
        <v>32</v>
      </c>
      <c r="AX166" s="14" t="s">
        <v>33</v>
      </c>
      <c r="AY166" s="253" t="s">
        <v>136</v>
      </c>
    </row>
    <row r="167" s="2" customFormat="1" ht="16.5" customHeight="1">
      <c r="A167" s="38"/>
      <c r="B167" s="39"/>
      <c r="C167" s="264" t="s">
        <v>215</v>
      </c>
      <c r="D167" s="264" t="s">
        <v>192</v>
      </c>
      <c r="E167" s="265" t="s">
        <v>364</v>
      </c>
      <c r="F167" s="266" t="s">
        <v>365</v>
      </c>
      <c r="G167" s="267" t="s">
        <v>156</v>
      </c>
      <c r="H167" s="268">
        <v>34.271999999999998</v>
      </c>
      <c r="I167" s="269"/>
      <c r="J167" s="270">
        <f>ROUND(I167*H167,2)</f>
        <v>0</v>
      </c>
      <c r="K167" s="266" t="s">
        <v>142</v>
      </c>
      <c r="L167" s="271"/>
      <c r="M167" s="272" t="s">
        <v>1</v>
      </c>
      <c r="N167" s="273" t="s">
        <v>42</v>
      </c>
      <c r="O167" s="91"/>
      <c r="P167" s="227">
        <f>O167*H167</f>
        <v>0</v>
      </c>
      <c r="Q167" s="227">
        <v>0.028000000000000001</v>
      </c>
      <c r="R167" s="227">
        <f>Q167*H167</f>
        <v>0.95961600000000002</v>
      </c>
      <c r="S167" s="227">
        <v>0</v>
      </c>
      <c r="T167" s="228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29" t="s">
        <v>179</v>
      </c>
      <c r="AT167" s="229" t="s">
        <v>192</v>
      </c>
      <c r="AU167" s="229" t="s">
        <v>86</v>
      </c>
      <c r="AY167" s="17" t="s">
        <v>136</v>
      </c>
      <c r="BE167" s="230">
        <f>IF(N167="základní",J167,0)</f>
        <v>0</v>
      </c>
      <c r="BF167" s="230">
        <f>IF(N167="snížená",J167,0)</f>
        <v>0</v>
      </c>
      <c r="BG167" s="230">
        <f>IF(N167="zákl. přenesená",J167,0)</f>
        <v>0</v>
      </c>
      <c r="BH167" s="230">
        <f>IF(N167="sníž. přenesená",J167,0)</f>
        <v>0</v>
      </c>
      <c r="BI167" s="230">
        <f>IF(N167="nulová",J167,0)</f>
        <v>0</v>
      </c>
      <c r="BJ167" s="17" t="s">
        <v>33</v>
      </c>
      <c r="BK167" s="230">
        <f>ROUND(I167*H167,2)</f>
        <v>0</v>
      </c>
      <c r="BL167" s="17" t="s">
        <v>143</v>
      </c>
      <c r="BM167" s="229" t="s">
        <v>689</v>
      </c>
    </row>
    <row r="168" s="13" customFormat="1">
      <c r="A168" s="13"/>
      <c r="B168" s="231"/>
      <c r="C168" s="232"/>
      <c r="D168" s="233" t="s">
        <v>145</v>
      </c>
      <c r="E168" s="232"/>
      <c r="F168" s="235" t="s">
        <v>690</v>
      </c>
      <c r="G168" s="232"/>
      <c r="H168" s="236">
        <v>34.271999999999998</v>
      </c>
      <c r="I168" s="237"/>
      <c r="J168" s="232"/>
      <c r="K168" s="232"/>
      <c r="L168" s="238"/>
      <c r="M168" s="239"/>
      <c r="N168" s="240"/>
      <c r="O168" s="240"/>
      <c r="P168" s="240"/>
      <c r="Q168" s="240"/>
      <c r="R168" s="240"/>
      <c r="S168" s="240"/>
      <c r="T168" s="241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2" t="s">
        <v>145</v>
      </c>
      <c r="AU168" s="242" t="s">
        <v>86</v>
      </c>
      <c r="AV168" s="13" t="s">
        <v>86</v>
      </c>
      <c r="AW168" s="13" t="s">
        <v>4</v>
      </c>
      <c r="AX168" s="13" t="s">
        <v>33</v>
      </c>
      <c r="AY168" s="242" t="s">
        <v>136</v>
      </c>
    </row>
    <row r="169" s="2" customFormat="1" ht="24.15" customHeight="1">
      <c r="A169" s="38"/>
      <c r="B169" s="39"/>
      <c r="C169" s="218" t="s">
        <v>220</v>
      </c>
      <c r="D169" s="218" t="s">
        <v>138</v>
      </c>
      <c r="E169" s="219" t="s">
        <v>369</v>
      </c>
      <c r="F169" s="220" t="s">
        <v>370</v>
      </c>
      <c r="G169" s="221" t="s">
        <v>150</v>
      </c>
      <c r="H169" s="222">
        <v>1.008</v>
      </c>
      <c r="I169" s="223"/>
      <c r="J169" s="224">
        <f>ROUND(I169*H169,2)</f>
        <v>0</v>
      </c>
      <c r="K169" s="220" t="s">
        <v>142</v>
      </c>
      <c r="L169" s="44"/>
      <c r="M169" s="225" t="s">
        <v>1</v>
      </c>
      <c r="N169" s="226" t="s">
        <v>42</v>
      </c>
      <c r="O169" s="91"/>
      <c r="P169" s="227">
        <f>O169*H169</f>
        <v>0</v>
      </c>
      <c r="Q169" s="227">
        <v>2.2563399999999998</v>
      </c>
      <c r="R169" s="227">
        <f>Q169*H169</f>
        <v>2.27439072</v>
      </c>
      <c r="S169" s="227">
        <v>0</v>
      </c>
      <c r="T169" s="228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29" t="s">
        <v>143</v>
      </c>
      <c r="AT169" s="229" t="s">
        <v>138</v>
      </c>
      <c r="AU169" s="229" t="s">
        <v>86</v>
      </c>
      <c r="AY169" s="17" t="s">
        <v>136</v>
      </c>
      <c r="BE169" s="230">
        <f>IF(N169="základní",J169,0)</f>
        <v>0</v>
      </c>
      <c r="BF169" s="230">
        <f>IF(N169="snížená",J169,0)</f>
        <v>0</v>
      </c>
      <c r="BG169" s="230">
        <f>IF(N169="zákl. přenesená",J169,0)</f>
        <v>0</v>
      </c>
      <c r="BH169" s="230">
        <f>IF(N169="sníž. přenesená",J169,0)</f>
        <v>0</v>
      </c>
      <c r="BI169" s="230">
        <f>IF(N169="nulová",J169,0)</f>
        <v>0</v>
      </c>
      <c r="BJ169" s="17" t="s">
        <v>33</v>
      </c>
      <c r="BK169" s="230">
        <f>ROUND(I169*H169,2)</f>
        <v>0</v>
      </c>
      <c r="BL169" s="17" t="s">
        <v>143</v>
      </c>
      <c r="BM169" s="229" t="s">
        <v>691</v>
      </c>
    </row>
    <row r="170" s="13" customFormat="1">
      <c r="A170" s="13"/>
      <c r="B170" s="231"/>
      <c r="C170" s="232"/>
      <c r="D170" s="233" t="s">
        <v>145</v>
      </c>
      <c r="E170" s="234" t="s">
        <v>1</v>
      </c>
      <c r="F170" s="235" t="s">
        <v>692</v>
      </c>
      <c r="G170" s="232"/>
      <c r="H170" s="236">
        <v>1.008</v>
      </c>
      <c r="I170" s="237"/>
      <c r="J170" s="232"/>
      <c r="K170" s="232"/>
      <c r="L170" s="238"/>
      <c r="M170" s="239"/>
      <c r="N170" s="240"/>
      <c r="O170" s="240"/>
      <c r="P170" s="240"/>
      <c r="Q170" s="240"/>
      <c r="R170" s="240"/>
      <c r="S170" s="240"/>
      <c r="T170" s="241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2" t="s">
        <v>145</v>
      </c>
      <c r="AU170" s="242" t="s">
        <v>86</v>
      </c>
      <c r="AV170" s="13" t="s">
        <v>86</v>
      </c>
      <c r="AW170" s="13" t="s">
        <v>32</v>
      </c>
      <c r="AX170" s="13" t="s">
        <v>77</v>
      </c>
      <c r="AY170" s="242" t="s">
        <v>136</v>
      </c>
    </row>
    <row r="171" s="14" customFormat="1">
      <c r="A171" s="14"/>
      <c r="B171" s="243"/>
      <c r="C171" s="244"/>
      <c r="D171" s="233" t="s">
        <v>145</v>
      </c>
      <c r="E171" s="245" t="s">
        <v>1</v>
      </c>
      <c r="F171" s="246" t="s">
        <v>147</v>
      </c>
      <c r="G171" s="244"/>
      <c r="H171" s="247">
        <v>1.008</v>
      </c>
      <c r="I171" s="248"/>
      <c r="J171" s="244"/>
      <c r="K171" s="244"/>
      <c r="L171" s="249"/>
      <c r="M171" s="250"/>
      <c r="N171" s="251"/>
      <c r="O171" s="251"/>
      <c r="P171" s="251"/>
      <c r="Q171" s="251"/>
      <c r="R171" s="251"/>
      <c r="S171" s="251"/>
      <c r="T171" s="252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53" t="s">
        <v>145</v>
      </c>
      <c r="AU171" s="253" t="s">
        <v>86</v>
      </c>
      <c r="AV171" s="14" t="s">
        <v>143</v>
      </c>
      <c r="AW171" s="14" t="s">
        <v>32</v>
      </c>
      <c r="AX171" s="14" t="s">
        <v>33</v>
      </c>
      <c r="AY171" s="253" t="s">
        <v>136</v>
      </c>
    </row>
    <row r="172" s="12" customFormat="1" ht="22.8" customHeight="1">
      <c r="A172" s="12"/>
      <c r="B172" s="202"/>
      <c r="C172" s="203"/>
      <c r="D172" s="204" t="s">
        <v>76</v>
      </c>
      <c r="E172" s="216" t="s">
        <v>373</v>
      </c>
      <c r="F172" s="216" t="s">
        <v>374</v>
      </c>
      <c r="G172" s="203"/>
      <c r="H172" s="203"/>
      <c r="I172" s="206"/>
      <c r="J172" s="217">
        <f>BK172</f>
        <v>0</v>
      </c>
      <c r="K172" s="203"/>
      <c r="L172" s="208"/>
      <c r="M172" s="209"/>
      <c r="N172" s="210"/>
      <c r="O172" s="210"/>
      <c r="P172" s="211">
        <f>P173</f>
        <v>0</v>
      </c>
      <c r="Q172" s="210"/>
      <c r="R172" s="211">
        <f>R173</f>
        <v>0</v>
      </c>
      <c r="S172" s="210"/>
      <c r="T172" s="212">
        <f>T173</f>
        <v>0</v>
      </c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R172" s="213" t="s">
        <v>33</v>
      </c>
      <c r="AT172" s="214" t="s">
        <v>76</v>
      </c>
      <c r="AU172" s="214" t="s">
        <v>33</v>
      </c>
      <c r="AY172" s="213" t="s">
        <v>136</v>
      </c>
      <c r="BK172" s="215">
        <f>BK173</f>
        <v>0</v>
      </c>
    </row>
    <row r="173" s="2" customFormat="1" ht="24.15" customHeight="1">
      <c r="A173" s="38"/>
      <c r="B173" s="39"/>
      <c r="C173" s="218" t="s">
        <v>229</v>
      </c>
      <c r="D173" s="218" t="s">
        <v>138</v>
      </c>
      <c r="E173" s="219" t="s">
        <v>376</v>
      </c>
      <c r="F173" s="220" t="s">
        <v>377</v>
      </c>
      <c r="G173" s="221" t="s">
        <v>378</v>
      </c>
      <c r="H173" s="222">
        <v>48.744</v>
      </c>
      <c r="I173" s="223"/>
      <c r="J173" s="224">
        <f>ROUND(I173*H173,2)</f>
        <v>0</v>
      </c>
      <c r="K173" s="220" t="s">
        <v>142</v>
      </c>
      <c r="L173" s="44"/>
      <c r="M173" s="225" t="s">
        <v>1</v>
      </c>
      <c r="N173" s="226" t="s">
        <v>42</v>
      </c>
      <c r="O173" s="91"/>
      <c r="P173" s="227">
        <f>O173*H173</f>
        <v>0</v>
      </c>
      <c r="Q173" s="227">
        <v>0</v>
      </c>
      <c r="R173" s="227">
        <f>Q173*H173</f>
        <v>0</v>
      </c>
      <c r="S173" s="227">
        <v>0</v>
      </c>
      <c r="T173" s="228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29" t="s">
        <v>143</v>
      </c>
      <c r="AT173" s="229" t="s">
        <v>138</v>
      </c>
      <c r="AU173" s="229" t="s">
        <v>86</v>
      </c>
      <c r="AY173" s="17" t="s">
        <v>136</v>
      </c>
      <c r="BE173" s="230">
        <f>IF(N173="základní",J173,0)</f>
        <v>0</v>
      </c>
      <c r="BF173" s="230">
        <f>IF(N173="snížená",J173,0)</f>
        <v>0</v>
      </c>
      <c r="BG173" s="230">
        <f>IF(N173="zákl. přenesená",J173,0)</f>
        <v>0</v>
      </c>
      <c r="BH173" s="230">
        <f>IF(N173="sníž. přenesená",J173,0)</f>
        <v>0</v>
      </c>
      <c r="BI173" s="230">
        <f>IF(N173="nulová",J173,0)</f>
        <v>0</v>
      </c>
      <c r="BJ173" s="17" t="s">
        <v>33</v>
      </c>
      <c r="BK173" s="230">
        <f>ROUND(I173*H173,2)</f>
        <v>0</v>
      </c>
      <c r="BL173" s="17" t="s">
        <v>143</v>
      </c>
      <c r="BM173" s="229" t="s">
        <v>693</v>
      </c>
    </row>
    <row r="174" s="12" customFormat="1" ht="25.92" customHeight="1">
      <c r="A174" s="12"/>
      <c r="B174" s="202"/>
      <c r="C174" s="203"/>
      <c r="D174" s="204" t="s">
        <v>76</v>
      </c>
      <c r="E174" s="205" t="s">
        <v>574</v>
      </c>
      <c r="F174" s="205" t="s">
        <v>575</v>
      </c>
      <c r="G174" s="203"/>
      <c r="H174" s="203"/>
      <c r="I174" s="206"/>
      <c r="J174" s="207">
        <f>BK174</f>
        <v>0</v>
      </c>
      <c r="K174" s="203"/>
      <c r="L174" s="208"/>
      <c r="M174" s="209"/>
      <c r="N174" s="210"/>
      <c r="O174" s="210"/>
      <c r="P174" s="211">
        <f>P175+P197+P258+P278+P300+P314</f>
        <v>0</v>
      </c>
      <c r="Q174" s="210"/>
      <c r="R174" s="211">
        <f>R175+R197+R258+R278+R300+R314</f>
        <v>12.108891509999999</v>
      </c>
      <c r="S174" s="210"/>
      <c r="T174" s="212">
        <f>T175+T197+T258+T278+T300+T314</f>
        <v>0</v>
      </c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R174" s="213" t="s">
        <v>86</v>
      </c>
      <c r="AT174" s="214" t="s">
        <v>76</v>
      </c>
      <c r="AU174" s="214" t="s">
        <v>77</v>
      </c>
      <c r="AY174" s="213" t="s">
        <v>136</v>
      </c>
      <c r="BK174" s="215">
        <f>BK175+BK197+BK258+BK278+BK300+BK314</f>
        <v>0</v>
      </c>
    </row>
    <row r="175" s="12" customFormat="1" ht="22.8" customHeight="1">
      <c r="A175" s="12"/>
      <c r="B175" s="202"/>
      <c r="C175" s="203"/>
      <c r="D175" s="204" t="s">
        <v>76</v>
      </c>
      <c r="E175" s="216" t="s">
        <v>576</v>
      </c>
      <c r="F175" s="216" t="s">
        <v>577</v>
      </c>
      <c r="G175" s="203"/>
      <c r="H175" s="203"/>
      <c r="I175" s="206"/>
      <c r="J175" s="217">
        <f>BK175</f>
        <v>0</v>
      </c>
      <c r="K175" s="203"/>
      <c r="L175" s="208"/>
      <c r="M175" s="209"/>
      <c r="N175" s="210"/>
      <c r="O175" s="210"/>
      <c r="P175" s="211">
        <f>SUM(P176:P196)</f>
        <v>0</v>
      </c>
      <c r="Q175" s="210"/>
      <c r="R175" s="211">
        <f>SUM(R176:R196)</f>
        <v>0.032325</v>
      </c>
      <c r="S175" s="210"/>
      <c r="T175" s="212">
        <f>SUM(T176:T196)</f>
        <v>0</v>
      </c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R175" s="213" t="s">
        <v>86</v>
      </c>
      <c r="AT175" s="214" t="s">
        <v>76</v>
      </c>
      <c r="AU175" s="214" t="s">
        <v>33</v>
      </c>
      <c r="AY175" s="213" t="s">
        <v>136</v>
      </c>
      <c r="BK175" s="215">
        <f>SUM(BK176:BK196)</f>
        <v>0</v>
      </c>
    </row>
    <row r="176" s="2" customFormat="1" ht="44.25" customHeight="1">
      <c r="A176" s="38"/>
      <c r="B176" s="39"/>
      <c r="C176" s="218" t="s">
        <v>236</v>
      </c>
      <c r="D176" s="218" t="s">
        <v>138</v>
      </c>
      <c r="E176" s="219" t="s">
        <v>694</v>
      </c>
      <c r="F176" s="220" t="s">
        <v>695</v>
      </c>
      <c r="G176" s="221" t="s">
        <v>156</v>
      </c>
      <c r="H176" s="222">
        <v>150</v>
      </c>
      <c r="I176" s="223"/>
      <c r="J176" s="224">
        <f>ROUND(I176*H176,2)</f>
        <v>0</v>
      </c>
      <c r="K176" s="220" t="s">
        <v>142</v>
      </c>
      <c r="L176" s="44"/>
      <c r="M176" s="225" t="s">
        <v>1</v>
      </c>
      <c r="N176" s="226" t="s">
        <v>42</v>
      </c>
      <c r="O176" s="91"/>
      <c r="P176" s="227">
        <f>O176*H176</f>
        <v>0</v>
      </c>
      <c r="Q176" s="227">
        <v>0</v>
      </c>
      <c r="R176" s="227">
        <f>Q176*H176</f>
        <v>0</v>
      </c>
      <c r="S176" s="227">
        <v>0</v>
      </c>
      <c r="T176" s="228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229" t="s">
        <v>215</v>
      </c>
      <c r="AT176" s="229" t="s">
        <v>138</v>
      </c>
      <c r="AU176" s="229" t="s">
        <v>86</v>
      </c>
      <c r="AY176" s="17" t="s">
        <v>136</v>
      </c>
      <c r="BE176" s="230">
        <f>IF(N176="základní",J176,0)</f>
        <v>0</v>
      </c>
      <c r="BF176" s="230">
        <f>IF(N176="snížená",J176,0)</f>
        <v>0</v>
      </c>
      <c r="BG176" s="230">
        <f>IF(N176="zákl. přenesená",J176,0)</f>
        <v>0</v>
      </c>
      <c r="BH176" s="230">
        <f>IF(N176="sníž. přenesená",J176,0)</f>
        <v>0</v>
      </c>
      <c r="BI176" s="230">
        <f>IF(N176="nulová",J176,0)</f>
        <v>0</v>
      </c>
      <c r="BJ176" s="17" t="s">
        <v>33</v>
      </c>
      <c r="BK176" s="230">
        <f>ROUND(I176*H176,2)</f>
        <v>0</v>
      </c>
      <c r="BL176" s="17" t="s">
        <v>215</v>
      </c>
      <c r="BM176" s="229" t="s">
        <v>696</v>
      </c>
    </row>
    <row r="177" s="2" customFormat="1" ht="16.5" customHeight="1">
      <c r="A177" s="38"/>
      <c r="B177" s="39"/>
      <c r="C177" s="264" t="s">
        <v>240</v>
      </c>
      <c r="D177" s="264" t="s">
        <v>192</v>
      </c>
      <c r="E177" s="265" t="s">
        <v>697</v>
      </c>
      <c r="F177" s="266" t="s">
        <v>698</v>
      </c>
      <c r="G177" s="267" t="s">
        <v>156</v>
      </c>
      <c r="H177" s="268">
        <v>157.5</v>
      </c>
      <c r="I177" s="269"/>
      <c r="J177" s="270">
        <f>ROUND(I177*H177,2)</f>
        <v>0</v>
      </c>
      <c r="K177" s="266" t="s">
        <v>142</v>
      </c>
      <c r="L177" s="271"/>
      <c r="M177" s="272" t="s">
        <v>1</v>
      </c>
      <c r="N177" s="273" t="s">
        <v>42</v>
      </c>
      <c r="O177" s="91"/>
      <c r="P177" s="227">
        <f>O177*H177</f>
        <v>0</v>
      </c>
      <c r="Q177" s="227">
        <v>1.0000000000000001E-05</v>
      </c>
      <c r="R177" s="227">
        <f>Q177*H177</f>
        <v>0.0015750000000000002</v>
      </c>
      <c r="S177" s="227">
        <v>0</v>
      </c>
      <c r="T177" s="228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229" t="s">
        <v>286</v>
      </c>
      <c r="AT177" s="229" t="s">
        <v>192</v>
      </c>
      <c r="AU177" s="229" t="s">
        <v>86</v>
      </c>
      <c r="AY177" s="17" t="s">
        <v>136</v>
      </c>
      <c r="BE177" s="230">
        <f>IF(N177="základní",J177,0)</f>
        <v>0</v>
      </c>
      <c r="BF177" s="230">
        <f>IF(N177="snížená",J177,0)</f>
        <v>0</v>
      </c>
      <c r="BG177" s="230">
        <f>IF(N177="zákl. přenesená",J177,0)</f>
        <v>0</v>
      </c>
      <c r="BH177" s="230">
        <f>IF(N177="sníž. přenesená",J177,0)</f>
        <v>0</v>
      </c>
      <c r="BI177" s="230">
        <f>IF(N177="nulová",J177,0)</f>
        <v>0</v>
      </c>
      <c r="BJ177" s="17" t="s">
        <v>33</v>
      </c>
      <c r="BK177" s="230">
        <f>ROUND(I177*H177,2)</f>
        <v>0</v>
      </c>
      <c r="BL177" s="17" t="s">
        <v>215</v>
      </c>
      <c r="BM177" s="229" t="s">
        <v>699</v>
      </c>
    </row>
    <row r="178" s="13" customFormat="1">
      <c r="A178" s="13"/>
      <c r="B178" s="231"/>
      <c r="C178" s="232"/>
      <c r="D178" s="233" t="s">
        <v>145</v>
      </c>
      <c r="E178" s="232"/>
      <c r="F178" s="235" t="s">
        <v>700</v>
      </c>
      <c r="G178" s="232"/>
      <c r="H178" s="236">
        <v>157.5</v>
      </c>
      <c r="I178" s="237"/>
      <c r="J178" s="232"/>
      <c r="K178" s="232"/>
      <c r="L178" s="238"/>
      <c r="M178" s="239"/>
      <c r="N178" s="240"/>
      <c r="O178" s="240"/>
      <c r="P178" s="240"/>
      <c r="Q178" s="240"/>
      <c r="R178" s="240"/>
      <c r="S178" s="240"/>
      <c r="T178" s="241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42" t="s">
        <v>145</v>
      </c>
      <c r="AU178" s="242" t="s">
        <v>86</v>
      </c>
      <c r="AV178" s="13" t="s">
        <v>86</v>
      </c>
      <c r="AW178" s="13" t="s">
        <v>4</v>
      </c>
      <c r="AX178" s="13" t="s">
        <v>33</v>
      </c>
      <c r="AY178" s="242" t="s">
        <v>136</v>
      </c>
    </row>
    <row r="179" s="2" customFormat="1" ht="55.5" customHeight="1">
      <c r="A179" s="38"/>
      <c r="B179" s="39"/>
      <c r="C179" s="218" t="s">
        <v>7</v>
      </c>
      <c r="D179" s="218" t="s">
        <v>138</v>
      </c>
      <c r="E179" s="219" t="s">
        <v>701</v>
      </c>
      <c r="F179" s="220" t="s">
        <v>702</v>
      </c>
      <c r="G179" s="221" t="s">
        <v>232</v>
      </c>
      <c r="H179" s="222">
        <v>15</v>
      </c>
      <c r="I179" s="223"/>
      <c r="J179" s="224">
        <f>ROUND(I179*H179,2)</f>
        <v>0</v>
      </c>
      <c r="K179" s="220" t="s">
        <v>142</v>
      </c>
      <c r="L179" s="44"/>
      <c r="M179" s="225" t="s">
        <v>1</v>
      </c>
      <c r="N179" s="226" t="s">
        <v>42</v>
      </c>
      <c r="O179" s="91"/>
      <c r="P179" s="227">
        <f>O179*H179</f>
        <v>0</v>
      </c>
      <c r="Q179" s="227">
        <v>0</v>
      </c>
      <c r="R179" s="227">
        <f>Q179*H179</f>
        <v>0</v>
      </c>
      <c r="S179" s="227">
        <v>0</v>
      </c>
      <c r="T179" s="228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229" t="s">
        <v>215</v>
      </c>
      <c r="AT179" s="229" t="s">
        <v>138</v>
      </c>
      <c r="AU179" s="229" t="s">
        <v>86</v>
      </c>
      <c r="AY179" s="17" t="s">
        <v>136</v>
      </c>
      <c r="BE179" s="230">
        <f>IF(N179="základní",J179,0)</f>
        <v>0</v>
      </c>
      <c r="BF179" s="230">
        <f>IF(N179="snížená",J179,0)</f>
        <v>0</v>
      </c>
      <c r="BG179" s="230">
        <f>IF(N179="zákl. přenesená",J179,0)</f>
        <v>0</v>
      </c>
      <c r="BH179" s="230">
        <f>IF(N179="sníž. přenesená",J179,0)</f>
        <v>0</v>
      </c>
      <c r="BI179" s="230">
        <f>IF(N179="nulová",J179,0)</f>
        <v>0</v>
      </c>
      <c r="BJ179" s="17" t="s">
        <v>33</v>
      </c>
      <c r="BK179" s="230">
        <f>ROUND(I179*H179,2)</f>
        <v>0</v>
      </c>
      <c r="BL179" s="17" t="s">
        <v>215</v>
      </c>
      <c r="BM179" s="229" t="s">
        <v>703</v>
      </c>
    </row>
    <row r="180" s="2" customFormat="1" ht="24.15" customHeight="1">
      <c r="A180" s="38"/>
      <c r="B180" s="39"/>
      <c r="C180" s="264" t="s">
        <v>246</v>
      </c>
      <c r="D180" s="264" t="s">
        <v>192</v>
      </c>
      <c r="E180" s="265" t="s">
        <v>704</v>
      </c>
      <c r="F180" s="266" t="s">
        <v>705</v>
      </c>
      <c r="G180" s="267" t="s">
        <v>232</v>
      </c>
      <c r="H180" s="268">
        <v>15</v>
      </c>
      <c r="I180" s="269"/>
      <c r="J180" s="270">
        <f>ROUND(I180*H180,2)</f>
        <v>0</v>
      </c>
      <c r="K180" s="266" t="s">
        <v>142</v>
      </c>
      <c r="L180" s="271"/>
      <c r="M180" s="272" t="s">
        <v>1</v>
      </c>
      <c r="N180" s="273" t="s">
        <v>42</v>
      </c>
      <c r="O180" s="91"/>
      <c r="P180" s="227">
        <f>O180*H180</f>
        <v>0</v>
      </c>
      <c r="Q180" s="227">
        <v>0.00014999999999999999</v>
      </c>
      <c r="R180" s="227">
        <f>Q180*H180</f>
        <v>0.0022499999999999998</v>
      </c>
      <c r="S180" s="227">
        <v>0</v>
      </c>
      <c r="T180" s="228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229" t="s">
        <v>286</v>
      </c>
      <c r="AT180" s="229" t="s">
        <v>192</v>
      </c>
      <c r="AU180" s="229" t="s">
        <v>86</v>
      </c>
      <c r="AY180" s="17" t="s">
        <v>136</v>
      </c>
      <c r="BE180" s="230">
        <f>IF(N180="základní",J180,0)</f>
        <v>0</v>
      </c>
      <c r="BF180" s="230">
        <f>IF(N180="snížená",J180,0)</f>
        <v>0</v>
      </c>
      <c r="BG180" s="230">
        <f>IF(N180="zákl. přenesená",J180,0)</f>
        <v>0</v>
      </c>
      <c r="BH180" s="230">
        <f>IF(N180="sníž. přenesená",J180,0)</f>
        <v>0</v>
      </c>
      <c r="BI180" s="230">
        <f>IF(N180="nulová",J180,0)</f>
        <v>0</v>
      </c>
      <c r="BJ180" s="17" t="s">
        <v>33</v>
      </c>
      <c r="BK180" s="230">
        <f>ROUND(I180*H180,2)</f>
        <v>0</v>
      </c>
      <c r="BL180" s="17" t="s">
        <v>215</v>
      </c>
      <c r="BM180" s="229" t="s">
        <v>706</v>
      </c>
    </row>
    <row r="181" s="2" customFormat="1" ht="44.25" customHeight="1">
      <c r="A181" s="38"/>
      <c r="B181" s="39"/>
      <c r="C181" s="218" t="s">
        <v>250</v>
      </c>
      <c r="D181" s="218" t="s">
        <v>138</v>
      </c>
      <c r="E181" s="219" t="s">
        <v>707</v>
      </c>
      <c r="F181" s="220" t="s">
        <v>708</v>
      </c>
      <c r="G181" s="221" t="s">
        <v>156</v>
      </c>
      <c r="H181" s="222">
        <v>150</v>
      </c>
      <c r="I181" s="223"/>
      <c r="J181" s="224">
        <f>ROUND(I181*H181,2)</f>
        <v>0</v>
      </c>
      <c r="K181" s="220" t="s">
        <v>142</v>
      </c>
      <c r="L181" s="44"/>
      <c r="M181" s="225" t="s">
        <v>1</v>
      </c>
      <c r="N181" s="226" t="s">
        <v>42</v>
      </c>
      <c r="O181" s="91"/>
      <c r="P181" s="227">
        <f>O181*H181</f>
        <v>0</v>
      </c>
      <c r="Q181" s="227">
        <v>0</v>
      </c>
      <c r="R181" s="227">
        <f>Q181*H181</f>
        <v>0</v>
      </c>
      <c r="S181" s="227">
        <v>0</v>
      </c>
      <c r="T181" s="228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229" t="s">
        <v>215</v>
      </c>
      <c r="AT181" s="229" t="s">
        <v>138</v>
      </c>
      <c r="AU181" s="229" t="s">
        <v>86</v>
      </c>
      <c r="AY181" s="17" t="s">
        <v>136</v>
      </c>
      <c r="BE181" s="230">
        <f>IF(N181="základní",J181,0)</f>
        <v>0</v>
      </c>
      <c r="BF181" s="230">
        <f>IF(N181="snížená",J181,0)</f>
        <v>0</v>
      </c>
      <c r="BG181" s="230">
        <f>IF(N181="zákl. přenesená",J181,0)</f>
        <v>0</v>
      </c>
      <c r="BH181" s="230">
        <f>IF(N181="sníž. přenesená",J181,0)</f>
        <v>0</v>
      </c>
      <c r="BI181" s="230">
        <f>IF(N181="nulová",J181,0)</f>
        <v>0</v>
      </c>
      <c r="BJ181" s="17" t="s">
        <v>33</v>
      </c>
      <c r="BK181" s="230">
        <f>ROUND(I181*H181,2)</f>
        <v>0</v>
      </c>
      <c r="BL181" s="17" t="s">
        <v>215</v>
      </c>
      <c r="BM181" s="229" t="s">
        <v>709</v>
      </c>
    </row>
    <row r="182" s="2" customFormat="1" ht="24.15" customHeight="1">
      <c r="A182" s="38"/>
      <c r="B182" s="39"/>
      <c r="C182" s="264" t="s">
        <v>254</v>
      </c>
      <c r="D182" s="264" t="s">
        <v>192</v>
      </c>
      <c r="E182" s="265" t="s">
        <v>613</v>
      </c>
      <c r="F182" s="266" t="s">
        <v>614</v>
      </c>
      <c r="G182" s="267" t="s">
        <v>156</v>
      </c>
      <c r="H182" s="268">
        <v>172.5</v>
      </c>
      <c r="I182" s="269"/>
      <c r="J182" s="270">
        <f>ROUND(I182*H182,2)</f>
        <v>0</v>
      </c>
      <c r="K182" s="266" t="s">
        <v>142</v>
      </c>
      <c r="L182" s="271"/>
      <c r="M182" s="272" t="s">
        <v>1</v>
      </c>
      <c r="N182" s="273" t="s">
        <v>42</v>
      </c>
      <c r="O182" s="91"/>
      <c r="P182" s="227">
        <f>O182*H182</f>
        <v>0</v>
      </c>
      <c r="Q182" s="227">
        <v>0.00012</v>
      </c>
      <c r="R182" s="227">
        <f>Q182*H182</f>
        <v>0.0207</v>
      </c>
      <c r="S182" s="227">
        <v>0</v>
      </c>
      <c r="T182" s="228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229" t="s">
        <v>286</v>
      </c>
      <c r="AT182" s="229" t="s">
        <v>192</v>
      </c>
      <c r="AU182" s="229" t="s">
        <v>86</v>
      </c>
      <c r="AY182" s="17" t="s">
        <v>136</v>
      </c>
      <c r="BE182" s="230">
        <f>IF(N182="základní",J182,0)</f>
        <v>0</v>
      </c>
      <c r="BF182" s="230">
        <f>IF(N182="snížená",J182,0)</f>
        <v>0</v>
      </c>
      <c r="BG182" s="230">
        <f>IF(N182="zákl. přenesená",J182,0)</f>
        <v>0</v>
      </c>
      <c r="BH182" s="230">
        <f>IF(N182="sníž. přenesená",J182,0)</f>
        <v>0</v>
      </c>
      <c r="BI182" s="230">
        <f>IF(N182="nulová",J182,0)</f>
        <v>0</v>
      </c>
      <c r="BJ182" s="17" t="s">
        <v>33</v>
      </c>
      <c r="BK182" s="230">
        <f>ROUND(I182*H182,2)</f>
        <v>0</v>
      </c>
      <c r="BL182" s="17" t="s">
        <v>215</v>
      </c>
      <c r="BM182" s="229" t="s">
        <v>710</v>
      </c>
    </row>
    <row r="183" s="13" customFormat="1">
      <c r="A183" s="13"/>
      <c r="B183" s="231"/>
      <c r="C183" s="232"/>
      <c r="D183" s="233" t="s">
        <v>145</v>
      </c>
      <c r="E183" s="232"/>
      <c r="F183" s="235" t="s">
        <v>711</v>
      </c>
      <c r="G183" s="232"/>
      <c r="H183" s="236">
        <v>172.5</v>
      </c>
      <c r="I183" s="237"/>
      <c r="J183" s="232"/>
      <c r="K183" s="232"/>
      <c r="L183" s="238"/>
      <c r="M183" s="239"/>
      <c r="N183" s="240"/>
      <c r="O183" s="240"/>
      <c r="P183" s="240"/>
      <c r="Q183" s="240"/>
      <c r="R183" s="240"/>
      <c r="S183" s="240"/>
      <c r="T183" s="241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2" t="s">
        <v>145</v>
      </c>
      <c r="AU183" s="242" t="s">
        <v>86</v>
      </c>
      <c r="AV183" s="13" t="s">
        <v>86</v>
      </c>
      <c r="AW183" s="13" t="s">
        <v>4</v>
      </c>
      <c r="AX183" s="13" t="s">
        <v>33</v>
      </c>
      <c r="AY183" s="242" t="s">
        <v>136</v>
      </c>
    </row>
    <row r="184" s="2" customFormat="1" ht="37.8" customHeight="1">
      <c r="A184" s="38"/>
      <c r="B184" s="39"/>
      <c r="C184" s="218" t="s">
        <v>258</v>
      </c>
      <c r="D184" s="218" t="s">
        <v>138</v>
      </c>
      <c r="E184" s="219" t="s">
        <v>712</v>
      </c>
      <c r="F184" s="220" t="s">
        <v>713</v>
      </c>
      <c r="G184" s="221" t="s">
        <v>232</v>
      </c>
      <c r="H184" s="222">
        <v>4</v>
      </c>
      <c r="I184" s="223"/>
      <c r="J184" s="224">
        <f>ROUND(I184*H184,2)</f>
        <v>0</v>
      </c>
      <c r="K184" s="220" t="s">
        <v>142</v>
      </c>
      <c r="L184" s="44"/>
      <c r="M184" s="225" t="s">
        <v>1</v>
      </c>
      <c r="N184" s="226" t="s">
        <v>42</v>
      </c>
      <c r="O184" s="91"/>
      <c r="P184" s="227">
        <f>O184*H184</f>
        <v>0</v>
      </c>
      <c r="Q184" s="227">
        <v>0</v>
      </c>
      <c r="R184" s="227">
        <f>Q184*H184</f>
        <v>0</v>
      </c>
      <c r="S184" s="227">
        <v>0</v>
      </c>
      <c r="T184" s="228">
        <f>S184*H184</f>
        <v>0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229" t="s">
        <v>215</v>
      </c>
      <c r="AT184" s="229" t="s">
        <v>138</v>
      </c>
      <c r="AU184" s="229" t="s">
        <v>86</v>
      </c>
      <c r="AY184" s="17" t="s">
        <v>136</v>
      </c>
      <c r="BE184" s="230">
        <f>IF(N184="základní",J184,0)</f>
        <v>0</v>
      </c>
      <c r="BF184" s="230">
        <f>IF(N184="snížená",J184,0)</f>
        <v>0</v>
      </c>
      <c r="BG184" s="230">
        <f>IF(N184="zákl. přenesená",J184,0)</f>
        <v>0</v>
      </c>
      <c r="BH184" s="230">
        <f>IF(N184="sníž. přenesená",J184,0)</f>
        <v>0</v>
      </c>
      <c r="BI184" s="230">
        <f>IF(N184="nulová",J184,0)</f>
        <v>0</v>
      </c>
      <c r="BJ184" s="17" t="s">
        <v>33</v>
      </c>
      <c r="BK184" s="230">
        <f>ROUND(I184*H184,2)</f>
        <v>0</v>
      </c>
      <c r="BL184" s="17" t="s">
        <v>215</v>
      </c>
      <c r="BM184" s="229" t="s">
        <v>714</v>
      </c>
    </row>
    <row r="185" s="2" customFormat="1" ht="24.15" customHeight="1">
      <c r="A185" s="38"/>
      <c r="B185" s="39"/>
      <c r="C185" s="264" t="s">
        <v>262</v>
      </c>
      <c r="D185" s="264" t="s">
        <v>192</v>
      </c>
      <c r="E185" s="265" t="s">
        <v>715</v>
      </c>
      <c r="F185" s="266" t="s">
        <v>716</v>
      </c>
      <c r="G185" s="267" t="s">
        <v>232</v>
      </c>
      <c r="H185" s="268">
        <v>4</v>
      </c>
      <c r="I185" s="269"/>
      <c r="J185" s="270">
        <f>ROUND(I185*H185,2)</f>
        <v>0</v>
      </c>
      <c r="K185" s="266" t="s">
        <v>142</v>
      </c>
      <c r="L185" s="271"/>
      <c r="M185" s="272" t="s">
        <v>1</v>
      </c>
      <c r="N185" s="273" t="s">
        <v>42</v>
      </c>
      <c r="O185" s="91"/>
      <c r="P185" s="227">
        <f>O185*H185</f>
        <v>0</v>
      </c>
      <c r="Q185" s="227">
        <v>9.0000000000000006E-05</v>
      </c>
      <c r="R185" s="227">
        <f>Q185*H185</f>
        <v>0.00036000000000000002</v>
      </c>
      <c r="S185" s="227">
        <v>0</v>
      </c>
      <c r="T185" s="228">
        <f>S185*H185</f>
        <v>0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229" t="s">
        <v>286</v>
      </c>
      <c r="AT185" s="229" t="s">
        <v>192</v>
      </c>
      <c r="AU185" s="229" t="s">
        <v>86</v>
      </c>
      <c r="AY185" s="17" t="s">
        <v>136</v>
      </c>
      <c r="BE185" s="230">
        <f>IF(N185="základní",J185,0)</f>
        <v>0</v>
      </c>
      <c r="BF185" s="230">
        <f>IF(N185="snížená",J185,0)</f>
        <v>0</v>
      </c>
      <c r="BG185" s="230">
        <f>IF(N185="zákl. přenesená",J185,0)</f>
        <v>0</v>
      </c>
      <c r="BH185" s="230">
        <f>IF(N185="sníž. přenesená",J185,0)</f>
        <v>0</v>
      </c>
      <c r="BI185" s="230">
        <f>IF(N185="nulová",J185,0)</f>
        <v>0</v>
      </c>
      <c r="BJ185" s="17" t="s">
        <v>33</v>
      </c>
      <c r="BK185" s="230">
        <f>ROUND(I185*H185,2)</f>
        <v>0</v>
      </c>
      <c r="BL185" s="17" t="s">
        <v>215</v>
      </c>
      <c r="BM185" s="229" t="s">
        <v>717</v>
      </c>
    </row>
    <row r="186" s="2" customFormat="1" ht="37.8" customHeight="1">
      <c r="A186" s="38"/>
      <c r="B186" s="39"/>
      <c r="C186" s="218" t="s">
        <v>266</v>
      </c>
      <c r="D186" s="218" t="s">
        <v>138</v>
      </c>
      <c r="E186" s="219" t="s">
        <v>718</v>
      </c>
      <c r="F186" s="220" t="s">
        <v>719</v>
      </c>
      <c r="G186" s="221" t="s">
        <v>232</v>
      </c>
      <c r="H186" s="222">
        <v>10</v>
      </c>
      <c r="I186" s="223"/>
      <c r="J186" s="224">
        <f>ROUND(I186*H186,2)</f>
        <v>0</v>
      </c>
      <c r="K186" s="220" t="s">
        <v>142</v>
      </c>
      <c r="L186" s="44"/>
      <c r="M186" s="225" t="s">
        <v>1</v>
      </c>
      <c r="N186" s="226" t="s">
        <v>42</v>
      </c>
      <c r="O186" s="91"/>
      <c r="P186" s="227">
        <f>O186*H186</f>
        <v>0</v>
      </c>
      <c r="Q186" s="227">
        <v>0</v>
      </c>
      <c r="R186" s="227">
        <f>Q186*H186</f>
        <v>0</v>
      </c>
      <c r="S186" s="227">
        <v>0</v>
      </c>
      <c r="T186" s="228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229" t="s">
        <v>215</v>
      </c>
      <c r="AT186" s="229" t="s">
        <v>138</v>
      </c>
      <c r="AU186" s="229" t="s">
        <v>86</v>
      </c>
      <c r="AY186" s="17" t="s">
        <v>136</v>
      </c>
      <c r="BE186" s="230">
        <f>IF(N186="základní",J186,0)</f>
        <v>0</v>
      </c>
      <c r="BF186" s="230">
        <f>IF(N186="snížená",J186,0)</f>
        <v>0</v>
      </c>
      <c r="BG186" s="230">
        <f>IF(N186="zákl. přenesená",J186,0)</f>
        <v>0</v>
      </c>
      <c r="BH186" s="230">
        <f>IF(N186="sníž. přenesená",J186,0)</f>
        <v>0</v>
      </c>
      <c r="BI186" s="230">
        <f>IF(N186="nulová",J186,0)</f>
        <v>0</v>
      </c>
      <c r="BJ186" s="17" t="s">
        <v>33</v>
      </c>
      <c r="BK186" s="230">
        <f>ROUND(I186*H186,2)</f>
        <v>0</v>
      </c>
      <c r="BL186" s="17" t="s">
        <v>215</v>
      </c>
      <c r="BM186" s="229" t="s">
        <v>720</v>
      </c>
    </row>
    <row r="187" s="2" customFormat="1" ht="24.15" customHeight="1">
      <c r="A187" s="38"/>
      <c r="B187" s="39"/>
      <c r="C187" s="264" t="s">
        <v>270</v>
      </c>
      <c r="D187" s="264" t="s">
        <v>192</v>
      </c>
      <c r="E187" s="265" t="s">
        <v>721</v>
      </c>
      <c r="F187" s="266" t="s">
        <v>722</v>
      </c>
      <c r="G187" s="267" t="s">
        <v>232</v>
      </c>
      <c r="H187" s="268">
        <v>10</v>
      </c>
      <c r="I187" s="269"/>
      <c r="J187" s="270">
        <f>ROUND(I187*H187,2)</f>
        <v>0</v>
      </c>
      <c r="K187" s="266" t="s">
        <v>142</v>
      </c>
      <c r="L187" s="271"/>
      <c r="M187" s="272" t="s">
        <v>1</v>
      </c>
      <c r="N187" s="273" t="s">
        <v>42</v>
      </c>
      <c r="O187" s="91"/>
      <c r="P187" s="227">
        <f>O187*H187</f>
        <v>0</v>
      </c>
      <c r="Q187" s="227">
        <v>0.00024000000000000001</v>
      </c>
      <c r="R187" s="227">
        <f>Q187*H187</f>
        <v>0.0024000000000000002</v>
      </c>
      <c r="S187" s="227">
        <v>0</v>
      </c>
      <c r="T187" s="228">
        <f>S187*H187</f>
        <v>0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229" t="s">
        <v>286</v>
      </c>
      <c r="AT187" s="229" t="s">
        <v>192</v>
      </c>
      <c r="AU187" s="229" t="s">
        <v>86</v>
      </c>
      <c r="AY187" s="17" t="s">
        <v>136</v>
      </c>
      <c r="BE187" s="230">
        <f>IF(N187="základní",J187,0)</f>
        <v>0</v>
      </c>
      <c r="BF187" s="230">
        <f>IF(N187="snížená",J187,0)</f>
        <v>0</v>
      </c>
      <c r="BG187" s="230">
        <f>IF(N187="zákl. přenesená",J187,0)</f>
        <v>0</v>
      </c>
      <c r="BH187" s="230">
        <f>IF(N187="sníž. přenesená",J187,0)</f>
        <v>0</v>
      </c>
      <c r="BI187" s="230">
        <f>IF(N187="nulová",J187,0)</f>
        <v>0</v>
      </c>
      <c r="BJ187" s="17" t="s">
        <v>33</v>
      </c>
      <c r="BK187" s="230">
        <f>ROUND(I187*H187,2)</f>
        <v>0</v>
      </c>
      <c r="BL187" s="17" t="s">
        <v>215</v>
      </c>
      <c r="BM187" s="229" t="s">
        <v>723</v>
      </c>
    </row>
    <row r="188" s="2" customFormat="1" ht="37.8" customHeight="1">
      <c r="A188" s="38"/>
      <c r="B188" s="39"/>
      <c r="C188" s="218" t="s">
        <v>274</v>
      </c>
      <c r="D188" s="218" t="s">
        <v>138</v>
      </c>
      <c r="E188" s="219" t="s">
        <v>724</v>
      </c>
      <c r="F188" s="220" t="s">
        <v>725</v>
      </c>
      <c r="G188" s="221" t="s">
        <v>232</v>
      </c>
      <c r="H188" s="222">
        <v>3</v>
      </c>
      <c r="I188" s="223"/>
      <c r="J188" s="224">
        <f>ROUND(I188*H188,2)</f>
        <v>0</v>
      </c>
      <c r="K188" s="220" t="s">
        <v>142</v>
      </c>
      <c r="L188" s="44"/>
      <c r="M188" s="225" t="s">
        <v>1</v>
      </c>
      <c r="N188" s="226" t="s">
        <v>42</v>
      </c>
      <c r="O188" s="91"/>
      <c r="P188" s="227">
        <f>O188*H188</f>
        <v>0</v>
      </c>
      <c r="Q188" s="227">
        <v>0</v>
      </c>
      <c r="R188" s="227">
        <f>Q188*H188</f>
        <v>0</v>
      </c>
      <c r="S188" s="227">
        <v>0</v>
      </c>
      <c r="T188" s="228">
        <f>S188*H188</f>
        <v>0</v>
      </c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R188" s="229" t="s">
        <v>215</v>
      </c>
      <c r="AT188" s="229" t="s">
        <v>138</v>
      </c>
      <c r="AU188" s="229" t="s">
        <v>86</v>
      </c>
      <c r="AY188" s="17" t="s">
        <v>136</v>
      </c>
      <c r="BE188" s="230">
        <f>IF(N188="základní",J188,0)</f>
        <v>0</v>
      </c>
      <c r="BF188" s="230">
        <f>IF(N188="snížená",J188,0)</f>
        <v>0</v>
      </c>
      <c r="BG188" s="230">
        <f>IF(N188="zákl. přenesená",J188,0)</f>
        <v>0</v>
      </c>
      <c r="BH188" s="230">
        <f>IF(N188="sníž. přenesená",J188,0)</f>
        <v>0</v>
      </c>
      <c r="BI188" s="230">
        <f>IF(N188="nulová",J188,0)</f>
        <v>0</v>
      </c>
      <c r="BJ188" s="17" t="s">
        <v>33</v>
      </c>
      <c r="BK188" s="230">
        <f>ROUND(I188*H188,2)</f>
        <v>0</v>
      </c>
      <c r="BL188" s="17" t="s">
        <v>215</v>
      </c>
      <c r="BM188" s="229" t="s">
        <v>726</v>
      </c>
    </row>
    <row r="189" s="2" customFormat="1" ht="24.15" customHeight="1">
      <c r="A189" s="38"/>
      <c r="B189" s="39"/>
      <c r="C189" s="264" t="s">
        <v>278</v>
      </c>
      <c r="D189" s="264" t="s">
        <v>192</v>
      </c>
      <c r="E189" s="265" t="s">
        <v>727</v>
      </c>
      <c r="F189" s="266" t="s">
        <v>728</v>
      </c>
      <c r="G189" s="267" t="s">
        <v>232</v>
      </c>
      <c r="H189" s="268">
        <v>3</v>
      </c>
      <c r="I189" s="269"/>
      <c r="J189" s="270">
        <f>ROUND(I189*H189,2)</f>
        <v>0</v>
      </c>
      <c r="K189" s="266" t="s">
        <v>142</v>
      </c>
      <c r="L189" s="271"/>
      <c r="M189" s="272" t="s">
        <v>1</v>
      </c>
      <c r="N189" s="273" t="s">
        <v>42</v>
      </c>
      <c r="O189" s="91"/>
      <c r="P189" s="227">
        <f>O189*H189</f>
        <v>0</v>
      </c>
      <c r="Q189" s="227">
        <v>0.0012999999999999999</v>
      </c>
      <c r="R189" s="227">
        <f>Q189*H189</f>
        <v>0.0038999999999999998</v>
      </c>
      <c r="S189" s="227">
        <v>0</v>
      </c>
      <c r="T189" s="228">
        <f>S189*H189</f>
        <v>0</v>
      </c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R189" s="229" t="s">
        <v>286</v>
      </c>
      <c r="AT189" s="229" t="s">
        <v>192</v>
      </c>
      <c r="AU189" s="229" t="s">
        <v>86</v>
      </c>
      <c r="AY189" s="17" t="s">
        <v>136</v>
      </c>
      <c r="BE189" s="230">
        <f>IF(N189="základní",J189,0)</f>
        <v>0</v>
      </c>
      <c r="BF189" s="230">
        <f>IF(N189="snížená",J189,0)</f>
        <v>0</v>
      </c>
      <c r="BG189" s="230">
        <f>IF(N189="zákl. přenesená",J189,0)</f>
        <v>0</v>
      </c>
      <c r="BH189" s="230">
        <f>IF(N189="sníž. přenesená",J189,0)</f>
        <v>0</v>
      </c>
      <c r="BI189" s="230">
        <f>IF(N189="nulová",J189,0)</f>
        <v>0</v>
      </c>
      <c r="BJ189" s="17" t="s">
        <v>33</v>
      </c>
      <c r="BK189" s="230">
        <f>ROUND(I189*H189,2)</f>
        <v>0</v>
      </c>
      <c r="BL189" s="17" t="s">
        <v>215</v>
      </c>
      <c r="BM189" s="229" t="s">
        <v>729</v>
      </c>
    </row>
    <row r="190" s="2" customFormat="1" ht="37.8" customHeight="1">
      <c r="A190" s="38"/>
      <c r="B190" s="39"/>
      <c r="C190" s="218" t="s">
        <v>282</v>
      </c>
      <c r="D190" s="218" t="s">
        <v>138</v>
      </c>
      <c r="E190" s="219" t="s">
        <v>730</v>
      </c>
      <c r="F190" s="220" t="s">
        <v>731</v>
      </c>
      <c r="G190" s="221" t="s">
        <v>232</v>
      </c>
      <c r="H190" s="222">
        <v>2</v>
      </c>
      <c r="I190" s="223"/>
      <c r="J190" s="224">
        <f>ROUND(I190*H190,2)</f>
        <v>0</v>
      </c>
      <c r="K190" s="220" t="s">
        <v>142</v>
      </c>
      <c r="L190" s="44"/>
      <c r="M190" s="225" t="s">
        <v>1</v>
      </c>
      <c r="N190" s="226" t="s">
        <v>42</v>
      </c>
      <c r="O190" s="91"/>
      <c r="P190" s="227">
        <f>O190*H190</f>
        <v>0</v>
      </c>
      <c r="Q190" s="227">
        <v>0</v>
      </c>
      <c r="R190" s="227">
        <f>Q190*H190</f>
        <v>0</v>
      </c>
      <c r="S190" s="227">
        <v>0</v>
      </c>
      <c r="T190" s="228">
        <f>S190*H190</f>
        <v>0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229" t="s">
        <v>215</v>
      </c>
      <c r="AT190" s="229" t="s">
        <v>138</v>
      </c>
      <c r="AU190" s="229" t="s">
        <v>86</v>
      </c>
      <c r="AY190" s="17" t="s">
        <v>136</v>
      </c>
      <c r="BE190" s="230">
        <f>IF(N190="základní",J190,0)</f>
        <v>0</v>
      </c>
      <c r="BF190" s="230">
        <f>IF(N190="snížená",J190,0)</f>
        <v>0</v>
      </c>
      <c r="BG190" s="230">
        <f>IF(N190="zákl. přenesená",J190,0)</f>
        <v>0</v>
      </c>
      <c r="BH190" s="230">
        <f>IF(N190="sníž. přenesená",J190,0)</f>
        <v>0</v>
      </c>
      <c r="BI190" s="230">
        <f>IF(N190="nulová",J190,0)</f>
        <v>0</v>
      </c>
      <c r="BJ190" s="17" t="s">
        <v>33</v>
      </c>
      <c r="BK190" s="230">
        <f>ROUND(I190*H190,2)</f>
        <v>0</v>
      </c>
      <c r="BL190" s="17" t="s">
        <v>215</v>
      </c>
      <c r="BM190" s="229" t="s">
        <v>732</v>
      </c>
    </row>
    <row r="191" s="2" customFormat="1" ht="24.15" customHeight="1">
      <c r="A191" s="38"/>
      <c r="B191" s="39"/>
      <c r="C191" s="264" t="s">
        <v>286</v>
      </c>
      <c r="D191" s="264" t="s">
        <v>192</v>
      </c>
      <c r="E191" s="265" t="s">
        <v>733</v>
      </c>
      <c r="F191" s="266" t="s">
        <v>734</v>
      </c>
      <c r="G191" s="267" t="s">
        <v>232</v>
      </c>
      <c r="H191" s="268">
        <v>2</v>
      </c>
      <c r="I191" s="269"/>
      <c r="J191" s="270">
        <f>ROUND(I191*H191,2)</f>
        <v>0</v>
      </c>
      <c r="K191" s="266" t="s">
        <v>142</v>
      </c>
      <c r="L191" s="271"/>
      <c r="M191" s="272" t="s">
        <v>1</v>
      </c>
      <c r="N191" s="273" t="s">
        <v>42</v>
      </c>
      <c r="O191" s="91"/>
      <c r="P191" s="227">
        <f>O191*H191</f>
        <v>0</v>
      </c>
      <c r="Q191" s="227">
        <v>0.00056999999999999998</v>
      </c>
      <c r="R191" s="227">
        <f>Q191*H191</f>
        <v>0.00114</v>
      </c>
      <c r="S191" s="227">
        <v>0</v>
      </c>
      <c r="T191" s="228">
        <f>S191*H191</f>
        <v>0</v>
      </c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R191" s="229" t="s">
        <v>286</v>
      </c>
      <c r="AT191" s="229" t="s">
        <v>192</v>
      </c>
      <c r="AU191" s="229" t="s">
        <v>86</v>
      </c>
      <c r="AY191" s="17" t="s">
        <v>136</v>
      </c>
      <c r="BE191" s="230">
        <f>IF(N191="základní",J191,0)</f>
        <v>0</v>
      </c>
      <c r="BF191" s="230">
        <f>IF(N191="snížená",J191,0)</f>
        <v>0</v>
      </c>
      <c r="BG191" s="230">
        <f>IF(N191="zákl. přenesená",J191,0)</f>
        <v>0</v>
      </c>
      <c r="BH191" s="230">
        <f>IF(N191="sníž. přenesená",J191,0)</f>
        <v>0</v>
      </c>
      <c r="BI191" s="230">
        <f>IF(N191="nulová",J191,0)</f>
        <v>0</v>
      </c>
      <c r="BJ191" s="17" t="s">
        <v>33</v>
      </c>
      <c r="BK191" s="230">
        <f>ROUND(I191*H191,2)</f>
        <v>0</v>
      </c>
      <c r="BL191" s="17" t="s">
        <v>215</v>
      </c>
      <c r="BM191" s="229" t="s">
        <v>735</v>
      </c>
    </row>
    <row r="192" s="2" customFormat="1" ht="44.25" customHeight="1">
      <c r="A192" s="38"/>
      <c r="B192" s="39"/>
      <c r="C192" s="218" t="s">
        <v>290</v>
      </c>
      <c r="D192" s="218" t="s">
        <v>138</v>
      </c>
      <c r="E192" s="219" t="s">
        <v>736</v>
      </c>
      <c r="F192" s="220" t="s">
        <v>737</v>
      </c>
      <c r="G192" s="221" t="s">
        <v>232</v>
      </c>
      <c r="H192" s="222">
        <v>1</v>
      </c>
      <c r="I192" s="223"/>
      <c r="J192" s="224">
        <f>ROUND(I192*H192,2)</f>
        <v>0</v>
      </c>
      <c r="K192" s="220" t="s">
        <v>142</v>
      </c>
      <c r="L192" s="44"/>
      <c r="M192" s="225" t="s">
        <v>1</v>
      </c>
      <c r="N192" s="226" t="s">
        <v>42</v>
      </c>
      <c r="O192" s="91"/>
      <c r="P192" s="227">
        <f>O192*H192</f>
        <v>0</v>
      </c>
      <c r="Q192" s="227">
        <v>0</v>
      </c>
      <c r="R192" s="227">
        <f>Q192*H192</f>
        <v>0</v>
      </c>
      <c r="S192" s="227">
        <v>0</v>
      </c>
      <c r="T192" s="228">
        <f>S192*H192</f>
        <v>0</v>
      </c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R192" s="229" t="s">
        <v>215</v>
      </c>
      <c r="AT192" s="229" t="s">
        <v>138</v>
      </c>
      <c r="AU192" s="229" t="s">
        <v>86</v>
      </c>
      <c r="AY192" s="17" t="s">
        <v>136</v>
      </c>
      <c r="BE192" s="230">
        <f>IF(N192="základní",J192,0)</f>
        <v>0</v>
      </c>
      <c r="BF192" s="230">
        <f>IF(N192="snížená",J192,0)</f>
        <v>0</v>
      </c>
      <c r="BG192" s="230">
        <f>IF(N192="zákl. přenesená",J192,0)</f>
        <v>0</v>
      </c>
      <c r="BH192" s="230">
        <f>IF(N192="sníž. přenesená",J192,0)</f>
        <v>0</v>
      </c>
      <c r="BI192" s="230">
        <f>IF(N192="nulová",J192,0)</f>
        <v>0</v>
      </c>
      <c r="BJ192" s="17" t="s">
        <v>33</v>
      </c>
      <c r="BK192" s="230">
        <f>ROUND(I192*H192,2)</f>
        <v>0</v>
      </c>
      <c r="BL192" s="17" t="s">
        <v>215</v>
      </c>
      <c r="BM192" s="229" t="s">
        <v>738</v>
      </c>
    </row>
    <row r="193" s="2" customFormat="1" ht="24.15" customHeight="1">
      <c r="A193" s="38"/>
      <c r="B193" s="39"/>
      <c r="C193" s="218" t="s">
        <v>295</v>
      </c>
      <c r="D193" s="218" t="s">
        <v>138</v>
      </c>
      <c r="E193" s="219" t="s">
        <v>739</v>
      </c>
      <c r="F193" s="220" t="s">
        <v>740</v>
      </c>
      <c r="G193" s="221" t="s">
        <v>232</v>
      </c>
      <c r="H193" s="222">
        <v>1</v>
      </c>
      <c r="I193" s="223"/>
      <c r="J193" s="224">
        <f>ROUND(I193*H193,2)</f>
        <v>0</v>
      </c>
      <c r="K193" s="220" t="s">
        <v>1</v>
      </c>
      <c r="L193" s="44"/>
      <c r="M193" s="225" t="s">
        <v>1</v>
      </c>
      <c r="N193" s="226" t="s">
        <v>42</v>
      </c>
      <c r="O193" s="91"/>
      <c r="P193" s="227">
        <f>O193*H193</f>
        <v>0</v>
      </c>
      <c r="Q193" s="227">
        <v>0</v>
      </c>
      <c r="R193" s="227">
        <f>Q193*H193</f>
        <v>0</v>
      </c>
      <c r="S193" s="227">
        <v>0</v>
      </c>
      <c r="T193" s="228">
        <f>S193*H193</f>
        <v>0</v>
      </c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R193" s="229" t="s">
        <v>215</v>
      </c>
      <c r="AT193" s="229" t="s">
        <v>138</v>
      </c>
      <c r="AU193" s="229" t="s">
        <v>86</v>
      </c>
      <c r="AY193" s="17" t="s">
        <v>136</v>
      </c>
      <c r="BE193" s="230">
        <f>IF(N193="základní",J193,0)</f>
        <v>0</v>
      </c>
      <c r="BF193" s="230">
        <f>IF(N193="snížená",J193,0)</f>
        <v>0</v>
      </c>
      <c r="BG193" s="230">
        <f>IF(N193="zákl. přenesená",J193,0)</f>
        <v>0</v>
      </c>
      <c r="BH193" s="230">
        <f>IF(N193="sníž. přenesená",J193,0)</f>
        <v>0</v>
      </c>
      <c r="BI193" s="230">
        <f>IF(N193="nulová",J193,0)</f>
        <v>0</v>
      </c>
      <c r="BJ193" s="17" t="s">
        <v>33</v>
      </c>
      <c r="BK193" s="230">
        <f>ROUND(I193*H193,2)</f>
        <v>0</v>
      </c>
      <c r="BL193" s="17" t="s">
        <v>215</v>
      </c>
      <c r="BM193" s="229" t="s">
        <v>741</v>
      </c>
    </row>
    <row r="194" s="2" customFormat="1" ht="16.5" customHeight="1">
      <c r="A194" s="38"/>
      <c r="B194" s="39"/>
      <c r="C194" s="218" t="s">
        <v>300</v>
      </c>
      <c r="D194" s="218" t="s">
        <v>138</v>
      </c>
      <c r="E194" s="219" t="s">
        <v>742</v>
      </c>
      <c r="F194" s="220" t="s">
        <v>743</v>
      </c>
      <c r="G194" s="221" t="s">
        <v>232</v>
      </c>
      <c r="H194" s="222">
        <v>1</v>
      </c>
      <c r="I194" s="223"/>
      <c r="J194" s="224">
        <f>ROUND(I194*H194,2)</f>
        <v>0</v>
      </c>
      <c r="K194" s="220" t="s">
        <v>1</v>
      </c>
      <c r="L194" s="44"/>
      <c r="M194" s="225" t="s">
        <v>1</v>
      </c>
      <c r="N194" s="226" t="s">
        <v>42</v>
      </c>
      <c r="O194" s="91"/>
      <c r="P194" s="227">
        <f>O194*H194</f>
        <v>0</v>
      </c>
      <c r="Q194" s="227">
        <v>0</v>
      </c>
      <c r="R194" s="227">
        <f>Q194*H194</f>
        <v>0</v>
      </c>
      <c r="S194" s="227">
        <v>0</v>
      </c>
      <c r="T194" s="228">
        <f>S194*H194</f>
        <v>0</v>
      </c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R194" s="229" t="s">
        <v>215</v>
      </c>
      <c r="AT194" s="229" t="s">
        <v>138</v>
      </c>
      <c r="AU194" s="229" t="s">
        <v>86</v>
      </c>
      <c r="AY194" s="17" t="s">
        <v>136</v>
      </c>
      <c r="BE194" s="230">
        <f>IF(N194="základní",J194,0)</f>
        <v>0</v>
      </c>
      <c r="BF194" s="230">
        <f>IF(N194="snížená",J194,0)</f>
        <v>0</v>
      </c>
      <c r="BG194" s="230">
        <f>IF(N194="zákl. přenesená",J194,0)</f>
        <v>0</v>
      </c>
      <c r="BH194" s="230">
        <f>IF(N194="sníž. přenesená",J194,0)</f>
        <v>0</v>
      </c>
      <c r="BI194" s="230">
        <f>IF(N194="nulová",J194,0)</f>
        <v>0</v>
      </c>
      <c r="BJ194" s="17" t="s">
        <v>33</v>
      </c>
      <c r="BK194" s="230">
        <f>ROUND(I194*H194,2)</f>
        <v>0</v>
      </c>
      <c r="BL194" s="17" t="s">
        <v>215</v>
      </c>
      <c r="BM194" s="229" t="s">
        <v>744</v>
      </c>
    </row>
    <row r="195" s="2" customFormat="1" ht="16.5" customHeight="1">
      <c r="A195" s="38"/>
      <c r="B195" s="39"/>
      <c r="C195" s="218" t="s">
        <v>304</v>
      </c>
      <c r="D195" s="218" t="s">
        <v>138</v>
      </c>
      <c r="E195" s="219" t="s">
        <v>745</v>
      </c>
      <c r="F195" s="220" t="s">
        <v>746</v>
      </c>
      <c r="G195" s="221" t="s">
        <v>232</v>
      </c>
      <c r="H195" s="222">
        <v>1</v>
      </c>
      <c r="I195" s="223"/>
      <c r="J195" s="224">
        <f>ROUND(I195*H195,2)</f>
        <v>0</v>
      </c>
      <c r="K195" s="220" t="s">
        <v>1</v>
      </c>
      <c r="L195" s="44"/>
      <c r="M195" s="225" t="s">
        <v>1</v>
      </c>
      <c r="N195" s="226" t="s">
        <v>42</v>
      </c>
      <c r="O195" s="91"/>
      <c r="P195" s="227">
        <f>O195*H195</f>
        <v>0</v>
      </c>
      <c r="Q195" s="227">
        <v>0</v>
      </c>
      <c r="R195" s="227">
        <f>Q195*H195</f>
        <v>0</v>
      </c>
      <c r="S195" s="227">
        <v>0</v>
      </c>
      <c r="T195" s="228">
        <f>S195*H195</f>
        <v>0</v>
      </c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R195" s="229" t="s">
        <v>215</v>
      </c>
      <c r="AT195" s="229" t="s">
        <v>138</v>
      </c>
      <c r="AU195" s="229" t="s">
        <v>86</v>
      </c>
      <c r="AY195" s="17" t="s">
        <v>136</v>
      </c>
      <c r="BE195" s="230">
        <f>IF(N195="základní",J195,0)</f>
        <v>0</v>
      </c>
      <c r="BF195" s="230">
        <f>IF(N195="snížená",J195,0)</f>
        <v>0</v>
      </c>
      <c r="BG195" s="230">
        <f>IF(N195="zákl. přenesená",J195,0)</f>
        <v>0</v>
      </c>
      <c r="BH195" s="230">
        <f>IF(N195="sníž. přenesená",J195,0)</f>
        <v>0</v>
      </c>
      <c r="BI195" s="230">
        <f>IF(N195="nulová",J195,0)</f>
        <v>0</v>
      </c>
      <c r="BJ195" s="17" t="s">
        <v>33</v>
      </c>
      <c r="BK195" s="230">
        <f>ROUND(I195*H195,2)</f>
        <v>0</v>
      </c>
      <c r="BL195" s="17" t="s">
        <v>215</v>
      </c>
      <c r="BM195" s="229" t="s">
        <v>747</v>
      </c>
    </row>
    <row r="196" s="2" customFormat="1" ht="44.25" customHeight="1">
      <c r="A196" s="38"/>
      <c r="B196" s="39"/>
      <c r="C196" s="218" t="s">
        <v>309</v>
      </c>
      <c r="D196" s="218" t="s">
        <v>138</v>
      </c>
      <c r="E196" s="219" t="s">
        <v>578</v>
      </c>
      <c r="F196" s="220" t="s">
        <v>579</v>
      </c>
      <c r="G196" s="221" t="s">
        <v>378</v>
      </c>
      <c r="H196" s="222">
        <v>0.032000000000000001</v>
      </c>
      <c r="I196" s="223"/>
      <c r="J196" s="224">
        <f>ROUND(I196*H196,2)</f>
        <v>0</v>
      </c>
      <c r="K196" s="220" t="s">
        <v>142</v>
      </c>
      <c r="L196" s="44"/>
      <c r="M196" s="225" t="s">
        <v>1</v>
      </c>
      <c r="N196" s="226" t="s">
        <v>42</v>
      </c>
      <c r="O196" s="91"/>
      <c r="P196" s="227">
        <f>O196*H196</f>
        <v>0</v>
      </c>
      <c r="Q196" s="227">
        <v>0</v>
      </c>
      <c r="R196" s="227">
        <f>Q196*H196</f>
        <v>0</v>
      </c>
      <c r="S196" s="227">
        <v>0</v>
      </c>
      <c r="T196" s="228">
        <f>S196*H196</f>
        <v>0</v>
      </c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R196" s="229" t="s">
        <v>215</v>
      </c>
      <c r="AT196" s="229" t="s">
        <v>138</v>
      </c>
      <c r="AU196" s="229" t="s">
        <v>86</v>
      </c>
      <c r="AY196" s="17" t="s">
        <v>136</v>
      </c>
      <c r="BE196" s="230">
        <f>IF(N196="základní",J196,0)</f>
        <v>0</v>
      </c>
      <c r="BF196" s="230">
        <f>IF(N196="snížená",J196,0)</f>
        <v>0</v>
      </c>
      <c r="BG196" s="230">
        <f>IF(N196="zákl. přenesená",J196,0)</f>
        <v>0</v>
      </c>
      <c r="BH196" s="230">
        <f>IF(N196="sníž. přenesená",J196,0)</f>
        <v>0</v>
      </c>
      <c r="BI196" s="230">
        <f>IF(N196="nulová",J196,0)</f>
        <v>0</v>
      </c>
      <c r="BJ196" s="17" t="s">
        <v>33</v>
      </c>
      <c r="BK196" s="230">
        <f>ROUND(I196*H196,2)</f>
        <v>0</v>
      </c>
      <c r="BL196" s="17" t="s">
        <v>215</v>
      </c>
      <c r="BM196" s="229" t="s">
        <v>748</v>
      </c>
    </row>
    <row r="197" s="12" customFormat="1" ht="22.8" customHeight="1">
      <c r="A197" s="12"/>
      <c r="B197" s="202"/>
      <c r="C197" s="203"/>
      <c r="D197" s="204" t="s">
        <v>76</v>
      </c>
      <c r="E197" s="216" t="s">
        <v>749</v>
      </c>
      <c r="F197" s="216" t="s">
        <v>750</v>
      </c>
      <c r="G197" s="203"/>
      <c r="H197" s="203"/>
      <c r="I197" s="206"/>
      <c r="J197" s="217">
        <f>BK197</f>
        <v>0</v>
      </c>
      <c r="K197" s="203"/>
      <c r="L197" s="208"/>
      <c r="M197" s="209"/>
      <c r="N197" s="210"/>
      <c r="O197" s="210"/>
      <c r="P197" s="211">
        <f>SUM(P198:P257)</f>
        <v>0</v>
      </c>
      <c r="Q197" s="210"/>
      <c r="R197" s="211">
        <f>SUM(R198:R257)</f>
        <v>8.9598976400000012</v>
      </c>
      <c r="S197" s="210"/>
      <c r="T197" s="212">
        <f>SUM(T198:T257)</f>
        <v>0</v>
      </c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R197" s="213" t="s">
        <v>86</v>
      </c>
      <c r="AT197" s="214" t="s">
        <v>76</v>
      </c>
      <c r="AU197" s="214" t="s">
        <v>33</v>
      </c>
      <c r="AY197" s="213" t="s">
        <v>136</v>
      </c>
      <c r="BK197" s="215">
        <f>SUM(BK198:BK257)</f>
        <v>0</v>
      </c>
    </row>
    <row r="198" s="2" customFormat="1" ht="24.15" customHeight="1">
      <c r="A198" s="38"/>
      <c r="B198" s="39"/>
      <c r="C198" s="218" t="s">
        <v>313</v>
      </c>
      <c r="D198" s="218" t="s">
        <v>138</v>
      </c>
      <c r="E198" s="219" t="s">
        <v>751</v>
      </c>
      <c r="F198" s="220" t="s">
        <v>752</v>
      </c>
      <c r="G198" s="221" t="s">
        <v>141</v>
      </c>
      <c r="H198" s="222">
        <v>7.1760000000000002</v>
      </c>
      <c r="I198" s="223"/>
      <c r="J198" s="224">
        <f>ROUND(I198*H198,2)</f>
        <v>0</v>
      </c>
      <c r="K198" s="220" t="s">
        <v>142</v>
      </c>
      <c r="L198" s="44"/>
      <c r="M198" s="225" t="s">
        <v>1</v>
      </c>
      <c r="N198" s="226" t="s">
        <v>42</v>
      </c>
      <c r="O198" s="91"/>
      <c r="P198" s="227">
        <f>O198*H198</f>
        <v>0</v>
      </c>
      <c r="Q198" s="227">
        <v>0</v>
      </c>
      <c r="R198" s="227">
        <f>Q198*H198</f>
        <v>0</v>
      </c>
      <c r="S198" s="227">
        <v>0</v>
      </c>
      <c r="T198" s="228">
        <f>S198*H198</f>
        <v>0</v>
      </c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R198" s="229" t="s">
        <v>215</v>
      </c>
      <c r="AT198" s="229" t="s">
        <v>138</v>
      </c>
      <c r="AU198" s="229" t="s">
        <v>86</v>
      </c>
      <c r="AY198" s="17" t="s">
        <v>136</v>
      </c>
      <c r="BE198" s="230">
        <f>IF(N198="základní",J198,0)</f>
        <v>0</v>
      </c>
      <c r="BF198" s="230">
        <f>IF(N198="snížená",J198,0)</f>
        <v>0</v>
      </c>
      <c r="BG198" s="230">
        <f>IF(N198="zákl. přenesená",J198,0)</f>
        <v>0</v>
      </c>
      <c r="BH198" s="230">
        <f>IF(N198="sníž. přenesená",J198,0)</f>
        <v>0</v>
      </c>
      <c r="BI198" s="230">
        <f>IF(N198="nulová",J198,0)</f>
        <v>0</v>
      </c>
      <c r="BJ198" s="17" t="s">
        <v>33</v>
      </c>
      <c r="BK198" s="230">
        <f>ROUND(I198*H198,2)</f>
        <v>0</v>
      </c>
      <c r="BL198" s="17" t="s">
        <v>215</v>
      </c>
      <c r="BM198" s="229" t="s">
        <v>753</v>
      </c>
    </row>
    <row r="199" s="15" customFormat="1">
      <c r="A199" s="15"/>
      <c r="B199" s="254"/>
      <c r="C199" s="255"/>
      <c r="D199" s="233" t="s">
        <v>145</v>
      </c>
      <c r="E199" s="256" t="s">
        <v>1</v>
      </c>
      <c r="F199" s="257" t="s">
        <v>754</v>
      </c>
      <c r="G199" s="255"/>
      <c r="H199" s="256" t="s">
        <v>1</v>
      </c>
      <c r="I199" s="258"/>
      <c r="J199" s="255"/>
      <c r="K199" s="255"/>
      <c r="L199" s="259"/>
      <c r="M199" s="260"/>
      <c r="N199" s="261"/>
      <c r="O199" s="261"/>
      <c r="P199" s="261"/>
      <c r="Q199" s="261"/>
      <c r="R199" s="261"/>
      <c r="S199" s="261"/>
      <c r="T199" s="262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T199" s="263" t="s">
        <v>145</v>
      </c>
      <c r="AU199" s="263" t="s">
        <v>86</v>
      </c>
      <c r="AV199" s="15" t="s">
        <v>33</v>
      </c>
      <c r="AW199" s="15" t="s">
        <v>32</v>
      </c>
      <c r="AX199" s="15" t="s">
        <v>77</v>
      </c>
      <c r="AY199" s="263" t="s">
        <v>136</v>
      </c>
    </row>
    <row r="200" s="13" customFormat="1">
      <c r="A200" s="13"/>
      <c r="B200" s="231"/>
      <c r="C200" s="232"/>
      <c r="D200" s="233" t="s">
        <v>145</v>
      </c>
      <c r="E200" s="234" t="s">
        <v>1</v>
      </c>
      <c r="F200" s="235" t="s">
        <v>755</v>
      </c>
      <c r="G200" s="232"/>
      <c r="H200" s="236">
        <v>7.1760000000000002</v>
      </c>
      <c r="I200" s="237"/>
      <c r="J200" s="232"/>
      <c r="K200" s="232"/>
      <c r="L200" s="238"/>
      <c r="M200" s="239"/>
      <c r="N200" s="240"/>
      <c r="O200" s="240"/>
      <c r="P200" s="240"/>
      <c r="Q200" s="240"/>
      <c r="R200" s="240"/>
      <c r="S200" s="240"/>
      <c r="T200" s="241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42" t="s">
        <v>145</v>
      </c>
      <c r="AU200" s="242" t="s">
        <v>86</v>
      </c>
      <c r="AV200" s="13" t="s">
        <v>86</v>
      </c>
      <c r="AW200" s="13" t="s">
        <v>32</v>
      </c>
      <c r="AX200" s="13" t="s">
        <v>77</v>
      </c>
      <c r="AY200" s="242" t="s">
        <v>136</v>
      </c>
    </row>
    <row r="201" s="14" customFormat="1">
      <c r="A201" s="14"/>
      <c r="B201" s="243"/>
      <c r="C201" s="244"/>
      <c r="D201" s="233" t="s">
        <v>145</v>
      </c>
      <c r="E201" s="245" t="s">
        <v>1</v>
      </c>
      <c r="F201" s="246" t="s">
        <v>147</v>
      </c>
      <c r="G201" s="244"/>
      <c r="H201" s="247">
        <v>7.1760000000000002</v>
      </c>
      <c r="I201" s="248"/>
      <c r="J201" s="244"/>
      <c r="K201" s="244"/>
      <c r="L201" s="249"/>
      <c r="M201" s="250"/>
      <c r="N201" s="251"/>
      <c r="O201" s="251"/>
      <c r="P201" s="251"/>
      <c r="Q201" s="251"/>
      <c r="R201" s="251"/>
      <c r="S201" s="251"/>
      <c r="T201" s="252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53" t="s">
        <v>145</v>
      </c>
      <c r="AU201" s="253" t="s">
        <v>86</v>
      </c>
      <c r="AV201" s="14" t="s">
        <v>143</v>
      </c>
      <c r="AW201" s="14" t="s">
        <v>32</v>
      </c>
      <c r="AX201" s="14" t="s">
        <v>33</v>
      </c>
      <c r="AY201" s="253" t="s">
        <v>136</v>
      </c>
    </row>
    <row r="202" s="2" customFormat="1" ht="37.8" customHeight="1">
      <c r="A202" s="38"/>
      <c r="B202" s="39"/>
      <c r="C202" s="218" t="s">
        <v>317</v>
      </c>
      <c r="D202" s="218" t="s">
        <v>138</v>
      </c>
      <c r="E202" s="219" t="s">
        <v>756</v>
      </c>
      <c r="F202" s="220" t="s">
        <v>757</v>
      </c>
      <c r="G202" s="221" t="s">
        <v>150</v>
      </c>
      <c r="H202" s="222">
        <v>9.7530000000000001</v>
      </c>
      <c r="I202" s="223"/>
      <c r="J202" s="224">
        <f>ROUND(I202*H202,2)</f>
        <v>0</v>
      </c>
      <c r="K202" s="220" t="s">
        <v>142</v>
      </c>
      <c r="L202" s="44"/>
      <c r="M202" s="225" t="s">
        <v>1</v>
      </c>
      <c r="N202" s="226" t="s">
        <v>42</v>
      </c>
      <c r="O202" s="91"/>
      <c r="P202" s="227">
        <f>O202*H202</f>
        <v>0</v>
      </c>
      <c r="Q202" s="227">
        <v>0.00189</v>
      </c>
      <c r="R202" s="227">
        <f>Q202*H202</f>
        <v>0.018433169999999999</v>
      </c>
      <c r="S202" s="227">
        <v>0</v>
      </c>
      <c r="T202" s="228">
        <f>S202*H202</f>
        <v>0</v>
      </c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R202" s="229" t="s">
        <v>215</v>
      </c>
      <c r="AT202" s="229" t="s">
        <v>138</v>
      </c>
      <c r="AU202" s="229" t="s">
        <v>86</v>
      </c>
      <c r="AY202" s="17" t="s">
        <v>136</v>
      </c>
      <c r="BE202" s="230">
        <f>IF(N202="základní",J202,0)</f>
        <v>0</v>
      </c>
      <c r="BF202" s="230">
        <f>IF(N202="snížená",J202,0)</f>
        <v>0</v>
      </c>
      <c r="BG202" s="230">
        <f>IF(N202="zákl. přenesená",J202,0)</f>
        <v>0</v>
      </c>
      <c r="BH202" s="230">
        <f>IF(N202="sníž. přenesená",J202,0)</f>
        <v>0</v>
      </c>
      <c r="BI202" s="230">
        <f>IF(N202="nulová",J202,0)</f>
        <v>0</v>
      </c>
      <c r="BJ202" s="17" t="s">
        <v>33</v>
      </c>
      <c r="BK202" s="230">
        <f>ROUND(I202*H202,2)</f>
        <v>0</v>
      </c>
      <c r="BL202" s="17" t="s">
        <v>215</v>
      </c>
      <c r="BM202" s="229" t="s">
        <v>758</v>
      </c>
    </row>
    <row r="203" s="13" customFormat="1">
      <c r="A203" s="13"/>
      <c r="B203" s="231"/>
      <c r="C203" s="232"/>
      <c r="D203" s="233" t="s">
        <v>145</v>
      </c>
      <c r="E203" s="234" t="s">
        <v>1</v>
      </c>
      <c r="F203" s="235" t="s">
        <v>759</v>
      </c>
      <c r="G203" s="232"/>
      <c r="H203" s="236">
        <v>9.7530000000000001</v>
      </c>
      <c r="I203" s="237"/>
      <c r="J203" s="232"/>
      <c r="K203" s="232"/>
      <c r="L203" s="238"/>
      <c r="M203" s="239"/>
      <c r="N203" s="240"/>
      <c r="O203" s="240"/>
      <c r="P203" s="240"/>
      <c r="Q203" s="240"/>
      <c r="R203" s="240"/>
      <c r="S203" s="240"/>
      <c r="T203" s="241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42" t="s">
        <v>145</v>
      </c>
      <c r="AU203" s="242" t="s">
        <v>86</v>
      </c>
      <c r="AV203" s="13" t="s">
        <v>86</v>
      </c>
      <c r="AW203" s="13" t="s">
        <v>32</v>
      </c>
      <c r="AX203" s="13" t="s">
        <v>77</v>
      </c>
      <c r="AY203" s="242" t="s">
        <v>136</v>
      </c>
    </row>
    <row r="204" s="14" customFormat="1">
      <c r="A204" s="14"/>
      <c r="B204" s="243"/>
      <c r="C204" s="244"/>
      <c r="D204" s="233" t="s">
        <v>145</v>
      </c>
      <c r="E204" s="245" t="s">
        <v>1</v>
      </c>
      <c r="F204" s="246" t="s">
        <v>147</v>
      </c>
      <c r="G204" s="244"/>
      <c r="H204" s="247">
        <v>9.7530000000000001</v>
      </c>
      <c r="I204" s="248"/>
      <c r="J204" s="244"/>
      <c r="K204" s="244"/>
      <c r="L204" s="249"/>
      <c r="M204" s="250"/>
      <c r="N204" s="251"/>
      <c r="O204" s="251"/>
      <c r="P204" s="251"/>
      <c r="Q204" s="251"/>
      <c r="R204" s="251"/>
      <c r="S204" s="251"/>
      <c r="T204" s="252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53" t="s">
        <v>145</v>
      </c>
      <c r="AU204" s="253" t="s">
        <v>86</v>
      </c>
      <c r="AV204" s="14" t="s">
        <v>143</v>
      </c>
      <c r="AW204" s="14" t="s">
        <v>32</v>
      </c>
      <c r="AX204" s="14" t="s">
        <v>33</v>
      </c>
      <c r="AY204" s="253" t="s">
        <v>136</v>
      </c>
    </row>
    <row r="205" s="2" customFormat="1" ht="55.5" customHeight="1">
      <c r="A205" s="38"/>
      <c r="B205" s="39"/>
      <c r="C205" s="218" t="s">
        <v>324</v>
      </c>
      <c r="D205" s="218" t="s">
        <v>138</v>
      </c>
      <c r="E205" s="219" t="s">
        <v>760</v>
      </c>
      <c r="F205" s="220" t="s">
        <v>761</v>
      </c>
      <c r="G205" s="221" t="s">
        <v>156</v>
      </c>
      <c r="H205" s="222">
        <v>66.299999999999997</v>
      </c>
      <c r="I205" s="223"/>
      <c r="J205" s="224">
        <f>ROUND(I205*H205,2)</f>
        <v>0</v>
      </c>
      <c r="K205" s="220" t="s">
        <v>142</v>
      </c>
      <c r="L205" s="44"/>
      <c r="M205" s="225" t="s">
        <v>1</v>
      </c>
      <c r="N205" s="226" t="s">
        <v>42</v>
      </c>
      <c r="O205" s="91"/>
      <c r="P205" s="227">
        <f>O205*H205</f>
        <v>0</v>
      </c>
      <c r="Q205" s="227">
        <v>0</v>
      </c>
      <c r="R205" s="227">
        <f>Q205*H205</f>
        <v>0</v>
      </c>
      <c r="S205" s="227">
        <v>0</v>
      </c>
      <c r="T205" s="228">
        <f>S205*H205</f>
        <v>0</v>
      </c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R205" s="229" t="s">
        <v>215</v>
      </c>
      <c r="AT205" s="229" t="s">
        <v>138</v>
      </c>
      <c r="AU205" s="229" t="s">
        <v>86</v>
      </c>
      <c r="AY205" s="17" t="s">
        <v>136</v>
      </c>
      <c r="BE205" s="230">
        <f>IF(N205="základní",J205,0)</f>
        <v>0</v>
      </c>
      <c r="BF205" s="230">
        <f>IF(N205="snížená",J205,0)</f>
        <v>0</v>
      </c>
      <c r="BG205" s="230">
        <f>IF(N205="zákl. přenesená",J205,0)</f>
        <v>0</v>
      </c>
      <c r="BH205" s="230">
        <f>IF(N205="sníž. přenesená",J205,0)</f>
        <v>0</v>
      </c>
      <c r="BI205" s="230">
        <f>IF(N205="nulová",J205,0)</f>
        <v>0</v>
      </c>
      <c r="BJ205" s="17" t="s">
        <v>33</v>
      </c>
      <c r="BK205" s="230">
        <f>ROUND(I205*H205,2)</f>
        <v>0</v>
      </c>
      <c r="BL205" s="17" t="s">
        <v>215</v>
      </c>
      <c r="BM205" s="229" t="s">
        <v>762</v>
      </c>
    </row>
    <row r="206" s="13" customFormat="1">
      <c r="A206" s="13"/>
      <c r="B206" s="231"/>
      <c r="C206" s="232"/>
      <c r="D206" s="233" t="s">
        <v>145</v>
      </c>
      <c r="E206" s="234" t="s">
        <v>1</v>
      </c>
      <c r="F206" s="235" t="s">
        <v>763</v>
      </c>
      <c r="G206" s="232"/>
      <c r="H206" s="236">
        <v>66.299999999999997</v>
      </c>
      <c r="I206" s="237"/>
      <c r="J206" s="232"/>
      <c r="K206" s="232"/>
      <c r="L206" s="238"/>
      <c r="M206" s="239"/>
      <c r="N206" s="240"/>
      <c r="O206" s="240"/>
      <c r="P206" s="240"/>
      <c r="Q206" s="240"/>
      <c r="R206" s="240"/>
      <c r="S206" s="240"/>
      <c r="T206" s="241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42" t="s">
        <v>145</v>
      </c>
      <c r="AU206" s="242" t="s">
        <v>86</v>
      </c>
      <c r="AV206" s="13" t="s">
        <v>86</v>
      </c>
      <c r="AW206" s="13" t="s">
        <v>32</v>
      </c>
      <c r="AX206" s="13" t="s">
        <v>77</v>
      </c>
      <c r="AY206" s="242" t="s">
        <v>136</v>
      </c>
    </row>
    <row r="207" s="14" customFormat="1">
      <c r="A207" s="14"/>
      <c r="B207" s="243"/>
      <c r="C207" s="244"/>
      <c r="D207" s="233" t="s">
        <v>145</v>
      </c>
      <c r="E207" s="245" t="s">
        <v>1</v>
      </c>
      <c r="F207" s="246" t="s">
        <v>147</v>
      </c>
      <c r="G207" s="244"/>
      <c r="H207" s="247">
        <v>66.299999999999997</v>
      </c>
      <c r="I207" s="248"/>
      <c r="J207" s="244"/>
      <c r="K207" s="244"/>
      <c r="L207" s="249"/>
      <c r="M207" s="250"/>
      <c r="N207" s="251"/>
      <c r="O207" s="251"/>
      <c r="P207" s="251"/>
      <c r="Q207" s="251"/>
      <c r="R207" s="251"/>
      <c r="S207" s="251"/>
      <c r="T207" s="252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53" t="s">
        <v>145</v>
      </c>
      <c r="AU207" s="253" t="s">
        <v>86</v>
      </c>
      <c r="AV207" s="14" t="s">
        <v>143</v>
      </c>
      <c r="AW207" s="14" t="s">
        <v>32</v>
      </c>
      <c r="AX207" s="14" t="s">
        <v>33</v>
      </c>
      <c r="AY207" s="253" t="s">
        <v>136</v>
      </c>
    </row>
    <row r="208" s="2" customFormat="1" ht="21.75" customHeight="1">
      <c r="A208" s="38"/>
      <c r="B208" s="39"/>
      <c r="C208" s="264" t="s">
        <v>328</v>
      </c>
      <c r="D208" s="264" t="s">
        <v>192</v>
      </c>
      <c r="E208" s="265" t="s">
        <v>764</v>
      </c>
      <c r="F208" s="266" t="s">
        <v>765</v>
      </c>
      <c r="G208" s="267" t="s">
        <v>150</v>
      </c>
      <c r="H208" s="268">
        <v>1.641</v>
      </c>
      <c r="I208" s="269"/>
      <c r="J208" s="270">
        <f>ROUND(I208*H208,2)</f>
        <v>0</v>
      </c>
      <c r="K208" s="266" t="s">
        <v>142</v>
      </c>
      <c r="L208" s="271"/>
      <c r="M208" s="272" t="s">
        <v>1</v>
      </c>
      <c r="N208" s="273" t="s">
        <v>42</v>
      </c>
      <c r="O208" s="91"/>
      <c r="P208" s="227">
        <f>O208*H208</f>
        <v>0</v>
      </c>
      <c r="Q208" s="227">
        <v>0.55000000000000004</v>
      </c>
      <c r="R208" s="227">
        <f>Q208*H208</f>
        <v>0.90255000000000007</v>
      </c>
      <c r="S208" s="227">
        <v>0</v>
      </c>
      <c r="T208" s="228">
        <f>S208*H208</f>
        <v>0</v>
      </c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R208" s="229" t="s">
        <v>286</v>
      </c>
      <c r="AT208" s="229" t="s">
        <v>192</v>
      </c>
      <c r="AU208" s="229" t="s">
        <v>86</v>
      </c>
      <c r="AY208" s="17" t="s">
        <v>136</v>
      </c>
      <c r="BE208" s="230">
        <f>IF(N208="základní",J208,0)</f>
        <v>0</v>
      </c>
      <c r="BF208" s="230">
        <f>IF(N208="snížená",J208,0)</f>
        <v>0</v>
      </c>
      <c r="BG208" s="230">
        <f>IF(N208="zákl. přenesená",J208,0)</f>
        <v>0</v>
      </c>
      <c r="BH208" s="230">
        <f>IF(N208="sníž. přenesená",J208,0)</f>
        <v>0</v>
      </c>
      <c r="BI208" s="230">
        <f>IF(N208="nulová",J208,0)</f>
        <v>0</v>
      </c>
      <c r="BJ208" s="17" t="s">
        <v>33</v>
      </c>
      <c r="BK208" s="230">
        <f>ROUND(I208*H208,2)</f>
        <v>0</v>
      </c>
      <c r="BL208" s="17" t="s">
        <v>215</v>
      </c>
      <c r="BM208" s="229" t="s">
        <v>766</v>
      </c>
    </row>
    <row r="209" s="13" customFormat="1">
      <c r="A209" s="13"/>
      <c r="B209" s="231"/>
      <c r="C209" s="232"/>
      <c r="D209" s="233" t="s">
        <v>145</v>
      </c>
      <c r="E209" s="234" t="s">
        <v>1</v>
      </c>
      <c r="F209" s="235" t="s">
        <v>767</v>
      </c>
      <c r="G209" s="232"/>
      <c r="H209" s="236">
        <v>1.641</v>
      </c>
      <c r="I209" s="237"/>
      <c r="J209" s="232"/>
      <c r="K209" s="232"/>
      <c r="L209" s="238"/>
      <c r="M209" s="239"/>
      <c r="N209" s="240"/>
      <c r="O209" s="240"/>
      <c r="P209" s="240"/>
      <c r="Q209" s="240"/>
      <c r="R209" s="240"/>
      <c r="S209" s="240"/>
      <c r="T209" s="241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42" t="s">
        <v>145</v>
      </c>
      <c r="AU209" s="242" t="s">
        <v>86</v>
      </c>
      <c r="AV209" s="13" t="s">
        <v>86</v>
      </c>
      <c r="AW209" s="13" t="s">
        <v>32</v>
      </c>
      <c r="AX209" s="13" t="s">
        <v>77</v>
      </c>
      <c r="AY209" s="242" t="s">
        <v>136</v>
      </c>
    </row>
    <row r="210" s="14" customFormat="1">
      <c r="A210" s="14"/>
      <c r="B210" s="243"/>
      <c r="C210" s="244"/>
      <c r="D210" s="233" t="s">
        <v>145</v>
      </c>
      <c r="E210" s="245" t="s">
        <v>1</v>
      </c>
      <c r="F210" s="246" t="s">
        <v>147</v>
      </c>
      <c r="G210" s="244"/>
      <c r="H210" s="247">
        <v>1.641</v>
      </c>
      <c r="I210" s="248"/>
      <c r="J210" s="244"/>
      <c r="K210" s="244"/>
      <c r="L210" s="249"/>
      <c r="M210" s="250"/>
      <c r="N210" s="251"/>
      <c r="O210" s="251"/>
      <c r="P210" s="251"/>
      <c r="Q210" s="251"/>
      <c r="R210" s="251"/>
      <c r="S210" s="251"/>
      <c r="T210" s="252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53" t="s">
        <v>145</v>
      </c>
      <c r="AU210" s="253" t="s">
        <v>86</v>
      </c>
      <c r="AV210" s="14" t="s">
        <v>143</v>
      </c>
      <c r="AW210" s="14" t="s">
        <v>32</v>
      </c>
      <c r="AX210" s="14" t="s">
        <v>33</v>
      </c>
      <c r="AY210" s="253" t="s">
        <v>136</v>
      </c>
    </row>
    <row r="211" s="2" customFormat="1" ht="37.8" customHeight="1">
      <c r="A211" s="38"/>
      <c r="B211" s="39"/>
      <c r="C211" s="218" t="s">
        <v>333</v>
      </c>
      <c r="D211" s="218" t="s">
        <v>138</v>
      </c>
      <c r="E211" s="219" t="s">
        <v>768</v>
      </c>
      <c r="F211" s="220" t="s">
        <v>769</v>
      </c>
      <c r="G211" s="221" t="s">
        <v>141</v>
      </c>
      <c r="H211" s="222">
        <v>64.769999999999996</v>
      </c>
      <c r="I211" s="223"/>
      <c r="J211" s="224">
        <f>ROUND(I211*H211,2)</f>
        <v>0</v>
      </c>
      <c r="K211" s="220" t="s">
        <v>142</v>
      </c>
      <c r="L211" s="44"/>
      <c r="M211" s="225" t="s">
        <v>1</v>
      </c>
      <c r="N211" s="226" t="s">
        <v>42</v>
      </c>
      <c r="O211" s="91"/>
      <c r="P211" s="227">
        <f>O211*H211</f>
        <v>0</v>
      </c>
      <c r="Q211" s="227">
        <v>0</v>
      </c>
      <c r="R211" s="227">
        <f>Q211*H211</f>
        <v>0</v>
      </c>
      <c r="S211" s="227">
        <v>0</v>
      </c>
      <c r="T211" s="228">
        <f>S211*H211</f>
        <v>0</v>
      </c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R211" s="229" t="s">
        <v>215</v>
      </c>
      <c r="AT211" s="229" t="s">
        <v>138</v>
      </c>
      <c r="AU211" s="229" t="s">
        <v>86</v>
      </c>
      <c r="AY211" s="17" t="s">
        <v>136</v>
      </c>
      <c r="BE211" s="230">
        <f>IF(N211="základní",J211,0)</f>
        <v>0</v>
      </c>
      <c r="BF211" s="230">
        <f>IF(N211="snížená",J211,0)</f>
        <v>0</v>
      </c>
      <c r="BG211" s="230">
        <f>IF(N211="zákl. přenesená",J211,0)</f>
        <v>0</v>
      </c>
      <c r="BH211" s="230">
        <f>IF(N211="sníž. přenesená",J211,0)</f>
        <v>0</v>
      </c>
      <c r="BI211" s="230">
        <f>IF(N211="nulová",J211,0)</f>
        <v>0</v>
      </c>
      <c r="BJ211" s="17" t="s">
        <v>33</v>
      </c>
      <c r="BK211" s="230">
        <f>ROUND(I211*H211,2)</f>
        <v>0</v>
      </c>
      <c r="BL211" s="17" t="s">
        <v>215</v>
      </c>
      <c r="BM211" s="229" t="s">
        <v>770</v>
      </c>
    </row>
    <row r="212" s="13" customFormat="1">
      <c r="A212" s="13"/>
      <c r="B212" s="231"/>
      <c r="C212" s="232"/>
      <c r="D212" s="233" t="s">
        <v>145</v>
      </c>
      <c r="E212" s="234" t="s">
        <v>1</v>
      </c>
      <c r="F212" s="235" t="s">
        <v>771</v>
      </c>
      <c r="G212" s="232"/>
      <c r="H212" s="236">
        <v>64.769999999999996</v>
      </c>
      <c r="I212" s="237"/>
      <c r="J212" s="232"/>
      <c r="K212" s="232"/>
      <c r="L212" s="238"/>
      <c r="M212" s="239"/>
      <c r="N212" s="240"/>
      <c r="O212" s="240"/>
      <c r="P212" s="240"/>
      <c r="Q212" s="240"/>
      <c r="R212" s="240"/>
      <c r="S212" s="240"/>
      <c r="T212" s="241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42" t="s">
        <v>145</v>
      </c>
      <c r="AU212" s="242" t="s">
        <v>86</v>
      </c>
      <c r="AV212" s="13" t="s">
        <v>86</v>
      </c>
      <c r="AW212" s="13" t="s">
        <v>32</v>
      </c>
      <c r="AX212" s="13" t="s">
        <v>77</v>
      </c>
      <c r="AY212" s="242" t="s">
        <v>136</v>
      </c>
    </row>
    <row r="213" s="14" customFormat="1">
      <c r="A213" s="14"/>
      <c r="B213" s="243"/>
      <c r="C213" s="244"/>
      <c r="D213" s="233" t="s">
        <v>145</v>
      </c>
      <c r="E213" s="245" t="s">
        <v>1</v>
      </c>
      <c r="F213" s="246" t="s">
        <v>147</v>
      </c>
      <c r="G213" s="244"/>
      <c r="H213" s="247">
        <v>64.769999999999996</v>
      </c>
      <c r="I213" s="248"/>
      <c r="J213" s="244"/>
      <c r="K213" s="244"/>
      <c r="L213" s="249"/>
      <c r="M213" s="250"/>
      <c r="N213" s="251"/>
      <c r="O213" s="251"/>
      <c r="P213" s="251"/>
      <c r="Q213" s="251"/>
      <c r="R213" s="251"/>
      <c r="S213" s="251"/>
      <c r="T213" s="252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53" t="s">
        <v>145</v>
      </c>
      <c r="AU213" s="253" t="s">
        <v>86</v>
      </c>
      <c r="AV213" s="14" t="s">
        <v>143</v>
      </c>
      <c r="AW213" s="14" t="s">
        <v>32</v>
      </c>
      <c r="AX213" s="14" t="s">
        <v>33</v>
      </c>
      <c r="AY213" s="253" t="s">
        <v>136</v>
      </c>
    </row>
    <row r="214" s="2" customFormat="1" ht="24.15" customHeight="1">
      <c r="A214" s="38"/>
      <c r="B214" s="39"/>
      <c r="C214" s="264" t="s">
        <v>337</v>
      </c>
      <c r="D214" s="264" t="s">
        <v>192</v>
      </c>
      <c r="E214" s="265" t="s">
        <v>772</v>
      </c>
      <c r="F214" s="266" t="s">
        <v>773</v>
      </c>
      <c r="G214" s="267" t="s">
        <v>150</v>
      </c>
      <c r="H214" s="268">
        <v>2.073</v>
      </c>
      <c r="I214" s="269"/>
      <c r="J214" s="270">
        <f>ROUND(I214*H214,2)</f>
        <v>0</v>
      </c>
      <c r="K214" s="266" t="s">
        <v>142</v>
      </c>
      <c r="L214" s="271"/>
      <c r="M214" s="272" t="s">
        <v>1</v>
      </c>
      <c r="N214" s="273" t="s">
        <v>42</v>
      </c>
      <c r="O214" s="91"/>
      <c r="P214" s="227">
        <f>O214*H214</f>
        <v>0</v>
      </c>
      <c r="Q214" s="227">
        <v>0.55000000000000004</v>
      </c>
      <c r="R214" s="227">
        <f>Q214*H214</f>
        <v>1.14015</v>
      </c>
      <c r="S214" s="227">
        <v>0</v>
      </c>
      <c r="T214" s="228">
        <f>S214*H214</f>
        <v>0</v>
      </c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R214" s="229" t="s">
        <v>286</v>
      </c>
      <c r="AT214" s="229" t="s">
        <v>192</v>
      </c>
      <c r="AU214" s="229" t="s">
        <v>86</v>
      </c>
      <c r="AY214" s="17" t="s">
        <v>136</v>
      </c>
      <c r="BE214" s="230">
        <f>IF(N214="základní",J214,0)</f>
        <v>0</v>
      </c>
      <c r="BF214" s="230">
        <f>IF(N214="snížená",J214,0)</f>
        <v>0</v>
      </c>
      <c r="BG214" s="230">
        <f>IF(N214="zákl. přenesená",J214,0)</f>
        <v>0</v>
      </c>
      <c r="BH214" s="230">
        <f>IF(N214="sníž. přenesená",J214,0)</f>
        <v>0</v>
      </c>
      <c r="BI214" s="230">
        <f>IF(N214="nulová",J214,0)</f>
        <v>0</v>
      </c>
      <c r="BJ214" s="17" t="s">
        <v>33</v>
      </c>
      <c r="BK214" s="230">
        <f>ROUND(I214*H214,2)</f>
        <v>0</v>
      </c>
      <c r="BL214" s="17" t="s">
        <v>215</v>
      </c>
      <c r="BM214" s="229" t="s">
        <v>774</v>
      </c>
    </row>
    <row r="215" s="13" customFormat="1">
      <c r="A215" s="13"/>
      <c r="B215" s="231"/>
      <c r="C215" s="232"/>
      <c r="D215" s="233" t="s">
        <v>145</v>
      </c>
      <c r="E215" s="232"/>
      <c r="F215" s="235" t="s">
        <v>775</v>
      </c>
      <c r="G215" s="232"/>
      <c r="H215" s="236">
        <v>2.073</v>
      </c>
      <c r="I215" s="237"/>
      <c r="J215" s="232"/>
      <c r="K215" s="232"/>
      <c r="L215" s="238"/>
      <c r="M215" s="239"/>
      <c r="N215" s="240"/>
      <c r="O215" s="240"/>
      <c r="P215" s="240"/>
      <c r="Q215" s="240"/>
      <c r="R215" s="240"/>
      <c r="S215" s="240"/>
      <c r="T215" s="241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42" t="s">
        <v>145</v>
      </c>
      <c r="AU215" s="242" t="s">
        <v>86</v>
      </c>
      <c r="AV215" s="13" t="s">
        <v>86</v>
      </c>
      <c r="AW215" s="13" t="s">
        <v>4</v>
      </c>
      <c r="AX215" s="13" t="s">
        <v>33</v>
      </c>
      <c r="AY215" s="242" t="s">
        <v>136</v>
      </c>
    </row>
    <row r="216" s="2" customFormat="1" ht="37.8" customHeight="1">
      <c r="A216" s="38"/>
      <c r="B216" s="39"/>
      <c r="C216" s="218" t="s">
        <v>341</v>
      </c>
      <c r="D216" s="218" t="s">
        <v>138</v>
      </c>
      <c r="E216" s="219" t="s">
        <v>776</v>
      </c>
      <c r="F216" s="220" t="s">
        <v>777</v>
      </c>
      <c r="G216" s="221" t="s">
        <v>150</v>
      </c>
      <c r="H216" s="222">
        <v>3.714</v>
      </c>
      <c r="I216" s="223"/>
      <c r="J216" s="224">
        <f>ROUND(I216*H216,2)</f>
        <v>0</v>
      </c>
      <c r="K216" s="220" t="s">
        <v>142</v>
      </c>
      <c r="L216" s="44"/>
      <c r="M216" s="225" t="s">
        <v>1</v>
      </c>
      <c r="N216" s="226" t="s">
        <v>42</v>
      </c>
      <c r="O216" s="91"/>
      <c r="P216" s="227">
        <f>O216*H216</f>
        <v>0</v>
      </c>
      <c r="Q216" s="227">
        <v>0.023369999999999998</v>
      </c>
      <c r="R216" s="227">
        <f>Q216*H216</f>
        <v>0.086796179999999987</v>
      </c>
      <c r="S216" s="227">
        <v>0</v>
      </c>
      <c r="T216" s="228">
        <f>S216*H216</f>
        <v>0</v>
      </c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R216" s="229" t="s">
        <v>215</v>
      </c>
      <c r="AT216" s="229" t="s">
        <v>138</v>
      </c>
      <c r="AU216" s="229" t="s">
        <v>86</v>
      </c>
      <c r="AY216" s="17" t="s">
        <v>136</v>
      </c>
      <c r="BE216" s="230">
        <f>IF(N216="základní",J216,0)</f>
        <v>0</v>
      </c>
      <c r="BF216" s="230">
        <f>IF(N216="snížená",J216,0)</f>
        <v>0</v>
      </c>
      <c r="BG216" s="230">
        <f>IF(N216="zákl. přenesená",J216,0)</f>
        <v>0</v>
      </c>
      <c r="BH216" s="230">
        <f>IF(N216="sníž. přenesená",J216,0)</f>
        <v>0</v>
      </c>
      <c r="BI216" s="230">
        <f>IF(N216="nulová",J216,0)</f>
        <v>0</v>
      </c>
      <c r="BJ216" s="17" t="s">
        <v>33</v>
      </c>
      <c r="BK216" s="230">
        <f>ROUND(I216*H216,2)</f>
        <v>0</v>
      </c>
      <c r="BL216" s="17" t="s">
        <v>215</v>
      </c>
      <c r="BM216" s="229" t="s">
        <v>778</v>
      </c>
    </row>
    <row r="217" s="13" customFormat="1">
      <c r="A217" s="13"/>
      <c r="B217" s="231"/>
      <c r="C217" s="232"/>
      <c r="D217" s="233" t="s">
        <v>145</v>
      </c>
      <c r="E217" s="234" t="s">
        <v>1</v>
      </c>
      <c r="F217" s="235" t="s">
        <v>779</v>
      </c>
      <c r="G217" s="232"/>
      <c r="H217" s="236">
        <v>3.714</v>
      </c>
      <c r="I217" s="237"/>
      <c r="J217" s="232"/>
      <c r="K217" s="232"/>
      <c r="L217" s="238"/>
      <c r="M217" s="239"/>
      <c r="N217" s="240"/>
      <c r="O217" s="240"/>
      <c r="P217" s="240"/>
      <c r="Q217" s="240"/>
      <c r="R217" s="240"/>
      <c r="S217" s="240"/>
      <c r="T217" s="241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42" t="s">
        <v>145</v>
      </c>
      <c r="AU217" s="242" t="s">
        <v>86</v>
      </c>
      <c r="AV217" s="13" t="s">
        <v>86</v>
      </c>
      <c r="AW217" s="13" t="s">
        <v>32</v>
      </c>
      <c r="AX217" s="13" t="s">
        <v>77</v>
      </c>
      <c r="AY217" s="242" t="s">
        <v>136</v>
      </c>
    </row>
    <row r="218" s="14" customFormat="1">
      <c r="A218" s="14"/>
      <c r="B218" s="243"/>
      <c r="C218" s="244"/>
      <c r="D218" s="233" t="s">
        <v>145</v>
      </c>
      <c r="E218" s="245" t="s">
        <v>1</v>
      </c>
      <c r="F218" s="246" t="s">
        <v>147</v>
      </c>
      <c r="G218" s="244"/>
      <c r="H218" s="247">
        <v>3.714</v>
      </c>
      <c r="I218" s="248"/>
      <c r="J218" s="244"/>
      <c r="K218" s="244"/>
      <c r="L218" s="249"/>
      <c r="M218" s="250"/>
      <c r="N218" s="251"/>
      <c r="O218" s="251"/>
      <c r="P218" s="251"/>
      <c r="Q218" s="251"/>
      <c r="R218" s="251"/>
      <c r="S218" s="251"/>
      <c r="T218" s="252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53" t="s">
        <v>145</v>
      </c>
      <c r="AU218" s="253" t="s">
        <v>86</v>
      </c>
      <c r="AV218" s="14" t="s">
        <v>143</v>
      </c>
      <c r="AW218" s="14" t="s">
        <v>32</v>
      </c>
      <c r="AX218" s="14" t="s">
        <v>33</v>
      </c>
      <c r="AY218" s="253" t="s">
        <v>136</v>
      </c>
    </row>
    <row r="219" s="2" customFormat="1" ht="44.25" customHeight="1">
      <c r="A219" s="38"/>
      <c r="B219" s="39"/>
      <c r="C219" s="218" t="s">
        <v>345</v>
      </c>
      <c r="D219" s="218" t="s">
        <v>138</v>
      </c>
      <c r="E219" s="219" t="s">
        <v>780</v>
      </c>
      <c r="F219" s="220" t="s">
        <v>781</v>
      </c>
      <c r="G219" s="221" t="s">
        <v>141</v>
      </c>
      <c r="H219" s="222">
        <v>39.5</v>
      </c>
      <c r="I219" s="223"/>
      <c r="J219" s="224">
        <f>ROUND(I219*H219,2)</f>
        <v>0</v>
      </c>
      <c r="K219" s="220" t="s">
        <v>142</v>
      </c>
      <c r="L219" s="44"/>
      <c r="M219" s="225" t="s">
        <v>1</v>
      </c>
      <c r="N219" s="226" t="s">
        <v>42</v>
      </c>
      <c r="O219" s="91"/>
      <c r="P219" s="227">
        <f>O219*H219</f>
        <v>0</v>
      </c>
      <c r="Q219" s="227">
        <v>0.014160000000000001</v>
      </c>
      <c r="R219" s="227">
        <f>Q219*H219</f>
        <v>0.55932000000000004</v>
      </c>
      <c r="S219" s="227">
        <v>0</v>
      </c>
      <c r="T219" s="228">
        <f>S219*H219</f>
        <v>0</v>
      </c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R219" s="229" t="s">
        <v>215</v>
      </c>
      <c r="AT219" s="229" t="s">
        <v>138</v>
      </c>
      <c r="AU219" s="229" t="s">
        <v>86</v>
      </c>
      <c r="AY219" s="17" t="s">
        <v>136</v>
      </c>
      <c r="BE219" s="230">
        <f>IF(N219="základní",J219,0)</f>
        <v>0</v>
      </c>
      <c r="BF219" s="230">
        <f>IF(N219="snížená",J219,0)</f>
        <v>0</v>
      </c>
      <c r="BG219" s="230">
        <f>IF(N219="zákl. přenesená",J219,0)</f>
        <v>0</v>
      </c>
      <c r="BH219" s="230">
        <f>IF(N219="sníž. přenesená",J219,0)</f>
        <v>0</v>
      </c>
      <c r="BI219" s="230">
        <f>IF(N219="nulová",J219,0)</f>
        <v>0</v>
      </c>
      <c r="BJ219" s="17" t="s">
        <v>33</v>
      </c>
      <c r="BK219" s="230">
        <f>ROUND(I219*H219,2)</f>
        <v>0</v>
      </c>
      <c r="BL219" s="17" t="s">
        <v>215</v>
      </c>
      <c r="BM219" s="229" t="s">
        <v>782</v>
      </c>
    </row>
    <row r="220" s="13" customFormat="1">
      <c r="A220" s="13"/>
      <c r="B220" s="231"/>
      <c r="C220" s="232"/>
      <c r="D220" s="233" t="s">
        <v>145</v>
      </c>
      <c r="E220" s="234" t="s">
        <v>1</v>
      </c>
      <c r="F220" s="235" t="s">
        <v>783</v>
      </c>
      <c r="G220" s="232"/>
      <c r="H220" s="236">
        <v>39.5</v>
      </c>
      <c r="I220" s="237"/>
      <c r="J220" s="232"/>
      <c r="K220" s="232"/>
      <c r="L220" s="238"/>
      <c r="M220" s="239"/>
      <c r="N220" s="240"/>
      <c r="O220" s="240"/>
      <c r="P220" s="240"/>
      <c r="Q220" s="240"/>
      <c r="R220" s="240"/>
      <c r="S220" s="240"/>
      <c r="T220" s="241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42" t="s">
        <v>145</v>
      </c>
      <c r="AU220" s="242" t="s">
        <v>86</v>
      </c>
      <c r="AV220" s="13" t="s">
        <v>86</v>
      </c>
      <c r="AW220" s="13" t="s">
        <v>32</v>
      </c>
      <c r="AX220" s="13" t="s">
        <v>77</v>
      </c>
      <c r="AY220" s="242" t="s">
        <v>136</v>
      </c>
    </row>
    <row r="221" s="14" customFormat="1">
      <c r="A221" s="14"/>
      <c r="B221" s="243"/>
      <c r="C221" s="244"/>
      <c r="D221" s="233" t="s">
        <v>145</v>
      </c>
      <c r="E221" s="245" t="s">
        <v>1</v>
      </c>
      <c r="F221" s="246" t="s">
        <v>147</v>
      </c>
      <c r="G221" s="244"/>
      <c r="H221" s="247">
        <v>39.5</v>
      </c>
      <c r="I221" s="248"/>
      <c r="J221" s="244"/>
      <c r="K221" s="244"/>
      <c r="L221" s="249"/>
      <c r="M221" s="250"/>
      <c r="N221" s="251"/>
      <c r="O221" s="251"/>
      <c r="P221" s="251"/>
      <c r="Q221" s="251"/>
      <c r="R221" s="251"/>
      <c r="S221" s="251"/>
      <c r="T221" s="252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53" t="s">
        <v>145</v>
      </c>
      <c r="AU221" s="253" t="s">
        <v>86</v>
      </c>
      <c r="AV221" s="14" t="s">
        <v>143</v>
      </c>
      <c r="AW221" s="14" t="s">
        <v>32</v>
      </c>
      <c r="AX221" s="14" t="s">
        <v>33</v>
      </c>
      <c r="AY221" s="253" t="s">
        <v>136</v>
      </c>
    </row>
    <row r="222" s="2" customFormat="1" ht="37.8" customHeight="1">
      <c r="A222" s="38"/>
      <c r="B222" s="39"/>
      <c r="C222" s="218" t="s">
        <v>349</v>
      </c>
      <c r="D222" s="218" t="s">
        <v>138</v>
      </c>
      <c r="E222" s="219" t="s">
        <v>784</v>
      </c>
      <c r="F222" s="220" t="s">
        <v>785</v>
      </c>
      <c r="G222" s="221" t="s">
        <v>141</v>
      </c>
      <c r="H222" s="222">
        <v>100.595</v>
      </c>
      <c r="I222" s="223"/>
      <c r="J222" s="224">
        <f>ROUND(I222*H222,2)</f>
        <v>0</v>
      </c>
      <c r="K222" s="220" t="s">
        <v>142</v>
      </c>
      <c r="L222" s="44"/>
      <c r="M222" s="225" t="s">
        <v>1</v>
      </c>
      <c r="N222" s="226" t="s">
        <v>42</v>
      </c>
      <c r="O222" s="91"/>
      <c r="P222" s="227">
        <f>O222*H222</f>
        <v>0</v>
      </c>
      <c r="Q222" s="227">
        <v>0.014200000000000001</v>
      </c>
      <c r="R222" s="227">
        <f>Q222*H222</f>
        <v>1.4284490000000001</v>
      </c>
      <c r="S222" s="227">
        <v>0</v>
      </c>
      <c r="T222" s="228">
        <f>S222*H222</f>
        <v>0</v>
      </c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R222" s="229" t="s">
        <v>215</v>
      </c>
      <c r="AT222" s="229" t="s">
        <v>138</v>
      </c>
      <c r="AU222" s="229" t="s">
        <v>86</v>
      </c>
      <c r="AY222" s="17" t="s">
        <v>136</v>
      </c>
      <c r="BE222" s="230">
        <f>IF(N222="základní",J222,0)</f>
        <v>0</v>
      </c>
      <c r="BF222" s="230">
        <f>IF(N222="snížená",J222,0)</f>
        <v>0</v>
      </c>
      <c r="BG222" s="230">
        <f>IF(N222="zákl. přenesená",J222,0)</f>
        <v>0</v>
      </c>
      <c r="BH222" s="230">
        <f>IF(N222="sníž. přenesená",J222,0)</f>
        <v>0</v>
      </c>
      <c r="BI222" s="230">
        <f>IF(N222="nulová",J222,0)</f>
        <v>0</v>
      </c>
      <c r="BJ222" s="17" t="s">
        <v>33</v>
      </c>
      <c r="BK222" s="230">
        <f>ROUND(I222*H222,2)</f>
        <v>0</v>
      </c>
      <c r="BL222" s="17" t="s">
        <v>215</v>
      </c>
      <c r="BM222" s="229" t="s">
        <v>786</v>
      </c>
    </row>
    <row r="223" s="13" customFormat="1">
      <c r="A223" s="13"/>
      <c r="B223" s="231"/>
      <c r="C223" s="232"/>
      <c r="D223" s="233" t="s">
        <v>145</v>
      </c>
      <c r="E223" s="234" t="s">
        <v>1</v>
      </c>
      <c r="F223" s="235" t="s">
        <v>787</v>
      </c>
      <c r="G223" s="232"/>
      <c r="H223" s="236">
        <v>100.595</v>
      </c>
      <c r="I223" s="237"/>
      <c r="J223" s="232"/>
      <c r="K223" s="232"/>
      <c r="L223" s="238"/>
      <c r="M223" s="239"/>
      <c r="N223" s="240"/>
      <c r="O223" s="240"/>
      <c r="P223" s="240"/>
      <c r="Q223" s="240"/>
      <c r="R223" s="240"/>
      <c r="S223" s="240"/>
      <c r="T223" s="241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42" t="s">
        <v>145</v>
      </c>
      <c r="AU223" s="242" t="s">
        <v>86</v>
      </c>
      <c r="AV223" s="13" t="s">
        <v>86</v>
      </c>
      <c r="AW223" s="13" t="s">
        <v>32</v>
      </c>
      <c r="AX223" s="13" t="s">
        <v>77</v>
      </c>
      <c r="AY223" s="242" t="s">
        <v>136</v>
      </c>
    </row>
    <row r="224" s="14" customFormat="1">
      <c r="A224" s="14"/>
      <c r="B224" s="243"/>
      <c r="C224" s="244"/>
      <c r="D224" s="233" t="s">
        <v>145</v>
      </c>
      <c r="E224" s="245" t="s">
        <v>1</v>
      </c>
      <c r="F224" s="246" t="s">
        <v>147</v>
      </c>
      <c r="G224" s="244"/>
      <c r="H224" s="247">
        <v>100.595</v>
      </c>
      <c r="I224" s="248"/>
      <c r="J224" s="244"/>
      <c r="K224" s="244"/>
      <c r="L224" s="249"/>
      <c r="M224" s="250"/>
      <c r="N224" s="251"/>
      <c r="O224" s="251"/>
      <c r="P224" s="251"/>
      <c r="Q224" s="251"/>
      <c r="R224" s="251"/>
      <c r="S224" s="251"/>
      <c r="T224" s="252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53" t="s">
        <v>145</v>
      </c>
      <c r="AU224" s="253" t="s">
        <v>86</v>
      </c>
      <c r="AV224" s="14" t="s">
        <v>143</v>
      </c>
      <c r="AW224" s="14" t="s">
        <v>32</v>
      </c>
      <c r="AX224" s="14" t="s">
        <v>33</v>
      </c>
      <c r="AY224" s="253" t="s">
        <v>136</v>
      </c>
    </row>
    <row r="225" s="2" customFormat="1" ht="16.5" customHeight="1">
      <c r="A225" s="38"/>
      <c r="B225" s="39"/>
      <c r="C225" s="218" t="s">
        <v>354</v>
      </c>
      <c r="D225" s="218" t="s">
        <v>138</v>
      </c>
      <c r="E225" s="219" t="s">
        <v>788</v>
      </c>
      <c r="F225" s="220" t="s">
        <v>789</v>
      </c>
      <c r="G225" s="221" t="s">
        <v>156</v>
      </c>
      <c r="H225" s="222">
        <v>154.762</v>
      </c>
      <c r="I225" s="223"/>
      <c r="J225" s="224">
        <f>ROUND(I225*H225,2)</f>
        <v>0</v>
      </c>
      <c r="K225" s="220" t="s">
        <v>142</v>
      </c>
      <c r="L225" s="44"/>
      <c r="M225" s="225" t="s">
        <v>1</v>
      </c>
      <c r="N225" s="226" t="s">
        <v>42</v>
      </c>
      <c r="O225" s="91"/>
      <c r="P225" s="227">
        <f>O225*H225</f>
        <v>0</v>
      </c>
      <c r="Q225" s="227">
        <v>1.0000000000000001E-05</v>
      </c>
      <c r="R225" s="227">
        <f>Q225*H225</f>
        <v>0.0015476200000000002</v>
      </c>
      <c r="S225" s="227">
        <v>0</v>
      </c>
      <c r="T225" s="228">
        <f>S225*H225</f>
        <v>0</v>
      </c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R225" s="229" t="s">
        <v>215</v>
      </c>
      <c r="AT225" s="229" t="s">
        <v>138</v>
      </c>
      <c r="AU225" s="229" t="s">
        <v>86</v>
      </c>
      <c r="AY225" s="17" t="s">
        <v>136</v>
      </c>
      <c r="BE225" s="230">
        <f>IF(N225="základní",J225,0)</f>
        <v>0</v>
      </c>
      <c r="BF225" s="230">
        <f>IF(N225="snížená",J225,0)</f>
        <v>0</v>
      </c>
      <c r="BG225" s="230">
        <f>IF(N225="zákl. přenesená",J225,0)</f>
        <v>0</v>
      </c>
      <c r="BH225" s="230">
        <f>IF(N225="sníž. přenesená",J225,0)</f>
        <v>0</v>
      </c>
      <c r="BI225" s="230">
        <f>IF(N225="nulová",J225,0)</f>
        <v>0</v>
      </c>
      <c r="BJ225" s="17" t="s">
        <v>33</v>
      </c>
      <c r="BK225" s="230">
        <f>ROUND(I225*H225,2)</f>
        <v>0</v>
      </c>
      <c r="BL225" s="17" t="s">
        <v>215</v>
      </c>
      <c r="BM225" s="229" t="s">
        <v>790</v>
      </c>
    </row>
    <row r="226" s="13" customFormat="1">
      <c r="A226" s="13"/>
      <c r="B226" s="231"/>
      <c r="C226" s="232"/>
      <c r="D226" s="233" t="s">
        <v>145</v>
      </c>
      <c r="E226" s="234" t="s">
        <v>1</v>
      </c>
      <c r="F226" s="235" t="s">
        <v>791</v>
      </c>
      <c r="G226" s="232"/>
      <c r="H226" s="236">
        <v>154.762</v>
      </c>
      <c r="I226" s="237"/>
      <c r="J226" s="232"/>
      <c r="K226" s="232"/>
      <c r="L226" s="238"/>
      <c r="M226" s="239"/>
      <c r="N226" s="240"/>
      <c r="O226" s="240"/>
      <c r="P226" s="240"/>
      <c r="Q226" s="240"/>
      <c r="R226" s="240"/>
      <c r="S226" s="240"/>
      <c r="T226" s="241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42" t="s">
        <v>145</v>
      </c>
      <c r="AU226" s="242" t="s">
        <v>86</v>
      </c>
      <c r="AV226" s="13" t="s">
        <v>86</v>
      </c>
      <c r="AW226" s="13" t="s">
        <v>32</v>
      </c>
      <c r="AX226" s="13" t="s">
        <v>77</v>
      </c>
      <c r="AY226" s="242" t="s">
        <v>136</v>
      </c>
    </row>
    <row r="227" s="14" customFormat="1">
      <c r="A227" s="14"/>
      <c r="B227" s="243"/>
      <c r="C227" s="244"/>
      <c r="D227" s="233" t="s">
        <v>145</v>
      </c>
      <c r="E227" s="245" t="s">
        <v>1</v>
      </c>
      <c r="F227" s="246" t="s">
        <v>147</v>
      </c>
      <c r="G227" s="244"/>
      <c r="H227" s="247">
        <v>154.762</v>
      </c>
      <c r="I227" s="248"/>
      <c r="J227" s="244"/>
      <c r="K227" s="244"/>
      <c r="L227" s="249"/>
      <c r="M227" s="250"/>
      <c r="N227" s="251"/>
      <c r="O227" s="251"/>
      <c r="P227" s="251"/>
      <c r="Q227" s="251"/>
      <c r="R227" s="251"/>
      <c r="S227" s="251"/>
      <c r="T227" s="252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53" t="s">
        <v>145</v>
      </c>
      <c r="AU227" s="253" t="s">
        <v>86</v>
      </c>
      <c r="AV227" s="14" t="s">
        <v>143</v>
      </c>
      <c r="AW227" s="14" t="s">
        <v>32</v>
      </c>
      <c r="AX227" s="14" t="s">
        <v>33</v>
      </c>
      <c r="AY227" s="253" t="s">
        <v>136</v>
      </c>
    </row>
    <row r="228" s="2" customFormat="1" ht="16.5" customHeight="1">
      <c r="A228" s="38"/>
      <c r="B228" s="39"/>
      <c r="C228" s="264" t="s">
        <v>358</v>
      </c>
      <c r="D228" s="264" t="s">
        <v>192</v>
      </c>
      <c r="E228" s="265" t="s">
        <v>792</v>
      </c>
      <c r="F228" s="266" t="s">
        <v>793</v>
      </c>
      <c r="G228" s="267" t="s">
        <v>150</v>
      </c>
      <c r="H228" s="268">
        <v>0.46400000000000002</v>
      </c>
      <c r="I228" s="269"/>
      <c r="J228" s="270">
        <f>ROUND(I228*H228,2)</f>
        <v>0</v>
      </c>
      <c r="K228" s="266" t="s">
        <v>142</v>
      </c>
      <c r="L228" s="271"/>
      <c r="M228" s="272" t="s">
        <v>1</v>
      </c>
      <c r="N228" s="273" t="s">
        <v>42</v>
      </c>
      <c r="O228" s="91"/>
      <c r="P228" s="227">
        <f>O228*H228</f>
        <v>0</v>
      </c>
      <c r="Q228" s="227">
        <v>0.55000000000000004</v>
      </c>
      <c r="R228" s="227">
        <f>Q228*H228</f>
        <v>0.25520000000000004</v>
      </c>
      <c r="S228" s="227">
        <v>0</v>
      </c>
      <c r="T228" s="228">
        <f>S228*H228</f>
        <v>0</v>
      </c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R228" s="229" t="s">
        <v>286</v>
      </c>
      <c r="AT228" s="229" t="s">
        <v>192</v>
      </c>
      <c r="AU228" s="229" t="s">
        <v>86</v>
      </c>
      <c r="AY228" s="17" t="s">
        <v>136</v>
      </c>
      <c r="BE228" s="230">
        <f>IF(N228="základní",J228,0)</f>
        <v>0</v>
      </c>
      <c r="BF228" s="230">
        <f>IF(N228="snížená",J228,0)</f>
        <v>0</v>
      </c>
      <c r="BG228" s="230">
        <f>IF(N228="zákl. přenesená",J228,0)</f>
        <v>0</v>
      </c>
      <c r="BH228" s="230">
        <f>IF(N228="sníž. přenesená",J228,0)</f>
        <v>0</v>
      </c>
      <c r="BI228" s="230">
        <f>IF(N228="nulová",J228,0)</f>
        <v>0</v>
      </c>
      <c r="BJ228" s="17" t="s">
        <v>33</v>
      </c>
      <c r="BK228" s="230">
        <f>ROUND(I228*H228,2)</f>
        <v>0</v>
      </c>
      <c r="BL228" s="17" t="s">
        <v>215</v>
      </c>
      <c r="BM228" s="229" t="s">
        <v>794</v>
      </c>
    </row>
    <row r="229" s="13" customFormat="1">
      <c r="A229" s="13"/>
      <c r="B229" s="231"/>
      <c r="C229" s="232"/>
      <c r="D229" s="233" t="s">
        <v>145</v>
      </c>
      <c r="E229" s="232"/>
      <c r="F229" s="235" t="s">
        <v>795</v>
      </c>
      <c r="G229" s="232"/>
      <c r="H229" s="236">
        <v>0.46400000000000002</v>
      </c>
      <c r="I229" s="237"/>
      <c r="J229" s="232"/>
      <c r="K229" s="232"/>
      <c r="L229" s="238"/>
      <c r="M229" s="239"/>
      <c r="N229" s="240"/>
      <c r="O229" s="240"/>
      <c r="P229" s="240"/>
      <c r="Q229" s="240"/>
      <c r="R229" s="240"/>
      <c r="S229" s="240"/>
      <c r="T229" s="241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42" t="s">
        <v>145</v>
      </c>
      <c r="AU229" s="242" t="s">
        <v>86</v>
      </c>
      <c r="AV229" s="13" t="s">
        <v>86</v>
      </c>
      <c r="AW229" s="13" t="s">
        <v>4</v>
      </c>
      <c r="AX229" s="13" t="s">
        <v>33</v>
      </c>
      <c r="AY229" s="242" t="s">
        <v>136</v>
      </c>
    </row>
    <row r="230" s="2" customFormat="1" ht="24.15" customHeight="1">
      <c r="A230" s="38"/>
      <c r="B230" s="39"/>
      <c r="C230" s="218" t="s">
        <v>363</v>
      </c>
      <c r="D230" s="218" t="s">
        <v>138</v>
      </c>
      <c r="E230" s="219" t="s">
        <v>796</v>
      </c>
      <c r="F230" s="220" t="s">
        <v>797</v>
      </c>
      <c r="G230" s="221" t="s">
        <v>141</v>
      </c>
      <c r="H230" s="222">
        <v>140.095</v>
      </c>
      <c r="I230" s="223"/>
      <c r="J230" s="224">
        <f>ROUND(I230*H230,2)</f>
        <v>0</v>
      </c>
      <c r="K230" s="220" t="s">
        <v>142</v>
      </c>
      <c r="L230" s="44"/>
      <c r="M230" s="225" t="s">
        <v>1</v>
      </c>
      <c r="N230" s="226" t="s">
        <v>42</v>
      </c>
      <c r="O230" s="91"/>
      <c r="P230" s="227">
        <f>O230*H230</f>
        <v>0</v>
      </c>
      <c r="Q230" s="227">
        <v>0.00018000000000000001</v>
      </c>
      <c r="R230" s="227">
        <f>Q230*H230</f>
        <v>0.025217100000000003</v>
      </c>
      <c r="S230" s="227">
        <v>0</v>
      </c>
      <c r="T230" s="228">
        <f>S230*H230</f>
        <v>0</v>
      </c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R230" s="229" t="s">
        <v>215</v>
      </c>
      <c r="AT230" s="229" t="s">
        <v>138</v>
      </c>
      <c r="AU230" s="229" t="s">
        <v>86</v>
      </c>
      <c r="AY230" s="17" t="s">
        <v>136</v>
      </c>
      <c r="BE230" s="230">
        <f>IF(N230="základní",J230,0)</f>
        <v>0</v>
      </c>
      <c r="BF230" s="230">
        <f>IF(N230="snížená",J230,0)</f>
        <v>0</v>
      </c>
      <c r="BG230" s="230">
        <f>IF(N230="zákl. přenesená",J230,0)</f>
        <v>0</v>
      </c>
      <c r="BH230" s="230">
        <f>IF(N230="sníž. přenesená",J230,0)</f>
        <v>0</v>
      </c>
      <c r="BI230" s="230">
        <f>IF(N230="nulová",J230,0)</f>
        <v>0</v>
      </c>
      <c r="BJ230" s="17" t="s">
        <v>33</v>
      </c>
      <c r="BK230" s="230">
        <f>ROUND(I230*H230,2)</f>
        <v>0</v>
      </c>
      <c r="BL230" s="17" t="s">
        <v>215</v>
      </c>
      <c r="BM230" s="229" t="s">
        <v>798</v>
      </c>
    </row>
    <row r="231" s="13" customFormat="1">
      <c r="A231" s="13"/>
      <c r="B231" s="231"/>
      <c r="C231" s="232"/>
      <c r="D231" s="233" t="s">
        <v>145</v>
      </c>
      <c r="E231" s="234" t="s">
        <v>1</v>
      </c>
      <c r="F231" s="235" t="s">
        <v>799</v>
      </c>
      <c r="G231" s="232"/>
      <c r="H231" s="236">
        <v>140.095</v>
      </c>
      <c r="I231" s="237"/>
      <c r="J231" s="232"/>
      <c r="K231" s="232"/>
      <c r="L231" s="238"/>
      <c r="M231" s="239"/>
      <c r="N231" s="240"/>
      <c r="O231" s="240"/>
      <c r="P231" s="240"/>
      <c r="Q231" s="240"/>
      <c r="R231" s="240"/>
      <c r="S231" s="240"/>
      <c r="T231" s="241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42" t="s">
        <v>145</v>
      </c>
      <c r="AU231" s="242" t="s">
        <v>86</v>
      </c>
      <c r="AV231" s="13" t="s">
        <v>86</v>
      </c>
      <c r="AW231" s="13" t="s">
        <v>32</v>
      </c>
      <c r="AX231" s="13" t="s">
        <v>77</v>
      </c>
      <c r="AY231" s="242" t="s">
        <v>136</v>
      </c>
    </row>
    <row r="232" s="14" customFormat="1">
      <c r="A232" s="14"/>
      <c r="B232" s="243"/>
      <c r="C232" s="244"/>
      <c r="D232" s="233" t="s">
        <v>145</v>
      </c>
      <c r="E232" s="245" t="s">
        <v>1</v>
      </c>
      <c r="F232" s="246" t="s">
        <v>147</v>
      </c>
      <c r="G232" s="244"/>
      <c r="H232" s="247">
        <v>140.095</v>
      </c>
      <c r="I232" s="248"/>
      <c r="J232" s="244"/>
      <c r="K232" s="244"/>
      <c r="L232" s="249"/>
      <c r="M232" s="250"/>
      <c r="N232" s="251"/>
      <c r="O232" s="251"/>
      <c r="P232" s="251"/>
      <c r="Q232" s="251"/>
      <c r="R232" s="251"/>
      <c r="S232" s="251"/>
      <c r="T232" s="252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53" t="s">
        <v>145</v>
      </c>
      <c r="AU232" s="253" t="s">
        <v>86</v>
      </c>
      <c r="AV232" s="14" t="s">
        <v>143</v>
      </c>
      <c r="AW232" s="14" t="s">
        <v>32</v>
      </c>
      <c r="AX232" s="14" t="s">
        <v>33</v>
      </c>
      <c r="AY232" s="253" t="s">
        <v>136</v>
      </c>
    </row>
    <row r="233" s="2" customFormat="1" ht="44.25" customHeight="1">
      <c r="A233" s="38"/>
      <c r="B233" s="39"/>
      <c r="C233" s="218" t="s">
        <v>368</v>
      </c>
      <c r="D233" s="218" t="s">
        <v>138</v>
      </c>
      <c r="E233" s="219" t="s">
        <v>800</v>
      </c>
      <c r="F233" s="220" t="s">
        <v>801</v>
      </c>
      <c r="G233" s="221" t="s">
        <v>141</v>
      </c>
      <c r="H233" s="222">
        <v>79</v>
      </c>
      <c r="I233" s="223"/>
      <c r="J233" s="224">
        <f>ROUND(I233*H233,2)</f>
        <v>0</v>
      </c>
      <c r="K233" s="220" t="s">
        <v>142</v>
      </c>
      <c r="L233" s="44"/>
      <c r="M233" s="225" t="s">
        <v>1</v>
      </c>
      <c r="N233" s="226" t="s">
        <v>42</v>
      </c>
      <c r="O233" s="91"/>
      <c r="P233" s="227">
        <f>O233*H233</f>
        <v>0</v>
      </c>
      <c r="Q233" s="227">
        <v>0.013899999999999999</v>
      </c>
      <c r="R233" s="227">
        <f>Q233*H233</f>
        <v>1.0980999999999999</v>
      </c>
      <c r="S233" s="227">
        <v>0</v>
      </c>
      <c r="T233" s="228">
        <f>S233*H233</f>
        <v>0</v>
      </c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R233" s="229" t="s">
        <v>215</v>
      </c>
      <c r="AT233" s="229" t="s">
        <v>138</v>
      </c>
      <c r="AU233" s="229" t="s">
        <v>86</v>
      </c>
      <c r="AY233" s="17" t="s">
        <v>136</v>
      </c>
      <c r="BE233" s="230">
        <f>IF(N233="základní",J233,0)</f>
        <v>0</v>
      </c>
      <c r="BF233" s="230">
        <f>IF(N233="snížená",J233,0)</f>
        <v>0</v>
      </c>
      <c r="BG233" s="230">
        <f>IF(N233="zákl. přenesená",J233,0)</f>
        <v>0</v>
      </c>
      <c r="BH233" s="230">
        <f>IF(N233="sníž. přenesená",J233,0)</f>
        <v>0</v>
      </c>
      <c r="BI233" s="230">
        <f>IF(N233="nulová",J233,0)</f>
        <v>0</v>
      </c>
      <c r="BJ233" s="17" t="s">
        <v>33</v>
      </c>
      <c r="BK233" s="230">
        <f>ROUND(I233*H233,2)</f>
        <v>0</v>
      </c>
      <c r="BL233" s="17" t="s">
        <v>215</v>
      </c>
      <c r="BM233" s="229" t="s">
        <v>802</v>
      </c>
    </row>
    <row r="234" s="13" customFormat="1">
      <c r="A234" s="13"/>
      <c r="B234" s="231"/>
      <c r="C234" s="232"/>
      <c r="D234" s="233" t="s">
        <v>145</v>
      </c>
      <c r="E234" s="234" t="s">
        <v>1</v>
      </c>
      <c r="F234" s="235" t="s">
        <v>783</v>
      </c>
      <c r="G234" s="232"/>
      <c r="H234" s="236">
        <v>39.5</v>
      </c>
      <c r="I234" s="237"/>
      <c r="J234" s="232"/>
      <c r="K234" s="232"/>
      <c r="L234" s="238"/>
      <c r="M234" s="239"/>
      <c r="N234" s="240"/>
      <c r="O234" s="240"/>
      <c r="P234" s="240"/>
      <c r="Q234" s="240"/>
      <c r="R234" s="240"/>
      <c r="S234" s="240"/>
      <c r="T234" s="241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42" t="s">
        <v>145</v>
      </c>
      <c r="AU234" s="242" t="s">
        <v>86</v>
      </c>
      <c r="AV234" s="13" t="s">
        <v>86</v>
      </c>
      <c r="AW234" s="13" t="s">
        <v>32</v>
      </c>
      <c r="AX234" s="13" t="s">
        <v>77</v>
      </c>
      <c r="AY234" s="242" t="s">
        <v>136</v>
      </c>
    </row>
    <row r="235" s="13" customFormat="1">
      <c r="A235" s="13"/>
      <c r="B235" s="231"/>
      <c r="C235" s="232"/>
      <c r="D235" s="233" t="s">
        <v>145</v>
      </c>
      <c r="E235" s="234" t="s">
        <v>1</v>
      </c>
      <c r="F235" s="235" t="s">
        <v>803</v>
      </c>
      <c r="G235" s="232"/>
      <c r="H235" s="236">
        <v>39.5</v>
      </c>
      <c r="I235" s="237"/>
      <c r="J235" s="232"/>
      <c r="K235" s="232"/>
      <c r="L235" s="238"/>
      <c r="M235" s="239"/>
      <c r="N235" s="240"/>
      <c r="O235" s="240"/>
      <c r="P235" s="240"/>
      <c r="Q235" s="240"/>
      <c r="R235" s="240"/>
      <c r="S235" s="240"/>
      <c r="T235" s="241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42" t="s">
        <v>145</v>
      </c>
      <c r="AU235" s="242" t="s">
        <v>86</v>
      </c>
      <c r="AV235" s="13" t="s">
        <v>86</v>
      </c>
      <c r="AW235" s="13" t="s">
        <v>32</v>
      </c>
      <c r="AX235" s="13" t="s">
        <v>77</v>
      </c>
      <c r="AY235" s="242" t="s">
        <v>136</v>
      </c>
    </row>
    <row r="236" s="14" customFormat="1">
      <c r="A236" s="14"/>
      <c r="B236" s="243"/>
      <c r="C236" s="244"/>
      <c r="D236" s="233" t="s">
        <v>145</v>
      </c>
      <c r="E236" s="245" t="s">
        <v>1</v>
      </c>
      <c r="F236" s="246" t="s">
        <v>147</v>
      </c>
      <c r="G236" s="244"/>
      <c r="H236" s="247">
        <v>79</v>
      </c>
      <c r="I236" s="248"/>
      <c r="J236" s="244"/>
      <c r="K236" s="244"/>
      <c r="L236" s="249"/>
      <c r="M236" s="250"/>
      <c r="N236" s="251"/>
      <c r="O236" s="251"/>
      <c r="P236" s="251"/>
      <c r="Q236" s="251"/>
      <c r="R236" s="251"/>
      <c r="S236" s="251"/>
      <c r="T236" s="252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53" t="s">
        <v>145</v>
      </c>
      <c r="AU236" s="253" t="s">
        <v>86</v>
      </c>
      <c r="AV236" s="14" t="s">
        <v>143</v>
      </c>
      <c r="AW236" s="14" t="s">
        <v>32</v>
      </c>
      <c r="AX236" s="14" t="s">
        <v>33</v>
      </c>
      <c r="AY236" s="253" t="s">
        <v>136</v>
      </c>
    </row>
    <row r="237" s="2" customFormat="1" ht="24.15" customHeight="1">
      <c r="A237" s="38"/>
      <c r="B237" s="39"/>
      <c r="C237" s="218" t="s">
        <v>375</v>
      </c>
      <c r="D237" s="218" t="s">
        <v>138</v>
      </c>
      <c r="E237" s="219" t="s">
        <v>804</v>
      </c>
      <c r="F237" s="220" t="s">
        <v>805</v>
      </c>
      <c r="G237" s="221" t="s">
        <v>156</v>
      </c>
      <c r="H237" s="222">
        <v>126.15000000000001</v>
      </c>
      <c r="I237" s="223"/>
      <c r="J237" s="224">
        <f>ROUND(I237*H237,2)</f>
        <v>0</v>
      </c>
      <c r="K237" s="220" t="s">
        <v>142</v>
      </c>
      <c r="L237" s="44"/>
      <c r="M237" s="225" t="s">
        <v>1</v>
      </c>
      <c r="N237" s="226" t="s">
        <v>42</v>
      </c>
      <c r="O237" s="91"/>
      <c r="P237" s="227">
        <f>O237*H237</f>
        <v>0</v>
      </c>
      <c r="Q237" s="227">
        <v>1.0000000000000001E-05</v>
      </c>
      <c r="R237" s="227">
        <f>Q237*H237</f>
        <v>0.0012615000000000003</v>
      </c>
      <c r="S237" s="227">
        <v>0</v>
      </c>
      <c r="T237" s="228">
        <f>S237*H237</f>
        <v>0</v>
      </c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R237" s="229" t="s">
        <v>215</v>
      </c>
      <c r="AT237" s="229" t="s">
        <v>138</v>
      </c>
      <c r="AU237" s="229" t="s">
        <v>86</v>
      </c>
      <c r="AY237" s="17" t="s">
        <v>136</v>
      </c>
      <c r="BE237" s="230">
        <f>IF(N237="základní",J237,0)</f>
        <v>0</v>
      </c>
      <c r="BF237" s="230">
        <f>IF(N237="snížená",J237,0)</f>
        <v>0</v>
      </c>
      <c r="BG237" s="230">
        <f>IF(N237="zákl. přenesená",J237,0)</f>
        <v>0</v>
      </c>
      <c r="BH237" s="230">
        <f>IF(N237="sníž. přenesená",J237,0)</f>
        <v>0</v>
      </c>
      <c r="BI237" s="230">
        <f>IF(N237="nulová",J237,0)</f>
        <v>0</v>
      </c>
      <c r="BJ237" s="17" t="s">
        <v>33</v>
      </c>
      <c r="BK237" s="230">
        <f>ROUND(I237*H237,2)</f>
        <v>0</v>
      </c>
      <c r="BL237" s="17" t="s">
        <v>215</v>
      </c>
      <c r="BM237" s="229" t="s">
        <v>806</v>
      </c>
    </row>
    <row r="238" s="13" customFormat="1">
      <c r="A238" s="13"/>
      <c r="B238" s="231"/>
      <c r="C238" s="232"/>
      <c r="D238" s="233" t="s">
        <v>145</v>
      </c>
      <c r="E238" s="234" t="s">
        <v>1</v>
      </c>
      <c r="F238" s="235" t="s">
        <v>807</v>
      </c>
      <c r="G238" s="232"/>
      <c r="H238" s="236">
        <v>76.950000000000003</v>
      </c>
      <c r="I238" s="237"/>
      <c r="J238" s="232"/>
      <c r="K238" s="232"/>
      <c r="L238" s="238"/>
      <c r="M238" s="239"/>
      <c r="N238" s="240"/>
      <c r="O238" s="240"/>
      <c r="P238" s="240"/>
      <c r="Q238" s="240"/>
      <c r="R238" s="240"/>
      <c r="S238" s="240"/>
      <c r="T238" s="241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42" t="s">
        <v>145</v>
      </c>
      <c r="AU238" s="242" t="s">
        <v>86</v>
      </c>
      <c r="AV238" s="13" t="s">
        <v>86</v>
      </c>
      <c r="AW238" s="13" t="s">
        <v>32</v>
      </c>
      <c r="AX238" s="13" t="s">
        <v>77</v>
      </c>
      <c r="AY238" s="242" t="s">
        <v>136</v>
      </c>
    </row>
    <row r="239" s="13" customFormat="1">
      <c r="A239" s="13"/>
      <c r="B239" s="231"/>
      <c r="C239" s="232"/>
      <c r="D239" s="233" t="s">
        <v>145</v>
      </c>
      <c r="E239" s="234" t="s">
        <v>1</v>
      </c>
      <c r="F239" s="235" t="s">
        <v>808</v>
      </c>
      <c r="G239" s="232"/>
      <c r="H239" s="236">
        <v>49.200000000000003</v>
      </c>
      <c r="I239" s="237"/>
      <c r="J239" s="232"/>
      <c r="K239" s="232"/>
      <c r="L239" s="238"/>
      <c r="M239" s="239"/>
      <c r="N239" s="240"/>
      <c r="O239" s="240"/>
      <c r="P239" s="240"/>
      <c r="Q239" s="240"/>
      <c r="R239" s="240"/>
      <c r="S239" s="240"/>
      <c r="T239" s="241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42" t="s">
        <v>145</v>
      </c>
      <c r="AU239" s="242" t="s">
        <v>86</v>
      </c>
      <c r="AV239" s="13" t="s">
        <v>86</v>
      </c>
      <c r="AW239" s="13" t="s">
        <v>32</v>
      </c>
      <c r="AX239" s="13" t="s">
        <v>77</v>
      </c>
      <c r="AY239" s="242" t="s">
        <v>136</v>
      </c>
    </row>
    <row r="240" s="14" customFormat="1">
      <c r="A240" s="14"/>
      <c r="B240" s="243"/>
      <c r="C240" s="244"/>
      <c r="D240" s="233" t="s">
        <v>145</v>
      </c>
      <c r="E240" s="245" t="s">
        <v>1</v>
      </c>
      <c r="F240" s="246" t="s">
        <v>147</v>
      </c>
      <c r="G240" s="244"/>
      <c r="H240" s="247">
        <v>126.15000000000001</v>
      </c>
      <c r="I240" s="248"/>
      <c r="J240" s="244"/>
      <c r="K240" s="244"/>
      <c r="L240" s="249"/>
      <c r="M240" s="250"/>
      <c r="N240" s="251"/>
      <c r="O240" s="251"/>
      <c r="P240" s="251"/>
      <c r="Q240" s="251"/>
      <c r="R240" s="251"/>
      <c r="S240" s="251"/>
      <c r="T240" s="252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53" t="s">
        <v>145</v>
      </c>
      <c r="AU240" s="253" t="s">
        <v>86</v>
      </c>
      <c r="AV240" s="14" t="s">
        <v>143</v>
      </c>
      <c r="AW240" s="14" t="s">
        <v>32</v>
      </c>
      <c r="AX240" s="14" t="s">
        <v>33</v>
      </c>
      <c r="AY240" s="253" t="s">
        <v>136</v>
      </c>
    </row>
    <row r="241" s="2" customFormat="1" ht="21.75" customHeight="1">
      <c r="A241" s="38"/>
      <c r="B241" s="39"/>
      <c r="C241" s="264" t="s">
        <v>809</v>
      </c>
      <c r="D241" s="264" t="s">
        <v>192</v>
      </c>
      <c r="E241" s="265" t="s">
        <v>810</v>
      </c>
      <c r="F241" s="266" t="s">
        <v>811</v>
      </c>
      <c r="G241" s="267" t="s">
        <v>150</v>
      </c>
      <c r="H241" s="268">
        <v>0.84599999999999997</v>
      </c>
      <c r="I241" s="269"/>
      <c r="J241" s="270">
        <f>ROUND(I241*H241,2)</f>
        <v>0</v>
      </c>
      <c r="K241" s="266" t="s">
        <v>142</v>
      </c>
      <c r="L241" s="271"/>
      <c r="M241" s="272" t="s">
        <v>1</v>
      </c>
      <c r="N241" s="273" t="s">
        <v>42</v>
      </c>
      <c r="O241" s="91"/>
      <c r="P241" s="227">
        <f>O241*H241</f>
        <v>0</v>
      </c>
      <c r="Q241" s="227">
        <v>0.55000000000000004</v>
      </c>
      <c r="R241" s="227">
        <f>Q241*H241</f>
        <v>0.46530000000000005</v>
      </c>
      <c r="S241" s="227">
        <v>0</v>
      </c>
      <c r="T241" s="228">
        <f>S241*H241</f>
        <v>0</v>
      </c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R241" s="229" t="s">
        <v>286</v>
      </c>
      <c r="AT241" s="229" t="s">
        <v>192</v>
      </c>
      <c r="AU241" s="229" t="s">
        <v>86</v>
      </c>
      <c r="AY241" s="17" t="s">
        <v>136</v>
      </c>
      <c r="BE241" s="230">
        <f>IF(N241="základní",J241,0)</f>
        <v>0</v>
      </c>
      <c r="BF241" s="230">
        <f>IF(N241="snížená",J241,0)</f>
        <v>0</v>
      </c>
      <c r="BG241" s="230">
        <f>IF(N241="zákl. přenesená",J241,0)</f>
        <v>0</v>
      </c>
      <c r="BH241" s="230">
        <f>IF(N241="sníž. přenesená",J241,0)</f>
        <v>0</v>
      </c>
      <c r="BI241" s="230">
        <f>IF(N241="nulová",J241,0)</f>
        <v>0</v>
      </c>
      <c r="BJ241" s="17" t="s">
        <v>33</v>
      </c>
      <c r="BK241" s="230">
        <f>ROUND(I241*H241,2)</f>
        <v>0</v>
      </c>
      <c r="BL241" s="17" t="s">
        <v>215</v>
      </c>
      <c r="BM241" s="229" t="s">
        <v>812</v>
      </c>
    </row>
    <row r="242" s="13" customFormat="1">
      <c r="A242" s="13"/>
      <c r="B242" s="231"/>
      <c r="C242" s="232"/>
      <c r="D242" s="233" t="s">
        <v>145</v>
      </c>
      <c r="E242" s="234" t="s">
        <v>1</v>
      </c>
      <c r="F242" s="235" t="s">
        <v>813</v>
      </c>
      <c r="G242" s="232"/>
      <c r="H242" s="236">
        <v>0.84599999999999997</v>
      </c>
      <c r="I242" s="237"/>
      <c r="J242" s="232"/>
      <c r="K242" s="232"/>
      <c r="L242" s="238"/>
      <c r="M242" s="239"/>
      <c r="N242" s="240"/>
      <c r="O242" s="240"/>
      <c r="P242" s="240"/>
      <c r="Q242" s="240"/>
      <c r="R242" s="240"/>
      <c r="S242" s="240"/>
      <c r="T242" s="241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42" t="s">
        <v>145</v>
      </c>
      <c r="AU242" s="242" t="s">
        <v>86</v>
      </c>
      <c r="AV242" s="13" t="s">
        <v>86</v>
      </c>
      <c r="AW242" s="13" t="s">
        <v>32</v>
      </c>
      <c r="AX242" s="13" t="s">
        <v>77</v>
      </c>
      <c r="AY242" s="242" t="s">
        <v>136</v>
      </c>
    </row>
    <row r="243" s="14" customFormat="1">
      <c r="A243" s="14"/>
      <c r="B243" s="243"/>
      <c r="C243" s="244"/>
      <c r="D243" s="233" t="s">
        <v>145</v>
      </c>
      <c r="E243" s="245" t="s">
        <v>1</v>
      </c>
      <c r="F243" s="246" t="s">
        <v>147</v>
      </c>
      <c r="G243" s="244"/>
      <c r="H243" s="247">
        <v>0.84599999999999997</v>
      </c>
      <c r="I243" s="248"/>
      <c r="J243" s="244"/>
      <c r="K243" s="244"/>
      <c r="L243" s="249"/>
      <c r="M243" s="250"/>
      <c r="N243" s="251"/>
      <c r="O243" s="251"/>
      <c r="P243" s="251"/>
      <c r="Q243" s="251"/>
      <c r="R243" s="251"/>
      <c r="S243" s="251"/>
      <c r="T243" s="252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53" t="s">
        <v>145</v>
      </c>
      <c r="AU243" s="253" t="s">
        <v>86</v>
      </c>
      <c r="AV243" s="14" t="s">
        <v>143</v>
      </c>
      <c r="AW243" s="14" t="s">
        <v>32</v>
      </c>
      <c r="AX243" s="14" t="s">
        <v>33</v>
      </c>
      <c r="AY243" s="253" t="s">
        <v>136</v>
      </c>
    </row>
    <row r="244" s="2" customFormat="1" ht="21.75" customHeight="1">
      <c r="A244" s="38"/>
      <c r="B244" s="39"/>
      <c r="C244" s="264" t="s">
        <v>814</v>
      </c>
      <c r="D244" s="264" t="s">
        <v>192</v>
      </c>
      <c r="E244" s="265" t="s">
        <v>815</v>
      </c>
      <c r="F244" s="266" t="s">
        <v>816</v>
      </c>
      <c r="G244" s="267" t="s">
        <v>150</v>
      </c>
      <c r="H244" s="268">
        <v>0.81200000000000006</v>
      </c>
      <c r="I244" s="269"/>
      <c r="J244" s="270">
        <f>ROUND(I244*H244,2)</f>
        <v>0</v>
      </c>
      <c r="K244" s="266" t="s">
        <v>142</v>
      </c>
      <c r="L244" s="271"/>
      <c r="M244" s="272" t="s">
        <v>1</v>
      </c>
      <c r="N244" s="273" t="s">
        <v>42</v>
      </c>
      <c r="O244" s="91"/>
      <c r="P244" s="227">
        <f>O244*H244</f>
        <v>0</v>
      </c>
      <c r="Q244" s="227">
        <v>0.55000000000000004</v>
      </c>
      <c r="R244" s="227">
        <f>Q244*H244</f>
        <v>0.44660000000000005</v>
      </c>
      <c r="S244" s="227">
        <v>0</v>
      </c>
      <c r="T244" s="228">
        <f>S244*H244</f>
        <v>0</v>
      </c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  <c r="AR244" s="229" t="s">
        <v>286</v>
      </c>
      <c r="AT244" s="229" t="s">
        <v>192</v>
      </c>
      <c r="AU244" s="229" t="s">
        <v>86</v>
      </c>
      <c r="AY244" s="17" t="s">
        <v>136</v>
      </c>
      <c r="BE244" s="230">
        <f>IF(N244="základní",J244,0)</f>
        <v>0</v>
      </c>
      <c r="BF244" s="230">
        <f>IF(N244="snížená",J244,0)</f>
        <v>0</v>
      </c>
      <c r="BG244" s="230">
        <f>IF(N244="zákl. přenesená",J244,0)</f>
        <v>0</v>
      </c>
      <c r="BH244" s="230">
        <f>IF(N244="sníž. přenesená",J244,0)</f>
        <v>0</v>
      </c>
      <c r="BI244" s="230">
        <f>IF(N244="nulová",J244,0)</f>
        <v>0</v>
      </c>
      <c r="BJ244" s="17" t="s">
        <v>33</v>
      </c>
      <c r="BK244" s="230">
        <f>ROUND(I244*H244,2)</f>
        <v>0</v>
      </c>
      <c r="BL244" s="17" t="s">
        <v>215</v>
      </c>
      <c r="BM244" s="229" t="s">
        <v>817</v>
      </c>
    </row>
    <row r="245" s="13" customFormat="1">
      <c r="A245" s="13"/>
      <c r="B245" s="231"/>
      <c r="C245" s="232"/>
      <c r="D245" s="233" t="s">
        <v>145</v>
      </c>
      <c r="E245" s="234" t="s">
        <v>1</v>
      </c>
      <c r="F245" s="235" t="s">
        <v>818</v>
      </c>
      <c r="G245" s="232"/>
      <c r="H245" s="236">
        <v>0.81200000000000006</v>
      </c>
      <c r="I245" s="237"/>
      <c r="J245" s="232"/>
      <c r="K245" s="232"/>
      <c r="L245" s="238"/>
      <c r="M245" s="239"/>
      <c r="N245" s="240"/>
      <c r="O245" s="240"/>
      <c r="P245" s="240"/>
      <c r="Q245" s="240"/>
      <c r="R245" s="240"/>
      <c r="S245" s="240"/>
      <c r="T245" s="241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42" t="s">
        <v>145</v>
      </c>
      <c r="AU245" s="242" t="s">
        <v>86</v>
      </c>
      <c r="AV245" s="13" t="s">
        <v>86</v>
      </c>
      <c r="AW245" s="13" t="s">
        <v>32</v>
      </c>
      <c r="AX245" s="13" t="s">
        <v>77</v>
      </c>
      <c r="AY245" s="242" t="s">
        <v>136</v>
      </c>
    </row>
    <row r="246" s="14" customFormat="1">
      <c r="A246" s="14"/>
      <c r="B246" s="243"/>
      <c r="C246" s="244"/>
      <c r="D246" s="233" t="s">
        <v>145</v>
      </c>
      <c r="E246" s="245" t="s">
        <v>1</v>
      </c>
      <c r="F246" s="246" t="s">
        <v>147</v>
      </c>
      <c r="G246" s="244"/>
      <c r="H246" s="247">
        <v>0.81200000000000006</v>
      </c>
      <c r="I246" s="248"/>
      <c r="J246" s="244"/>
      <c r="K246" s="244"/>
      <c r="L246" s="249"/>
      <c r="M246" s="250"/>
      <c r="N246" s="251"/>
      <c r="O246" s="251"/>
      <c r="P246" s="251"/>
      <c r="Q246" s="251"/>
      <c r="R246" s="251"/>
      <c r="S246" s="251"/>
      <c r="T246" s="252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53" t="s">
        <v>145</v>
      </c>
      <c r="AU246" s="253" t="s">
        <v>86</v>
      </c>
      <c r="AV246" s="14" t="s">
        <v>143</v>
      </c>
      <c r="AW246" s="14" t="s">
        <v>32</v>
      </c>
      <c r="AX246" s="14" t="s">
        <v>33</v>
      </c>
      <c r="AY246" s="253" t="s">
        <v>136</v>
      </c>
    </row>
    <row r="247" s="2" customFormat="1" ht="24.15" customHeight="1">
      <c r="A247" s="38"/>
      <c r="B247" s="39"/>
      <c r="C247" s="218" t="s">
        <v>819</v>
      </c>
      <c r="D247" s="218" t="s">
        <v>138</v>
      </c>
      <c r="E247" s="219" t="s">
        <v>820</v>
      </c>
      <c r="F247" s="220" t="s">
        <v>821</v>
      </c>
      <c r="G247" s="221" t="s">
        <v>141</v>
      </c>
      <c r="H247" s="222">
        <v>79</v>
      </c>
      <c r="I247" s="223"/>
      <c r="J247" s="224">
        <f>ROUND(I247*H247,2)</f>
        <v>0</v>
      </c>
      <c r="K247" s="220" t="s">
        <v>142</v>
      </c>
      <c r="L247" s="44"/>
      <c r="M247" s="225" t="s">
        <v>1</v>
      </c>
      <c r="N247" s="226" t="s">
        <v>42</v>
      </c>
      <c r="O247" s="91"/>
      <c r="P247" s="227">
        <f>O247*H247</f>
        <v>0</v>
      </c>
      <c r="Q247" s="227">
        <v>0.00018000000000000001</v>
      </c>
      <c r="R247" s="227">
        <f>Q247*H247</f>
        <v>0.014220000000000002</v>
      </c>
      <c r="S247" s="227">
        <v>0</v>
      </c>
      <c r="T247" s="228">
        <f>S247*H247</f>
        <v>0</v>
      </c>
      <c r="U247" s="38"/>
      <c r="V247" s="38"/>
      <c r="W247" s="38"/>
      <c r="X247" s="38"/>
      <c r="Y247" s="38"/>
      <c r="Z247" s="38"/>
      <c r="AA247" s="38"/>
      <c r="AB247" s="38"/>
      <c r="AC247" s="38"/>
      <c r="AD247" s="38"/>
      <c r="AE247" s="38"/>
      <c r="AR247" s="229" t="s">
        <v>215</v>
      </c>
      <c r="AT247" s="229" t="s">
        <v>138</v>
      </c>
      <c r="AU247" s="229" t="s">
        <v>86</v>
      </c>
      <c r="AY247" s="17" t="s">
        <v>136</v>
      </c>
      <c r="BE247" s="230">
        <f>IF(N247="základní",J247,0)</f>
        <v>0</v>
      </c>
      <c r="BF247" s="230">
        <f>IF(N247="snížená",J247,0)</f>
        <v>0</v>
      </c>
      <c r="BG247" s="230">
        <f>IF(N247="zákl. přenesená",J247,0)</f>
        <v>0</v>
      </c>
      <c r="BH247" s="230">
        <f>IF(N247="sníž. přenesená",J247,0)</f>
        <v>0</v>
      </c>
      <c r="BI247" s="230">
        <f>IF(N247="nulová",J247,0)</f>
        <v>0</v>
      </c>
      <c r="BJ247" s="17" t="s">
        <v>33</v>
      </c>
      <c r="BK247" s="230">
        <f>ROUND(I247*H247,2)</f>
        <v>0</v>
      </c>
      <c r="BL247" s="17" t="s">
        <v>215</v>
      </c>
      <c r="BM247" s="229" t="s">
        <v>822</v>
      </c>
    </row>
    <row r="248" s="2" customFormat="1" ht="37.8" customHeight="1">
      <c r="A248" s="38"/>
      <c r="B248" s="39"/>
      <c r="C248" s="218" t="s">
        <v>823</v>
      </c>
      <c r="D248" s="218" t="s">
        <v>138</v>
      </c>
      <c r="E248" s="219" t="s">
        <v>824</v>
      </c>
      <c r="F248" s="220" t="s">
        <v>825</v>
      </c>
      <c r="G248" s="221" t="s">
        <v>156</v>
      </c>
      <c r="H248" s="222">
        <v>177</v>
      </c>
      <c r="I248" s="223"/>
      <c r="J248" s="224">
        <f>ROUND(I248*H248,2)</f>
        <v>0</v>
      </c>
      <c r="K248" s="220" t="s">
        <v>142</v>
      </c>
      <c r="L248" s="44"/>
      <c r="M248" s="225" t="s">
        <v>1</v>
      </c>
      <c r="N248" s="226" t="s">
        <v>42</v>
      </c>
      <c r="O248" s="91"/>
      <c r="P248" s="227">
        <f>O248*H248</f>
        <v>0</v>
      </c>
      <c r="Q248" s="227">
        <v>0</v>
      </c>
      <c r="R248" s="227">
        <f>Q248*H248</f>
        <v>0</v>
      </c>
      <c r="S248" s="227">
        <v>0</v>
      </c>
      <c r="T248" s="228">
        <f>S248*H248</f>
        <v>0</v>
      </c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  <c r="AR248" s="229" t="s">
        <v>215</v>
      </c>
      <c r="AT248" s="229" t="s">
        <v>138</v>
      </c>
      <c r="AU248" s="229" t="s">
        <v>86</v>
      </c>
      <c r="AY248" s="17" t="s">
        <v>136</v>
      </c>
      <c r="BE248" s="230">
        <f>IF(N248="základní",J248,0)</f>
        <v>0</v>
      </c>
      <c r="BF248" s="230">
        <f>IF(N248="snížená",J248,0)</f>
        <v>0</v>
      </c>
      <c r="BG248" s="230">
        <f>IF(N248="zákl. přenesená",J248,0)</f>
        <v>0</v>
      </c>
      <c r="BH248" s="230">
        <f>IF(N248="sníž. přenesená",J248,0)</f>
        <v>0</v>
      </c>
      <c r="BI248" s="230">
        <f>IF(N248="nulová",J248,0)</f>
        <v>0</v>
      </c>
      <c r="BJ248" s="17" t="s">
        <v>33</v>
      </c>
      <c r="BK248" s="230">
        <f>ROUND(I248*H248,2)</f>
        <v>0</v>
      </c>
      <c r="BL248" s="17" t="s">
        <v>215</v>
      </c>
      <c r="BM248" s="229" t="s">
        <v>826</v>
      </c>
    </row>
    <row r="249" s="13" customFormat="1">
      <c r="A249" s="13"/>
      <c r="B249" s="231"/>
      <c r="C249" s="232"/>
      <c r="D249" s="233" t="s">
        <v>145</v>
      </c>
      <c r="E249" s="234" t="s">
        <v>1</v>
      </c>
      <c r="F249" s="235" t="s">
        <v>827</v>
      </c>
      <c r="G249" s="232"/>
      <c r="H249" s="236">
        <v>87</v>
      </c>
      <c r="I249" s="237"/>
      <c r="J249" s="232"/>
      <c r="K249" s="232"/>
      <c r="L249" s="238"/>
      <c r="M249" s="239"/>
      <c r="N249" s="240"/>
      <c r="O249" s="240"/>
      <c r="P249" s="240"/>
      <c r="Q249" s="240"/>
      <c r="R249" s="240"/>
      <c r="S249" s="240"/>
      <c r="T249" s="241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42" t="s">
        <v>145</v>
      </c>
      <c r="AU249" s="242" t="s">
        <v>86</v>
      </c>
      <c r="AV249" s="13" t="s">
        <v>86</v>
      </c>
      <c r="AW249" s="13" t="s">
        <v>32</v>
      </c>
      <c r="AX249" s="13" t="s">
        <v>77</v>
      </c>
      <c r="AY249" s="242" t="s">
        <v>136</v>
      </c>
    </row>
    <row r="250" s="13" customFormat="1">
      <c r="A250" s="13"/>
      <c r="B250" s="231"/>
      <c r="C250" s="232"/>
      <c r="D250" s="233" t="s">
        <v>145</v>
      </c>
      <c r="E250" s="234" t="s">
        <v>1</v>
      </c>
      <c r="F250" s="235" t="s">
        <v>828</v>
      </c>
      <c r="G250" s="232"/>
      <c r="H250" s="236">
        <v>24.600000000000001</v>
      </c>
      <c r="I250" s="237"/>
      <c r="J250" s="232"/>
      <c r="K250" s="232"/>
      <c r="L250" s="238"/>
      <c r="M250" s="239"/>
      <c r="N250" s="240"/>
      <c r="O250" s="240"/>
      <c r="P250" s="240"/>
      <c r="Q250" s="240"/>
      <c r="R250" s="240"/>
      <c r="S250" s="240"/>
      <c r="T250" s="241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42" t="s">
        <v>145</v>
      </c>
      <c r="AU250" s="242" t="s">
        <v>86</v>
      </c>
      <c r="AV250" s="13" t="s">
        <v>86</v>
      </c>
      <c r="AW250" s="13" t="s">
        <v>32</v>
      </c>
      <c r="AX250" s="13" t="s">
        <v>77</v>
      </c>
      <c r="AY250" s="242" t="s">
        <v>136</v>
      </c>
    </row>
    <row r="251" s="13" customFormat="1">
      <c r="A251" s="13"/>
      <c r="B251" s="231"/>
      <c r="C251" s="232"/>
      <c r="D251" s="233" t="s">
        <v>145</v>
      </c>
      <c r="E251" s="234" t="s">
        <v>1</v>
      </c>
      <c r="F251" s="235" t="s">
        <v>829</v>
      </c>
      <c r="G251" s="232"/>
      <c r="H251" s="236">
        <v>65.400000000000006</v>
      </c>
      <c r="I251" s="237"/>
      <c r="J251" s="232"/>
      <c r="K251" s="232"/>
      <c r="L251" s="238"/>
      <c r="M251" s="239"/>
      <c r="N251" s="240"/>
      <c r="O251" s="240"/>
      <c r="P251" s="240"/>
      <c r="Q251" s="240"/>
      <c r="R251" s="240"/>
      <c r="S251" s="240"/>
      <c r="T251" s="241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42" t="s">
        <v>145</v>
      </c>
      <c r="AU251" s="242" t="s">
        <v>86</v>
      </c>
      <c r="AV251" s="13" t="s">
        <v>86</v>
      </c>
      <c r="AW251" s="13" t="s">
        <v>32</v>
      </c>
      <c r="AX251" s="13" t="s">
        <v>77</v>
      </c>
      <c r="AY251" s="242" t="s">
        <v>136</v>
      </c>
    </row>
    <row r="252" s="14" customFormat="1">
      <c r="A252" s="14"/>
      <c r="B252" s="243"/>
      <c r="C252" s="244"/>
      <c r="D252" s="233" t="s">
        <v>145</v>
      </c>
      <c r="E252" s="245" t="s">
        <v>1</v>
      </c>
      <c r="F252" s="246" t="s">
        <v>147</v>
      </c>
      <c r="G252" s="244"/>
      <c r="H252" s="247">
        <v>177</v>
      </c>
      <c r="I252" s="248"/>
      <c r="J252" s="244"/>
      <c r="K252" s="244"/>
      <c r="L252" s="249"/>
      <c r="M252" s="250"/>
      <c r="N252" s="251"/>
      <c r="O252" s="251"/>
      <c r="P252" s="251"/>
      <c r="Q252" s="251"/>
      <c r="R252" s="251"/>
      <c r="S252" s="251"/>
      <c r="T252" s="252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53" t="s">
        <v>145</v>
      </c>
      <c r="AU252" s="253" t="s">
        <v>86</v>
      </c>
      <c r="AV252" s="14" t="s">
        <v>143</v>
      </c>
      <c r="AW252" s="14" t="s">
        <v>32</v>
      </c>
      <c r="AX252" s="14" t="s">
        <v>33</v>
      </c>
      <c r="AY252" s="253" t="s">
        <v>136</v>
      </c>
    </row>
    <row r="253" s="2" customFormat="1" ht="21.75" customHeight="1">
      <c r="A253" s="38"/>
      <c r="B253" s="39"/>
      <c r="C253" s="264" t="s">
        <v>830</v>
      </c>
      <c r="D253" s="264" t="s">
        <v>192</v>
      </c>
      <c r="E253" s="265" t="s">
        <v>831</v>
      </c>
      <c r="F253" s="266" t="s">
        <v>832</v>
      </c>
      <c r="G253" s="267" t="s">
        <v>150</v>
      </c>
      <c r="H253" s="268">
        <v>4.3810000000000002</v>
      </c>
      <c r="I253" s="269"/>
      <c r="J253" s="270">
        <f>ROUND(I253*H253,2)</f>
        <v>0</v>
      </c>
      <c r="K253" s="266" t="s">
        <v>142</v>
      </c>
      <c r="L253" s="271"/>
      <c r="M253" s="272" t="s">
        <v>1</v>
      </c>
      <c r="N253" s="273" t="s">
        <v>42</v>
      </c>
      <c r="O253" s="91"/>
      <c r="P253" s="227">
        <f>O253*H253</f>
        <v>0</v>
      </c>
      <c r="Q253" s="227">
        <v>0.55000000000000004</v>
      </c>
      <c r="R253" s="227">
        <f>Q253*H253</f>
        <v>2.4095500000000003</v>
      </c>
      <c r="S253" s="227">
        <v>0</v>
      </c>
      <c r="T253" s="228">
        <f>S253*H253</f>
        <v>0</v>
      </c>
      <c r="U253" s="38"/>
      <c r="V253" s="38"/>
      <c r="W253" s="38"/>
      <c r="X253" s="38"/>
      <c r="Y253" s="38"/>
      <c r="Z253" s="38"/>
      <c r="AA253" s="38"/>
      <c r="AB253" s="38"/>
      <c r="AC253" s="38"/>
      <c r="AD253" s="38"/>
      <c r="AE253" s="38"/>
      <c r="AR253" s="229" t="s">
        <v>286</v>
      </c>
      <c r="AT253" s="229" t="s">
        <v>192</v>
      </c>
      <c r="AU253" s="229" t="s">
        <v>86</v>
      </c>
      <c r="AY253" s="17" t="s">
        <v>136</v>
      </c>
      <c r="BE253" s="230">
        <f>IF(N253="základní",J253,0)</f>
        <v>0</v>
      </c>
      <c r="BF253" s="230">
        <f>IF(N253="snížená",J253,0)</f>
        <v>0</v>
      </c>
      <c r="BG253" s="230">
        <f>IF(N253="zákl. přenesená",J253,0)</f>
        <v>0</v>
      </c>
      <c r="BH253" s="230">
        <f>IF(N253="sníž. přenesená",J253,0)</f>
        <v>0</v>
      </c>
      <c r="BI253" s="230">
        <f>IF(N253="nulová",J253,0)</f>
        <v>0</v>
      </c>
      <c r="BJ253" s="17" t="s">
        <v>33</v>
      </c>
      <c r="BK253" s="230">
        <f>ROUND(I253*H253,2)</f>
        <v>0</v>
      </c>
      <c r="BL253" s="17" t="s">
        <v>215</v>
      </c>
      <c r="BM253" s="229" t="s">
        <v>833</v>
      </c>
    </row>
    <row r="254" s="13" customFormat="1">
      <c r="A254" s="13"/>
      <c r="B254" s="231"/>
      <c r="C254" s="232"/>
      <c r="D254" s="233" t="s">
        <v>145</v>
      </c>
      <c r="E254" s="234" t="s">
        <v>1</v>
      </c>
      <c r="F254" s="235" t="s">
        <v>834</v>
      </c>
      <c r="G254" s="232"/>
      <c r="H254" s="236">
        <v>4.3810000000000002</v>
      </c>
      <c r="I254" s="237"/>
      <c r="J254" s="232"/>
      <c r="K254" s="232"/>
      <c r="L254" s="238"/>
      <c r="M254" s="239"/>
      <c r="N254" s="240"/>
      <c r="O254" s="240"/>
      <c r="P254" s="240"/>
      <c r="Q254" s="240"/>
      <c r="R254" s="240"/>
      <c r="S254" s="240"/>
      <c r="T254" s="241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42" t="s">
        <v>145</v>
      </c>
      <c r="AU254" s="242" t="s">
        <v>86</v>
      </c>
      <c r="AV254" s="13" t="s">
        <v>86</v>
      </c>
      <c r="AW254" s="13" t="s">
        <v>32</v>
      </c>
      <c r="AX254" s="13" t="s">
        <v>77</v>
      </c>
      <c r="AY254" s="242" t="s">
        <v>136</v>
      </c>
    </row>
    <row r="255" s="14" customFormat="1">
      <c r="A255" s="14"/>
      <c r="B255" s="243"/>
      <c r="C255" s="244"/>
      <c r="D255" s="233" t="s">
        <v>145</v>
      </c>
      <c r="E255" s="245" t="s">
        <v>1</v>
      </c>
      <c r="F255" s="246" t="s">
        <v>147</v>
      </c>
      <c r="G255" s="244"/>
      <c r="H255" s="247">
        <v>4.3810000000000002</v>
      </c>
      <c r="I255" s="248"/>
      <c r="J255" s="244"/>
      <c r="K255" s="244"/>
      <c r="L255" s="249"/>
      <c r="M255" s="250"/>
      <c r="N255" s="251"/>
      <c r="O255" s="251"/>
      <c r="P255" s="251"/>
      <c r="Q255" s="251"/>
      <c r="R255" s="251"/>
      <c r="S255" s="251"/>
      <c r="T255" s="252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53" t="s">
        <v>145</v>
      </c>
      <c r="AU255" s="253" t="s">
        <v>86</v>
      </c>
      <c r="AV255" s="14" t="s">
        <v>143</v>
      </c>
      <c r="AW255" s="14" t="s">
        <v>32</v>
      </c>
      <c r="AX255" s="14" t="s">
        <v>33</v>
      </c>
      <c r="AY255" s="253" t="s">
        <v>136</v>
      </c>
    </row>
    <row r="256" s="2" customFormat="1" ht="24.15" customHeight="1">
      <c r="A256" s="38"/>
      <c r="B256" s="39"/>
      <c r="C256" s="218" t="s">
        <v>835</v>
      </c>
      <c r="D256" s="218" t="s">
        <v>138</v>
      </c>
      <c r="E256" s="219" t="s">
        <v>836</v>
      </c>
      <c r="F256" s="220" t="s">
        <v>837</v>
      </c>
      <c r="G256" s="221" t="s">
        <v>150</v>
      </c>
      <c r="H256" s="222">
        <v>4.3810000000000002</v>
      </c>
      <c r="I256" s="223"/>
      <c r="J256" s="224">
        <f>ROUND(I256*H256,2)</f>
        <v>0</v>
      </c>
      <c r="K256" s="220" t="s">
        <v>142</v>
      </c>
      <c r="L256" s="44"/>
      <c r="M256" s="225" t="s">
        <v>1</v>
      </c>
      <c r="N256" s="226" t="s">
        <v>42</v>
      </c>
      <c r="O256" s="91"/>
      <c r="P256" s="227">
        <f>O256*H256</f>
        <v>0</v>
      </c>
      <c r="Q256" s="227">
        <v>0.024469999999999999</v>
      </c>
      <c r="R256" s="227">
        <f>Q256*H256</f>
        <v>0.10720307</v>
      </c>
      <c r="S256" s="227">
        <v>0</v>
      </c>
      <c r="T256" s="228">
        <f>S256*H256</f>
        <v>0</v>
      </c>
      <c r="U256" s="38"/>
      <c r="V256" s="38"/>
      <c r="W256" s="38"/>
      <c r="X256" s="38"/>
      <c r="Y256" s="38"/>
      <c r="Z256" s="38"/>
      <c r="AA256" s="38"/>
      <c r="AB256" s="38"/>
      <c r="AC256" s="38"/>
      <c r="AD256" s="38"/>
      <c r="AE256" s="38"/>
      <c r="AR256" s="229" t="s">
        <v>215</v>
      </c>
      <c r="AT256" s="229" t="s">
        <v>138</v>
      </c>
      <c r="AU256" s="229" t="s">
        <v>86</v>
      </c>
      <c r="AY256" s="17" t="s">
        <v>136</v>
      </c>
      <c r="BE256" s="230">
        <f>IF(N256="základní",J256,0)</f>
        <v>0</v>
      </c>
      <c r="BF256" s="230">
        <f>IF(N256="snížená",J256,0)</f>
        <v>0</v>
      </c>
      <c r="BG256" s="230">
        <f>IF(N256="zákl. přenesená",J256,0)</f>
        <v>0</v>
      </c>
      <c r="BH256" s="230">
        <f>IF(N256="sníž. přenesená",J256,0)</f>
        <v>0</v>
      </c>
      <c r="BI256" s="230">
        <f>IF(N256="nulová",J256,0)</f>
        <v>0</v>
      </c>
      <c r="BJ256" s="17" t="s">
        <v>33</v>
      </c>
      <c r="BK256" s="230">
        <f>ROUND(I256*H256,2)</f>
        <v>0</v>
      </c>
      <c r="BL256" s="17" t="s">
        <v>215</v>
      </c>
      <c r="BM256" s="229" t="s">
        <v>838</v>
      </c>
    </row>
    <row r="257" s="2" customFormat="1" ht="44.25" customHeight="1">
      <c r="A257" s="38"/>
      <c r="B257" s="39"/>
      <c r="C257" s="218" t="s">
        <v>839</v>
      </c>
      <c r="D257" s="218" t="s">
        <v>138</v>
      </c>
      <c r="E257" s="219" t="s">
        <v>840</v>
      </c>
      <c r="F257" s="220" t="s">
        <v>841</v>
      </c>
      <c r="G257" s="221" t="s">
        <v>378</v>
      </c>
      <c r="H257" s="222">
        <v>8.9600000000000009</v>
      </c>
      <c r="I257" s="223"/>
      <c r="J257" s="224">
        <f>ROUND(I257*H257,2)</f>
        <v>0</v>
      </c>
      <c r="K257" s="220" t="s">
        <v>142</v>
      </c>
      <c r="L257" s="44"/>
      <c r="M257" s="225" t="s">
        <v>1</v>
      </c>
      <c r="N257" s="226" t="s">
        <v>42</v>
      </c>
      <c r="O257" s="91"/>
      <c r="P257" s="227">
        <f>O257*H257</f>
        <v>0</v>
      </c>
      <c r="Q257" s="227">
        <v>0</v>
      </c>
      <c r="R257" s="227">
        <f>Q257*H257</f>
        <v>0</v>
      </c>
      <c r="S257" s="227">
        <v>0</v>
      </c>
      <c r="T257" s="228">
        <f>S257*H257</f>
        <v>0</v>
      </c>
      <c r="U257" s="38"/>
      <c r="V257" s="38"/>
      <c r="W257" s="38"/>
      <c r="X257" s="38"/>
      <c r="Y257" s="38"/>
      <c r="Z257" s="38"/>
      <c r="AA257" s="38"/>
      <c r="AB257" s="38"/>
      <c r="AC257" s="38"/>
      <c r="AD257" s="38"/>
      <c r="AE257" s="38"/>
      <c r="AR257" s="229" t="s">
        <v>215</v>
      </c>
      <c r="AT257" s="229" t="s">
        <v>138</v>
      </c>
      <c r="AU257" s="229" t="s">
        <v>86</v>
      </c>
      <c r="AY257" s="17" t="s">
        <v>136</v>
      </c>
      <c r="BE257" s="230">
        <f>IF(N257="základní",J257,0)</f>
        <v>0</v>
      </c>
      <c r="BF257" s="230">
        <f>IF(N257="snížená",J257,0)</f>
        <v>0</v>
      </c>
      <c r="BG257" s="230">
        <f>IF(N257="zákl. přenesená",J257,0)</f>
        <v>0</v>
      </c>
      <c r="BH257" s="230">
        <f>IF(N257="sníž. přenesená",J257,0)</f>
        <v>0</v>
      </c>
      <c r="BI257" s="230">
        <f>IF(N257="nulová",J257,0)</f>
        <v>0</v>
      </c>
      <c r="BJ257" s="17" t="s">
        <v>33</v>
      </c>
      <c r="BK257" s="230">
        <f>ROUND(I257*H257,2)</f>
        <v>0</v>
      </c>
      <c r="BL257" s="17" t="s">
        <v>215</v>
      </c>
      <c r="BM257" s="229" t="s">
        <v>842</v>
      </c>
    </row>
    <row r="258" s="12" customFormat="1" ht="22.8" customHeight="1">
      <c r="A258" s="12"/>
      <c r="B258" s="202"/>
      <c r="C258" s="203"/>
      <c r="D258" s="204" t="s">
        <v>76</v>
      </c>
      <c r="E258" s="216" t="s">
        <v>843</v>
      </c>
      <c r="F258" s="216" t="s">
        <v>844</v>
      </c>
      <c r="G258" s="203"/>
      <c r="H258" s="203"/>
      <c r="I258" s="206"/>
      <c r="J258" s="217">
        <f>BK258</f>
        <v>0</v>
      </c>
      <c r="K258" s="203"/>
      <c r="L258" s="208"/>
      <c r="M258" s="209"/>
      <c r="N258" s="210"/>
      <c r="O258" s="210"/>
      <c r="P258" s="211">
        <f>SUM(P259:P277)</f>
        <v>0</v>
      </c>
      <c r="Q258" s="210"/>
      <c r="R258" s="211">
        <f>SUM(R259:R277)</f>
        <v>0.6279671</v>
      </c>
      <c r="S258" s="210"/>
      <c r="T258" s="212">
        <f>SUM(T259:T277)</f>
        <v>0</v>
      </c>
      <c r="U258" s="12"/>
      <c r="V258" s="12"/>
      <c r="W258" s="12"/>
      <c r="X258" s="12"/>
      <c r="Y258" s="12"/>
      <c r="Z258" s="12"/>
      <c r="AA258" s="12"/>
      <c r="AB258" s="12"/>
      <c r="AC258" s="12"/>
      <c r="AD258" s="12"/>
      <c r="AE258" s="12"/>
      <c r="AR258" s="213" t="s">
        <v>86</v>
      </c>
      <c r="AT258" s="214" t="s">
        <v>76</v>
      </c>
      <c r="AU258" s="214" t="s">
        <v>33</v>
      </c>
      <c r="AY258" s="213" t="s">
        <v>136</v>
      </c>
      <c r="BK258" s="215">
        <f>SUM(BK259:BK277)</f>
        <v>0</v>
      </c>
    </row>
    <row r="259" s="2" customFormat="1" ht="21.75" customHeight="1">
      <c r="A259" s="38"/>
      <c r="B259" s="39"/>
      <c r="C259" s="218" t="s">
        <v>845</v>
      </c>
      <c r="D259" s="218" t="s">
        <v>138</v>
      </c>
      <c r="E259" s="219" t="s">
        <v>846</v>
      </c>
      <c r="F259" s="220" t="s">
        <v>847</v>
      </c>
      <c r="G259" s="221" t="s">
        <v>141</v>
      </c>
      <c r="H259" s="222">
        <v>64.769999999999996</v>
      </c>
      <c r="I259" s="223"/>
      <c r="J259" s="224">
        <f>ROUND(I259*H259,2)</f>
        <v>0</v>
      </c>
      <c r="K259" s="220" t="s">
        <v>142</v>
      </c>
      <c r="L259" s="44"/>
      <c r="M259" s="225" t="s">
        <v>1</v>
      </c>
      <c r="N259" s="226" t="s">
        <v>42</v>
      </c>
      <c r="O259" s="91"/>
      <c r="P259" s="227">
        <f>O259*H259</f>
        <v>0</v>
      </c>
      <c r="Q259" s="227">
        <v>0</v>
      </c>
      <c r="R259" s="227">
        <f>Q259*H259</f>
        <v>0</v>
      </c>
      <c r="S259" s="227">
        <v>0</v>
      </c>
      <c r="T259" s="228">
        <f>S259*H259</f>
        <v>0</v>
      </c>
      <c r="U259" s="38"/>
      <c r="V259" s="38"/>
      <c r="W259" s="38"/>
      <c r="X259" s="38"/>
      <c r="Y259" s="38"/>
      <c r="Z259" s="38"/>
      <c r="AA259" s="38"/>
      <c r="AB259" s="38"/>
      <c r="AC259" s="38"/>
      <c r="AD259" s="38"/>
      <c r="AE259" s="38"/>
      <c r="AR259" s="229" t="s">
        <v>215</v>
      </c>
      <c r="AT259" s="229" t="s">
        <v>138</v>
      </c>
      <c r="AU259" s="229" t="s">
        <v>86</v>
      </c>
      <c r="AY259" s="17" t="s">
        <v>136</v>
      </c>
      <c r="BE259" s="230">
        <f>IF(N259="základní",J259,0)</f>
        <v>0</v>
      </c>
      <c r="BF259" s="230">
        <f>IF(N259="snížená",J259,0)</f>
        <v>0</v>
      </c>
      <c r="BG259" s="230">
        <f>IF(N259="zákl. přenesená",J259,0)</f>
        <v>0</v>
      </c>
      <c r="BH259" s="230">
        <f>IF(N259="sníž. přenesená",J259,0)</f>
        <v>0</v>
      </c>
      <c r="BI259" s="230">
        <f>IF(N259="nulová",J259,0)</f>
        <v>0</v>
      </c>
      <c r="BJ259" s="17" t="s">
        <v>33</v>
      </c>
      <c r="BK259" s="230">
        <f>ROUND(I259*H259,2)</f>
        <v>0</v>
      </c>
      <c r="BL259" s="17" t="s">
        <v>215</v>
      </c>
      <c r="BM259" s="229" t="s">
        <v>848</v>
      </c>
    </row>
    <row r="260" s="13" customFormat="1">
      <c r="A260" s="13"/>
      <c r="B260" s="231"/>
      <c r="C260" s="232"/>
      <c r="D260" s="233" t="s">
        <v>145</v>
      </c>
      <c r="E260" s="234" t="s">
        <v>1</v>
      </c>
      <c r="F260" s="235" t="s">
        <v>771</v>
      </c>
      <c r="G260" s="232"/>
      <c r="H260" s="236">
        <v>64.769999999999996</v>
      </c>
      <c r="I260" s="237"/>
      <c r="J260" s="232"/>
      <c r="K260" s="232"/>
      <c r="L260" s="238"/>
      <c r="M260" s="239"/>
      <c r="N260" s="240"/>
      <c r="O260" s="240"/>
      <c r="P260" s="240"/>
      <c r="Q260" s="240"/>
      <c r="R260" s="240"/>
      <c r="S260" s="240"/>
      <c r="T260" s="241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42" t="s">
        <v>145</v>
      </c>
      <c r="AU260" s="242" t="s">
        <v>86</v>
      </c>
      <c r="AV260" s="13" t="s">
        <v>86</v>
      </c>
      <c r="AW260" s="13" t="s">
        <v>32</v>
      </c>
      <c r="AX260" s="13" t="s">
        <v>77</v>
      </c>
      <c r="AY260" s="242" t="s">
        <v>136</v>
      </c>
    </row>
    <row r="261" s="14" customFormat="1">
      <c r="A261" s="14"/>
      <c r="B261" s="243"/>
      <c r="C261" s="244"/>
      <c r="D261" s="233" t="s">
        <v>145</v>
      </c>
      <c r="E261" s="245" t="s">
        <v>1</v>
      </c>
      <c r="F261" s="246" t="s">
        <v>147</v>
      </c>
      <c r="G261" s="244"/>
      <c r="H261" s="247">
        <v>64.769999999999996</v>
      </c>
      <c r="I261" s="248"/>
      <c r="J261" s="244"/>
      <c r="K261" s="244"/>
      <c r="L261" s="249"/>
      <c r="M261" s="250"/>
      <c r="N261" s="251"/>
      <c r="O261" s="251"/>
      <c r="P261" s="251"/>
      <c r="Q261" s="251"/>
      <c r="R261" s="251"/>
      <c r="S261" s="251"/>
      <c r="T261" s="252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53" t="s">
        <v>145</v>
      </c>
      <c r="AU261" s="253" t="s">
        <v>86</v>
      </c>
      <c r="AV261" s="14" t="s">
        <v>143</v>
      </c>
      <c r="AW261" s="14" t="s">
        <v>32</v>
      </c>
      <c r="AX261" s="14" t="s">
        <v>33</v>
      </c>
      <c r="AY261" s="253" t="s">
        <v>136</v>
      </c>
    </row>
    <row r="262" s="2" customFormat="1" ht="44.25" customHeight="1">
      <c r="A262" s="38"/>
      <c r="B262" s="39"/>
      <c r="C262" s="264" t="s">
        <v>849</v>
      </c>
      <c r="D262" s="264" t="s">
        <v>192</v>
      </c>
      <c r="E262" s="265" t="s">
        <v>850</v>
      </c>
      <c r="F262" s="266" t="s">
        <v>851</v>
      </c>
      <c r="G262" s="267" t="s">
        <v>141</v>
      </c>
      <c r="H262" s="268">
        <v>74.486000000000004</v>
      </c>
      <c r="I262" s="269"/>
      <c r="J262" s="270">
        <f>ROUND(I262*H262,2)</f>
        <v>0</v>
      </c>
      <c r="K262" s="266" t="s">
        <v>142</v>
      </c>
      <c r="L262" s="271"/>
      <c r="M262" s="272" t="s">
        <v>1</v>
      </c>
      <c r="N262" s="273" t="s">
        <v>42</v>
      </c>
      <c r="O262" s="91"/>
      <c r="P262" s="227">
        <f>O262*H262</f>
        <v>0</v>
      </c>
      <c r="Q262" s="227">
        <v>0.00040000000000000002</v>
      </c>
      <c r="R262" s="227">
        <f>Q262*H262</f>
        <v>0.029794400000000002</v>
      </c>
      <c r="S262" s="227">
        <v>0</v>
      </c>
      <c r="T262" s="228">
        <f>S262*H262</f>
        <v>0</v>
      </c>
      <c r="U262" s="38"/>
      <c r="V262" s="38"/>
      <c r="W262" s="38"/>
      <c r="X262" s="38"/>
      <c r="Y262" s="38"/>
      <c r="Z262" s="38"/>
      <c r="AA262" s="38"/>
      <c r="AB262" s="38"/>
      <c r="AC262" s="38"/>
      <c r="AD262" s="38"/>
      <c r="AE262" s="38"/>
      <c r="AR262" s="229" t="s">
        <v>286</v>
      </c>
      <c r="AT262" s="229" t="s">
        <v>192</v>
      </c>
      <c r="AU262" s="229" t="s">
        <v>86</v>
      </c>
      <c r="AY262" s="17" t="s">
        <v>136</v>
      </c>
      <c r="BE262" s="230">
        <f>IF(N262="základní",J262,0)</f>
        <v>0</v>
      </c>
      <c r="BF262" s="230">
        <f>IF(N262="snížená",J262,0)</f>
        <v>0</v>
      </c>
      <c r="BG262" s="230">
        <f>IF(N262="zákl. přenesená",J262,0)</f>
        <v>0</v>
      </c>
      <c r="BH262" s="230">
        <f>IF(N262="sníž. přenesená",J262,0)</f>
        <v>0</v>
      </c>
      <c r="BI262" s="230">
        <f>IF(N262="nulová",J262,0)</f>
        <v>0</v>
      </c>
      <c r="BJ262" s="17" t="s">
        <v>33</v>
      </c>
      <c r="BK262" s="230">
        <f>ROUND(I262*H262,2)</f>
        <v>0</v>
      </c>
      <c r="BL262" s="17" t="s">
        <v>215</v>
      </c>
      <c r="BM262" s="229" t="s">
        <v>852</v>
      </c>
    </row>
    <row r="263" s="13" customFormat="1">
      <c r="A263" s="13"/>
      <c r="B263" s="231"/>
      <c r="C263" s="232"/>
      <c r="D263" s="233" t="s">
        <v>145</v>
      </c>
      <c r="E263" s="232"/>
      <c r="F263" s="235" t="s">
        <v>853</v>
      </c>
      <c r="G263" s="232"/>
      <c r="H263" s="236">
        <v>74.486000000000004</v>
      </c>
      <c r="I263" s="237"/>
      <c r="J263" s="232"/>
      <c r="K263" s="232"/>
      <c r="L263" s="238"/>
      <c r="M263" s="239"/>
      <c r="N263" s="240"/>
      <c r="O263" s="240"/>
      <c r="P263" s="240"/>
      <c r="Q263" s="240"/>
      <c r="R263" s="240"/>
      <c r="S263" s="240"/>
      <c r="T263" s="241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42" t="s">
        <v>145</v>
      </c>
      <c r="AU263" s="242" t="s">
        <v>86</v>
      </c>
      <c r="AV263" s="13" t="s">
        <v>86</v>
      </c>
      <c r="AW263" s="13" t="s">
        <v>4</v>
      </c>
      <c r="AX263" s="13" t="s">
        <v>33</v>
      </c>
      <c r="AY263" s="242" t="s">
        <v>136</v>
      </c>
    </row>
    <row r="264" s="2" customFormat="1" ht="62.7" customHeight="1">
      <c r="A264" s="38"/>
      <c r="B264" s="39"/>
      <c r="C264" s="218" t="s">
        <v>854</v>
      </c>
      <c r="D264" s="218" t="s">
        <v>138</v>
      </c>
      <c r="E264" s="219" t="s">
        <v>855</v>
      </c>
      <c r="F264" s="220" t="s">
        <v>856</v>
      </c>
      <c r="G264" s="221" t="s">
        <v>141</v>
      </c>
      <c r="H264" s="222">
        <v>64.769999999999996</v>
      </c>
      <c r="I264" s="223"/>
      <c r="J264" s="224">
        <f>ROUND(I264*H264,2)</f>
        <v>0</v>
      </c>
      <c r="K264" s="220" t="s">
        <v>142</v>
      </c>
      <c r="L264" s="44"/>
      <c r="M264" s="225" t="s">
        <v>1</v>
      </c>
      <c r="N264" s="226" t="s">
        <v>42</v>
      </c>
      <c r="O264" s="91"/>
      <c r="P264" s="227">
        <f>O264*H264</f>
        <v>0</v>
      </c>
      <c r="Q264" s="227">
        <v>0.0066100000000000004</v>
      </c>
      <c r="R264" s="227">
        <f>Q264*H264</f>
        <v>0.4281297</v>
      </c>
      <c r="S264" s="227">
        <v>0</v>
      </c>
      <c r="T264" s="228">
        <f>S264*H264</f>
        <v>0</v>
      </c>
      <c r="U264" s="38"/>
      <c r="V264" s="38"/>
      <c r="W264" s="38"/>
      <c r="X264" s="38"/>
      <c r="Y264" s="38"/>
      <c r="Z264" s="38"/>
      <c r="AA264" s="38"/>
      <c r="AB264" s="38"/>
      <c r="AC264" s="38"/>
      <c r="AD264" s="38"/>
      <c r="AE264" s="38"/>
      <c r="AR264" s="229" t="s">
        <v>215</v>
      </c>
      <c r="AT264" s="229" t="s">
        <v>138</v>
      </c>
      <c r="AU264" s="229" t="s">
        <v>86</v>
      </c>
      <c r="AY264" s="17" t="s">
        <v>136</v>
      </c>
      <c r="BE264" s="230">
        <f>IF(N264="základní",J264,0)</f>
        <v>0</v>
      </c>
      <c r="BF264" s="230">
        <f>IF(N264="snížená",J264,0)</f>
        <v>0</v>
      </c>
      <c r="BG264" s="230">
        <f>IF(N264="zákl. přenesená",J264,0)</f>
        <v>0</v>
      </c>
      <c r="BH264" s="230">
        <f>IF(N264="sníž. přenesená",J264,0)</f>
        <v>0</v>
      </c>
      <c r="BI264" s="230">
        <f>IF(N264="nulová",J264,0)</f>
        <v>0</v>
      </c>
      <c r="BJ264" s="17" t="s">
        <v>33</v>
      </c>
      <c r="BK264" s="230">
        <f>ROUND(I264*H264,2)</f>
        <v>0</v>
      </c>
      <c r="BL264" s="17" t="s">
        <v>215</v>
      </c>
      <c r="BM264" s="229" t="s">
        <v>857</v>
      </c>
    </row>
    <row r="265" s="13" customFormat="1">
      <c r="A265" s="13"/>
      <c r="B265" s="231"/>
      <c r="C265" s="232"/>
      <c r="D265" s="233" t="s">
        <v>145</v>
      </c>
      <c r="E265" s="234" t="s">
        <v>1</v>
      </c>
      <c r="F265" s="235" t="s">
        <v>771</v>
      </c>
      <c r="G265" s="232"/>
      <c r="H265" s="236">
        <v>64.769999999999996</v>
      </c>
      <c r="I265" s="237"/>
      <c r="J265" s="232"/>
      <c r="K265" s="232"/>
      <c r="L265" s="238"/>
      <c r="M265" s="239"/>
      <c r="N265" s="240"/>
      <c r="O265" s="240"/>
      <c r="P265" s="240"/>
      <c r="Q265" s="240"/>
      <c r="R265" s="240"/>
      <c r="S265" s="240"/>
      <c r="T265" s="241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42" t="s">
        <v>145</v>
      </c>
      <c r="AU265" s="242" t="s">
        <v>86</v>
      </c>
      <c r="AV265" s="13" t="s">
        <v>86</v>
      </c>
      <c r="AW265" s="13" t="s">
        <v>32</v>
      </c>
      <c r="AX265" s="13" t="s">
        <v>77</v>
      </c>
      <c r="AY265" s="242" t="s">
        <v>136</v>
      </c>
    </row>
    <row r="266" s="14" customFormat="1">
      <c r="A266" s="14"/>
      <c r="B266" s="243"/>
      <c r="C266" s="244"/>
      <c r="D266" s="233" t="s">
        <v>145</v>
      </c>
      <c r="E266" s="245" t="s">
        <v>1</v>
      </c>
      <c r="F266" s="246" t="s">
        <v>147</v>
      </c>
      <c r="G266" s="244"/>
      <c r="H266" s="247">
        <v>64.769999999999996</v>
      </c>
      <c r="I266" s="248"/>
      <c r="J266" s="244"/>
      <c r="K266" s="244"/>
      <c r="L266" s="249"/>
      <c r="M266" s="250"/>
      <c r="N266" s="251"/>
      <c r="O266" s="251"/>
      <c r="P266" s="251"/>
      <c r="Q266" s="251"/>
      <c r="R266" s="251"/>
      <c r="S266" s="251"/>
      <c r="T266" s="252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53" t="s">
        <v>145</v>
      </c>
      <c r="AU266" s="253" t="s">
        <v>86</v>
      </c>
      <c r="AV266" s="14" t="s">
        <v>143</v>
      </c>
      <c r="AW266" s="14" t="s">
        <v>32</v>
      </c>
      <c r="AX266" s="14" t="s">
        <v>33</v>
      </c>
      <c r="AY266" s="253" t="s">
        <v>136</v>
      </c>
    </row>
    <row r="267" s="2" customFormat="1" ht="33" customHeight="1">
      <c r="A267" s="38"/>
      <c r="B267" s="39"/>
      <c r="C267" s="218" t="s">
        <v>858</v>
      </c>
      <c r="D267" s="218" t="s">
        <v>138</v>
      </c>
      <c r="E267" s="219" t="s">
        <v>859</v>
      </c>
      <c r="F267" s="220" t="s">
        <v>860</v>
      </c>
      <c r="G267" s="221" t="s">
        <v>156</v>
      </c>
      <c r="H267" s="222">
        <v>22.899999999999999</v>
      </c>
      <c r="I267" s="223"/>
      <c r="J267" s="224">
        <f>ROUND(I267*H267,2)</f>
        <v>0</v>
      </c>
      <c r="K267" s="220" t="s">
        <v>142</v>
      </c>
      <c r="L267" s="44"/>
      <c r="M267" s="225" t="s">
        <v>1</v>
      </c>
      <c r="N267" s="226" t="s">
        <v>42</v>
      </c>
      <c r="O267" s="91"/>
      <c r="P267" s="227">
        <f>O267*H267</f>
        <v>0</v>
      </c>
      <c r="Q267" s="227">
        <v>0.0043299999999999996</v>
      </c>
      <c r="R267" s="227">
        <f>Q267*H267</f>
        <v>0.099156999999999981</v>
      </c>
      <c r="S267" s="227">
        <v>0</v>
      </c>
      <c r="T267" s="228">
        <f>S267*H267</f>
        <v>0</v>
      </c>
      <c r="U267" s="38"/>
      <c r="V267" s="38"/>
      <c r="W267" s="38"/>
      <c r="X267" s="38"/>
      <c r="Y267" s="38"/>
      <c r="Z267" s="38"/>
      <c r="AA267" s="38"/>
      <c r="AB267" s="38"/>
      <c r="AC267" s="38"/>
      <c r="AD267" s="38"/>
      <c r="AE267" s="38"/>
      <c r="AR267" s="229" t="s">
        <v>215</v>
      </c>
      <c r="AT267" s="229" t="s">
        <v>138</v>
      </c>
      <c r="AU267" s="229" t="s">
        <v>86</v>
      </c>
      <c r="AY267" s="17" t="s">
        <v>136</v>
      </c>
      <c r="BE267" s="230">
        <f>IF(N267="základní",J267,0)</f>
        <v>0</v>
      </c>
      <c r="BF267" s="230">
        <f>IF(N267="snížená",J267,0)</f>
        <v>0</v>
      </c>
      <c r="BG267" s="230">
        <f>IF(N267="zákl. přenesená",J267,0)</f>
        <v>0</v>
      </c>
      <c r="BH267" s="230">
        <f>IF(N267="sníž. přenesená",J267,0)</f>
        <v>0</v>
      </c>
      <c r="BI267" s="230">
        <f>IF(N267="nulová",J267,0)</f>
        <v>0</v>
      </c>
      <c r="BJ267" s="17" t="s">
        <v>33</v>
      </c>
      <c r="BK267" s="230">
        <f>ROUND(I267*H267,2)</f>
        <v>0</v>
      </c>
      <c r="BL267" s="17" t="s">
        <v>215</v>
      </c>
      <c r="BM267" s="229" t="s">
        <v>861</v>
      </c>
    </row>
    <row r="268" s="13" customFormat="1">
      <c r="A268" s="13"/>
      <c r="B268" s="231"/>
      <c r="C268" s="232"/>
      <c r="D268" s="233" t="s">
        <v>145</v>
      </c>
      <c r="E268" s="234" t="s">
        <v>1</v>
      </c>
      <c r="F268" s="235" t="s">
        <v>862</v>
      </c>
      <c r="G268" s="232"/>
      <c r="H268" s="236">
        <v>22.899999999999999</v>
      </c>
      <c r="I268" s="237"/>
      <c r="J268" s="232"/>
      <c r="K268" s="232"/>
      <c r="L268" s="238"/>
      <c r="M268" s="239"/>
      <c r="N268" s="240"/>
      <c r="O268" s="240"/>
      <c r="P268" s="240"/>
      <c r="Q268" s="240"/>
      <c r="R268" s="240"/>
      <c r="S268" s="240"/>
      <c r="T268" s="241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42" t="s">
        <v>145</v>
      </c>
      <c r="AU268" s="242" t="s">
        <v>86</v>
      </c>
      <c r="AV268" s="13" t="s">
        <v>86</v>
      </c>
      <c r="AW268" s="13" t="s">
        <v>32</v>
      </c>
      <c r="AX268" s="13" t="s">
        <v>77</v>
      </c>
      <c r="AY268" s="242" t="s">
        <v>136</v>
      </c>
    </row>
    <row r="269" s="14" customFormat="1">
      <c r="A269" s="14"/>
      <c r="B269" s="243"/>
      <c r="C269" s="244"/>
      <c r="D269" s="233" t="s">
        <v>145</v>
      </c>
      <c r="E269" s="245" t="s">
        <v>1</v>
      </c>
      <c r="F269" s="246" t="s">
        <v>147</v>
      </c>
      <c r="G269" s="244"/>
      <c r="H269" s="247">
        <v>22.899999999999999</v>
      </c>
      <c r="I269" s="248"/>
      <c r="J269" s="244"/>
      <c r="K269" s="244"/>
      <c r="L269" s="249"/>
      <c r="M269" s="250"/>
      <c r="N269" s="251"/>
      <c r="O269" s="251"/>
      <c r="P269" s="251"/>
      <c r="Q269" s="251"/>
      <c r="R269" s="251"/>
      <c r="S269" s="251"/>
      <c r="T269" s="252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53" t="s">
        <v>145</v>
      </c>
      <c r="AU269" s="253" t="s">
        <v>86</v>
      </c>
      <c r="AV269" s="14" t="s">
        <v>143</v>
      </c>
      <c r="AW269" s="14" t="s">
        <v>32</v>
      </c>
      <c r="AX269" s="14" t="s">
        <v>33</v>
      </c>
      <c r="AY269" s="253" t="s">
        <v>136</v>
      </c>
    </row>
    <row r="270" s="2" customFormat="1" ht="37.8" customHeight="1">
      <c r="A270" s="38"/>
      <c r="B270" s="39"/>
      <c r="C270" s="218" t="s">
        <v>863</v>
      </c>
      <c r="D270" s="218" t="s">
        <v>138</v>
      </c>
      <c r="E270" s="219" t="s">
        <v>864</v>
      </c>
      <c r="F270" s="220" t="s">
        <v>865</v>
      </c>
      <c r="G270" s="221" t="s">
        <v>156</v>
      </c>
      <c r="H270" s="222">
        <v>12.699999999999999</v>
      </c>
      <c r="I270" s="223"/>
      <c r="J270" s="224">
        <f>ROUND(I270*H270,2)</f>
        <v>0</v>
      </c>
      <c r="K270" s="220" t="s">
        <v>142</v>
      </c>
      <c r="L270" s="44"/>
      <c r="M270" s="225" t="s">
        <v>1</v>
      </c>
      <c r="N270" s="226" t="s">
        <v>42</v>
      </c>
      <c r="O270" s="91"/>
      <c r="P270" s="227">
        <f>O270*H270</f>
        <v>0</v>
      </c>
      <c r="Q270" s="227">
        <v>0.0022799999999999999</v>
      </c>
      <c r="R270" s="227">
        <f>Q270*H270</f>
        <v>0.028955999999999996</v>
      </c>
      <c r="S270" s="227">
        <v>0</v>
      </c>
      <c r="T270" s="228">
        <f>S270*H270</f>
        <v>0</v>
      </c>
      <c r="U270" s="38"/>
      <c r="V270" s="38"/>
      <c r="W270" s="38"/>
      <c r="X270" s="38"/>
      <c r="Y270" s="38"/>
      <c r="Z270" s="38"/>
      <c r="AA270" s="38"/>
      <c r="AB270" s="38"/>
      <c r="AC270" s="38"/>
      <c r="AD270" s="38"/>
      <c r="AE270" s="38"/>
      <c r="AR270" s="229" t="s">
        <v>215</v>
      </c>
      <c r="AT270" s="229" t="s">
        <v>138</v>
      </c>
      <c r="AU270" s="229" t="s">
        <v>86</v>
      </c>
      <c r="AY270" s="17" t="s">
        <v>136</v>
      </c>
      <c r="BE270" s="230">
        <f>IF(N270="základní",J270,0)</f>
        <v>0</v>
      </c>
      <c r="BF270" s="230">
        <f>IF(N270="snížená",J270,0)</f>
        <v>0</v>
      </c>
      <c r="BG270" s="230">
        <f>IF(N270="zákl. přenesená",J270,0)</f>
        <v>0</v>
      </c>
      <c r="BH270" s="230">
        <f>IF(N270="sníž. přenesená",J270,0)</f>
        <v>0</v>
      </c>
      <c r="BI270" s="230">
        <f>IF(N270="nulová",J270,0)</f>
        <v>0</v>
      </c>
      <c r="BJ270" s="17" t="s">
        <v>33</v>
      </c>
      <c r="BK270" s="230">
        <f>ROUND(I270*H270,2)</f>
        <v>0</v>
      </c>
      <c r="BL270" s="17" t="s">
        <v>215</v>
      </c>
      <c r="BM270" s="229" t="s">
        <v>866</v>
      </c>
    </row>
    <row r="271" s="2" customFormat="1" ht="37.8" customHeight="1">
      <c r="A271" s="38"/>
      <c r="B271" s="39"/>
      <c r="C271" s="218" t="s">
        <v>592</v>
      </c>
      <c r="D271" s="218" t="s">
        <v>138</v>
      </c>
      <c r="E271" s="219" t="s">
        <v>867</v>
      </c>
      <c r="F271" s="220" t="s">
        <v>868</v>
      </c>
      <c r="G271" s="221" t="s">
        <v>156</v>
      </c>
      <c r="H271" s="222">
        <v>9.1999999999999993</v>
      </c>
      <c r="I271" s="223"/>
      <c r="J271" s="224">
        <f>ROUND(I271*H271,2)</f>
        <v>0</v>
      </c>
      <c r="K271" s="220" t="s">
        <v>142</v>
      </c>
      <c r="L271" s="44"/>
      <c r="M271" s="225" t="s">
        <v>1</v>
      </c>
      <c r="N271" s="226" t="s">
        <v>42</v>
      </c>
      <c r="O271" s="91"/>
      <c r="P271" s="227">
        <f>O271*H271</f>
        <v>0</v>
      </c>
      <c r="Q271" s="227">
        <v>0.0013600000000000001</v>
      </c>
      <c r="R271" s="227">
        <f>Q271*H271</f>
        <v>0.012512000000000001</v>
      </c>
      <c r="S271" s="227">
        <v>0</v>
      </c>
      <c r="T271" s="228">
        <f>S271*H271</f>
        <v>0</v>
      </c>
      <c r="U271" s="38"/>
      <c r="V271" s="38"/>
      <c r="W271" s="38"/>
      <c r="X271" s="38"/>
      <c r="Y271" s="38"/>
      <c r="Z271" s="38"/>
      <c r="AA271" s="38"/>
      <c r="AB271" s="38"/>
      <c r="AC271" s="38"/>
      <c r="AD271" s="38"/>
      <c r="AE271" s="38"/>
      <c r="AR271" s="229" t="s">
        <v>215</v>
      </c>
      <c r="AT271" s="229" t="s">
        <v>138</v>
      </c>
      <c r="AU271" s="229" t="s">
        <v>86</v>
      </c>
      <c r="AY271" s="17" t="s">
        <v>136</v>
      </c>
      <c r="BE271" s="230">
        <f>IF(N271="základní",J271,0)</f>
        <v>0</v>
      </c>
      <c r="BF271" s="230">
        <f>IF(N271="snížená",J271,0)</f>
        <v>0</v>
      </c>
      <c r="BG271" s="230">
        <f>IF(N271="zákl. přenesená",J271,0)</f>
        <v>0</v>
      </c>
      <c r="BH271" s="230">
        <f>IF(N271="sníž. přenesená",J271,0)</f>
        <v>0</v>
      </c>
      <c r="BI271" s="230">
        <f>IF(N271="nulová",J271,0)</f>
        <v>0</v>
      </c>
      <c r="BJ271" s="17" t="s">
        <v>33</v>
      </c>
      <c r="BK271" s="230">
        <f>ROUND(I271*H271,2)</f>
        <v>0</v>
      </c>
      <c r="BL271" s="17" t="s">
        <v>215</v>
      </c>
      <c r="BM271" s="229" t="s">
        <v>869</v>
      </c>
    </row>
    <row r="272" s="13" customFormat="1">
      <c r="A272" s="13"/>
      <c r="B272" s="231"/>
      <c r="C272" s="232"/>
      <c r="D272" s="233" t="s">
        <v>145</v>
      </c>
      <c r="E272" s="234" t="s">
        <v>1</v>
      </c>
      <c r="F272" s="235" t="s">
        <v>870</v>
      </c>
      <c r="G272" s="232"/>
      <c r="H272" s="236">
        <v>9.1999999999999993</v>
      </c>
      <c r="I272" s="237"/>
      <c r="J272" s="232"/>
      <c r="K272" s="232"/>
      <c r="L272" s="238"/>
      <c r="M272" s="239"/>
      <c r="N272" s="240"/>
      <c r="O272" s="240"/>
      <c r="P272" s="240"/>
      <c r="Q272" s="240"/>
      <c r="R272" s="240"/>
      <c r="S272" s="240"/>
      <c r="T272" s="241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42" t="s">
        <v>145</v>
      </c>
      <c r="AU272" s="242" t="s">
        <v>86</v>
      </c>
      <c r="AV272" s="13" t="s">
        <v>86</v>
      </c>
      <c r="AW272" s="13" t="s">
        <v>32</v>
      </c>
      <c r="AX272" s="13" t="s">
        <v>77</v>
      </c>
      <c r="AY272" s="242" t="s">
        <v>136</v>
      </c>
    </row>
    <row r="273" s="14" customFormat="1">
      <c r="A273" s="14"/>
      <c r="B273" s="243"/>
      <c r="C273" s="244"/>
      <c r="D273" s="233" t="s">
        <v>145</v>
      </c>
      <c r="E273" s="245" t="s">
        <v>1</v>
      </c>
      <c r="F273" s="246" t="s">
        <v>147</v>
      </c>
      <c r="G273" s="244"/>
      <c r="H273" s="247">
        <v>9.1999999999999993</v>
      </c>
      <c r="I273" s="248"/>
      <c r="J273" s="244"/>
      <c r="K273" s="244"/>
      <c r="L273" s="249"/>
      <c r="M273" s="250"/>
      <c r="N273" s="251"/>
      <c r="O273" s="251"/>
      <c r="P273" s="251"/>
      <c r="Q273" s="251"/>
      <c r="R273" s="251"/>
      <c r="S273" s="251"/>
      <c r="T273" s="252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53" t="s">
        <v>145</v>
      </c>
      <c r="AU273" s="253" t="s">
        <v>86</v>
      </c>
      <c r="AV273" s="14" t="s">
        <v>143</v>
      </c>
      <c r="AW273" s="14" t="s">
        <v>32</v>
      </c>
      <c r="AX273" s="14" t="s">
        <v>33</v>
      </c>
      <c r="AY273" s="253" t="s">
        <v>136</v>
      </c>
    </row>
    <row r="274" s="2" customFormat="1" ht="33" customHeight="1">
      <c r="A274" s="38"/>
      <c r="B274" s="39"/>
      <c r="C274" s="218" t="s">
        <v>871</v>
      </c>
      <c r="D274" s="218" t="s">
        <v>138</v>
      </c>
      <c r="E274" s="219" t="s">
        <v>872</v>
      </c>
      <c r="F274" s="220" t="s">
        <v>873</v>
      </c>
      <c r="G274" s="221" t="s">
        <v>156</v>
      </c>
      <c r="H274" s="222">
        <v>12.699999999999999</v>
      </c>
      <c r="I274" s="223"/>
      <c r="J274" s="224">
        <f>ROUND(I274*H274,2)</f>
        <v>0</v>
      </c>
      <c r="K274" s="220" t="s">
        <v>142</v>
      </c>
      <c r="L274" s="44"/>
      <c r="M274" s="225" t="s">
        <v>1</v>
      </c>
      <c r="N274" s="226" t="s">
        <v>42</v>
      </c>
      <c r="O274" s="91"/>
      <c r="P274" s="227">
        <f>O274*H274</f>
        <v>0</v>
      </c>
      <c r="Q274" s="227">
        <v>0.0016900000000000001</v>
      </c>
      <c r="R274" s="227">
        <f>Q274*H274</f>
        <v>0.021462999999999999</v>
      </c>
      <c r="S274" s="227">
        <v>0</v>
      </c>
      <c r="T274" s="228">
        <f>S274*H274</f>
        <v>0</v>
      </c>
      <c r="U274" s="38"/>
      <c r="V274" s="38"/>
      <c r="W274" s="38"/>
      <c r="X274" s="38"/>
      <c r="Y274" s="38"/>
      <c r="Z274" s="38"/>
      <c r="AA274" s="38"/>
      <c r="AB274" s="38"/>
      <c r="AC274" s="38"/>
      <c r="AD274" s="38"/>
      <c r="AE274" s="38"/>
      <c r="AR274" s="229" t="s">
        <v>215</v>
      </c>
      <c r="AT274" s="229" t="s">
        <v>138</v>
      </c>
      <c r="AU274" s="229" t="s">
        <v>86</v>
      </c>
      <c r="AY274" s="17" t="s">
        <v>136</v>
      </c>
      <c r="BE274" s="230">
        <f>IF(N274="základní",J274,0)</f>
        <v>0</v>
      </c>
      <c r="BF274" s="230">
        <f>IF(N274="snížená",J274,0)</f>
        <v>0</v>
      </c>
      <c r="BG274" s="230">
        <f>IF(N274="zákl. přenesená",J274,0)</f>
        <v>0</v>
      </c>
      <c r="BH274" s="230">
        <f>IF(N274="sníž. přenesená",J274,0)</f>
        <v>0</v>
      </c>
      <c r="BI274" s="230">
        <f>IF(N274="nulová",J274,0)</f>
        <v>0</v>
      </c>
      <c r="BJ274" s="17" t="s">
        <v>33</v>
      </c>
      <c r="BK274" s="230">
        <f>ROUND(I274*H274,2)</f>
        <v>0</v>
      </c>
      <c r="BL274" s="17" t="s">
        <v>215</v>
      </c>
      <c r="BM274" s="229" t="s">
        <v>874</v>
      </c>
    </row>
    <row r="275" s="2" customFormat="1" ht="44.25" customHeight="1">
      <c r="A275" s="38"/>
      <c r="B275" s="39"/>
      <c r="C275" s="218" t="s">
        <v>875</v>
      </c>
      <c r="D275" s="218" t="s">
        <v>138</v>
      </c>
      <c r="E275" s="219" t="s">
        <v>876</v>
      </c>
      <c r="F275" s="220" t="s">
        <v>877</v>
      </c>
      <c r="G275" s="221" t="s">
        <v>232</v>
      </c>
      <c r="H275" s="222">
        <v>1</v>
      </c>
      <c r="I275" s="223"/>
      <c r="J275" s="224">
        <f>ROUND(I275*H275,2)</f>
        <v>0</v>
      </c>
      <c r="K275" s="220" t="s">
        <v>142</v>
      </c>
      <c r="L275" s="44"/>
      <c r="M275" s="225" t="s">
        <v>1</v>
      </c>
      <c r="N275" s="226" t="s">
        <v>42</v>
      </c>
      <c r="O275" s="91"/>
      <c r="P275" s="227">
        <f>O275*H275</f>
        <v>0</v>
      </c>
      <c r="Q275" s="227">
        <v>0.00036000000000000002</v>
      </c>
      <c r="R275" s="227">
        <f>Q275*H275</f>
        <v>0.00036000000000000002</v>
      </c>
      <c r="S275" s="227">
        <v>0</v>
      </c>
      <c r="T275" s="228">
        <f>S275*H275</f>
        <v>0</v>
      </c>
      <c r="U275" s="38"/>
      <c r="V275" s="38"/>
      <c r="W275" s="38"/>
      <c r="X275" s="38"/>
      <c r="Y275" s="38"/>
      <c r="Z275" s="38"/>
      <c r="AA275" s="38"/>
      <c r="AB275" s="38"/>
      <c r="AC275" s="38"/>
      <c r="AD275" s="38"/>
      <c r="AE275" s="38"/>
      <c r="AR275" s="229" t="s">
        <v>215</v>
      </c>
      <c r="AT275" s="229" t="s">
        <v>138</v>
      </c>
      <c r="AU275" s="229" t="s">
        <v>86</v>
      </c>
      <c r="AY275" s="17" t="s">
        <v>136</v>
      </c>
      <c r="BE275" s="230">
        <f>IF(N275="základní",J275,0)</f>
        <v>0</v>
      </c>
      <c r="BF275" s="230">
        <f>IF(N275="snížená",J275,0)</f>
        <v>0</v>
      </c>
      <c r="BG275" s="230">
        <f>IF(N275="zákl. přenesená",J275,0)</f>
        <v>0</v>
      </c>
      <c r="BH275" s="230">
        <f>IF(N275="sníž. přenesená",J275,0)</f>
        <v>0</v>
      </c>
      <c r="BI275" s="230">
        <f>IF(N275="nulová",J275,0)</f>
        <v>0</v>
      </c>
      <c r="BJ275" s="17" t="s">
        <v>33</v>
      </c>
      <c r="BK275" s="230">
        <f>ROUND(I275*H275,2)</f>
        <v>0</v>
      </c>
      <c r="BL275" s="17" t="s">
        <v>215</v>
      </c>
      <c r="BM275" s="229" t="s">
        <v>878</v>
      </c>
    </row>
    <row r="276" s="2" customFormat="1" ht="37.8" customHeight="1">
      <c r="A276" s="38"/>
      <c r="B276" s="39"/>
      <c r="C276" s="218" t="s">
        <v>879</v>
      </c>
      <c r="D276" s="218" t="s">
        <v>138</v>
      </c>
      <c r="E276" s="219" t="s">
        <v>880</v>
      </c>
      <c r="F276" s="220" t="s">
        <v>881</v>
      </c>
      <c r="G276" s="221" t="s">
        <v>156</v>
      </c>
      <c r="H276" s="222">
        <v>3.5</v>
      </c>
      <c r="I276" s="223"/>
      <c r="J276" s="224">
        <f>ROUND(I276*H276,2)</f>
        <v>0</v>
      </c>
      <c r="K276" s="220" t="s">
        <v>142</v>
      </c>
      <c r="L276" s="44"/>
      <c r="M276" s="225" t="s">
        <v>1</v>
      </c>
      <c r="N276" s="226" t="s">
        <v>42</v>
      </c>
      <c r="O276" s="91"/>
      <c r="P276" s="227">
        <f>O276*H276</f>
        <v>0</v>
      </c>
      <c r="Q276" s="227">
        <v>0.0021700000000000001</v>
      </c>
      <c r="R276" s="227">
        <f>Q276*H276</f>
        <v>0.0075950000000000002</v>
      </c>
      <c r="S276" s="227">
        <v>0</v>
      </c>
      <c r="T276" s="228">
        <f>S276*H276</f>
        <v>0</v>
      </c>
      <c r="U276" s="38"/>
      <c r="V276" s="38"/>
      <c r="W276" s="38"/>
      <c r="X276" s="38"/>
      <c r="Y276" s="38"/>
      <c r="Z276" s="38"/>
      <c r="AA276" s="38"/>
      <c r="AB276" s="38"/>
      <c r="AC276" s="38"/>
      <c r="AD276" s="38"/>
      <c r="AE276" s="38"/>
      <c r="AR276" s="229" t="s">
        <v>215</v>
      </c>
      <c r="AT276" s="229" t="s">
        <v>138</v>
      </c>
      <c r="AU276" s="229" t="s">
        <v>86</v>
      </c>
      <c r="AY276" s="17" t="s">
        <v>136</v>
      </c>
      <c r="BE276" s="230">
        <f>IF(N276="základní",J276,0)</f>
        <v>0</v>
      </c>
      <c r="BF276" s="230">
        <f>IF(N276="snížená",J276,0)</f>
        <v>0</v>
      </c>
      <c r="BG276" s="230">
        <f>IF(N276="zákl. přenesená",J276,0)</f>
        <v>0</v>
      </c>
      <c r="BH276" s="230">
        <f>IF(N276="sníž. přenesená",J276,0)</f>
        <v>0</v>
      </c>
      <c r="BI276" s="230">
        <f>IF(N276="nulová",J276,0)</f>
        <v>0</v>
      </c>
      <c r="BJ276" s="17" t="s">
        <v>33</v>
      </c>
      <c r="BK276" s="230">
        <f>ROUND(I276*H276,2)</f>
        <v>0</v>
      </c>
      <c r="BL276" s="17" t="s">
        <v>215</v>
      </c>
      <c r="BM276" s="229" t="s">
        <v>882</v>
      </c>
    </row>
    <row r="277" s="2" customFormat="1" ht="44.25" customHeight="1">
      <c r="A277" s="38"/>
      <c r="B277" s="39"/>
      <c r="C277" s="218" t="s">
        <v>883</v>
      </c>
      <c r="D277" s="218" t="s">
        <v>138</v>
      </c>
      <c r="E277" s="219" t="s">
        <v>884</v>
      </c>
      <c r="F277" s="220" t="s">
        <v>885</v>
      </c>
      <c r="G277" s="221" t="s">
        <v>378</v>
      </c>
      <c r="H277" s="222">
        <v>0.628</v>
      </c>
      <c r="I277" s="223"/>
      <c r="J277" s="224">
        <f>ROUND(I277*H277,2)</f>
        <v>0</v>
      </c>
      <c r="K277" s="220" t="s">
        <v>142</v>
      </c>
      <c r="L277" s="44"/>
      <c r="M277" s="225" t="s">
        <v>1</v>
      </c>
      <c r="N277" s="226" t="s">
        <v>42</v>
      </c>
      <c r="O277" s="91"/>
      <c r="P277" s="227">
        <f>O277*H277</f>
        <v>0</v>
      </c>
      <c r="Q277" s="227">
        <v>0</v>
      </c>
      <c r="R277" s="227">
        <f>Q277*H277</f>
        <v>0</v>
      </c>
      <c r="S277" s="227">
        <v>0</v>
      </c>
      <c r="T277" s="228">
        <f>S277*H277</f>
        <v>0</v>
      </c>
      <c r="U277" s="38"/>
      <c r="V277" s="38"/>
      <c r="W277" s="38"/>
      <c r="X277" s="38"/>
      <c r="Y277" s="38"/>
      <c r="Z277" s="38"/>
      <c r="AA277" s="38"/>
      <c r="AB277" s="38"/>
      <c r="AC277" s="38"/>
      <c r="AD277" s="38"/>
      <c r="AE277" s="38"/>
      <c r="AR277" s="229" t="s">
        <v>215</v>
      </c>
      <c r="AT277" s="229" t="s">
        <v>138</v>
      </c>
      <c r="AU277" s="229" t="s">
        <v>86</v>
      </c>
      <c r="AY277" s="17" t="s">
        <v>136</v>
      </c>
      <c r="BE277" s="230">
        <f>IF(N277="základní",J277,0)</f>
        <v>0</v>
      </c>
      <c r="BF277" s="230">
        <f>IF(N277="snížená",J277,0)</f>
        <v>0</v>
      </c>
      <c r="BG277" s="230">
        <f>IF(N277="zákl. přenesená",J277,0)</f>
        <v>0</v>
      </c>
      <c r="BH277" s="230">
        <f>IF(N277="sníž. přenesená",J277,0)</f>
        <v>0</v>
      </c>
      <c r="BI277" s="230">
        <f>IF(N277="nulová",J277,0)</f>
        <v>0</v>
      </c>
      <c r="BJ277" s="17" t="s">
        <v>33</v>
      </c>
      <c r="BK277" s="230">
        <f>ROUND(I277*H277,2)</f>
        <v>0</v>
      </c>
      <c r="BL277" s="17" t="s">
        <v>215</v>
      </c>
      <c r="BM277" s="229" t="s">
        <v>886</v>
      </c>
    </row>
    <row r="278" s="12" customFormat="1" ht="22.8" customHeight="1">
      <c r="A278" s="12"/>
      <c r="B278" s="202"/>
      <c r="C278" s="203"/>
      <c r="D278" s="204" t="s">
        <v>76</v>
      </c>
      <c r="E278" s="216" t="s">
        <v>887</v>
      </c>
      <c r="F278" s="216" t="s">
        <v>888</v>
      </c>
      <c r="G278" s="203"/>
      <c r="H278" s="203"/>
      <c r="I278" s="206"/>
      <c r="J278" s="217">
        <f>BK278</f>
        <v>0</v>
      </c>
      <c r="K278" s="203"/>
      <c r="L278" s="208"/>
      <c r="M278" s="209"/>
      <c r="N278" s="210"/>
      <c r="O278" s="210"/>
      <c r="P278" s="211">
        <f>SUM(P279:P299)</f>
        <v>0</v>
      </c>
      <c r="Q278" s="210"/>
      <c r="R278" s="211">
        <f>SUM(R279:R299)</f>
        <v>1.97769189</v>
      </c>
      <c r="S278" s="210"/>
      <c r="T278" s="212">
        <f>SUM(T279:T299)</f>
        <v>0</v>
      </c>
      <c r="U278" s="12"/>
      <c r="V278" s="12"/>
      <c r="W278" s="12"/>
      <c r="X278" s="12"/>
      <c r="Y278" s="12"/>
      <c r="Z278" s="12"/>
      <c r="AA278" s="12"/>
      <c r="AB278" s="12"/>
      <c r="AC278" s="12"/>
      <c r="AD278" s="12"/>
      <c r="AE278" s="12"/>
      <c r="AR278" s="213" t="s">
        <v>86</v>
      </c>
      <c r="AT278" s="214" t="s">
        <v>76</v>
      </c>
      <c r="AU278" s="214" t="s">
        <v>33</v>
      </c>
      <c r="AY278" s="213" t="s">
        <v>136</v>
      </c>
      <c r="BK278" s="215">
        <f>SUM(BK279:BK299)</f>
        <v>0</v>
      </c>
    </row>
    <row r="279" s="2" customFormat="1" ht="33" customHeight="1">
      <c r="A279" s="38"/>
      <c r="B279" s="39"/>
      <c r="C279" s="218" t="s">
        <v>889</v>
      </c>
      <c r="D279" s="218" t="s">
        <v>138</v>
      </c>
      <c r="E279" s="219" t="s">
        <v>890</v>
      </c>
      <c r="F279" s="220" t="s">
        <v>891</v>
      </c>
      <c r="G279" s="221" t="s">
        <v>141</v>
      </c>
      <c r="H279" s="222">
        <v>106.27500000000001</v>
      </c>
      <c r="I279" s="223"/>
      <c r="J279" s="224">
        <f>ROUND(I279*H279,2)</f>
        <v>0</v>
      </c>
      <c r="K279" s="220" t="s">
        <v>142</v>
      </c>
      <c r="L279" s="44"/>
      <c r="M279" s="225" t="s">
        <v>1</v>
      </c>
      <c r="N279" s="226" t="s">
        <v>42</v>
      </c>
      <c r="O279" s="91"/>
      <c r="P279" s="227">
        <f>O279*H279</f>
        <v>0</v>
      </c>
      <c r="Q279" s="227">
        <v>0</v>
      </c>
      <c r="R279" s="227">
        <f>Q279*H279</f>
        <v>0</v>
      </c>
      <c r="S279" s="227">
        <v>0</v>
      </c>
      <c r="T279" s="228">
        <f>S279*H279</f>
        <v>0</v>
      </c>
      <c r="U279" s="38"/>
      <c r="V279" s="38"/>
      <c r="W279" s="38"/>
      <c r="X279" s="38"/>
      <c r="Y279" s="38"/>
      <c r="Z279" s="38"/>
      <c r="AA279" s="38"/>
      <c r="AB279" s="38"/>
      <c r="AC279" s="38"/>
      <c r="AD279" s="38"/>
      <c r="AE279" s="38"/>
      <c r="AR279" s="229" t="s">
        <v>215</v>
      </c>
      <c r="AT279" s="229" t="s">
        <v>138</v>
      </c>
      <c r="AU279" s="229" t="s">
        <v>86</v>
      </c>
      <c r="AY279" s="17" t="s">
        <v>136</v>
      </c>
      <c r="BE279" s="230">
        <f>IF(N279="základní",J279,0)</f>
        <v>0</v>
      </c>
      <c r="BF279" s="230">
        <f>IF(N279="snížená",J279,0)</f>
        <v>0</v>
      </c>
      <c r="BG279" s="230">
        <f>IF(N279="zákl. přenesená",J279,0)</f>
        <v>0</v>
      </c>
      <c r="BH279" s="230">
        <f>IF(N279="sníž. přenesená",J279,0)</f>
        <v>0</v>
      </c>
      <c r="BI279" s="230">
        <f>IF(N279="nulová",J279,0)</f>
        <v>0</v>
      </c>
      <c r="BJ279" s="17" t="s">
        <v>33</v>
      </c>
      <c r="BK279" s="230">
        <f>ROUND(I279*H279,2)</f>
        <v>0</v>
      </c>
      <c r="BL279" s="17" t="s">
        <v>215</v>
      </c>
      <c r="BM279" s="229" t="s">
        <v>892</v>
      </c>
    </row>
    <row r="280" s="13" customFormat="1">
      <c r="A280" s="13"/>
      <c r="B280" s="231"/>
      <c r="C280" s="232"/>
      <c r="D280" s="233" t="s">
        <v>145</v>
      </c>
      <c r="E280" s="234" t="s">
        <v>1</v>
      </c>
      <c r="F280" s="235" t="s">
        <v>893</v>
      </c>
      <c r="G280" s="232"/>
      <c r="H280" s="236">
        <v>106.27500000000001</v>
      </c>
      <c r="I280" s="237"/>
      <c r="J280" s="232"/>
      <c r="K280" s="232"/>
      <c r="L280" s="238"/>
      <c r="M280" s="239"/>
      <c r="N280" s="240"/>
      <c r="O280" s="240"/>
      <c r="P280" s="240"/>
      <c r="Q280" s="240"/>
      <c r="R280" s="240"/>
      <c r="S280" s="240"/>
      <c r="T280" s="241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42" t="s">
        <v>145</v>
      </c>
      <c r="AU280" s="242" t="s">
        <v>86</v>
      </c>
      <c r="AV280" s="13" t="s">
        <v>86</v>
      </c>
      <c r="AW280" s="13" t="s">
        <v>32</v>
      </c>
      <c r="AX280" s="13" t="s">
        <v>77</v>
      </c>
      <c r="AY280" s="242" t="s">
        <v>136</v>
      </c>
    </row>
    <row r="281" s="14" customFormat="1">
      <c r="A281" s="14"/>
      <c r="B281" s="243"/>
      <c r="C281" s="244"/>
      <c r="D281" s="233" t="s">
        <v>145</v>
      </c>
      <c r="E281" s="245" t="s">
        <v>1</v>
      </c>
      <c r="F281" s="246" t="s">
        <v>147</v>
      </c>
      <c r="G281" s="244"/>
      <c r="H281" s="247">
        <v>106.27500000000001</v>
      </c>
      <c r="I281" s="248"/>
      <c r="J281" s="244"/>
      <c r="K281" s="244"/>
      <c r="L281" s="249"/>
      <c r="M281" s="250"/>
      <c r="N281" s="251"/>
      <c r="O281" s="251"/>
      <c r="P281" s="251"/>
      <c r="Q281" s="251"/>
      <c r="R281" s="251"/>
      <c r="S281" s="251"/>
      <c r="T281" s="252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53" t="s">
        <v>145</v>
      </c>
      <c r="AU281" s="253" t="s">
        <v>86</v>
      </c>
      <c r="AV281" s="14" t="s">
        <v>143</v>
      </c>
      <c r="AW281" s="14" t="s">
        <v>32</v>
      </c>
      <c r="AX281" s="14" t="s">
        <v>33</v>
      </c>
      <c r="AY281" s="253" t="s">
        <v>136</v>
      </c>
    </row>
    <row r="282" s="2" customFormat="1" ht="16.5" customHeight="1">
      <c r="A282" s="38"/>
      <c r="B282" s="39"/>
      <c r="C282" s="264" t="s">
        <v>894</v>
      </c>
      <c r="D282" s="264" t="s">
        <v>192</v>
      </c>
      <c r="E282" s="265" t="s">
        <v>895</v>
      </c>
      <c r="F282" s="266" t="s">
        <v>896</v>
      </c>
      <c r="G282" s="267" t="s">
        <v>141</v>
      </c>
      <c r="H282" s="268">
        <v>116.90300000000001</v>
      </c>
      <c r="I282" s="269"/>
      <c r="J282" s="270">
        <f>ROUND(I282*H282,2)</f>
        <v>0</v>
      </c>
      <c r="K282" s="266" t="s">
        <v>142</v>
      </c>
      <c r="L282" s="271"/>
      <c r="M282" s="272" t="s">
        <v>1</v>
      </c>
      <c r="N282" s="273" t="s">
        <v>42</v>
      </c>
      <c r="O282" s="91"/>
      <c r="P282" s="227">
        <f>O282*H282</f>
        <v>0</v>
      </c>
      <c r="Q282" s="227">
        <v>0.01023</v>
      </c>
      <c r="R282" s="227">
        <f>Q282*H282</f>
        <v>1.1959176899999999</v>
      </c>
      <c r="S282" s="227">
        <v>0</v>
      </c>
      <c r="T282" s="228">
        <f>S282*H282</f>
        <v>0</v>
      </c>
      <c r="U282" s="38"/>
      <c r="V282" s="38"/>
      <c r="W282" s="38"/>
      <c r="X282" s="38"/>
      <c r="Y282" s="38"/>
      <c r="Z282" s="38"/>
      <c r="AA282" s="38"/>
      <c r="AB282" s="38"/>
      <c r="AC282" s="38"/>
      <c r="AD282" s="38"/>
      <c r="AE282" s="38"/>
      <c r="AR282" s="229" t="s">
        <v>286</v>
      </c>
      <c r="AT282" s="229" t="s">
        <v>192</v>
      </c>
      <c r="AU282" s="229" t="s">
        <v>86</v>
      </c>
      <c r="AY282" s="17" t="s">
        <v>136</v>
      </c>
      <c r="BE282" s="230">
        <f>IF(N282="základní",J282,0)</f>
        <v>0</v>
      </c>
      <c r="BF282" s="230">
        <f>IF(N282="snížená",J282,0)</f>
        <v>0</v>
      </c>
      <c r="BG282" s="230">
        <f>IF(N282="zákl. přenesená",J282,0)</f>
        <v>0</v>
      </c>
      <c r="BH282" s="230">
        <f>IF(N282="sníž. přenesená",J282,0)</f>
        <v>0</v>
      </c>
      <c r="BI282" s="230">
        <f>IF(N282="nulová",J282,0)</f>
        <v>0</v>
      </c>
      <c r="BJ282" s="17" t="s">
        <v>33</v>
      </c>
      <c r="BK282" s="230">
        <f>ROUND(I282*H282,2)</f>
        <v>0</v>
      </c>
      <c r="BL282" s="17" t="s">
        <v>215</v>
      </c>
      <c r="BM282" s="229" t="s">
        <v>897</v>
      </c>
    </row>
    <row r="283" s="13" customFormat="1">
      <c r="A283" s="13"/>
      <c r="B283" s="231"/>
      <c r="C283" s="232"/>
      <c r="D283" s="233" t="s">
        <v>145</v>
      </c>
      <c r="E283" s="232"/>
      <c r="F283" s="235" t="s">
        <v>898</v>
      </c>
      <c r="G283" s="232"/>
      <c r="H283" s="236">
        <v>116.90300000000001</v>
      </c>
      <c r="I283" s="237"/>
      <c r="J283" s="232"/>
      <c r="K283" s="232"/>
      <c r="L283" s="238"/>
      <c r="M283" s="239"/>
      <c r="N283" s="240"/>
      <c r="O283" s="240"/>
      <c r="P283" s="240"/>
      <c r="Q283" s="240"/>
      <c r="R283" s="240"/>
      <c r="S283" s="240"/>
      <c r="T283" s="241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42" t="s">
        <v>145</v>
      </c>
      <c r="AU283" s="242" t="s">
        <v>86</v>
      </c>
      <c r="AV283" s="13" t="s">
        <v>86</v>
      </c>
      <c r="AW283" s="13" t="s">
        <v>4</v>
      </c>
      <c r="AX283" s="13" t="s">
        <v>33</v>
      </c>
      <c r="AY283" s="242" t="s">
        <v>136</v>
      </c>
    </row>
    <row r="284" s="2" customFormat="1" ht="16.5" customHeight="1">
      <c r="A284" s="38"/>
      <c r="B284" s="39"/>
      <c r="C284" s="218" t="s">
        <v>899</v>
      </c>
      <c r="D284" s="218" t="s">
        <v>138</v>
      </c>
      <c r="E284" s="219" t="s">
        <v>900</v>
      </c>
      <c r="F284" s="220" t="s">
        <v>901</v>
      </c>
      <c r="G284" s="221" t="s">
        <v>156</v>
      </c>
      <c r="H284" s="222">
        <v>163.5</v>
      </c>
      <c r="I284" s="223"/>
      <c r="J284" s="224">
        <f>ROUND(I284*H284,2)</f>
        <v>0</v>
      </c>
      <c r="K284" s="220" t="s">
        <v>142</v>
      </c>
      <c r="L284" s="44"/>
      <c r="M284" s="225" t="s">
        <v>1</v>
      </c>
      <c r="N284" s="226" t="s">
        <v>42</v>
      </c>
      <c r="O284" s="91"/>
      <c r="P284" s="227">
        <f>O284*H284</f>
        <v>0</v>
      </c>
      <c r="Q284" s="227">
        <v>0</v>
      </c>
      <c r="R284" s="227">
        <f>Q284*H284</f>
        <v>0</v>
      </c>
      <c r="S284" s="227">
        <v>0</v>
      </c>
      <c r="T284" s="228">
        <f>S284*H284</f>
        <v>0</v>
      </c>
      <c r="U284" s="38"/>
      <c r="V284" s="38"/>
      <c r="W284" s="38"/>
      <c r="X284" s="38"/>
      <c r="Y284" s="38"/>
      <c r="Z284" s="38"/>
      <c r="AA284" s="38"/>
      <c r="AB284" s="38"/>
      <c r="AC284" s="38"/>
      <c r="AD284" s="38"/>
      <c r="AE284" s="38"/>
      <c r="AR284" s="229" t="s">
        <v>215</v>
      </c>
      <c r="AT284" s="229" t="s">
        <v>138</v>
      </c>
      <c r="AU284" s="229" t="s">
        <v>86</v>
      </c>
      <c r="AY284" s="17" t="s">
        <v>136</v>
      </c>
      <c r="BE284" s="230">
        <f>IF(N284="základní",J284,0)</f>
        <v>0</v>
      </c>
      <c r="BF284" s="230">
        <f>IF(N284="snížená",J284,0)</f>
        <v>0</v>
      </c>
      <c r="BG284" s="230">
        <f>IF(N284="zákl. přenesená",J284,0)</f>
        <v>0</v>
      </c>
      <c r="BH284" s="230">
        <f>IF(N284="sníž. přenesená",J284,0)</f>
        <v>0</v>
      </c>
      <c r="BI284" s="230">
        <f>IF(N284="nulová",J284,0)</f>
        <v>0</v>
      </c>
      <c r="BJ284" s="17" t="s">
        <v>33</v>
      </c>
      <c r="BK284" s="230">
        <f>ROUND(I284*H284,2)</f>
        <v>0</v>
      </c>
      <c r="BL284" s="17" t="s">
        <v>215</v>
      </c>
      <c r="BM284" s="229" t="s">
        <v>902</v>
      </c>
    </row>
    <row r="285" s="13" customFormat="1">
      <c r="A285" s="13"/>
      <c r="B285" s="231"/>
      <c r="C285" s="232"/>
      <c r="D285" s="233" t="s">
        <v>145</v>
      </c>
      <c r="E285" s="234" t="s">
        <v>1</v>
      </c>
      <c r="F285" s="235" t="s">
        <v>903</v>
      </c>
      <c r="G285" s="232"/>
      <c r="H285" s="236">
        <v>163.5</v>
      </c>
      <c r="I285" s="237"/>
      <c r="J285" s="232"/>
      <c r="K285" s="232"/>
      <c r="L285" s="238"/>
      <c r="M285" s="239"/>
      <c r="N285" s="240"/>
      <c r="O285" s="240"/>
      <c r="P285" s="240"/>
      <c r="Q285" s="240"/>
      <c r="R285" s="240"/>
      <c r="S285" s="240"/>
      <c r="T285" s="241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42" t="s">
        <v>145</v>
      </c>
      <c r="AU285" s="242" t="s">
        <v>86</v>
      </c>
      <c r="AV285" s="13" t="s">
        <v>86</v>
      </c>
      <c r="AW285" s="13" t="s">
        <v>32</v>
      </c>
      <c r="AX285" s="13" t="s">
        <v>77</v>
      </c>
      <c r="AY285" s="242" t="s">
        <v>136</v>
      </c>
    </row>
    <row r="286" s="14" customFormat="1">
      <c r="A286" s="14"/>
      <c r="B286" s="243"/>
      <c r="C286" s="244"/>
      <c r="D286" s="233" t="s">
        <v>145</v>
      </c>
      <c r="E286" s="245" t="s">
        <v>1</v>
      </c>
      <c r="F286" s="246" t="s">
        <v>147</v>
      </c>
      <c r="G286" s="244"/>
      <c r="H286" s="247">
        <v>163.5</v>
      </c>
      <c r="I286" s="248"/>
      <c r="J286" s="244"/>
      <c r="K286" s="244"/>
      <c r="L286" s="249"/>
      <c r="M286" s="250"/>
      <c r="N286" s="251"/>
      <c r="O286" s="251"/>
      <c r="P286" s="251"/>
      <c r="Q286" s="251"/>
      <c r="R286" s="251"/>
      <c r="S286" s="251"/>
      <c r="T286" s="252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53" t="s">
        <v>145</v>
      </c>
      <c r="AU286" s="253" t="s">
        <v>86</v>
      </c>
      <c r="AV286" s="14" t="s">
        <v>143</v>
      </c>
      <c r="AW286" s="14" t="s">
        <v>32</v>
      </c>
      <c r="AX286" s="14" t="s">
        <v>33</v>
      </c>
      <c r="AY286" s="253" t="s">
        <v>136</v>
      </c>
    </row>
    <row r="287" s="2" customFormat="1" ht="16.5" customHeight="1">
      <c r="A287" s="38"/>
      <c r="B287" s="39"/>
      <c r="C287" s="264" t="s">
        <v>904</v>
      </c>
      <c r="D287" s="264" t="s">
        <v>192</v>
      </c>
      <c r="E287" s="265" t="s">
        <v>792</v>
      </c>
      <c r="F287" s="266" t="s">
        <v>793</v>
      </c>
      <c r="G287" s="267" t="s">
        <v>150</v>
      </c>
      <c r="H287" s="268">
        <v>0.53100000000000003</v>
      </c>
      <c r="I287" s="269"/>
      <c r="J287" s="270">
        <f>ROUND(I287*H287,2)</f>
        <v>0</v>
      </c>
      <c r="K287" s="266" t="s">
        <v>142</v>
      </c>
      <c r="L287" s="271"/>
      <c r="M287" s="272" t="s">
        <v>1</v>
      </c>
      <c r="N287" s="273" t="s">
        <v>42</v>
      </c>
      <c r="O287" s="91"/>
      <c r="P287" s="227">
        <f>O287*H287</f>
        <v>0</v>
      </c>
      <c r="Q287" s="227">
        <v>0.55000000000000004</v>
      </c>
      <c r="R287" s="227">
        <f>Q287*H287</f>
        <v>0.29205000000000003</v>
      </c>
      <c r="S287" s="227">
        <v>0</v>
      </c>
      <c r="T287" s="228">
        <f>S287*H287</f>
        <v>0</v>
      </c>
      <c r="U287" s="38"/>
      <c r="V287" s="38"/>
      <c r="W287" s="38"/>
      <c r="X287" s="38"/>
      <c r="Y287" s="38"/>
      <c r="Z287" s="38"/>
      <c r="AA287" s="38"/>
      <c r="AB287" s="38"/>
      <c r="AC287" s="38"/>
      <c r="AD287" s="38"/>
      <c r="AE287" s="38"/>
      <c r="AR287" s="229" t="s">
        <v>286</v>
      </c>
      <c r="AT287" s="229" t="s">
        <v>192</v>
      </c>
      <c r="AU287" s="229" t="s">
        <v>86</v>
      </c>
      <c r="AY287" s="17" t="s">
        <v>136</v>
      </c>
      <c r="BE287" s="230">
        <f>IF(N287="základní",J287,0)</f>
        <v>0</v>
      </c>
      <c r="BF287" s="230">
        <f>IF(N287="snížená",J287,0)</f>
        <v>0</v>
      </c>
      <c r="BG287" s="230">
        <f>IF(N287="zákl. přenesená",J287,0)</f>
        <v>0</v>
      </c>
      <c r="BH287" s="230">
        <f>IF(N287="sníž. přenesená",J287,0)</f>
        <v>0</v>
      </c>
      <c r="BI287" s="230">
        <f>IF(N287="nulová",J287,0)</f>
        <v>0</v>
      </c>
      <c r="BJ287" s="17" t="s">
        <v>33</v>
      </c>
      <c r="BK287" s="230">
        <f>ROUND(I287*H287,2)</f>
        <v>0</v>
      </c>
      <c r="BL287" s="17" t="s">
        <v>215</v>
      </c>
      <c r="BM287" s="229" t="s">
        <v>905</v>
      </c>
    </row>
    <row r="288" s="13" customFormat="1">
      <c r="A288" s="13"/>
      <c r="B288" s="231"/>
      <c r="C288" s="232"/>
      <c r="D288" s="233" t="s">
        <v>145</v>
      </c>
      <c r="E288" s="232"/>
      <c r="F288" s="235" t="s">
        <v>906</v>
      </c>
      <c r="G288" s="232"/>
      <c r="H288" s="236">
        <v>0.53100000000000003</v>
      </c>
      <c r="I288" s="237"/>
      <c r="J288" s="232"/>
      <c r="K288" s="232"/>
      <c r="L288" s="238"/>
      <c r="M288" s="239"/>
      <c r="N288" s="240"/>
      <c r="O288" s="240"/>
      <c r="P288" s="240"/>
      <c r="Q288" s="240"/>
      <c r="R288" s="240"/>
      <c r="S288" s="240"/>
      <c r="T288" s="241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42" t="s">
        <v>145</v>
      </c>
      <c r="AU288" s="242" t="s">
        <v>86</v>
      </c>
      <c r="AV288" s="13" t="s">
        <v>86</v>
      </c>
      <c r="AW288" s="13" t="s">
        <v>4</v>
      </c>
      <c r="AX288" s="13" t="s">
        <v>33</v>
      </c>
      <c r="AY288" s="242" t="s">
        <v>136</v>
      </c>
    </row>
    <row r="289" s="2" customFormat="1" ht="37.8" customHeight="1">
      <c r="A289" s="38"/>
      <c r="B289" s="39"/>
      <c r="C289" s="218" t="s">
        <v>907</v>
      </c>
      <c r="D289" s="218" t="s">
        <v>138</v>
      </c>
      <c r="E289" s="219" t="s">
        <v>908</v>
      </c>
      <c r="F289" s="220" t="s">
        <v>909</v>
      </c>
      <c r="G289" s="221" t="s">
        <v>141</v>
      </c>
      <c r="H289" s="222">
        <v>8.9399999999999995</v>
      </c>
      <c r="I289" s="223"/>
      <c r="J289" s="224">
        <f>ROUND(I289*H289,2)</f>
        <v>0</v>
      </c>
      <c r="K289" s="220" t="s">
        <v>142</v>
      </c>
      <c r="L289" s="44"/>
      <c r="M289" s="225" t="s">
        <v>1</v>
      </c>
      <c r="N289" s="226" t="s">
        <v>42</v>
      </c>
      <c r="O289" s="91"/>
      <c r="P289" s="227">
        <f>O289*H289</f>
        <v>0</v>
      </c>
      <c r="Q289" s="227">
        <v>0.00027</v>
      </c>
      <c r="R289" s="227">
        <f>Q289*H289</f>
        <v>0.0024137999999999998</v>
      </c>
      <c r="S289" s="227">
        <v>0</v>
      </c>
      <c r="T289" s="228">
        <f>S289*H289</f>
        <v>0</v>
      </c>
      <c r="U289" s="38"/>
      <c r="V289" s="38"/>
      <c r="W289" s="38"/>
      <c r="X289" s="38"/>
      <c r="Y289" s="38"/>
      <c r="Z289" s="38"/>
      <c r="AA289" s="38"/>
      <c r="AB289" s="38"/>
      <c r="AC289" s="38"/>
      <c r="AD289" s="38"/>
      <c r="AE289" s="38"/>
      <c r="AR289" s="229" t="s">
        <v>215</v>
      </c>
      <c r="AT289" s="229" t="s">
        <v>138</v>
      </c>
      <c r="AU289" s="229" t="s">
        <v>86</v>
      </c>
      <c r="AY289" s="17" t="s">
        <v>136</v>
      </c>
      <c r="BE289" s="230">
        <f>IF(N289="základní",J289,0)</f>
        <v>0</v>
      </c>
      <c r="BF289" s="230">
        <f>IF(N289="snížená",J289,0)</f>
        <v>0</v>
      </c>
      <c r="BG289" s="230">
        <f>IF(N289="zákl. přenesená",J289,0)</f>
        <v>0</v>
      </c>
      <c r="BH289" s="230">
        <f>IF(N289="sníž. přenesená",J289,0)</f>
        <v>0</v>
      </c>
      <c r="BI289" s="230">
        <f>IF(N289="nulová",J289,0)</f>
        <v>0</v>
      </c>
      <c r="BJ289" s="17" t="s">
        <v>33</v>
      </c>
      <c r="BK289" s="230">
        <f>ROUND(I289*H289,2)</f>
        <v>0</v>
      </c>
      <c r="BL289" s="17" t="s">
        <v>215</v>
      </c>
      <c r="BM289" s="229" t="s">
        <v>910</v>
      </c>
    </row>
    <row r="290" s="13" customFormat="1">
      <c r="A290" s="13"/>
      <c r="B290" s="231"/>
      <c r="C290" s="232"/>
      <c r="D290" s="233" t="s">
        <v>145</v>
      </c>
      <c r="E290" s="234" t="s">
        <v>1</v>
      </c>
      <c r="F290" s="235" t="s">
        <v>911</v>
      </c>
      <c r="G290" s="232"/>
      <c r="H290" s="236">
        <v>3.2400000000000002</v>
      </c>
      <c r="I290" s="237"/>
      <c r="J290" s="232"/>
      <c r="K290" s="232"/>
      <c r="L290" s="238"/>
      <c r="M290" s="239"/>
      <c r="N290" s="240"/>
      <c r="O290" s="240"/>
      <c r="P290" s="240"/>
      <c r="Q290" s="240"/>
      <c r="R290" s="240"/>
      <c r="S290" s="240"/>
      <c r="T290" s="241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42" t="s">
        <v>145</v>
      </c>
      <c r="AU290" s="242" t="s">
        <v>86</v>
      </c>
      <c r="AV290" s="13" t="s">
        <v>86</v>
      </c>
      <c r="AW290" s="13" t="s">
        <v>32</v>
      </c>
      <c r="AX290" s="13" t="s">
        <v>77</v>
      </c>
      <c r="AY290" s="242" t="s">
        <v>136</v>
      </c>
    </row>
    <row r="291" s="13" customFormat="1">
      <c r="A291" s="13"/>
      <c r="B291" s="231"/>
      <c r="C291" s="232"/>
      <c r="D291" s="233" t="s">
        <v>145</v>
      </c>
      <c r="E291" s="234" t="s">
        <v>1</v>
      </c>
      <c r="F291" s="235" t="s">
        <v>912</v>
      </c>
      <c r="G291" s="232"/>
      <c r="H291" s="236">
        <v>5.7000000000000002</v>
      </c>
      <c r="I291" s="237"/>
      <c r="J291" s="232"/>
      <c r="K291" s="232"/>
      <c r="L291" s="238"/>
      <c r="M291" s="239"/>
      <c r="N291" s="240"/>
      <c r="O291" s="240"/>
      <c r="P291" s="240"/>
      <c r="Q291" s="240"/>
      <c r="R291" s="240"/>
      <c r="S291" s="240"/>
      <c r="T291" s="241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42" t="s">
        <v>145</v>
      </c>
      <c r="AU291" s="242" t="s">
        <v>86</v>
      </c>
      <c r="AV291" s="13" t="s">
        <v>86</v>
      </c>
      <c r="AW291" s="13" t="s">
        <v>32</v>
      </c>
      <c r="AX291" s="13" t="s">
        <v>77</v>
      </c>
      <c r="AY291" s="242" t="s">
        <v>136</v>
      </c>
    </row>
    <row r="292" s="14" customFormat="1">
      <c r="A292" s="14"/>
      <c r="B292" s="243"/>
      <c r="C292" s="244"/>
      <c r="D292" s="233" t="s">
        <v>145</v>
      </c>
      <c r="E292" s="245" t="s">
        <v>1</v>
      </c>
      <c r="F292" s="246" t="s">
        <v>147</v>
      </c>
      <c r="G292" s="244"/>
      <c r="H292" s="247">
        <v>8.9399999999999995</v>
      </c>
      <c r="I292" s="248"/>
      <c r="J292" s="244"/>
      <c r="K292" s="244"/>
      <c r="L292" s="249"/>
      <c r="M292" s="250"/>
      <c r="N292" s="251"/>
      <c r="O292" s="251"/>
      <c r="P292" s="251"/>
      <c r="Q292" s="251"/>
      <c r="R292" s="251"/>
      <c r="S292" s="251"/>
      <c r="T292" s="252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53" t="s">
        <v>145</v>
      </c>
      <c r="AU292" s="253" t="s">
        <v>86</v>
      </c>
      <c r="AV292" s="14" t="s">
        <v>143</v>
      </c>
      <c r="AW292" s="14" t="s">
        <v>32</v>
      </c>
      <c r="AX292" s="14" t="s">
        <v>33</v>
      </c>
      <c r="AY292" s="253" t="s">
        <v>136</v>
      </c>
    </row>
    <row r="293" s="2" customFormat="1" ht="24.15" customHeight="1">
      <c r="A293" s="38"/>
      <c r="B293" s="39"/>
      <c r="C293" s="264" t="s">
        <v>913</v>
      </c>
      <c r="D293" s="264" t="s">
        <v>192</v>
      </c>
      <c r="E293" s="265" t="s">
        <v>914</v>
      </c>
      <c r="F293" s="266" t="s">
        <v>915</v>
      </c>
      <c r="G293" s="267" t="s">
        <v>141</v>
      </c>
      <c r="H293" s="268">
        <v>8.9399999999999995</v>
      </c>
      <c r="I293" s="269"/>
      <c r="J293" s="270">
        <f>ROUND(I293*H293,2)</f>
        <v>0</v>
      </c>
      <c r="K293" s="266" t="s">
        <v>142</v>
      </c>
      <c r="L293" s="271"/>
      <c r="M293" s="272" t="s">
        <v>1</v>
      </c>
      <c r="N293" s="273" t="s">
        <v>42</v>
      </c>
      <c r="O293" s="91"/>
      <c r="P293" s="227">
        <f>O293*H293</f>
        <v>0</v>
      </c>
      <c r="Q293" s="227">
        <v>0.033329999999999999</v>
      </c>
      <c r="R293" s="227">
        <f>Q293*H293</f>
        <v>0.29797019999999996</v>
      </c>
      <c r="S293" s="227">
        <v>0</v>
      </c>
      <c r="T293" s="228">
        <f>S293*H293</f>
        <v>0</v>
      </c>
      <c r="U293" s="38"/>
      <c r="V293" s="38"/>
      <c r="W293" s="38"/>
      <c r="X293" s="38"/>
      <c r="Y293" s="38"/>
      <c r="Z293" s="38"/>
      <c r="AA293" s="38"/>
      <c r="AB293" s="38"/>
      <c r="AC293" s="38"/>
      <c r="AD293" s="38"/>
      <c r="AE293" s="38"/>
      <c r="AR293" s="229" t="s">
        <v>286</v>
      </c>
      <c r="AT293" s="229" t="s">
        <v>192</v>
      </c>
      <c r="AU293" s="229" t="s">
        <v>86</v>
      </c>
      <c r="AY293" s="17" t="s">
        <v>136</v>
      </c>
      <c r="BE293" s="230">
        <f>IF(N293="základní",J293,0)</f>
        <v>0</v>
      </c>
      <c r="BF293" s="230">
        <f>IF(N293="snížená",J293,0)</f>
        <v>0</v>
      </c>
      <c r="BG293" s="230">
        <f>IF(N293="zákl. přenesená",J293,0)</f>
        <v>0</v>
      </c>
      <c r="BH293" s="230">
        <f>IF(N293="sníž. přenesená",J293,0)</f>
        <v>0</v>
      </c>
      <c r="BI293" s="230">
        <f>IF(N293="nulová",J293,0)</f>
        <v>0</v>
      </c>
      <c r="BJ293" s="17" t="s">
        <v>33</v>
      </c>
      <c r="BK293" s="230">
        <f>ROUND(I293*H293,2)</f>
        <v>0</v>
      </c>
      <c r="BL293" s="17" t="s">
        <v>215</v>
      </c>
      <c r="BM293" s="229" t="s">
        <v>916</v>
      </c>
    </row>
    <row r="294" s="2" customFormat="1" ht="37.8" customHeight="1">
      <c r="A294" s="38"/>
      <c r="B294" s="39"/>
      <c r="C294" s="218" t="s">
        <v>917</v>
      </c>
      <c r="D294" s="218" t="s">
        <v>138</v>
      </c>
      <c r="E294" s="219" t="s">
        <v>918</v>
      </c>
      <c r="F294" s="220" t="s">
        <v>919</v>
      </c>
      <c r="G294" s="221" t="s">
        <v>232</v>
      </c>
      <c r="H294" s="222">
        <v>2</v>
      </c>
      <c r="I294" s="223"/>
      <c r="J294" s="224">
        <f>ROUND(I294*H294,2)</f>
        <v>0</v>
      </c>
      <c r="K294" s="220" t="s">
        <v>142</v>
      </c>
      <c r="L294" s="44"/>
      <c r="M294" s="225" t="s">
        <v>1</v>
      </c>
      <c r="N294" s="226" t="s">
        <v>42</v>
      </c>
      <c r="O294" s="91"/>
      <c r="P294" s="227">
        <f>O294*H294</f>
        <v>0</v>
      </c>
      <c r="Q294" s="227">
        <v>0.00089999999999999998</v>
      </c>
      <c r="R294" s="227">
        <f>Q294*H294</f>
        <v>0.0018</v>
      </c>
      <c r="S294" s="227">
        <v>0</v>
      </c>
      <c r="T294" s="228">
        <f>S294*H294</f>
        <v>0</v>
      </c>
      <c r="U294" s="38"/>
      <c r="V294" s="38"/>
      <c r="W294" s="38"/>
      <c r="X294" s="38"/>
      <c r="Y294" s="38"/>
      <c r="Z294" s="38"/>
      <c r="AA294" s="38"/>
      <c r="AB294" s="38"/>
      <c r="AC294" s="38"/>
      <c r="AD294" s="38"/>
      <c r="AE294" s="38"/>
      <c r="AR294" s="229" t="s">
        <v>215</v>
      </c>
      <c r="AT294" s="229" t="s">
        <v>138</v>
      </c>
      <c r="AU294" s="229" t="s">
        <v>86</v>
      </c>
      <c r="AY294" s="17" t="s">
        <v>136</v>
      </c>
      <c r="BE294" s="230">
        <f>IF(N294="základní",J294,0)</f>
        <v>0</v>
      </c>
      <c r="BF294" s="230">
        <f>IF(N294="snížená",J294,0)</f>
        <v>0</v>
      </c>
      <c r="BG294" s="230">
        <f>IF(N294="zákl. přenesená",J294,0)</f>
        <v>0</v>
      </c>
      <c r="BH294" s="230">
        <f>IF(N294="sníž. přenesená",J294,0)</f>
        <v>0</v>
      </c>
      <c r="BI294" s="230">
        <f>IF(N294="nulová",J294,0)</f>
        <v>0</v>
      </c>
      <c r="BJ294" s="17" t="s">
        <v>33</v>
      </c>
      <c r="BK294" s="230">
        <f>ROUND(I294*H294,2)</f>
        <v>0</v>
      </c>
      <c r="BL294" s="17" t="s">
        <v>215</v>
      </c>
      <c r="BM294" s="229" t="s">
        <v>920</v>
      </c>
    </row>
    <row r="295" s="2" customFormat="1" ht="33" customHeight="1">
      <c r="A295" s="38"/>
      <c r="B295" s="39"/>
      <c r="C295" s="264" t="s">
        <v>921</v>
      </c>
      <c r="D295" s="264" t="s">
        <v>192</v>
      </c>
      <c r="E295" s="265" t="s">
        <v>922</v>
      </c>
      <c r="F295" s="266" t="s">
        <v>923</v>
      </c>
      <c r="G295" s="267" t="s">
        <v>141</v>
      </c>
      <c r="H295" s="268">
        <v>7.7400000000000002</v>
      </c>
      <c r="I295" s="269"/>
      <c r="J295" s="270">
        <f>ROUND(I295*H295,2)</f>
        <v>0</v>
      </c>
      <c r="K295" s="266" t="s">
        <v>142</v>
      </c>
      <c r="L295" s="271"/>
      <c r="M295" s="272" t="s">
        <v>1</v>
      </c>
      <c r="N295" s="273" t="s">
        <v>42</v>
      </c>
      <c r="O295" s="91"/>
      <c r="P295" s="227">
        <f>O295*H295</f>
        <v>0</v>
      </c>
      <c r="Q295" s="227">
        <v>0.024230000000000002</v>
      </c>
      <c r="R295" s="227">
        <f>Q295*H295</f>
        <v>0.18754020000000002</v>
      </c>
      <c r="S295" s="227">
        <v>0</v>
      </c>
      <c r="T295" s="228">
        <f>S295*H295</f>
        <v>0</v>
      </c>
      <c r="U295" s="38"/>
      <c r="V295" s="38"/>
      <c r="W295" s="38"/>
      <c r="X295" s="38"/>
      <c r="Y295" s="38"/>
      <c r="Z295" s="38"/>
      <c r="AA295" s="38"/>
      <c r="AB295" s="38"/>
      <c r="AC295" s="38"/>
      <c r="AD295" s="38"/>
      <c r="AE295" s="38"/>
      <c r="AR295" s="229" t="s">
        <v>286</v>
      </c>
      <c r="AT295" s="229" t="s">
        <v>192</v>
      </c>
      <c r="AU295" s="229" t="s">
        <v>86</v>
      </c>
      <c r="AY295" s="17" t="s">
        <v>136</v>
      </c>
      <c r="BE295" s="230">
        <f>IF(N295="základní",J295,0)</f>
        <v>0</v>
      </c>
      <c r="BF295" s="230">
        <f>IF(N295="snížená",J295,0)</f>
        <v>0</v>
      </c>
      <c r="BG295" s="230">
        <f>IF(N295="zákl. přenesená",J295,0)</f>
        <v>0</v>
      </c>
      <c r="BH295" s="230">
        <f>IF(N295="sníž. přenesená",J295,0)</f>
        <v>0</v>
      </c>
      <c r="BI295" s="230">
        <f>IF(N295="nulová",J295,0)</f>
        <v>0</v>
      </c>
      <c r="BJ295" s="17" t="s">
        <v>33</v>
      </c>
      <c r="BK295" s="230">
        <f>ROUND(I295*H295,2)</f>
        <v>0</v>
      </c>
      <c r="BL295" s="17" t="s">
        <v>215</v>
      </c>
      <c r="BM295" s="229" t="s">
        <v>924</v>
      </c>
    </row>
    <row r="296" s="13" customFormat="1">
      <c r="A296" s="13"/>
      <c r="B296" s="231"/>
      <c r="C296" s="232"/>
      <c r="D296" s="233" t="s">
        <v>145</v>
      </c>
      <c r="E296" s="234" t="s">
        <v>1</v>
      </c>
      <c r="F296" s="235" t="s">
        <v>925</v>
      </c>
      <c r="G296" s="232"/>
      <c r="H296" s="236">
        <v>4.2999999999999998</v>
      </c>
      <c r="I296" s="237"/>
      <c r="J296" s="232"/>
      <c r="K296" s="232"/>
      <c r="L296" s="238"/>
      <c r="M296" s="239"/>
      <c r="N296" s="240"/>
      <c r="O296" s="240"/>
      <c r="P296" s="240"/>
      <c r="Q296" s="240"/>
      <c r="R296" s="240"/>
      <c r="S296" s="240"/>
      <c r="T296" s="241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42" t="s">
        <v>145</v>
      </c>
      <c r="AU296" s="242" t="s">
        <v>86</v>
      </c>
      <c r="AV296" s="13" t="s">
        <v>86</v>
      </c>
      <c r="AW296" s="13" t="s">
        <v>32</v>
      </c>
      <c r="AX296" s="13" t="s">
        <v>77</v>
      </c>
      <c r="AY296" s="242" t="s">
        <v>136</v>
      </c>
    </row>
    <row r="297" s="14" customFormat="1">
      <c r="A297" s="14"/>
      <c r="B297" s="243"/>
      <c r="C297" s="244"/>
      <c r="D297" s="233" t="s">
        <v>145</v>
      </c>
      <c r="E297" s="245" t="s">
        <v>1</v>
      </c>
      <c r="F297" s="246" t="s">
        <v>147</v>
      </c>
      <c r="G297" s="244"/>
      <c r="H297" s="247">
        <v>4.2999999999999998</v>
      </c>
      <c r="I297" s="248"/>
      <c r="J297" s="244"/>
      <c r="K297" s="244"/>
      <c r="L297" s="249"/>
      <c r="M297" s="250"/>
      <c r="N297" s="251"/>
      <c r="O297" s="251"/>
      <c r="P297" s="251"/>
      <c r="Q297" s="251"/>
      <c r="R297" s="251"/>
      <c r="S297" s="251"/>
      <c r="T297" s="252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53" t="s">
        <v>145</v>
      </c>
      <c r="AU297" s="253" t="s">
        <v>86</v>
      </c>
      <c r="AV297" s="14" t="s">
        <v>143</v>
      </c>
      <c r="AW297" s="14" t="s">
        <v>32</v>
      </c>
      <c r="AX297" s="14" t="s">
        <v>33</v>
      </c>
      <c r="AY297" s="253" t="s">
        <v>136</v>
      </c>
    </row>
    <row r="298" s="13" customFormat="1">
      <c r="A298" s="13"/>
      <c r="B298" s="231"/>
      <c r="C298" s="232"/>
      <c r="D298" s="233" t="s">
        <v>145</v>
      </c>
      <c r="E298" s="232"/>
      <c r="F298" s="235" t="s">
        <v>926</v>
      </c>
      <c r="G298" s="232"/>
      <c r="H298" s="236">
        <v>7.7400000000000002</v>
      </c>
      <c r="I298" s="237"/>
      <c r="J298" s="232"/>
      <c r="K298" s="232"/>
      <c r="L298" s="238"/>
      <c r="M298" s="239"/>
      <c r="N298" s="240"/>
      <c r="O298" s="240"/>
      <c r="P298" s="240"/>
      <c r="Q298" s="240"/>
      <c r="R298" s="240"/>
      <c r="S298" s="240"/>
      <c r="T298" s="241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42" t="s">
        <v>145</v>
      </c>
      <c r="AU298" s="242" t="s">
        <v>86</v>
      </c>
      <c r="AV298" s="13" t="s">
        <v>86</v>
      </c>
      <c r="AW298" s="13" t="s">
        <v>4</v>
      </c>
      <c r="AX298" s="13" t="s">
        <v>33</v>
      </c>
      <c r="AY298" s="242" t="s">
        <v>136</v>
      </c>
    </row>
    <row r="299" s="2" customFormat="1" ht="44.25" customHeight="1">
      <c r="A299" s="38"/>
      <c r="B299" s="39"/>
      <c r="C299" s="218" t="s">
        <v>927</v>
      </c>
      <c r="D299" s="218" t="s">
        <v>138</v>
      </c>
      <c r="E299" s="219" t="s">
        <v>928</v>
      </c>
      <c r="F299" s="220" t="s">
        <v>929</v>
      </c>
      <c r="G299" s="221" t="s">
        <v>378</v>
      </c>
      <c r="H299" s="222">
        <v>1.978</v>
      </c>
      <c r="I299" s="223"/>
      <c r="J299" s="224">
        <f>ROUND(I299*H299,2)</f>
        <v>0</v>
      </c>
      <c r="K299" s="220" t="s">
        <v>142</v>
      </c>
      <c r="L299" s="44"/>
      <c r="M299" s="225" t="s">
        <v>1</v>
      </c>
      <c r="N299" s="226" t="s">
        <v>42</v>
      </c>
      <c r="O299" s="91"/>
      <c r="P299" s="227">
        <f>O299*H299</f>
        <v>0</v>
      </c>
      <c r="Q299" s="227">
        <v>0</v>
      </c>
      <c r="R299" s="227">
        <f>Q299*H299</f>
        <v>0</v>
      </c>
      <c r="S299" s="227">
        <v>0</v>
      </c>
      <c r="T299" s="228">
        <f>S299*H299</f>
        <v>0</v>
      </c>
      <c r="U299" s="38"/>
      <c r="V299" s="38"/>
      <c r="W299" s="38"/>
      <c r="X299" s="38"/>
      <c r="Y299" s="38"/>
      <c r="Z299" s="38"/>
      <c r="AA299" s="38"/>
      <c r="AB299" s="38"/>
      <c r="AC299" s="38"/>
      <c r="AD299" s="38"/>
      <c r="AE299" s="38"/>
      <c r="AR299" s="229" t="s">
        <v>215</v>
      </c>
      <c r="AT299" s="229" t="s">
        <v>138</v>
      </c>
      <c r="AU299" s="229" t="s">
        <v>86</v>
      </c>
      <c r="AY299" s="17" t="s">
        <v>136</v>
      </c>
      <c r="BE299" s="230">
        <f>IF(N299="základní",J299,0)</f>
        <v>0</v>
      </c>
      <c r="BF299" s="230">
        <f>IF(N299="snížená",J299,0)</f>
        <v>0</v>
      </c>
      <c r="BG299" s="230">
        <f>IF(N299="zákl. přenesená",J299,0)</f>
        <v>0</v>
      </c>
      <c r="BH299" s="230">
        <f>IF(N299="sníž. přenesená",J299,0)</f>
        <v>0</v>
      </c>
      <c r="BI299" s="230">
        <f>IF(N299="nulová",J299,0)</f>
        <v>0</v>
      </c>
      <c r="BJ299" s="17" t="s">
        <v>33</v>
      </c>
      <c r="BK299" s="230">
        <f>ROUND(I299*H299,2)</f>
        <v>0</v>
      </c>
      <c r="BL299" s="17" t="s">
        <v>215</v>
      </c>
      <c r="BM299" s="229" t="s">
        <v>930</v>
      </c>
    </row>
    <row r="300" s="12" customFormat="1" ht="22.8" customHeight="1">
      <c r="A300" s="12"/>
      <c r="B300" s="202"/>
      <c r="C300" s="203"/>
      <c r="D300" s="204" t="s">
        <v>76</v>
      </c>
      <c r="E300" s="216" t="s">
        <v>931</v>
      </c>
      <c r="F300" s="216" t="s">
        <v>932</v>
      </c>
      <c r="G300" s="203"/>
      <c r="H300" s="203"/>
      <c r="I300" s="206"/>
      <c r="J300" s="217">
        <f>BK300</f>
        <v>0</v>
      </c>
      <c r="K300" s="203"/>
      <c r="L300" s="208"/>
      <c r="M300" s="209"/>
      <c r="N300" s="210"/>
      <c r="O300" s="210"/>
      <c r="P300" s="211">
        <f>SUM(P301:P313)</f>
        <v>0</v>
      </c>
      <c r="Q300" s="210"/>
      <c r="R300" s="211">
        <f>SUM(R301:R313)</f>
        <v>0.36219521999999998</v>
      </c>
      <c r="S300" s="210"/>
      <c r="T300" s="212">
        <f>SUM(T301:T313)</f>
        <v>0</v>
      </c>
      <c r="U300" s="12"/>
      <c r="V300" s="12"/>
      <c r="W300" s="12"/>
      <c r="X300" s="12"/>
      <c r="Y300" s="12"/>
      <c r="Z300" s="12"/>
      <c r="AA300" s="12"/>
      <c r="AB300" s="12"/>
      <c r="AC300" s="12"/>
      <c r="AD300" s="12"/>
      <c r="AE300" s="12"/>
      <c r="AR300" s="213" t="s">
        <v>86</v>
      </c>
      <c r="AT300" s="214" t="s">
        <v>76</v>
      </c>
      <c r="AU300" s="214" t="s">
        <v>33</v>
      </c>
      <c r="AY300" s="213" t="s">
        <v>136</v>
      </c>
      <c r="BK300" s="215">
        <f>SUM(BK301:BK313)</f>
        <v>0</v>
      </c>
    </row>
    <row r="301" s="2" customFormat="1" ht="16.5" customHeight="1">
      <c r="A301" s="38"/>
      <c r="B301" s="39"/>
      <c r="C301" s="218" t="s">
        <v>933</v>
      </c>
      <c r="D301" s="218" t="s">
        <v>138</v>
      </c>
      <c r="E301" s="219" t="s">
        <v>934</v>
      </c>
      <c r="F301" s="220" t="s">
        <v>935</v>
      </c>
      <c r="G301" s="221" t="s">
        <v>141</v>
      </c>
      <c r="H301" s="222">
        <v>39.5</v>
      </c>
      <c r="I301" s="223"/>
      <c r="J301" s="224">
        <f>ROUND(I301*H301,2)</f>
        <v>0</v>
      </c>
      <c r="K301" s="220" t="s">
        <v>142</v>
      </c>
      <c r="L301" s="44"/>
      <c r="M301" s="225" t="s">
        <v>1</v>
      </c>
      <c r="N301" s="226" t="s">
        <v>42</v>
      </c>
      <c r="O301" s="91"/>
      <c r="P301" s="227">
        <f>O301*H301</f>
        <v>0</v>
      </c>
      <c r="Q301" s="227">
        <v>0</v>
      </c>
      <c r="R301" s="227">
        <f>Q301*H301</f>
        <v>0</v>
      </c>
      <c r="S301" s="227">
        <v>0</v>
      </c>
      <c r="T301" s="228">
        <f>S301*H301</f>
        <v>0</v>
      </c>
      <c r="U301" s="38"/>
      <c r="V301" s="38"/>
      <c r="W301" s="38"/>
      <c r="X301" s="38"/>
      <c r="Y301" s="38"/>
      <c r="Z301" s="38"/>
      <c r="AA301" s="38"/>
      <c r="AB301" s="38"/>
      <c r="AC301" s="38"/>
      <c r="AD301" s="38"/>
      <c r="AE301" s="38"/>
      <c r="AR301" s="229" t="s">
        <v>215</v>
      </c>
      <c r="AT301" s="229" t="s">
        <v>138</v>
      </c>
      <c r="AU301" s="229" t="s">
        <v>86</v>
      </c>
      <c r="AY301" s="17" t="s">
        <v>136</v>
      </c>
      <c r="BE301" s="230">
        <f>IF(N301="základní",J301,0)</f>
        <v>0</v>
      </c>
      <c r="BF301" s="230">
        <f>IF(N301="snížená",J301,0)</f>
        <v>0</v>
      </c>
      <c r="BG301" s="230">
        <f>IF(N301="zákl. přenesená",J301,0)</f>
        <v>0</v>
      </c>
      <c r="BH301" s="230">
        <f>IF(N301="sníž. přenesená",J301,0)</f>
        <v>0</v>
      </c>
      <c r="BI301" s="230">
        <f>IF(N301="nulová",J301,0)</f>
        <v>0</v>
      </c>
      <c r="BJ301" s="17" t="s">
        <v>33</v>
      </c>
      <c r="BK301" s="230">
        <f>ROUND(I301*H301,2)</f>
        <v>0</v>
      </c>
      <c r="BL301" s="17" t="s">
        <v>215</v>
      </c>
      <c r="BM301" s="229" t="s">
        <v>936</v>
      </c>
    </row>
    <row r="302" s="2" customFormat="1" ht="24.15" customHeight="1">
      <c r="A302" s="38"/>
      <c r="B302" s="39"/>
      <c r="C302" s="218" t="s">
        <v>937</v>
      </c>
      <c r="D302" s="218" t="s">
        <v>138</v>
      </c>
      <c r="E302" s="219" t="s">
        <v>938</v>
      </c>
      <c r="F302" s="220" t="s">
        <v>939</v>
      </c>
      <c r="G302" s="221" t="s">
        <v>141</v>
      </c>
      <c r="H302" s="222">
        <v>39.5</v>
      </c>
      <c r="I302" s="223"/>
      <c r="J302" s="224">
        <f>ROUND(I302*H302,2)</f>
        <v>0</v>
      </c>
      <c r="K302" s="220" t="s">
        <v>142</v>
      </c>
      <c r="L302" s="44"/>
      <c r="M302" s="225" t="s">
        <v>1</v>
      </c>
      <c r="N302" s="226" t="s">
        <v>42</v>
      </c>
      <c r="O302" s="91"/>
      <c r="P302" s="227">
        <f>O302*H302</f>
        <v>0</v>
      </c>
      <c r="Q302" s="227">
        <v>0.00050000000000000001</v>
      </c>
      <c r="R302" s="227">
        <f>Q302*H302</f>
        <v>0.01975</v>
      </c>
      <c r="S302" s="227">
        <v>0</v>
      </c>
      <c r="T302" s="228">
        <f>S302*H302</f>
        <v>0</v>
      </c>
      <c r="U302" s="38"/>
      <c r="V302" s="38"/>
      <c r="W302" s="38"/>
      <c r="X302" s="38"/>
      <c r="Y302" s="38"/>
      <c r="Z302" s="38"/>
      <c r="AA302" s="38"/>
      <c r="AB302" s="38"/>
      <c r="AC302" s="38"/>
      <c r="AD302" s="38"/>
      <c r="AE302" s="38"/>
      <c r="AR302" s="229" t="s">
        <v>215</v>
      </c>
      <c r="AT302" s="229" t="s">
        <v>138</v>
      </c>
      <c r="AU302" s="229" t="s">
        <v>86</v>
      </c>
      <c r="AY302" s="17" t="s">
        <v>136</v>
      </c>
      <c r="BE302" s="230">
        <f>IF(N302="základní",J302,0)</f>
        <v>0</v>
      </c>
      <c r="BF302" s="230">
        <f>IF(N302="snížená",J302,0)</f>
        <v>0</v>
      </c>
      <c r="BG302" s="230">
        <f>IF(N302="zákl. přenesená",J302,0)</f>
        <v>0</v>
      </c>
      <c r="BH302" s="230">
        <f>IF(N302="sníž. přenesená",J302,0)</f>
        <v>0</v>
      </c>
      <c r="BI302" s="230">
        <f>IF(N302="nulová",J302,0)</f>
        <v>0</v>
      </c>
      <c r="BJ302" s="17" t="s">
        <v>33</v>
      </c>
      <c r="BK302" s="230">
        <f>ROUND(I302*H302,2)</f>
        <v>0</v>
      </c>
      <c r="BL302" s="17" t="s">
        <v>215</v>
      </c>
      <c r="BM302" s="229" t="s">
        <v>940</v>
      </c>
    </row>
    <row r="303" s="2" customFormat="1" ht="24.15" customHeight="1">
      <c r="A303" s="38"/>
      <c r="B303" s="39"/>
      <c r="C303" s="218" t="s">
        <v>941</v>
      </c>
      <c r="D303" s="218" t="s">
        <v>138</v>
      </c>
      <c r="E303" s="219" t="s">
        <v>942</v>
      </c>
      <c r="F303" s="220" t="s">
        <v>943</v>
      </c>
      <c r="G303" s="221" t="s">
        <v>141</v>
      </c>
      <c r="H303" s="222">
        <v>39.5</v>
      </c>
      <c r="I303" s="223"/>
      <c r="J303" s="224">
        <f>ROUND(I303*H303,2)</f>
        <v>0</v>
      </c>
      <c r="K303" s="220" t="s">
        <v>142</v>
      </c>
      <c r="L303" s="44"/>
      <c r="M303" s="225" t="s">
        <v>1</v>
      </c>
      <c r="N303" s="226" t="s">
        <v>42</v>
      </c>
      <c r="O303" s="91"/>
      <c r="P303" s="227">
        <f>O303*H303</f>
        <v>0</v>
      </c>
      <c r="Q303" s="227">
        <v>0.00012</v>
      </c>
      <c r="R303" s="227">
        <f>Q303*H303</f>
        <v>0.0047400000000000003</v>
      </c>
      <c r="S303" s="227">
        <v>0</v>
      </c>
      <c r="T303" s="228">
        <f>S303*H303</f>
        <v>0</v>
      </c>
      <c r="U303" s="38"/>
      <c r="V303" s="38"/>
      <c r="W303" s="38"/>
      <c r="X303" s="38"/>
      <c r="Y303" s="38"/>
      <c r="Z303" s="38"/>
      <c r="AA303" s="38"/>
      <c r="AB303" s="38"/>
      <c r="AC303" s="38"/>
      <c r="AD303" s="38"/>
      <c r="AE303" s="38"/>
      <c r="AR303" s="229" t="s">
        <v>215</v>
      </c>
      <c r="AT303" s="229" t="s">
        <v>138</v>
      </c>
      <c r="AU303" s="229" t="s">
        <v>86</v>
      </c>
      <c r="AY303" s="17" t="s">
        <v>136</v>
      </c>
      <c r="BE303" s="230">
        <f>IF(N303="základní",J303,0)</f>
        <v>0</v>
      </c>
      <c r="BF303" s="230">
        <f>IF(N303="snížená",J303,0)</f>
        <v>0</v>
      </c>
      <c r="BG303" s="230">
        <f>IF(N303="zákl. přenesená",J303,0)</f>
        <v>0</v>
      </c>
      <c r="BH303" s="230">
        <f>IF(N303="sníž. přenesená",J303,0)</f>
        <v>0</v>
      </c>
      <c r="BI303" s="230">
        <f>IF(N303="nulová",J303,0)</f>
        <v>0</v>
      </c>
      <c r="BJ303" s="17" t="s">
        <v>33</v>
      </c>
      <c r="BK303" s="230">
        <f>ROUND(I303*H303,2)</f>
        <v>0</v>
      </c>
      <c r="BL303" s="17" t="s">
        <v>215</v>
      </c>
      <c r="BM303" s="229" t="s">
        <v>944</v>
      </c>
    </row>
    <row r="304" s="2" customFormat="1" ht="33" customHeight="1">
      <c r="A304" s="38"/>
      <c r="B304" s="39"/>
      <c r="C304" s="218" t="s">
        <v>945</v>
      </c>
      <c r="D304" s="218" t="s">
        <v>138</v>
      </c>
      <c r="E304" s="219" t="s">
        <v>946</v>
      </c>
      <c r="F304" s="220" t="s">
        <v>947</v>
      </c>
      <c r="G304" s="221" t="s">
        <v>141</v>
      </c>
      <c r="H304" s="222">
        <v>39.5</v>
      </c>
      <c r="I304" s="223"/>
      <c r="J304" s="224">
        <f>ROUND(I304*H304,2)</f>
        <v>0</v>
      </c>
      <c r="K304" s="220" t="s">
        <v>142</v>
      </c>
      <c r="L304" s="44"/>
      <c r="M304" s="225" t="s">
        <v>1</v>
      </c>
      <c r="N304" s="226" t="s">
        <v>42</v>
      </c>
      <c r="O304" s="91"/>
      <c r="P304" s="227">
        <f>O304*H304</f>
        <v>0</v>
      </c>
      <c r="Q304" s="227">
        <v>0.0045500000000000002</v>
      </c>
      <c r="R304" s="227">
        <f>Q304*H304</f>
        <v>0.179725</v>
      </c>
      <c r="S304" s="227">
        <v>0</v>
      </c>
      <c r="T304" s="228">
        <f>S304*H304</f>
        <v>0</v>
      </c>
      <c r="U304" s="38"/>
      <c r="V304" s="38"/>
      <c r="W304" s="38"/>
      <c r="X304" s="38"/>
      <c r="Y304" s="38"/>
      <c r="Z304" s="38"/>
      <c r="AA304" s="38"/>
      <c r="AB304" s="38"/>
      <c r="AC304" s="38"/>
      <c r="AD304" s="38"/>
      <c r="AE304" s="38"/>
      <c r="AR304" s="229" t="s">
        <v>215</v>
      </c>
      <c r="AT304" s="229" t="s">
        <v>138</v>
      </c>
      <c r="AU304" s="229" t="s">
        <v>86</v>
      </c>
      <c r="AY304" s="17" t="s">
        <v>136</v>
      </c>
      <c r="BE304" s="230">
        <f>IF(N304="základní",J304,0)</f>
        <v>0</v>
      </c>
      <c r="BF304" s="230">
        <f>IF(N304="snížená",J304,0)</f>
        <v>0</v>
      </c>
      <c r="BG304" s="230">
        <f>IF(N304="zákl. přenesená",J304,0)</f>
        <v>0</v>
      </c>
      <c r="BH304" s="230">
        <f>IF(N304="sníž. přenesená",J304,0)</f>
        <v>0</v>
      </c>
      <c r="BI304" s="230">
        <f>IF(N304="nulová",J304,0)</f>
        <v>0</v>
      </c>
      <c r="BJ304" s="17" t="s">
        <v>33</v>
      </c>
      <c r="BK304" s="230">
        <f>ROUND(I304*H304,2)</f>
        <v>0</v>
      </c>
      <c r="BL304" s="17" t="s">
        <v>215</v>
      </c>
      <c r="BM304" s="229" t="s">
        <v>948</v>
      </c>
    </row>
    <row r="305" s="2" customFormat="1" ht="24.15" customHeight="1">
      <c r="A305" s="38"/>
      <c r="B305" s="39"/>
      <c r="C305" s="218" t="s">
        <v>949</v>
      </c>
      <c r="D305" s="218" t="s">
        <v>138</v>
      </c>
      <c r="E305" s="219" t="s">
        <v>950</v>
      </c>
      <c r="F305" s="220" t="s">
        <v>951</v>
      </c>
      <c r="G305" s="221" t="s">
        <v>141</v>
      </c>
      <c r="H305" s="222">
        <v>39.5</v>
      </c>
      <c r="I305" s="223"/>
      <c r="J305" s="224">
        <f>ROUND(I305*H305,2)</f>
        <v>0</v>
      </c>
      <c r="K305" s="220" t="s">
        <v>142</v>
      </c>
      <c r="L305" s="44"/>
      <c r="M305" s="225" t="s">
        <v>1</v>
      </c>
      <c r="N305" s="226" t="s">
        <v>42</v>
      </c>
      <c r="O305" s="91"/>
      <c r="P305" s="227">
        <f>O305*H305</f>
        <v>0</v>
      </c>
      <c r="Q305" s="227">
        <v>0.00069999999999999999</v>
      </c>
      <c r="R305" s="227">
        <f>Q305*H305</f>
        <v>0.027650000000000001</v>
      </c>
      <c r="S305" s="227">
        <v>0</v>
      </c>
      <c r="T305" s="228">
        <f>S305*H305</f>
        <v>0</v>
      </c>
      <c r="U305" s="38"/>
      <c r="V305" s="38"/>
      <c r="W305" s="38"/>
      <c r="X305" s="38"/>
      <c r="Y305" s="38"/>
      <c r="Z305" s="38"/>
      <c r="AA305" s="38"/>
      <c r="AB305" s="38"/>
      <c r="AC305" s="38"/>
      <c r="AD305" s="38"/>
      <c r="AE305" s="38"/>
      <c r="AR305" s="229" t="s">
        <v>215</v>
      </c>
      <c r="AT305" s="229" t="s">
        <v>138</v>
      </c>
      <c r="AU305" s="229" t="s">
        <v>86</v>
      </c>
      <c r="AY305" s="17" t="s">
        <v>136</v>
      </c>
      <c r="BE305" s="230">
        <f>IF(N305="základní",J305,0)</f>
        <v>0</v>
      </c>
      <c r="BF305" s="230">
        <f>IF(N305="snížená",J305,0)</f>
        <v>0</v>
      </c>
      <c r="BG305" s="230">
        <f>IF(N305="zákl. přenesená",J305,0)</f>
        <v>0</v>
      </c>
      <c r="BH305" s="230">
        <f>IF(N305="sníž. přenesená",J305,0)</f>
        <v>0</v>
      </c>
      <c r="BI305" s="230">
        <f>IF(N305="nulová",J305,0)</f>
        <v>0</v>
      </c>
      <c r="BJ305" s="17" t="s">
        <v>33</v>
      </c>
      <c r="BK305" s="230">
        <f>ROUND(I305*H305,2)</f>
        <v>0</v>
      </c>
      <c r="BL305" s="17" t="s">
        <v>215</v>
      </c>
      <c r="BM305" s="229" t="s">
        <v>952</v>
      </c>
    </row>
    <row r="306" s="2" customFormat="1" ht="37.8" customHeight="1">
      <c r="A306" s="38"/>
      <c r="B306" s="39"/>
      <c r="C306" s="264" t="s">
        <v>953</v>
      </c>
      <c r="D306" s="264" t="s">
        <v>192</v>
      </c>
      <c r="E306" s="265" t="s">
        <v>954</v>
      </c>
      <c r="F306" s="266" t="s">
        <v>955</v>
      </c>
      <c r="G306" s="267" t="s">
        <v>141</v>
      </c>
      <c r="H306" s="268">
        <v>43.450000000000003</v>
      </c>
      <c r="I306" s="269"/>
      <c r="J306" s="270">
        <f>ROUND(I306*H306,2)</f>
        <v>0</v>
      </c>
      <c r="K306" s="266" t="s">
        <v>142</v>
      </c>
      <c r="L306" s="271"/>
      <c r="M306" s="272" t="s">
        <v>1</v>
      </c>
      <c r="N306" s="273" t="s">
        <v>42</v>
      </c>
      <c r="O306" s="91"/>
      <c r="P306" s="227">
        <f>O306*H306</f>
        <v>0</v>
      </c>
      <c r="Q306" s="227">
        <v>0.0027499999999999998</v>
      </c>
      <c r="R306" s="227">
        <f>Q306*H306</f>
        <v>0.1194875</v>
      </c>
      <c r="S306" s="227">
        <v>0</v>
      </c>
      <c r="T306" s="228">
        <f>S306*H306</f>
        <v>0</v>
      </c>
      <c r="U306" s="38"/>
      <c r="V306" s="38"/>
      <c r="W306" s="38"/>
      <c r="X306" s="38"/>
      <c r="Y306" s="38"/>
      <c r="Z306" s="38"/>
      <c r="AA306" s="38"/>
      <c r="AB306" s="38"/>
      <c r="AC306" s="38"/>
      <c r="AD306" s="38"/>
      <c r="AE306" s="38"/>
      <c r="AR306" s="229" t="s">
        <v>286</v>
      </c>
      <c r="AT306" s="229" t="s">
        <v>192</v>
      </c>
      <c r="AU306" s="229" t="s">
        <v>86</v>
      </c>
      <c r="AY306" s="17" t="s">
        <v>136</v>
      </c>
      <c r="BE306" s="230">
        <f>IF(N306="základní",J306,0)</f>
        <v>0</v>
      </c>
      <c r="BF306" s="230">
        <f>IF(N306="snížená",J306,0)</f>
        <v>0</v>
      </c>
      <c r="BG306" s="230">
        <f>IF(N306="zákl. přenesená",J306,0)</f>
        <v>0</v>
      </c>
      <c r="BH306" s="230">
        <f>IF(N306="sníž. přenesená",J306,0)</f>
        <v>0</v>
      </c>
      <c r="BI306" s="230">
        <f>IF(N306="nulová",J306,0)</f>
        <v>0</v>
      </c>
      <c r="BJ306" s="17" t="s">
        <v>33</v>
      </c>
      <c r="BK306" s="230">
        <f>ROUND(I306*H306,2)</f>
        <v>0</v>
      </c>
      <c r="BL306" s="17" t="s">
        <v>215</v>
      </c>
      <c r="BM306" s="229" t="s">
        <v>956</v>
      </c>
    </row>
    <row r="307" s="13" customFormat="1">
      <c r="A307" s="13"/>
      <c r="B307" s="231"/>
      <c r="C307" s="232"/>
      <c r="D307" s="233" t="s">
        <v>145</v>
      </c>
      <c r="E307" s="232"/>
      <c r="F307" s="235" t="s">
        <v>957</v>
      </c>
      <c r="G307" s="232"/>
      <c r="H307" s="236">
        <v>43.450000000000003</v>
      </c>
      <c r="I307" s="237"/>
      <c r="J307" s="232"/>
      <c r="K307" s="232"/>
      <c r="L307" s="238"/>
      <c r="M307" s="239"/>
      <c r="N307" s="240"/>
      <c r="O307" s="240"/>
      <c r="P307" s="240"/>
      <c r="Q307" s="240"/>
      <c r="R307" s="240"/>
      <c r="S307" s="240"/>
      <c r="T307" s="241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42" t="s">
        <v>145</v>
      </c>
      <c r="AU307" s="242" t="s">
        <v>86</v>
      </c>
      <c r="AV307" s="13" t="s">
        <v>86</v>
      </c>
      <c r="AW307" s="13" t="s">
        <v>4</v>
      </c>
      <c r="AX307" s="13" t="s">
        <v>33</v>
      </c>
      <c r="AY307" s="242" t="s">
        <v>136</v>
      </c>
    </row>
    <row r="308" s="2" customFormat="1" ht="21.75" customHeight="1">
      <c r="A308" s="38"/>
      <c r="B308" s="39"/>
      <c r="C308" s="218" t="s">
        <v>958</v>
      </c>
      <c r="D308" s="218" t="s">
        <v>138</v>
      </c>
      <c r="E308" s="219" t="s">
        <v>959</v>
      </c>
      <c r="F308" s="220" t="s">
        <v>960</v>
      </c>
      <c r="G308" s="221" t="s">
        <v>156</v>
      </c>
      <c r="H308" s="222">
        <v>36.68</v>
      </c>
      <c r="I308" s="223"/>
      <c r="J308" s="224">
        <f>ROUND(I308*H308,2)</f>
        <v>0</v>
      </c>
      <c r="K308" s="220" t="s">
        <v>142</v>
      </c>
      <c r="L308" s="44"/>
      <c r="M308" s="225" t="s">
        <v>1</v>
      </c>
      <c r="N308" s="226" t="s">
        <v>42</v>
      </c>
      <c r="O308" s="91"/>
      <c r="P308" s="227">
        <f>O308*H308</f>
        <v>0</v>
      </c>
      <c r="Q308" s="227">
        <v>1.0000000000000001E-05</v>
      </c>
      <c r="R308" s="227">
        <f>Q308*H308</f>
        <v>0.00036680000000000003</v>
      </c>
      <c r="S308" s="227">
        <v>0</v>
      </c>
      <c r="T308" s="228">
        <f>S308*H308</f>
        <v>0</v>
      </c>
      <c r="U308" s="38"/>
      <c r="V308" s="38"/>
      <c r="W308" s="38"/>
      <c r="X308" s="38"/>
      <c r="Y308" s="38"/>
      <c r="Z308" s="38"/>
      <c r="AA308" s="38"/>
      <c r="AB308" s="38"/>
      <c r="AC308" s="38"/>
      <c r="AD308" s="38"/>
      <c r="AE308" s="38"/>
      <c r="AR308" s="229" t="s">
        <v>215</v>
      </c>
      <c r="AT308" s="229" t="s">
        <v>138</v>
      </c>
      <c r="AU308" s="229" t="s">
        <v>86</v>
      </c>
      <c r="AY308" s="17" t="s">
        <v>136</v>
      </c>
      <c r="BE308" s="230">
        <f>IF(N308="základní",J308,0)</f>
        <v>0</v>
      </c>
      <c r="BF308" s="230">
        <f>IF(N308="snížená",J308,0)</f>
        <v>0</v>
      </c>
      <c r="BG308" s="230">
        <f>IF(N308="zákl. přenesená",J308,0)</f>
        <v>0</v>
      </c>
      <c r="BH308" s="230">
        <f>IF(N308="sníž. přenesená",J308,0)</f>
        <v>0</v>
      </c>
      <c r="BI308" s="230">
        <f>IF(N308="nulová",J308,0)</f>
        <v>0</v>
      </c>
      <c r="BJ308" s="17" t="s">
        <v>33</v>
      </c>
      <c r="BK308" s="230">
        <f>ROUND(I308*H308,2)</f>
        <v>0</v>
      </c>
      <c r="BL308" s="17" t="s">
        <v>215</v>
      </c>
      <c r="BM308" s="229" t="s">
        <v>961</v>
      </c>
    </row>
    <row r="309" s="13" customFormat="1">
      <c r="A309" s="13"/>
      <c r="B309" s="231"/>
      <c r="C309" s="232"/>
      <c r="D309" s="233" t="s">
        <v>145</v>
      </c>
      <c r="E309" s="234" t="s">
        <v>1</v>
      </c>
      <c r="F309" s="235" t="s">
        <v>962</v>
      </c>
      <c r="G309" s="232"/>
      <c r="H309" s="236">
        <v>36.68</v>
      </c>
      <c r="I309" s="237"/>
      <c r="J309" s="232"/>
      <c r="K309" s="232"/>
      <c r="L309" s="238"/>
      <c r="M309" s="239"/>
      <c r="N309" s="240"/>
      <c r="O309" s="240"/>
      <c r="P309" s="240"/>
      <c r="Q309" s="240"/>
      <c r="R309" s="240"/>
      <c r="S309" s="240"/>
      <c r="T309" s="241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42" t="s">
        <v>145</v>
      </c>
      <c r="AU309" s="242" t="s">
        <v>86</v>
      </c>
      <c r="AV309" s="13" t="s">
        <v>86</v>
      </c>
      <c r="AW309" s="13" t="s">
        <v>32</v>
      </c>
      <c r="AX309" s="13" t="s">
        <v>77</v>
      </c>
      <c r="AY309" s="242" t="s">
        <v>136</v>
      </c>
    </row>
    <row r="310" s="14" customFormat="1">
      <c r="A310" s="14"/>
      <c r="B310" s="243"/>
      <c r="C310" s="244"/>
      <c r="D310" s="233" t="s">
        <v>145</v>
      </c>
      <c r="E310" s="245" t="s">
        <v>1</v>
      </c>
      <c r="F310" s="246" t="s">
        <v>147</v>
      </c>
      <c r="G310" s="244"/>
      <c r="H310" s="247">
        <v>36.68</v>
      </c>
      <c r="I310" s="248"/>
      <c r="J310" s="244"/>
      <c r="K310" s="244"/>
      <c r="L310" s="249"/>
      <c r="M310" s="250"/>
      <c r="N310" s="251"/>
      <c r="O310" s="251"/>
      <c r="P310" s="251"/>
      <c r="Q310" s="251"/>
      <c r="R310" s="251"/>
      <c r="S310" s="251"/>
      <c r="T310" s="252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53" t="s">
        <v>145</v>
      </c>
      <c r="AU310" s="253" t="s">
        <v>86</v>
      </c>
      <c r="AV310" s="14" t="s">
        <v>143</v>
      </c>
      <c r="AW310" s="14" t="s">
        <v>32</v>
      </c>
      <c r="AX310" s="14" t="s">
        <v>33</v>
      </c>
      <c r="AY310" s="253" t="s">
        <v>136</v>
      </c>
    </row>
    <row r="311" s="2" customFormat="1" ht="16.5" customHeight="1">
      <c r="A311" s="38"/>
      <c r="B311" s="39"/>
      <c r="C311" s="264" t="s">
        <v>963</v>
      </c>
      <c r="D311" s="264" t="s">
        <v>192</v>
      </c>
      <c r="E311" s="265" t="s">
        <v>964</v>
      </c>
      <c r="F311" s="266" t="s">
        <v>965</v>
      </c>
      <c r="G311" s="267" t="s">
        <v>156</v>
      </c>
      <c r="H311" s="268">
        <v>37.414000000000001</v>
      </c>
      <c r="I311" s="269"/>
      <c r="J311" s="270">
        <f>ROUND(I311*H311,2)</f>
        <v>0</v>
      </c>
      <c r="K311" s="266" t="s">
        <v>142</v>
      </c>
      <c r="L311" s="271"/>
      <c r="M311" s="272" t="s">
        <v>1</v>
      </c>
      <c r="N311" s="273" t="s">
        <v>42</v>
      </c>
      <c r="O311" s="91"/>
      <c r="P311" s="227">
        <f>O311*H311</f>
        <v>0</v>
      </c>
      <c r="Q311" s="227">
        <v>0.00027999999999999998</v>
      </c>
      <c r="R311" s="227">
        <f>Q311*H311</f>
        <v>0.01047592</v>
      </c>
      <c r="S311" s="227">
        <v>0</v>
      </c>
      <c r="T311" s="228">
        <f>S311*H311</f>
        <v>0</v>
      </c>
      <c r="U311" s="38"/>
      <c r="V311" s="38"/>
      <c r="W311" s="38"/>
      <c r="X311" s="38"/>
      <c r="Y311" s="38"/>
      <c r="Z311" s="38"/>
      <c r="AA311" s="38"/>
      <c r="AB311" s="38"/>
      <c r="AC311" s="38"/>
      <c r="AD311" s="38"/>
      <c r="AE311" s="38"/>
      <c r="AR311" s="229" t="s">
        <v>286</v>
      </c>
      <c r="AT311" s="229" t="s">
        <v>192</v>
      </c>
      <c r="AU311" s="229" t="s">
        <v>86</v>
      </c>
      <c r="AY311" s="17" t="s">
        <v>136</v>
      </c>
      <c r="BE311" s="230">
        <f>IF(N311="základní",J311,0)</f>
        <v>0</v>
      </c>
      <c r="BF311" s="230">
        <f>IF(N311="snížená",J311,0)</f>
        <v>0</v>
      </c>
      <c r="BG311" s="230">
        <f>IF(N311="zákl. přenesená",J311,0)</f>
        <v>0</v>
      </c>
      <c r="BH311" s="230">
        <f>IF(N311="sníž. přenesená",J311,0)</f>
        <v>0</v>
      </c>
      <c r="BI311" s="230">
        <f>IF(N311="nulová",J311,0)</f>
        <v>0</v>
      </c>
      <c r="BJ311" s="17" t="s">
        <v>33</v>
      </c>
      <c r="BK311" s="230">
        <f>ROUND(I311*H311,2)</f>
        <v>0</v>
      </c>
      <c r="BL311" s="17" t="s">
        <v>215</v>
      </c>
      <c r="BM311" s="229" t="s">
        <v>966</v>
      </c>
    </row>
    <row r="312" s="13" customFormat="1">
      <c r="A312" s="13"/>
      <c r="B312" s="231"/>
      <c r="C312" s="232"/>
      <c r="D312" s="233" t="s">
        <v>145</v>
      </c>
      <c r="E312" s="232"/>
      <c r="F312" s="235" t="s">
        <v>967</v>
      </c>
      <c r="G312" s="232"/>
      <c r="H312" s="236">
        <v>37.414000000000001</v>
      </c>
      <c r="I312" s="237"/>
      <c r="J312" s="232"/>
      <c r="K312" s="232"/>
      <c r="L312" s="238"/>
      <c r="M312" s="239"/>
      <c r="N312" s="240"/>
      <c r="O312" s="240"/>
      <c r="P312" s="240"/>
      <c r="Q312" s="240"/>
      <c r="R312" s="240"/>
      <c r="S312" s="240"/>
      <c r="T312" s="241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42" t="s">
        <v>145</v>
      </c>
      <c r="AU312" s="242" t="s">
        <v>86</v>
      </c>
      <c r="AV312" s="13" t="s">
        <v>86</v>
      </c>
      <c r="AW312" s="13" t="s">
        <v>4</v>
      </c>
      <c r="AX312" s="13" t="s">
        <v>33</v>
      </c>
      <c r="AY312" s="242" t="s">
        <v>136</v>
      </c>
    </row>
    <row r="313" s="2" customFormat="1" ht="44.25" customHeight="1">
      <c r="A313" s="38"/>
      <c r="B313" s="39"/>
      <c r="C313" s="218" t="s">
        <v>968</v>
      </c>
      <c r="D313" s="218" t="s">
        <v>138</v>
      </c>
      <c r="E313" s="219" t="s">
        <v>969</v>
      </c>
      <c r="F313" s="220" t="s">
        <v>970</v>
      </c>
      <c r="G313" s="221" t="s">
        <v>378</v>
      </c>
      <c r="H313" s="222">
        <v>0.36199999999999999</v>
      </c>
      <c r="I313" s="223"/>
      <c r="J313" s="224">
        <f>ROUND(I313*H313,2)</f>
        <v>0</v>
      </c>
      <c r="K313" s="220" t="s">
        <v>142</v>
      </c>
      <c r="L313" s="44"/>
      <c r="M313" s="225" t="s">
        <v>1</v>
      </c>
      <c r="N313" s="226" t="s">
        <v>42</v>
      </c>
      <c r="O313" s="91"/>
      <c r="P313" s="227">
        <f>O313*H313</f>
        <v>0</v>
      </c>
      <c r="Q313" s="227">
        <v>0</v>
      </c>
      <c r="R313" s="227">
        <f>Q313*H313</f>
        <v>0</v>
      </c>
      <c r="S313" s="227">
        <v>0</v>
      </c>
      <c r="T313" s="228">
        <f>S313*H313</f>
        <v>0</v>
      </c>
      <c r="U313" s="38"/>
      <c r="V313" s="38"/>
      <c r="W313" s="38"/>
      <c r="X313" s="38"/>
      <c r="Y313" s="38"/>
      <c r="Z313" s="38"/>
      <c r="AA313" s="38"/>
      <c r="AB313" s="38"/>
      <c r="AC313" s="38"/>
      <c r="AD313" s="38"/>
      <c r="AE313" s="38"/>
      <c r="AR313" s="229" t="s">
        <v>215</v>
      </c>
      <c r="AT313" s="229" t="s">
        <v>138</v>
      </c>
      <c r="AU313" s="229" t="s">
        <v>86</v>
      </c>
      <c r="AY313" s="17" t="s">
        <v>136</v>
      </c>
      <c r="BE313" s="230">
        <f>IF(N313="základní",J313,0)</f>
        <v>0</v>
      </c>
      <c r="BF313" s="230">
        <f>IF(N313="snížená",J313,0)</f>
        <v>0</v>
      </c>
      <c r="BG313" s="230">
        <f>IF(N313="zákl. přenesená",J313,0)</f>
        <v>0</v>
      </c>
      <c r="BH313" s="230">
        <f>IF(N313="sníž. přenesená",J313,0)</f>
        <v>0</v>
      </c>
      <c r="BI313" s="230">
        <f>IF(N313="nulová",J313,0)</f>
        <v>0</v>
      </c>
      <c r="BJ313" s="17" t="s">
        <v>33</v>
      </c>
      <c r="BK313" s="230">
        <f>ROUND(I313*H313,2)</f>
        <v>0</v>
      </c>
      <c r="BL313" s="17" t="s">
        <v>215</v>
      </c>
      <c r="BM313" s="229" t="s">
        <v>971</v>
      </c>
    </row>
    <row r="314" s="12" customFormat="1" ht="22.8" customHeight="1">
      <c r="A314" s="12"/>
      <c r="B314" s="202"/>
      <c r="C314" s="203"/>
      <c r="D314" s="204" t="s">
        <v>76</v>
      </c>
      <c r="E314" s="216" t="s">
        <v>972</v>
      </c>
      <c r="F314" s="216" t="s">
        <v>973</v>
      </c>
      <c r="G314" s="203"/>
      <c r="H314" s="203"/>
      <c r="I314" s="206"/>
      <c r="J314" s="217">
        <f>BK314</f>
        <v>0</v>
      </c>
      <c r="K314" s="203"/>
      <c r="L314" s="208"/>
      <c r="M314" s="209"/>
      <c r="N314" s="210"/>
      <c r="O314" s="210"/>
      <c r="P314" s="211">
        <f>SUM(P315:P330)</f>
        <v>0</v>
      </c>
      <c r="Q314" s="210"/>
      <c r="R314" s="211">
        <f>SUM(R315:R330)</f>
        <v>0.14881465999999999</v>
      </c>
      <c r="S314" s="210"/>
      <c r="T314" s="212">
        <f>SUM(T315:T330)</f>
        <v>0</v>
      </c>
      <c r="U314" s="12"/>
      <c r="V314" s="12"/>
      <c r="W314" s="12"/>
      <c r="X314" s="12"/>
      <c r="Y314" s="12"/>
      <c r="Z314" s="12"/>
      <c r="AA314" s="12"/>
      <c r="AB314" s="12"/>
      <c r="AC314" s="12"/>
      <c r="AD314" s="12"/>
      <c r="AE314" s="12"/>
      <c r="AR314" s="213" t="s">
        <v>86</v>
      </c>
      <c r="AT314" s="214" t="s">
        <v>76</v>
      </c>
      <c r="AU314" s="214" t="s">
        <v>33</v>
      </c>
      <c r="AY314" s="213" t="s">
        <v>136</v>
      </c>
      <c r="BK314" s="215">
        <f>SUM(BK315:BK330)</f>
        <v>0</v>
      </c>
    </row>
    <row r="315" s="2" customFormat="1" ht="37.8" customHeight="1">
      <c r="A315" s="38"/>
      <c r="B315" s="39"/>
      <c r="C315" s="218" t="s">
        <v>974</v>
      </c>
      <c r="D315" s="218" t="s">
        <v>138</v>
      </c>
      <c r="E315" s="219" t="s">
        <v>975</v>
      </c>
      <c r="F315" s="220" t="s">
        <v>976</v>
      </c>
      <c r="G315" s="221" t="s">
        <v>141</v>
      </c>
      <c r="H315" s="222">
        <v>170.67599999999999</v>
      </c>
      <c r="I315" s="223"/>
      <c r="J315" s="224">
        <f>ROUND(I315*H315,2)</f>
        <v>0</v>
      </c>
      <c r="K315" s="220" t="s">
        <v>142</v>
      </c>
      <c r="L315" s="44"/>
      <c r="M315" s="225" t="s">
        <v>1</v>
      </c>
      <c r="N315" s="226" t="s">
        <v>42</v>
      </c>
      <c r="O315" s="91"/>
      <c r="P315" s="227">
        <f>O315*H315</f>
        <v>0</v>
      </c>
      <c r="Q315" s="227">
        <v>2.0000000000000002E-05</v>
      </c>
      <c r="R315" s="227">
        <f>Q315*H315</f>
        <v>0.0034135200000000002</v>
      </c>
      <c r="S315" s="227">
        <v>0</v>
      </c>
      <c r="T315" s="228">
        <f>S315*H315</f>
        <v>0</v>
      </c>
      <c r="U315" s="38"/>
      <c r="V315" s="38"/>
      <c r="W315" s="38"/>
      <c r="X315" s="38"/>
      <c r="Y315" s="38"/>
      <c r="Z315" s="38"/>
      <c r="AA315" s="38"/>
      <c r="AB315" s="38"/>
      <c r="AC315" s="38"/>
      <c r="AD315" s="38"/>
      <c r="AE315" s="38"/>
      <c r="AR315" s="229" t="s">
        <v>215</v>
      </c>
      <c r="AT315" s="229" t="s">
        <v>138</v>
      </c>
      <c r="AU315" s="229" t="s">
        <v>86</v>
      </c>
      <c r="AY315" s="17" t="s">
        <v>136</v>
      </c>
      <c r="BE315" s="230">
        <f>IF(N315="základní",J315,0)</f>
        <v>0</v>
      </c>
      <c r="BF315" s="230">
        <f>IF(N315="snížená",J315,0)</f>
        <v>0</v>
      </c>
      <c r="BG315" s="230">
        <f>IF(N315="zákl. přenesená",J315,0)</f>
        <v>0</v>
      </c>
      <c r="BH315" s="230">
        <f>IF(N315="sníž. přenesená",J315,0)</f>
        <v>0</v>
      </c>
      <c r="BI315" s="230">
        <f>IF(N315="nulová",J315,0)</f>
        <v>0</v>
      </c>
      <c r="BJ315" s="17" t="s">
        <v>33</v>
      </c>
      <c r="BK315" s="230">
        <f>ROUND(I315*H315,2)</f>
        <v>0</v>
      </c>
      <c r="BL315" s="17" t="s">
        <v>215</v>
      </c>
      <c r="BM315" s="229" t="s">
        <v>977</v>
      </c>
    </row>
    <row r="316" s="13" customFormat="1">
      <c r="A316" s="13"/>
      <c r="B316" s="231"/>
      <c r="C316" s="232"/>
      <c r="D316" s="233" t="s">
        <v>145</v>
      </c>
      <c r="E316" s="234" t="s">
        <v>1</v>
      </c>
      <c r="F316" s="235" t="s">
        <v>978</v>
      </c>
      <c r="G316" s="232"/>
      <c r="H316" s="236">
        <v>170.67599999999999</v>
      </c>
      <c r="I316" s="237"/>
      <c r="J316" s="232"/>
      <c r="K316" s="232"/>
      <c r="L316" s="238"/>
      <c r="M316" s="239"/>
      <c r="N316" s="240"/>
      <c r="O316" s="240"/>
      <c r="P316" s="240"/>
      <c r="Q316" s="240"/>
      <c r="R316" s="240"/>
      <c r="S316" s="240"/>
      <c r="T316" s="241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42" t="s">
        <v>145</v>
      </c>
      <c r="AU316" s="242" t="s">
        <v>86</v>
      </c>
      <c r="AV316" s="13" t="s">
        <v>86</v>
      </c>
      <c r="AW316" s="13" t="s">
        <v>32</v>
      </c>
      <c r="AX316" s="13" t="s">
        <v>77</v>
      </c>
      <c r="AY316" s="242" t="s">
        <v>136</v>
      </c>
    </row>
    <row r="317" s="14" customFormat="1">
      <c r="A317" s="14"/>
      <c r="B317" s="243"/>
      <c r="C317" s="244"/>
      <c r="D317" s="233" t="s">
        <v>145</v>
      </c>
      <c r="E317" s="245" t="s">
        <v>1</v>
      </c>
      <c r="F317" s="246" t="s">
        <v>147</v>
      </c>
      <c r="G317" s="244"/>
      <c r="H317" s="247">
        <v>170.67599999999999</v>
      </c>
      <c r="I317" s="248"/>
      <c r="J317" s="244"/>
      <c r="K317" s="244"/>
      <c r="L317" s="249"/>
      <c r="M317" s="250"/>
      <c r="N317" s="251"/>
      <c r="O317" s="251"/>
      <c r="P317" s="251"/>
      <c r="Q317" s="251"/>
      <c r="R317" s="251"/>
      <c r="S317" s="251"/>
      <c r="T317" s="252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T317" s="253" t="s">
        <v>145</v>
      </c>
      <c r="AU317" s="253" t="s">
        <v>86</v>
      </c>
      <c r="AV317" s="14" t="s">
        <v>143</v>
      </c>
      <c r="AW317" s="14" t="s">
        <v>32</v>
      </c>
      <c r="AX317" s="14" t="s">
        <v>33</v>
      </c>
      <c r="AY317" s="253" t="s">
        <v>136</v>
      </c>
    </row>
    <row r="318" s="2" customFormat="1" ht="24.15" customHeight="1">
      <c r="A318" s="38"/>
      <c r="B318" s="39"/>
      <c r="C318" s="218" t="s">
        <v>979</v>
      </c>
      <c r="D318" s="218" t="s">
        <v>138</v>
      </c>
      <c r="E318" s="219" t="s">
        <v>980</v>
      </c>
      <c r="F318" s="220" t="s">
        <v>981</v>
      </c>
      <c r="G318" s="221" t="s">
        <v>141</v>
      </c>
      <c r="H318" s="222">
        <v>170.67599999999999</v>
      </c>
      <c r="I318" s="223"/>
      <c r="J318" s="224">
        <f>ROUND(I318*H318,2)</f>
        <v>0</v>
      </c>
      <c r="K318" s="220" t="s">
        <v>142</v>
      </c>
      <c r="L318" s="44"/>
      <c r="M318" s="225" t="s">
        <v>1</v>
      </c>
      <c r="N318" s="226" t="s">
        <v>42</v>
      </c>
      <c r="O318" s="91"/>
      <c r="P318" s="227">
        <f>O318*H318</f>
        <v>0</v>
      </c>
      <c r="Q318" s="227">
        <v>0.00017000000000000001</v>
      </c>
      <c r="R318" s="227">
        <f>Q318*H318</f>
        <v>0.02901492</v>
      </c>
      <c r="S318" s="227">
        <v>0</v>
      </c>
      <c r="T318" s="228">
        <f>S318*H318</f>
        <v>0</v>
      </c>
      <c r="U318" s="38"/>
      <c r="V318" s="38"/>
      <c r="W318" s="38"/>
      <c r="X318" s="38"/>
      <c r="Y318" s="38"/>
      <c r="Z318" s="38"/>
      <c r="AA318" s="38"/>
      <c r="AB318" s="38"/>
      <c r="AC318" s="38"/>
      <c r="AD318" s="38"/>
      <c r="AE318" s="38"/>
      <c r="AR318" s="229" t="s">
        <v>215</v>
      </c>
      <c r="AT318" s="229" t="s">
        <v>138</v>
      </c>
      <c r="AU318" s="229" t="s">
        <v>86</v>
      </c>
      <c r="AY318" s="17" t="s">
        <v>136</v>
      </c>
      <c r="BE318" s="230">
        <f>IF(N318="základní",J318,0)</f>
        <v>0</v>
      </c>
      <c r="BF318" s="230">
        <f>IF(N318="snížená",J318,0)</f>
        <v>0</v>
      </c>
      <c r="BG318" s="230">
        <f>IF(N318="zákl. přenesená",J318,0)</f>
        <v>0</v>
      </c>
      <c r="BH318" s="230">
        <f>IF(N318="sníž. přenesená",J318,0)</f>
        <v>0</v>
      </c>
      <c r="BI318" s="230">
        <f>IF(N318="nulová",J318,0)</f>
        <v>0</v>
      </c>
      <c r="BJ318" s="17" t="s">
        <v>33</v>
      </c>
      <c r="BK318" s="230">
        <f>ROUND(I318*H318,2)</f>
        <v>0</v>
      </c>
      <c r="BL318" s="17" t="s">
        <v>215</v>
      </c>
      <c r="BM318" s="229" t="s">
        <v>982</v>
      </c>
    </row>
    <row r="319" s="2" customFormat="1" ht="24.15" customHeight="1">
      <c r="A319" s="38"/>
      <c r="B319" s="39"/>
      <c r="C319" s="218" t="s">
        <v>983</v>
      </c>
      <c r="D319" s="218" t="s">
        <v>138</v>
      </c>
      <c r="E319" s="219" t="s">
        <v>984</v>
      </c>
      <c r="F319" s="220" t="s">
        <v>985</v>
      </c>
      <c r="G319" s="221" t="s">
        <v>141</v>
      </c>
      <c r="H319" s="222">
        <v>170.67599999999999</v>
      </c>
      <c r="I319" s="223"/>
      <c r="J319" s="224">
        <f>ROUND(I319*H319,2)</f>
        <v>0</v>
      </c>
      <c r="K319" s="220" t="s">
        <v>142</v>
      </c>
      <c r="L319" s="44"/>
      <c r="M319" s="225" t="s">
        <v>1</v>
      </c>
      <c r="N319" s="226" t="s">
        <v>42</v>
      </c>
      <c r="O319" s="91"/>
      <c r="P319" s="227">
        <f>O319*H319</f>
        <v>0</v>
      </c>
      <c r="Q319" s="227">
        <v>0.00012999999999999999</v>
      </c>
      <c r="R319" s="227">
        <f>Q319*H319</f>
        <v>0.022187879999999997</v>
      </c>
      <c r="S319" s="227">
        <v>0</v>
      </c>
      <c r="T319" s="228">
        <f>S319*H319</f>
        <v>0</v>
      </c>
      <c r="U319" s="38"/>
      <c r="V319" s="38"/>
      <c r="W319" s="38"/>
      <c r="X319" s="38"/>
      <c r="Y319" s="38"/>
      <c r="Z319" s="38"/>
      <c r="AA319" s="38"/>
      <c r="AB319" s="38"/>
      <c r="AC319" s="38"/>
      <c r="AD319" s="38"/>
      <c r="AE319" s="38"/>
      <c r="AR319" s="229" t="s">
        <v>215</v>
      </c>
      <c r="AT319" s="229" t="s">
        <v>138</v>
      </c>
      <c r="AU319" s="229" t="s">
        <v>86</v>
      </c>
      <c r="AY319" s="17" t="s">
        <v>136</v>
      </c>
      <c r="BE319" s="230">
        <f>IF(N319="základní",J319,0)</f>
        <v>0</v>
      </c>
      <c r="BF319" s="230">
        <f>IF(N319="snížená",J319,0)</f>
        <v>0</v>
      </c>
      <c r="BG319" s="230">
        <f>IF(N319="zákl. přenesená",J319,0)</f>
        <v>0</v>
      </c>
      <c r="BH319" s="230">
        <f>IF(N319="sníž. přenesená",J319,0)</f>
        <v>0</v>
      </c>
      <c r="BI319" s="230">
        <f>IF(N319="nulová",J319,0)</f>
        <v>0</v>
      </c>
      <c r="BJ319" s="17" t="s">
        <v>33</v>
      </c>
      <c r="BK319" s="230">
        <f>ROUND(I319*H319,2)</f>
        <v>0</v>
      </c>
      <c r="BL319" s="17" t="s">
        <v>215</v>
      </c>
      <c r="BM319" s="229" t="s">
        <v>986</v>
      </c>
    </row>
    <row r="320" s="2" customFormat="1" ht="24.15" customHeight="1">
      <c r="A320" s="38"/>
      <c r="B320" s="39"/>
      <c r="C320" s="218" t="s">
        <v>987</v>
      </c>
      <c r="D320" s="218" t="s">
        <v>138</v>
      </c>
      <c r="E320" s="219" t="s">
        <v>988</v>
      </c>
      <c r="F320" s="220" t="s">
        <v>989</v>
      </c>
      <c r="G320" s="221" t="s">
        <v>141</v>
      </c>
      <c r="H320" s="222">
        <v>341.35199999999998</v>
      </c>
      <c r="I320" s="223"/>
      <c r="J320" s="224">
        <f>ROUND(I320*H320,2)</f>
        <v>0</v>
      </c>
      <c r="K320" s="220" t="s">
        <v>142</v>
      </c>
      <c r="L320" s="44"/>
      <c r="M320" s="225" t="s">
        <v>1</v>
      </c>
      <c r="N320" s="226" t="s">
        <v>42</v>
      </c>
      <c r="O320" s="91"/>
      <c r="P320" s="227">
        <f>O320*H320</f>
        <v>0</v>
      </c>
      <c r="Q320" s="227">
        <v>0.00012</v>
      </c>
      <c r="R320" s="227">
        <f>Q320*H320</f>
        <v>0.040962239999999997</v>
      </c>
      <c r="S320" s="227">
        <v>0</v>
      </c>
      <c r="T320" s="228">
        <f>S320*H320</f>
        <v>0</v>
      </c>
      <c r="U320" s="38"/>
      <c r="V320" s="38"/>
      <c r="W320" s="38"/>
      <c r="X320" s="38"/>
      <c r="Y320" s="38"/>
      <c r="Z320" s="38"/>
      <c r="AA320" s="38"/>
      <c r="AB320" s="38"/>
      <c r="AC320" s="38"/>
      <c r="AD320" s="38"/>
      <c r="AE320" s="38"/>
      <c r="AR320" s="229" t="s">
        <v>215</v>
      </c>
      <c r="AT320" s="229" t="s">
        <v>138</v>
      </c>
      <c r="AU320" s="229" t="s">
        <v>86</v>
      </c>
      <c r="AY320" s="17" t="s">
        <v>136</v>
      </c>
      <c r="BE320" s="230">
        <f>IF(N320="základní",J320,0)</f>
        <v>0</v>
      </c>
      <c r="BF320" s="230">
        <f>IF(N320="snížená",J320,0)</f>
        <v>0</v>
      </c>
      <c r="BG320" s="230">
        <f>IF(N320="zákl. přenesená",J320,0)</f>
        <v>0</v>
      </c>
      <c r="BH320" s="230">
        <f>IF(N320="sníž. přenesená",J320,0)</f>
        <v>0</v>
      </c>
      <c r="BI320" s="230">
        <f>IF(N320="nulová",J320,0)</f>
        <v>0</v>
      </c>
      <c r="BJ320" s="17" t="s">
        <v>33</v>
      </c>
      <c r="BK320" s="230">
        <f>ROUND(I320*H320,2)</f>
        <v>0</v>
      </c>
      <c r="BL320" s="17" t="s">
        <v>215</v>
      </c>
      <c r="BM320" s="229" t="s">
        <v>990</v>
      </c>
    </row>
    <row r="321" s="15" customFormat="1">
      <c r="A321" s="15"/>
      <c r="B321" s="254"/>
      <c r="C321" s="255"/>
      <c r="D321" s="233" t="s">
        <v>145</v>
      </c>
      <c r="E321" s="256" t="s">
        <v>1</v>
      </c>
      <c r="F321" s="257" t="s">
        <v>991</v>
      </c>
      <c r="G321" s="255"/>
      <c r="H321" s="256" t="s">
        <v>1</v>
      </c>
      <c r="I321" s="258"/>
      <c r="J321" s="255"/>
      <c r="K321" s="255"/>
      <c r="L321" s="259"/>
      <c r="M321" s="260"/>
      <c r="N321" s="261"/>
      <c r="O321" s="261"/>
      <c r="P321" s="261"/>
      <c r="Q321" s="261"/>
      <c r="R321" s="261"/>
      <c r="S321" s="261"/>
      <c r="T321" s="262"/>
      <c r="U321" s="15"/>
      <c r="V321" s="15"/>
      <c r="W321" s="15"/>
      <c r="X321" s="15"/>
      <c r="Y321" s="15"/>
      <c r="Z321" s="15"/>
      <c r="AA321" s="15"/>
      <c r="AB321" s="15"/>
      <c r="AC321" s="15"/>
      <c r="AD321" s="15"/>
      <c r="AE321" s="15"/>
      <c r="AT321" s="263" t="s">
        <v>145</v>
      </c>
      <c r="AU321" s="263" t="s">
        <v>86</v>
      </c>
      <c r="AV321" s="15" t="s">
        <v>33</v>
      </c>
      <c r="AW321" s="15" t="s">
        <v>32</v>
      </c>
      <c r="AX321" s="15" t="s">
        <v>77</v>
      </c>
      <c r="AY321" s="263" t="s">
        <v>136</v>
      </c>
    </row>
    <row r="322" s="13" customFormat="1">
      <c r="A322" s="13"/>
      <c r="B322" s="231"/>
      <c r="C322" s="232"/>
      <c r="D322" s="233" t="s">
        <v>145</v>
      </c>
      <c r="E322" s="234" t="s">
        <v>1</v>
      </c>
      <c r="F322" s="235" t="s">
        <v>992</v>
      </c>
      <c r="G322" s="232"/>
      <c r="H322" s="236">
        <v>341.35199999999998</v>
      </c>
      <c r="I322" s="237"/>
      <c r="J322" s="232"/>
      <c r="K322" s="232"/>
      <c r="L322" s="238"/>
      <c r="M322" s="239"/>
      <c r="N322" s="240"/>
      <c r="O322" s="240"/>
      <c r="P322" s="240"/>
      <c r="Q322" s="240"/>
      <c r="R322" s="240"/>
      <c r="S322" s="240"/>
      <c r="T322" s="241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42" t="s">
        <v>145</v>
      </c>
      <c r="AU322" s="242" t="s">
        <v>86</v>
      </c>
      <c r="AV322" s="13" t="s">
        <v>86</v>
      </c>
      <c r="AW322" s="13" t="s">
        <v>32</v>
      </c>
      <c r="AX322" s="13" t="s">
        <v>77</v>
      </c>
      <c r="AY322" s="242" t="s">
        <v>136</v>
      </c>
    </row>
    <row r="323" s="14" customFormat="1">
      <c r="A323" s="14"/>
      <c r="B323" s="243"/>
      <c r="C323" s="244"/>
      <c r="D323" s="233" t="s">
        <v>145</v>
      </c>
      <c r="E323" s="245" t="s">
        <v>1</v>
      </c>
      <c r="F323" s="246" t="s">
        <v>147</v>
      </c>
      <c r="G323" s="244"/>
      <c r="H323" s="247">
        <v>341.35199999999998</v>
      </c>
      <c r="I323" s="248"/>
      <c r="J323" s="244"/>
      <c r="K323" s="244"/>
      <c r="L323" s="249"/>
      <c r="M323" s="250"/>
      <c r="N323" s="251"/>
      <c r="O323" s="251"/>
      <c r="P323" s="251"/>
      <c r="Q323" s="251"/>
      <c r="R323" s="251"/>
      <c r="S323" s="251"/>
      <c r="T323" s="252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253" t="s">
        <v>145</v>
      </c>
      <c r="AU323" s="253" t="s">
        <v>86</v>
      </c>
      <c r="AV323" s="14" t="s">
        <v>143</v>
      </c>
      <c r="AW323" s="14" t="s">
        <v>32</v>
      </c>
      <c r="AX323" s="14" t="s">
        <v>33</v>
      </c>
      <c r="AY323" s="253" t="s">
        <v>136</v>
      </c>
    </row>
    <row r="324" s="2" customFormat="1" ht="24.15" customHeight="1">
      <c r="A324" s="38"/>
      <c r="B324" s="39"/>
      <c r="C324" s="218" t="s">
        <v>993</v>
      </c>
      <c r="D324" s="218" t="s">
        <v>138</v>
      </c>
      <c r="E324" s="219" t="s">
        <v>994</v>
      </c>
      <c r="F324" s="220" t="s">
        <v>995</v>
      </c>
      <c r="G324" s="221" t="s">
        <v>141</v>
      </c>
      <c r="H324" s="222">
        <v>140.095</v>
      </c>
      <c r="I324" s="223"/>
      <c r="J324" s="224">
        <f>ROUND(I324*H324,2)</f>
        <v>0</v>
      </c>
      <c r="K324" s="220" t="s">
        <v>142</v>
      </c>
      <c r="L324" s="44"/>
      <c r="M324" s="225" t="s">
        <v>1</v>
      </c>
      <c r="N324" s="226" t="s">
        <v>42</v>
      </c>
      <c r="O324" s="91"/>
      <c r="P324" s="227">
        <f>O324*H324</f>
        <v>0</v>
      </c>
      <c r="Q324" s="227">
        <v>0.00012999999999999999</v>
      </c>
      <c r="R324" s="227">
        <f>Q324*H324</f>
        <v>0.018212349999999999</v>
      </c>
      <c r="S324" s="227">
        <v>0</v>
      </c>
      <c r="T324" s="228">
        <f>S324*H324</f>
        <v>0</v>
      </c>
      <c r="U324" s="38"/>
      <c r="V324" s="38"/>
      <c r="W324" s="38"/>
      <c r="X324" s="38"/>
      <c r="Y324" s="38"/>
      <c r="Z324" s="38"/>
      <c r="AA324" s="38"/>
      <c r="AB324" s="38"/>
      <c r="AC324" s="38"/>
      <c r="AD324" s="38"/>
      <c r="AE324" s="38"/>
      <c r="AR324" s="229" t="s">
        <v>215</v>
      </c>
      <c r="AT324" s="229" t="s">
        <v>138</v>
      </c>
      <c r="AU324" s="229" t="s">
        <v>86</v>
      </c>
      <c r="AY324" s="17" t="s">
        <v>136</v>
      </c>
      <c r="BE324" s="230">
        <f>IF(N324="základní",J324,0)</f>
        <v>0</v>
      </c>
      <c r="BF324" s="230">
        <f>IF(N324="snížená",J324,0)</f>
        <v>0</v>
      </c>
      <c r="BG324" s="230">
        <f>IF(N324="zákl. přenesená",J324,0)</f>
        <v>0</v>
      </c>
      <c r="BH324" s="230">
        <f>IF(N324="sníž. přenesená",J324,0)</f>
        <v>0</v>
      </c>
      <c r="BI324" s="230">
        <f>IF(N324="nulová",J324,0)</f>
        <v>0</v>
      </c>
      <c r="BJ324" s="17" t="s">
        <v>33</v>
      </c>
      <c r="BK324" s="230">
        <f>ROUND(I324*H324,2)</f>
        <v>0</v>
      </c>
      <c r="BL324" s="17" t="s">
        <v>215</v>
      </c>
      <c r="BM324" s="229" t="s">
        <v>996</v>
      </c>
    </row>
    <row r="325" s="15" customFormat="1">
      <c r="A325" s="15"/>
      <c r="B325" s="254"/>
      <c r="C325" s="255"/>
      <c r="D325" s="233" t="s">
        <v>145</v>
      </c>
      <c r="E325" s="256" t="s">
        <v>1</v>
      </c>
      <c r="F325" s="257" t="s">
        <v>997</v>
      </c>
      <c r="G325" s="255"/>
      <c r="H325" s="256" t="s">
        <v>1</v>
      </c>
      <c r="I325" s="258"/>
      <c r="J325" s="255"/>
      <c r="K325" s="255"/>
      <c r="L325" s="259"/>
      <c r="M325" s="260"/>
      <c r="N325" s="261"/>
      <c r="O325" s="261"/>
      <c r="P325" s="261"/>
      <c r="Q325" s="261"/>
      <c r="R325" s="261"/>
      <c r="S325" s="261"/>
      <c r="T325" s="262"/>
      <c r="U325" s="15"/>
      <c r="V325" s="15"/>
      <c r="W325" s="15"/>
      <c r="X325" s="15"/>
      <c r="Y325" s="15"/>
      <c r="Z325" s="15"/>
      <c r="AA325" s="15"/>
      <c r="AB325" s="15"/>
      <c r="AC325" s="15"/>
      <c r="AD325" s="15"/>
      <c r="AE325" s="15"/>
      <c r="AT325" s="263" t="s">
        <v>145</v>
      </c>
      <c r="AU325" s="263" t="s">
        <v>86</v>
      </c>
      <c r="AV325" s="15" t="s">
        <v>33</v>
      </c>
      <c r="AW325" s="15" t="s">
        <v>32</v>
      </c>
      <c r="AX325" s="15" t="s">
        <v>77</v>
      </c>
      <c r="AY325" s="263" t="s">
        <v>136</v>
      </c>
    </row>
    <row r="326" s="13" customFormat="1">
      <c r="A326" s="13"/>
      <c r="B326" s="231"/>
      <c r="C326" s="232"/>
      <c r="D326" s="233" t="s">
        <v>145</v>
      </c>
      <c r="E326" s="234" t="s">
        <v>1</v>
      </c>
      <c r="F326" s="235" t="s">
        <v>803</v>
      </c>
      <c r="G326" s="232"/>
      <c r="H326" s="236">
        <v>39.5</v>
      </c>
      <c r="I326" s="237"/>
      <c r="J326" s="232"/>
      <c r="K326" s="232"/>
      <c r="L326" s="238"/>
      <c r="M326" s="239"/>
      <c r="N326" s="240"/>
      <c r="O326" s="240"/>
      <c r="P326" s="240"/>
      <c r="Q326" s="240"/>
      <c r="R326" s="240"/>
      <c r="S326" s="240"/>
      <c r="T326" s="241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42" t="s">
        <v>145</v>
      </c>
      <c r="AU326" s="242" t="s">
        <v>86</v>
      </c>
      <c r="AV326" s="13" t="s">
        <v>86</v>
      </c>
      <c r="AW326" s="13" t="s">
        <v>32</v>
      </c>
      <c r="AX326" s="13" t="s">
        <v>77</v>
      </c>
      <c r="AY326" s="242" t="s">
        <v>136</v>
      </c>
    </row>
    <row r="327" s="15" customFormat="1">
      <c r="A327" s="15"/>
      <c r="B327" s="254"/>
      <c r="C327" s="255"/>
      <c r="D327" s="233" t="s">
        <v>145</v>
      </c>
      <c r="E327" s="256" t="s">
        <v>1</v>
      </c>
      <c r="F327" s="257" t="s">
        <v>998</v>
      </c>
      <c r="G327" s="255"/>
      <c r="H327" s="256" t="s">
        <v>1</v>
      </c>
      <c r="I327" s="258"/>
      <c r="J327" s="255"/>
      <c r="K327" s="255"/>
      <c r="L327" s="259"/>
      <c r="M327" s="260"/>
      <c r="N327" s="261"/>
      <c r="O327" s="261"/>
      <c r="P327" s="261"/>
      <c r="Q327" s="261"/>
      <c r="R327" s="261"/>
      <c r="S327" s="261"/>
      <c r="T327" s="262"/>
      <c r="U327" s="15"/>
      <c r="V327" s="15"/>
      <c r="W327" s="15"/>
      <c r="X327" s="15"/>
      <c r="Y327" s="15"/>
      <c r="Z327" s="15"/>
      <c r="AA327" s="15"/>
      <c r="AB327" s="15"/>
      <c r="AC327" s="15"/>
      <c r="AD327" s="15"/>
      <c r="AE327" s="15"/>
      <c r="AT327" s="263" t="s">
        <v>145</v>
      </c>
      <c r="AU327" s="263" t="s">
        <v>86</v>
      </c>
      <c r="AV327" s="15" t="s">
        <v>33</v>
      </c>
      <c r="AW327" s="15" t="s">
        <v>32</v>
      </c>
      <c r="AX327" s="15" t="s">
        <v>77</v>
      </c>
      <c r="AY327" s="263" t="s">
        <v>136</v>
      </c>
    </row>
    <row r="328" s="13" customFormat="1">
      <c r="A328" s="13"/>
      <c r="B328" s="231"/>
      <c r="C328" s="232"/>
      <c r="D328" s="233" t="s">
        <v>145</v>
      </c>
      <c r="E328" s="234" t="s">
        <v>1</v>
      </c>
      <c r="F328" s="235" t="s">
        <v>999</v>
      </c>
      <c r="G328" s="232"/>
      <c r="H328" s="236">
        <v>100.595</v>
      </c>
      <c r="I328" s="237"/>
      <c r="J328" s="232"/>
      <c r="K328" s="232"/>
      <c r="L328" s="238"/>
      <c r="M328" s="239"/>
      <c r="N328" s="240"/>
      <c r="O328" s="240"/>
      <c r="P328" s="240"/>
      <c r="Q328" s="240"/>
      <c r="R328" s="240"/>
      <c r="S328" s="240"/>
      <c r="T328" s="241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42" t="s">
        <v>145</v>
      </c>
      <c r="AU328" s="242" t="s">
        <v>86</v>
      </c>
      <c r="AV328" s="13" t="s">
        <v>86</v>
      </c>
      <c r="AW328" s="13" t="s">
        <v>32</v>
      </c>
      <c r="AX328" s="13" t="s">
        <v>77</v>
      </c>
      <c r="AY328" s="242" t="s">
        <v>136</v>
      </c>
    </row>
    <row r="329" s="14" customFormat="1">
      <c r="A329" s="14"/>
      <c r="B329" s="243"/>
      <c r="C329" s="244"/>
      <c r="D329" s="233" t="s">
        <v>145</v>
      </c>
      <c r="E329" s="245" t="s">
        <v>1</v>
      </c>
      <c r="F329" s="246" t="s">
        <v>147</v>
      </c>
      <c r="G329" s="244"/>
      <c r="H329" s="247">
        <v>140.095</v>
      </c>
      <c r="I329" s="248"/>
      <c r="J329" s="244"/>
      <c r="K329" s="244"/>
      <c r="L329" s="249"/>
      <c r="M329" s="250"/>
      <c r="N329" s="251"/>
      <c r="O329" s="251"/>
      <c r="P329" s="251"/>
      <c r="Q329" s="251"/>
      <c r="R329" s="251"/>
      <c r="S329" s="251"/>
      <c r="T329" s="252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T329" s="253" t="s">
        <v>145</v>
      </c>
      <c r="AU329" s="253" t="s">
        <v>86</v>
      </c>
      <c r="AV329" s="14" t="s">
        <v>143</v>
      </c>
      <c r="AW329" s="14" t="s">
        <v>32</v>
      </c>
      <c r="AX329" s="14" t="s">
        <v>33</v>
      </c>
      <c r="AY329" s="253" t="s">
        <v>136</v>
      </c>
    </row>
    <row r="330" s="2" customFormat="1" ht="24.15" customHeight="1">
      <c r="A330" s="38"/>
      <c r="B330" s="39"/>
      <c r="C330" s="218" t="s">
        <v>1000</v>
      </c>
      <c r="D330" s="218" t="s">
        <v>138</v>
      </c>
      <c r="E330" s="219" t="s">
        <v>1001</v>
      </c>
      <c r="F330" s="220" t="s">
        <v>1002</v>
      </c>
      <c r="G330" s="221" t="s">
        <v>141</v>
      </c>
      <c r="H330" s="222">
        <v>140.095</v>
      </c>
      <c r="I330" s="223"/>
      <c r="J330" s="224">
        <f>ROUND(I330*H330,2)</f>
        <v>0</v>
      </c>
      <c r="K330" s="220" t="s">
        <v>142</v>
      </c>
      <c r="L330" s="44"/>
      <c r="M330" s="274" t="s">
        <v>1</v>
      </c>
      <c r="N330" s="275" t="s">
        <v>42</v>
      </c>
      <c r="O330" s="276"/>
      <c r="P330" s="277">
        <f>O330*H330</f>
        <v>0</v>
      </c>
      <c r="Q330" s="277">
        <v>0.00025000000000000001</v>
      </c>
      <c r="R330" s="277">
        <f>Q330*H330</f>
        <v>0.035023749999999999</v>
      </c>
      <c r="S330" s="277">
        <v>0</v>
      </c>
      <c r="T330" s="278">
        <f>S330*H330</f>
        <v>0</v>
      </c>
      <c r="U330" s="38"/>
      <c r="V330" s="38"/>
      <c r="W330" s="38"/>
      <c r="X330" s="38"/>
      <c r="Y330" s="38"/>
      <c r="Z330" s="38"/>
      <c r="AA330" s="38"/>
      <c r="AB330" s="38"/>
      <c r="AC330" s="38"/>
      <c r="AD330" s="38"/>
      <c r="AE330" s="38"/>
      <c r="AR330" s="229" t="s">
        <v>215</v>
      </c>
      <c r="AT330" s="229" t="s">
        <v>138</v>
      </c>
      <c r="AU330" s="229" t="s">
        <v>86</v>
      </c>
      <c r="AY330" s="17" t="s">
        <v>136</v>
      </c>
      <c r="BE330" s="230">
        <f>IF(N330="základní",J330,0)</f>
        <v>0</v>
      </c>
      <c r="BF330" s="230">
        <f>IF(N330="snížená",J330,0)</f>
        <v>0</v>
      </c>
      <c r="BG330" s="230">
        <f>IF(N330="zákl. přenesená",J330,0)</f>
        <v>0</v>
      </c>
      <c r="BH330" s="230">
        <f>IF(N330="sníž. přenesená",J330,0)</f>
        <v>0</v>
      </c>
      <c r="BI330" s="230">
        <f>IF(N330="nulová",J330,0)</f>
        <v>0</v>
      </c>
      <c r="BJ330" s="17" t="s">
        <v>33</v>
      </c>
      <c r="BK330" s="230">
        <f>ROUND(I330*H330,2)</f>
        <v>0</v>
      </c>
      <c r="BL330" s="17" t="s">
        <v>215</v>
      </c>
      <c r="BM330" s="229" t="s">
        <v>1003</v>
      </c>
    </row>
    <row r="331" s="2" customFormat="1" ht="6.96" customHeight="1">
      <c r="A331" s="38"/>
      <c r="B331" s="66"/>
      <c r="C331" s="67"/>
      <c r="D331" s="67"/>
      <c r="E331" s="67"/>
      <c r="F331" s="67"/>
      <c r="G331" s="67"/>
      <c r="H331" s="67"/>
      <c r="I331" s="67"/>
      <c r="J331" s="67"/>
      <c r="K331" s="67"/>
      <c r="L331" s="44"/>
      <c r="M331" s="38"/>
      <c r="O331" s="38"/>
      <c r="P331" s="38"/>
      <c r="Q331" s="38"/>
      <c r="R331" s="38"/>
      <c r="S331" s="38"/>
      <c r="T331" s="38"/>
      <c r="U331" s="38"/>
      <c r="V331" s="38"/>
      <c r="W331" s="38"/>
      <c r="X331" s="38"/>
      <c r="Y331" s="38"/>
      <c r="Z331" s="38"/>
      <c r="AA331" s="38"/>
      <c r="AB331" s="38"/>
      <c r="AC331" s="38"/>
      <c r="AD331" s="38"/>
      <c r="AE331" s="38"/>
    </row>
  </sheetData>
  <sheetProtection sheet="1" autoFilter="0" formatColumns="0" formatRows="0" objects="1" scenarios="1" spinCount="100000" saltValue="0iBTjqeY0z9TCzE5lhOR6JnuRD/PwP0e4V2LuG0mN43KMZUaNYcNwzzKRQp5fGaZOETdFuC/M/MfMk1+ihcBpg==" hashValue="+o3S2bnpREG3W23WvYA7Ru541y0evw7RO8NZytsbgk9m6eE6YPZ6/7Jhe69awg8rlFgG914UrObSbFoKzEdcig==" algorithmName="SHA-512" password="C731"/>
  <autoFilter ref="C127:K330"/>
  <mergeCells count="9">
    <mergeCell ref="E7:H7"/>
    <mergeCell ref="E9:H9"/>
    <mergeCell ref="E18:H18"/>
    <mergeCell ref="E27:H27"/>
    <mergeCell ref="E85:H85"/>
    <mergeCell ref="E87:H87"/>
    <mergeCell ref="E118:H118"/>
    <mergeCell ref="E120:H12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104</v>
      </c>
    </row>
    <row r="3" s="1" customFormat="1" ht="6.96" customHeight="1">
      <c r="B3" s="136"/>
      <c r="C3" s="137"/>
      <c r="D3" s="137"/>
      <c r="E3" s="137"/>
      <c r="F3" s="137"/>
      <c r="G3" s="137"/>
      <c r="H3" s="137"/>
      <c r="I3" s="137"/>
      <c r="J3" s="137"/>
      <c r="K3" s="137"/>
      <c r="L3" s="20"/>
      <c r="AT3" s="17" t="s">
        <v>86</v>
      </c>
    </row>
    <row r="4" s="1" customFormat="1" ht="24.96" customHeight="1">
      <c r="B4" s="20"/>
      <c r="D4" s="138" t="s">
        <v>105</v>
      </c>
      <c r="L4" s="20"/>
      <c r="M4" s="13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0" t="s">
        <v>16</v>
      </c>
      <c r="L6" s="20"/>
    </row>
    <row r="7" s="1" customFormat="1" ht="26.25" customHeight="1">
      <c r="B7" s="20"/>
      <c r="E7" s="141" t="str">
        <f>'Rekapitulace stavby'!K6</f>
        <v>Výstavba víceúčelového areálu pro sportovní a volnočasové aktivity v obci Volfířov</v>
      </c>
      <c r="F7" s="140"/>
      <c r="G7" s="140"/>
      <c r="H7" s="140"/>
      <c r="L7" s="20"/>
    </row>
    <row r="8" s="2" customFormat="1" ht="12" customHeight="1">
      <c r="A8" s="38"/>
      <c r="B8" s="44"/>
      <c r="C8" s="38"/>
      <c r="D8" s="140" t="s">
        <v>106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2" t="s">
        <v>1004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0" t="s">
        <v>18</v>
      </c>
      <c r="E11" s="38"/>
      <c r="F11" s="143" t="s">
        <v>1</v>
      </c>
      <c r="G11" s="38"/>
      <c r="H11" s="38"/>
      <c r="I11" s="140" t="s">
        <v>19</v>
      </c>
      <c r="J11" s="143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0" t="s">
        <v>20</v>
      </c>
      <c r="E12" s="38"/>
      <c r="F12" s="143" t="s">
        <v>21</v>
      </c>
      <c r="G12" s="38"/>
      <c r="H12" s="38"/>
      <c r="I12" s="140" t="s">
        <v>22</v>
      </c>
      <c r="J12" s="144" t="str">
        <f>'Rekapitulace stavby'!AN8</f>
        <v>13. 2. 2023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0" t="s">
        <v>24</v>
      </c>
      <c r="E14" s="38"/>
      <c r="F14" s="38"/>
      <c r="G14" s="38"/>
      <c r="H14" s="38"/>
      <c r="I14" s="140" t="s">
        <v>25</v>
      </c>
      <c r="J14" s="143" t="s">
        <v>1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3" t="s">
        <v>26</v>
      </c>
      <c r="F15" s="38"/>
      <c r="G15" s="38"/>
      <c r="H15" s="38"/>
      <c r="I15" s="140" t="s">
        <v>27</v>
      </c>
      <c r="J15" s="143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0" t="s">
        <v>28</v>
      </c>
      <c r="E17" s="38"/>
      <c r="F17" s="38"/>
      <c r="G17" s="38"/>
      <c r="H17" s="38"/>
      <c r="I17" s="140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3"/>
      <c r="G18" s="143"/>
      <c r="H18" s="143"/>
      <c r="I18" s="140" t="s">
        <v>27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0" t="s">
        <v>30</v>
      </c>
      <c r="E20" s="38"/>
      <c r="F20" s="38"/>
      <c r="G20" s="38"/>
      <c r="H20" s="38"/>
      <c r="I20" s="140" t="s">
        <v>25</v>
      </c>
      <c r="J20" s="143" t="s">
        <v>1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3" t="s">
        <v>31</v>
      </c>
      <c r="F21" s="38"/>
      <c r="G21" s="38"/>
      <c r="H21" s="38"/>
      <c r="I21" s="140" t="s">
        <v>27</v>
      </c>
      <c r="J21" s="143" t="s">
        <v>1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0" t="s">
        <v>34</v>
      </c>
      <c r="E23" s="38"/>
      <c r="F23" s="38"/>
      <c r="G23" s="38"/>
      <c r="H23" s="38"/>
      <c r="I23" s="140" t="s">
        <v>25</v>
      </c>
      <c r="J23" s="143" t="s">
        <v>1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3" t="s">
        <v>35</v>
      </c>
      <c r="F24" s="38"/>
      <c r="G24" s="38"/>
      <c r="H24" s="38"/>
      <c r="I24" s="140" t="s">
        <v>27</v>
      </c>
      <c r="J24" s="143" t="s">
        <v>1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0" t="s">
        <v>36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5"/>
      <c r="B27" s="146"/>
      <c r="C27" s="145"/>
      <c r="D27" s="145"/>
      <c r="E27" s="147" t="s">
        <v>1</v>
      </c>
      <c r="F27" s="147"/>
      <c r="G27" s="147"/>
      <c r="H27" s="147"/>
      <c r="I27" s="145"/>
      <c r="J27" s="145"/>
      <c r="K27" s="145"/>
      <c r="L27" s="148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9"/>
      <c r="E29" s="149"/>
      <c r="F29" s="149"/>
      <c r="G29" s="149"/>
      <c r="H29" s="149"/>
      <c r="I29" s="149"/>
      <c r="J29" s="149"/>
      <c r="K29" s="149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0" t="s">
        <v>37</v>
      </c>
      <c r="E30" s="38"/>
      <c r="F30" s="38"/>
      <c r="G30" s="38"/>
      <c r="H30" s="38"/>
      <c r="I30" s="38"/>
      <c r="J30" s="151">
        <f>ROUND(J120, 0)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9"/>
      <c r="E31" s="149"/>
      <c r="F31" s="149"/>
      <c r="G31" s="149"/>
      <c r="H31" s="149"/>
      <c r="I31" s="149"/>
      <c r="J31" s="149"/>
      <c r="K31" s="149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2" t="s">
        <v>39</v>
      </c>
      <c r="G32" s="38"/>
      <c r="H32" s="38"/>
      <c r="I32" s="152" t="s">
        <v>38</v>
      </c>
      <c r="J32" s="152" t="s">
        <v>40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3" t="s">
        <v>41</v>
      </c>
      <c r="E33" s="140" t="s">
        <v>42</v>
      </c>
      <c r="F33" s="154">
        <f>ROUND((SUM(BE120:BE156)),  0)</f>
        <v>0</v>
      </c>
      <c r="G33" s="38"/>
      <c r="H33" s="38"/>
      <c r="I33" s="155">
        <v>0.20999999999999999</v>
      </c>
      <c r="J33" s="154">
        <f>ROUND(((SUM(BE120:BE156))*I33),  0)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0" t="s">
        <v>43</v>
      </c>
      <c r="F34" s="154">
        <f>ROUND((SUM(BF120:BF156)),  0)</f>
        <v>0</v>
      </c>
      <c r="G34" s="38"/>
      <c r="H34" s="38"/>
      <c r="I34" s="155">
        <v>0.14999999999999999</v>
      </c>
      <c r="J34" s="154">
        <f>ROUND(((SUM(BF120:BF156))*I34),  0)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0" t="s">
        <v>44</v>
      </c>
      <c r="F35" s="154">
        <f>ROUND((SUM(BG120:BG156)),  0)</f>
        <v>0</v>
      </c>
      <c r="G35" s="38"/>
      <c r="H35" s="38"/>
      <c r="I35" s="155">
        <v>0.20999999999999999</v>
      </c>
      <c r="J35" s="154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0" t="s">
        <v>45</v>
      </c>
      <c r="F36" s="154">
        <f>ROUND((SUM(BH120:BH156)),  0)</f>
        <v>0</v>
      </c>
      <c r="G36" s="38"/>
      <c r="H36" s="38"/>
      <c r="I36" s="155">
        <v>0.14999999999999999</v>
      </c>
      <c r="J36" s="154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0" t="s">
        <v>46</v>
      </c>
      <c r="F37" s="154">
        <f>ROUND((SUM(BI120:BI156)),  0)</f>
        <v>0</v>
      </c>
      <c r="G37" s="38"/>
      <c r="H37" s="38"/>
      <c r="I37" s="155">
        <v>0</v>
      </c>
      <c r="J37" s="154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6"/>
      <c r="D39" s="157" t="s">
        <v>47</v>
      </c>
      <c r="E39" s="158"/>
      <c r="F39" s="158"/>
      <c r="G39" s="159" t="s">
        <v>48</v>
      </c>
      <c r="H39" s="160" t="s">
        <v>49</v>
      </c>
      <c r="I39" s="158"/>
      <c r="J39" s="161">
        <f>SUM(J30:J37)</f>
        <v>0</v>
      </c>
      <c r="K39" s="162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63" t="s">
        <v>50</v>
      </c>
      <c r="E50" s="164"/>
      <c r="F50" s="164"/>
      <c r="G50" s="163" t="s">
        <v>51</v>
      </c>
      <c r="H50" s="164"/>
      <c r="I50" s="164"/>
      <c r="J50" s="164"/>
      <c r="K50" s="16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65" t="s">
        <v>52</v>
      </c>
      <c r="E61" s="166"/>
      <c r="F61" s="167" t="s">
        <v>53</v>
      </c>
      <c r="G61" s="165" t="s">
        <v>52</v>
      </c>
      <c r="H61" s="166"/>
      <c r="I61" s="166"/>
      <c r="J61" s="168" t="s">
        <v>53</v>
      </c>
      <c r="K61" s="16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63" t="s">
        <v>54</v>
      </c>
      <c r="E65" s="169"/>
      <c r="F65" s="169"/>
      <c r="G65" s="163" t="s">
        <v>55</v>
      </c>
      <c r="H65" s="169"/>
      <c r="I65" s="169"/>
      <c r="J65" s="169"/>
      <c r="K65" s="16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65" t="s">
        <v>52</v>
      </c>
      <c r="E76" s="166"/>
      <c r="F76" s="167" t="s">
        <v>53</v>
      </c>
      <c r="G76" s="165" t="s">
        <v>52</v>
      </c>
      <c r="H76" s="166"/>
      <c r="I76" s="166"/>
      <c r="J76" s="168" t="s">
        <v>53</v>
      </c>
      <c r="K76" s="16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0"/>
      <c r="C77" s="171"/>
      <c r="D77" s="171"/>
      <c r="E77" s="171"/>
      <c r="F77" s="171"/>
      <c r="G77" s="171"/>
      <c r="H77" s="171"/>
      <c r="I77" s="171"/>
      <c r="J77" s="171"/>
      <c r="K77" s="17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72"/>
      <c r="C81" s="173"/>
      <c r="D81" s="173"/>
      <c r="E81" s="173"/>
      <c r="F81" s="173"/>
      <c r="G81" s="173"/>
      <c r="H81" s="173"/>
      <c r="I81" s="173"/>
      <c r="J81" s="173"/>
      <c r="K81" s="17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108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26.25" customHeight="1">
      <c r="A85" s="38"/>
      <c r="B85" s="39"/>
      <c r="C85" s="40"/>
      <c r="D85" s="40"/>
      <c r="E85" s="174" t="str">
        <f>E7</f>
        <v>Výstavba víceúčelového areálu pro sportovní a volnočasové aktivity v obci Volfířov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106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VON - Vedlejší a ostatní náklady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 xml:space="preserve"> </v>
      </c>
      <c r="G89" s="40"/>
      <c r="H89" s="40"/>
      <c r="I89" s="32" t="s">
        <v>22</v>
      </c>
      <c r="J89" s="79" t="str">
        <f>IF(J12="","",J12)</f>
        <v>13. 2. 2023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24</v>
      </c>
      <c r="D91" s="40"/>
      <c r="E91" s="40"/>
      <c r="F91" s="27" t="str">
        <f>E15</f>
        <v>Obec Volfířov</v>
      </c>
      <c r="G91" s="40"/>
      <c r="H91" s="40"/>
      <c r="I91" s="32" t="s">
        <v>30</v>
      </c>
      <c r="J91" s="36" t="str">
        <f>E21</f>
        <v>f-plan spol. s r.o.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28</v>
      </c>
      <c r="D92" s="40"/>
      <c r="E92" s="40"/>
      <c r="F92" s="27" t="str">
        <f>IF(E18="","",E18)</f>
        <v>Vyplň údaj</v>
      </c>
      <c r="G92" s="40"/>
      <c r="H92" s="40"/>
      <c r="I92" s="32" t="s">
        <v>34</v>
      </c>
      <c r="J92" s="36" t="str">
        <f>E24</f>
        <v>Martin Lang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75" t="s">
        <v>109</v>
      </c>
      <c r="D94" s="176"/>
      <c r="E94" s="176"/>
      <c r="F94" s="176"/>
      <c r="G94" s="176"/>
      <c r="H94" s="176"/>
      <c r="I94" s="176"/>
      <c r="J94" s="177" t="s">
        <v>110</v>
      </c>
      <c r="K94" s="176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78" t="s">
        <v>111</v>
      </c>
      <c r="D96" s="40"/>
      <c r="E96" s="40"/>
      <c r="F96" s="40"/>
      <c r="G96" s="40"/>
      <c r="H96" s="40"/>
      <c r="I96" s="40"/>
      <c r="J96" s="110">
        <f>J120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112</v>
      </c>
    </row>
    <row r="97" s="9" customFormat="1" ht="24.96" customHeight="1">
      <c r="A97" s="9"/>
      <c r="B97" s="179"/>
      <c r="C97" s="180"/>
      <c r="D97" s="181" t="s">
        <v>1005</v>
      </c>
      <c r="E97" s="182"/>
      <c r="F97" s="182"/>
      <c r="G97" s="182"/>
      <c r="H97" s="182"/>
      <c r="I97" s="182"/>
      <c r="J97" s="183">
        <f>J121</f>
        <v>0</v>
      </c>
      <c r="K97" s="180"/>
      <c r="L97" s="18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5"/>
      <c r="C98" s="186"/>
      <c r="D98" s="187" t="s">
        <v>1006</v>
      </c>
      <c r="E98" s="188"/>
      <c r="F98" s="188"/>
      <c r="G98" s="188"/>
      <c r="H98" s="188"/>
      <c r="I98" s="188"/>
      <c r="J98" s="189">
        <f>J122</f>
        <v>0</v>
      </c>
      <c r="K98" s="186"/>
      <c r="L98" s="19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5"/>
      <c r="C99" s="186"/>
      <c r="D99" s="187" t="s">
        <v>1007</v>
      </c>
      <c r="E99" s="188"/>
      <c r="F99" s="188"/>
      <c r="G99" s="188"/>
      <c r="H99" s="188"/>
      <c r="I99" s="188"/>
      <c r="J99" s="189">
        <f>J145</f>
        <v>0</v>
      </c>
      <c r="K99" s="186"/>
      <c r="L99" s="19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5"/>
      <c r="C100" s="186"/>
      <c r="D100" s="187" t="s">
        <v>1008</v>
      </c>
      <c r="E100" s="188"/>
      <c r="F100" s="188"/>
      <c r="G100" s="188"/>
      <c r="H100" s="188"/>
      <c r="I100" s="188"/>
      <c r="J100" s="189">
        <f>J155</f>
        <v>0</v>
      </c>
      <c r="K100" s="186"/>
      <c r="L100" s="19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2" customFormat="1" ht="21.84" customHeight="1">
      <c r="A101" s="38"/>
      <c r="B101" s="39"/>
      <c r="C101" s="40"/>
      <c r="D101" s="40"/>
      <c r="E101" s="40"/>
      <c r="F101" s="40"/>
      <c r="G101" s="40"/>
      <c r="H101" s="40"/>
      <c r="I101" s="40"/>
      <c r="J101" s="40"/>
      <c r="K101" s="40"/>
      <c r="L101" s="63"/>
      <c r="S101" s="38"/>
      <c r="T101" s="38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</row>
    <row r="102" s="2" customFormat="1" ht="6.96" customHeight="1">
      <c r="A102" s="38"/>
      <c r="B102" s="66"/>
      <c r="C102" s="67"/>
      <c r="D102" s="67"/>
      <c r="E102" s="67"/>
      <c r="F102" s="67"/>
      <c r="G102" s="67"/>
      <c r="H102" s="67"/>
      <c r="I102" s="67"/>
      <c r="J102" s="67"/>
      <c r="K102" s="67"/>
      <c r="L102" s="63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</row>
    <row r="106" s="2" customFormat="1" ht="6.96" customHeight="1">
      <c r="A106" s="38"/>
      <c r="B106" s="68"/>
      <c r="C106" s="69"/>
      <c r="D106" s="69"/>
      <c r="E106" s="69"/>
      <c r="F106" s="69"/>
      <c r="G106" s="69"/>
      <c r="H106" s="69"/>
      <c r="I106" s="69"/>
      <c r="J106" s="69"/>
      <c r="K106" s="69"/>
      <c r="L106" s="63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s="2" customFormat="1" ht="24.96" customHeight="1">
      <c r="A107" s="38"/>
      <c r="B107" s="39"/>
      <c r="C107" s="23" t="s">
        <v>121</v>
      </c>
      <c r="D107" s="40"/>
      <c r="E107" s="40"/>
      <c r="F107" s="40"/>
      <c r="G107" s="40"/>
      <c r="H107" s="40"/>
      <c r="I107" s="40"/>
      <c r="J107" s="40"/>
      <c r="K107" s="40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6.96" customHeight="1">
      <c r="A108" s="38"/>
      <c r="B108" s="39"/>
      <c r="C108" s="40"/>
      <c r="D108" s="40"/>
      <c r="E108" s="40"/>
      <c r="F108" s="40"/>
      <c r="G108" s="40"/>
      <c r="H108" s="40"/>
      <c r="I108" s="40"/>
      <c r="J108" s="40"/>
      <c r="K108" s="40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12" customHeight="1">
      <c r="A109" s="38"/>
      <c r="B109" s="39"/>
      <c r="C109" s="32" t="s">
        <v>16</v>
      </c>
      <c r="D109" s="40"/>
      <c r="E109" s="40"/>
      <c r="F109" s="40"/>
      <c r="G109" s="40"/>
      <c r="H109" s="40"/>
      <c r="I109" s="40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26.25" customHeight="1">
      <c r="A110" s="38"/>
      <c r="B110" s="39"/>
      <c r="C110" s="40"/>
      <c r="D110" s="40"/>
      <c r="E110" s="174" t="str">
        <f>E7</f>
        <v>Výstavba víceúčelového areálu pro sportovní a volnočasové aktivity v obci Volfířov</v>
      </c>
      <c r="F110" s="32"/>
      <c r="G110" s="32"/>
      <c r="H110" s="32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2" customHeight="1">
      <c r="A111" s="38"/>
      <c r="B111" s="39"/>
      <c r="C111" s="32" t="s">
        <v>106</v>
      </c>
      <c r="D111" s="40"/>
      <c r="E111" s="40"/>
      <c r="F111" s="40"/>
      <c r="G111" s="40"/>
      <c r="H111" s="40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6.5" customHeight="1">
      <c r="A112" s="38"/>
      <c r="B112" s="39"/>
      <c r="C112" s="40"/>
      <c r="D112" s="40"/>
      <c r="E112" s="76" t="str">
        <f>E9</f>
        <v>VON - Vedlejší a ostatní náklady</v>
      </c>
      <c r="F112" s="40"/>
      <c r="G112" s="40"/>
      <c r="H112" s="40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6.96" customHeight="1">
      <c r="A113" s="38"/>
      <c r="B113" s="39"/>
      <c r="C113" s="40"/>
      <c r="D113" s="40"/>
      <c r="E113" s="40"/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2" customHeight="1">
      <c r="A114" s="38"/>
      <c r="B114" s="39"/>
      <c r="C114" s="32" t="s">
        <v>20</v>
      </c>
      <c r="D114" s="40"/>
      <c r="E114" s="40"/>
      <c r="F114" s="27" t="str">
        <f>F12</f>
        <v xml:space="preserve"> </v>
      </c>
      <c r="G114" s="40"/>
      <c r="H114" s="40"/>
      <c r="I114" s="32" t="s">
        <v>22</v>
      </c>
      <c r="J114" s="79" t="str">
        <f>IF(J12="","",J12)</f>
        <v>13. 2. 2023</v>
      </c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6.96" customHeight="1">
      <c r="A115" s="38"/>
      <c r="B115" s="39"/>
      <c r="C115" s="40"/>
      <c r="D115" s="40"/>
      <c r="E115" s="40"/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5.15" customHeight="1">
      <c r="A116" s="38"/>
      <c r="B116" s="39"/>
      <c r="C116" s="32" t="s">
        <v>24</v>
      </c>
      <c r="D116" s="40"/>
      <c r="E116" s="40"/>
      <c r="F116" s="27" t="str">
        <f>E15</f>
        <v>Obec Volfířov</v>
      </c>
      <c r="G116" s="40"/>
      <c r="H116" s="40"/>
      <c r="I116" s="32" t="s">
        <v>30</v>
      </c>
      <c r="J116" s="36" t="str">
        <f>E21</f>
        <v>f-plan spol. s r.o.</v>
      </c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5.15" customHeight="1">
      <c r="A117" s="38"/>
      <c r="B117" s="39"/>
      <c r="C117" s="32" t="s">
        <v>28</v>
      </c>
      <c r="D117" s="40"/>
      <c r="E117" s="40"/>
      <c r="F117" s="27" t="str">
        <f>IF(E18="","",E18)</f>
        <v>Vyplň údaj</v>
      </c>
      <c r="G117" s="40"/>
      <c r="H117" s="40"/>
      <c r="I117" s="32" t="s">
        <v>34</v>
      </c>
      <c r="J117" s="36" t="str">
        <f>E24</f>
        <v>Martin Lang</v>
      </c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0.32" customHeight="1">
      <c r="A118" s="38"/>
      <c r="B118" s="39"/>
      <c r="C118" s="40"/>
      <c r="D118" s="40"/>
      <c r="E118" s="40"/>
      <c r="F118" s="40"/>
      <c r="G118" s="40"/>
      <c r="H118" s="40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11" customFormat="1" ht="29.28" customHeight="1">
      <c r="A119" s="191"/>
      <c r="B119" s="192"/>
      <c r="C119" s="193" t="s">
        <v>122</v>
      </c>
      <c r="D119" s="194" t="s">
        <v>62</v>
      </c>
      <c r="E119" s="194" t="s">
        <v>58</v>
      </c>
      <c r="F119" s="194" t="s">
        <v>59</v>
      </c>
      <c r="G119" s="194" t="s">
        <v>123</v>
      </c>
      <c r="H119" s="194" t="s">
        <v>124</v>
      </c>
      <c r="I119" s="194" t="s">
        <v>125</v>
      </c>
      <c r="J119" s="194" t="s">
        <v>110</v>
      </c>
      <c r="K119" s="195" t="s">
        <v>126</v>
      </c>
      <c r="L119" s="196"/>
      <c r="M119" s="100" t="s">
        <v>1</v>
      </c>
      <c r="N119" s="101" t="s">
        <v>41</v>
      </c>
      <c r="O119" s="101" t="s">
        <v>127</v>
      </c>
      <c r="P119" s="101" t="s">
        <v>128</v>
      </c>
      <c r="Q119" s="101" t="s">
        <v>129</v>
      </c>
      <c r="R119" s="101" t="s">
        <v>130</v>
      </c>
      <c r="S119" s="101" t="s">
        <v>131</v>
      </c>
      <c r="T119" s="102" t="s">
        <v>132</v>
      </c>
      <c r="U119" s="191"/>
      <c r="V119" s="191"/>
      <c r="W119" s="191"/>
      <c r="X119" s="191"/>
      <c r="Y119" s="191"/>
      <c r="Z119" s="191"/>
      <c r="AA119" s="191"/>
      <c r="AB119" s="191"/>
      <c r="AC119" s="191"/>
      <c r="AD119" s="191"/>
      <c r="AE119" s="191"/>
    </row>
    <row r="120" s="2" customFormat="1" ht="22.8" customHeight="1">
      <c r="A120" s="38"/>
      <c r="B120" s="39"/>
      <c r="C120" s="107" t="s">
        <v>133</v>
      </c>
      <c r="D120" s="40"/>
      <c r="E120" s="40"/>
      <c r="F120" s="40"/>
      <c r="G120" s="40"/>
      <c r="H120" s="40"/>
      <c r="I120" s="40"/>
      <c r="J120" s="197">
        <f>BK120</f>
        <v>0</v>
      </c>
      <c r="K120" s="40"/>
      <c r="L120" s="44"/>
      <c r="M120" s="103"/>
      <c r="N120" s="198"/>
      <c r="O120" s="104"/>
      <c r="P120" s="199">
        <f>P121</f>
        <v>0</v>
      </c>
      <c r="Q120" s="104"/>
      <c r="R120" s="199">
        <f>R121</f>
        <v>0</v>
      </c>
      <c r="S120" s="104"/>
      <c r="T120" s="200">
        <f>T121</f>
        <v>0</v>
      </c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T120" s="17" t="s">
        <v>76</v>
      </c>
      <c r="AU120" s="17" t="s">
        <v>112</v>
      </c>
      <c r="BK120" s="201">
        <f>BK121</f>
        <v>0</v>
      </c>
    </row>
    <row r="121" s="12" customFormat="1" ht="25.92" customHeight="1">
      <c r="A121" s="12"/>
      <c r="B121" s="202"/>
      <c r="C121" s="203"/>
      <c r="D121" s="204" t="s">
        <v>76</v>
      </c>
      <c r="E121" s="205" t="s">
        <v>1009</v>
      </c>
      <c r="F121" s="205" t="s">
        <v>1010</v>
      </c>
      <c r="G121" s="203"/>
      <c r="H121" s="203"/>
      <c r="I121" s="206"/>
      <c r="J121" s="207">
        <f>BK121</f>
        <v>0</v>
      </c>
      <c r="K121" s="203"/>
      <c r="L121" s="208"/>
      <c r="M121" s="209"/>
      <c r="N121" s="210"/>
      <c r="O121" s="210"/>
      <c r="P121" s="211">
        <f>P122+P145+P155</f>
        <v>0</v>
      </c>
      <c r="Q121" s="210"/>
      <c r="R121" s="211">
        <f>R122+R145+R155</f>
        <v>0</v>
      </c>
      <c r="S121" s="210"/>
      <c r="T121" s="212">
        <f>T122+T145+T155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13" t="s">
        <v>164</v>
      </c>
      <c r="AT121" s="214" t="s">
        <v>76</v>
      </c>
      <c r="AU121" s="214" t="s">
        <v>77</v>
      </c>
      <c r="AY121" s="213" t="s">
        <v>136</v>
      </c>
      <c r="BK121" s="215">
        <f>BK122+BK145+BK155</f>
        <v>0</v>
      </c>
    </row>
    <row r="122" s="12" customFormat="1" ht="22.8" customHeight="1">
      <c r="A122" s="12"/>
      <c r="B122" s="202"/>
      <c r="C122" s="203"/>
      <c r="D122" s="204" t="s">
        <v>76</v>
      </c>
      <c r="E122" s="216" t="s">
        <v>1011</v>
      </c>
      <c r="F122" s="216" t="s">
        <v>1012</v>
      </c>
      <c r="G122" s="203"/>
      <c r="H122" s="203"/>
      <c r="I122" s="206"/>
      <c r="J122" s="217">
        <f>BK122</f>
        <v>0</v>
      </c>
      <c r="K122" s="203"/>
      <c r="L122" s="208"/>
      <c r="M122" s="209"/>
      <c r="N122" s="210"/>
      <c r="O122" s="210"/>
      <c r="P122" s="211">
        <f>SUM(P123:P144)</f>
        <v>0</v>
      </c>
      <c r="Q122" s="210"/>
      <c r="R122" s="211">
        <f>SUM(R123:R144)</f>
        <v>0</v>
      </c>
      <c r="S122" s="210"/>
      <c r="T122" s="212">
        <f>SUM(T123:T144)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13" t="s">
        <v>164</v>
      </c>
      <c r="AT122" s="214" t="s">
        <v>76</v>
      </c>
      <c r="AU122" s="214" t="s">
        <v>33</v>
      </c>
      <c r="AY122" s="213" t="s">
        <v>136</v>
      </c>
      <c r="BK122" s="215">
        <f>SUM(BK123:BK144)</f>
        <v>0</v>
      </c>
    </row>
    <row r="123" s="2" customFormat="1" ht="16.5" customHeight="1">
      <c r="A123" s="38"/>
      <c r="B123" s="39"/>
      <c r="C123" s="218" t="s">
        <v>33</v>
      </c>
      <c r="D123" s="218" t="s">
        <v>138</v>
      </c>
      <c r="E123" s="219" t="s">
        <v>1013</v>
      </c>
      <c r="F123" s="220" t="s">
        <v>1014</v>
      </c>
      <c r="G123" s="221" t="s">
        <v>1015</v>
      </c>
      <c r="H123" s="222">
        <v>1</v>
      </c>
      <c r="I123" s="223"/>
      <c r="J123" s="224">
        <f>ROUND(I123*H123,2)</f>
        <v>0</v>
      </c>
      <c r="K123" s="220" t="s">
        <v>142</v>
      </c>
      <c r="L123" s="44"/>
      <c r="M123" s="225" t="s">
        <v>1</v>
      </c>
      <c r="N123" s="226" t="s">
        <v>42</v>
      </c>
      <c r="O123" s="91"/>
      <c r="P123" s="227">
        <f>O123*H123</f>
        <v>0</v>
      </c>
      <c r="Q123" s="227">
        <v>0</v>
      </c>
      <c r="R123" s="227">
        <f>Q123*H123</f>
        <v>0</v>
      </c>
      <c r="S123" s="227">
        <v>0</v>
      </c>
      <c r="T123" s="228">
        <f>S123*H123</f>
        <v>0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R123" s="229" t="s">
        <v>1016</v>
      </c>
      <c r="AT123" s="229" t="s">
        <v>138</v>
      </c>
      <c r="AU123" s="229" t="s">
        <v>86</v>
      </c>
      <c r="AY123" s="17" t="s">
        <v>136</v>
      </c>
      <c r="BE123" s="230">
        <f>IF(N123="základní",J123,0)</f>
        <v>0</v>
      </c>
      <c r="BF123" s="230">
        <f>IF(N123="snížená",J123,0)</f>
        <v>0</v>
      </c>
      <c r="BG123" s="230">
        <f>IF(N123="zákl. přenesená",J123,0)</f>
        <v>0</v>
      </c>
      <c r="BH123" s="230">
        <f>IF(N123="sníž. přenesená",J123,0)</f>
        <v>0</v>
      </c>
      <c r="BI123" s="230">
        <f>IF(N123="nulová",J123,0)</f>
        <v>0</v>
      </c>
      <c r="BJ123" s="17" t="s">
        <v>33</v>
      </c>
      <c r="BK123" s="230">
        <f>ROUND(I123*H123,2)</f>
        <v>0</v>
      </c>
      <c r="BL123" s="17" t="s">
        <v>1016</v>
      </c>
      <c r="BM123" s="229" t="s">
        <v>1017</v>
      </c>
    </row>
    <row r="124" s="15" customFormat="1">
      <c r="A124" s="15"/>
      <c r="B124" s="254"/>
      <c r="C124" s="255"/>
      <c r="D124" s="233" t="s">
        <v>145</v>
      </c>
      <c r="E124" s="256" t="s">
        <v>1</v>
      </c>
      <c r="F124" s="257" t="s">
        <v>1018</v>
      </c>
      <c r="G124" s="255"/>
      <c r="H124" s="256" t="s">
        <v>1</v>
      </c>
      <c r="I124" s="258"/>
      <c r="J124" s="255"/>
      <c r="K124" s="255"/>
      <c r="L124" s="259"/>
      <c r="M124" s="260"/>
      <c r="N124" s="261"/>
      <c r="O124" s="261"/>
      <c r="P124" s="261"/>
      <c r="Q124" s="261"/>
      <c r="R124" s="261"/>
      <c r="S124" s="261"/>
      <c r="T124" s="262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T124" s="263" t="s">
        <v>145</v>
      </c>
      <c r="AU124" s="263" t="s">
        <v>86</v>
      </c>
      <c r="AV124" s="15" t="s">
        <v>33</v>
      </c>
      <c r="AW124" s="15" t="s">
        <v>32</v>
      </c>
      <c r="AX124" s="15" t="s">
        <v>77</v>
      </c>
      <c r="AY124" s="263" t="s">
        <v>136</v>
      </c>
    </row>
    <row r="125" s="13" customFormat="1">
      <c r="A125" s="13"/>
      <c r="B125" s="231"/>
      <c r="C125" s="232"/>
      <c r="D125" s="233" t="s">
        <v>145</v>
      </c>
      <c r="E125" s="234" t="s">
        <v>1</v>
      </c>
      <c r="F125" s="235" t="s">
        <v>33</v>
      </c>
      <c r="G125" s="232"/>
      <c r="H125" s="236">
        <v>1</v>
      </c>
      <c r="I125" s="237"/>
      <c r="J125" s="232"/>
      <c r="K125" s="232"/>
      <c r="L125" s="238"/>
      <c r="M125" s="239"/>
      <c r="N125" s="240"/>
      <c r="O125" s="240"/>
      <c r="P125" s="240"/>
      <c r="Q125" s="240"/>
      <c r="R125" s="240"/>
      <c r="S125" s="240"/>
      <c r="T125" s="241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2" t="s">
        <v>145</v>
      </c>
      <c r="AU125" s="242" t="s">
        <v>86</v>
      </c>
      <c r="AV125" s="13" t="s">
        <v>86</v>
      </c>
      <c r="AW125" s="13" t="s">
        <v>32</v>
      </c>
      <c r="AX125" s="13" t="s">
        <v>77</v>
      </c>
      <c r="AY125" s="242" t="s">
        <v>136</v>
      </c>
    </row>
    <row r="126" s="14" customFormat="1">
      <c r="A126" s="14"/>
      <c r="B126" s="243"/>
      <c r="C126" s="244"/>
      <c r="D126" s="233" t="s">
        <v>145</v>
      </c>
      <c r="E126" s="245" t="s">
        <v>1</v>
      </c>
      <c r="F126" s="246" t="s">
        <v>147</v>
      </c>
      <c r="G126" s="244"/>
      <c r="H126" s="247">
        <v>1</v>
      </c>
      <c r="I126" s="248"/>
      <c r="J126" s="244"/>
      <c r="K126" s="244"/>
      <c r="L126" s="249"/>
      <c r="M126" s="250"/>
      <c r="N126" s="251"/>
      <c r="O126" s="251"/>
      <c r="P126" s="251"/>
      <c r="Q126" s="251"/>
      <c r="R126" s="251"/>
      <c r="S126" s="251"/>
      <c r="T126" s="252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53" t="s">
        <v>145</v>
      </c>
      <c r="AU126" s="253" t="s">
        <v>86</v>
      </c>
      <c r="AV126" s="14" t="s">
        <v>143</v>
      </c>
      <c r="AW126" s="14" t="s">
        <v>32</v>
      </c>
      <c r="AX126" s="14" t="s">
        <v>33</v>
      </c>
      <c r="AY126" s="253" t="s">
        <v>136</v>
      </c>
    </row>
    <row r="127" s="2" customFormat="1" ht="16.5" customHeight="1">
      <c r="A127" s="38"/>
      <c r="B127" s="39"/>
      <c r="C127" s="218" t="s">
        <v>86</v>
      </c>
      <c r="D127" s="218" t="s">
        <v>138</v>
      </c>
      <c r="E127" s="219" t="s">
        <v>1019</v>
      </c>
      <c r="F127" s="220" t="s">
        <v>1020</v>
      </c>
      <c r="G127" s="221" t="s">
        <v>1015</v>
      </c>
      <c r="H127" s="222">
        <v>1</v>
      </c>
      <c r="I127" s="223"/>
      <c r="J127" s="224">
        <f>ROUND(I127*H127,2)</f>
        <v>0</v>
      </c>
      <c r="K127" s="220" t="s">
        <v>142</v>
      </c>
      <c r="L127" s="44"/>
      <c r="M127" s="225" t="s">
        <v>1</v>
      </c>
      <c r="N127" s="226" t="s">
        <v>42</v>
      </c>
      <c r="O127" s="91"/>
      <c r="P127" s="227">
        <f>O127*H127</f>
        <v>0</v>
      </c>
      <c r="Q127" s="227">
        <v>0</v>
      </c>
      <c r="R127" s="227">
        <f>Q127*H127</f>
        <v>0</v>
      </c>
      <c r="S127" s="227">
        <v>0</v>
      </c>
      <c r="T127" s="228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229" t="s">
        <v>1016</v>
      </c>
      <c r="AT127" s="229" t="s">
        <v>138</v>
      </c>
      <c r="AU127" s="229" t="s">
        <v>86</v>
      </c>
      <c r="AY127" s="17" t="s">
        <v>136</v>
      </c>
      <c r="BE127" s="230">
        <f>IF(N127="základní",J127,0)</f>
        <v>0</v>
      </c>
      <c r="BF127" s="230">
        <f>IF(N127="snížená",J127,0)</f>
        <v>0</v>
      </c>
      <c r="BG127" s="230">
        <f>IF(N127="zákl. přenesená",J127,0)</f>
        <v>0</v>
      </c>
      <c r="BH127" s="230">
        <f>IF(N127="sníž. přenesená",J127,0)</f>
        <v>0</v>
      </c>
      <c r="BI127" s="230">
        <f>IF(N127="nulová",J127,0)</f>
        <v>0</v>
      </c>
      <c r="BJ127" s="17" t="s">
        <v>33</v>
      </c>
      <c r="BK127" s="230">
        <f>ROUND(I127*H127,2)</f>
        <v>0</v>
      </c>
      <c r="BL127" s="17" t="s">
        <v>1016</v>
      </c>
      <c r="BM127" s="229" t="s">
        <v>1021</v>
      </c>
    </row>
    <row r="128" s="15" customFormat="1">
      <c r="A128" s="15"/>
      <c r="B128" s="254"/>
      <c r="C128" s="255"/>
      <c r="D128" s="233" t="s">
        <v>145</v>
      </c>
      <c r="E128" s="256" t="s">
        <v>1</v>
      </c>
      <c r="F128" s="257" t="s">
        <v>1022</v>
      </c>
      <c r="G128" s="255"/>
      <c r="H128" s="256" t="s">
        <v>1</v>
      </c>
      <c r="I128" s="258"/>
      <c r="J128" s="255"/>
      <c r="K128" s="255"/>
      <c r="L128" s="259"/>
      <c r="M128" s="260"/>
      <c r="N128" s="261"/>
      <c r="O128" s="261"/>
      <c r="P128" s="261"/>
      <c r="Q128" s="261"/>
      <c r="R128" s="261"/>
      <c r="S128" s="261"/>
      <c r="T128" s="262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T128" s="263" t="s">
        <v>145</v>
      </c>
      <c r="AU128" s="263" t="s">
        <v>86</v>
      </c>
      <c r="AV128" s="15" t="s">
        <v>33</v>
      </c>
      <c r="AW128" s="15" t="s">
        <v>32</v>
      </c>
      <c r="AX128" s="15" t="s">
        <v>77</v>
      </c>
      <c r="AY128" s="263" t="s">
        <v>136</v>
      </c>
    </row>
    <row r="129" s="15" customFormat="1">
      <c r="A129" s="15"/>
      <c r="B129" s="254"/>
      <c r="C129" s="255"/>
      <c r="D129" s="233" t="s">
        <v>145</v>
      </c>
      <c r="E129" s="256" t="s">
        <v>1</v>
      </c>
      <c r="F129" s="257" t="s">
        <v>1023</v>
      </c>
      <c r="G129" s="255"/>
      <c r="H129" s="256" t="s">
        <v>1</v>
      </c>
      <c r="I129" s="258"/>
      <c r="J129" s="255"/>
      <c r="K129" s="255"/>
      <c r="L129" s="259"/>
      <c r="M129" s="260"/>
      <c r="N129" s="261"/>
      <c r="O129" s="261"/>
      <c r="P129" s="261"/>
      <c r="Q129" s="261"/>
      <c r="R129" s="261"/>
      <c r="S129" s="261"/>
      <c r="T129" s="262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T129" s="263" t="s">
        <v>145</v>
      </c>
      <c r="AU129" s="263" t="s">
        <v>86</v>
      </c>
      <c r="AV129" s="15" t="s">
        <v>33</v>
      </c>
      <c r="AW129" s="15" t="s">
        <v>32</v>
      </c>
      <c r="AX129" s="15" t="s">
        <v>77</v>
      </c>
      <c r="AY129" s="263" t="s">
        <v>136</v>
      </c>
    </row>
    <row r="130" s="15" customFormat="1">
      <c r="A130" s="15"/>
      <c r="B130" s="254"/>
      <c r="C130" s="255"/>
      <c r="D130" s="233" t="s">
        <v>145</v>
      </c>
      <c r="E130" s="256" t="s">
        <v>1</v>
      </c>
      <c r="F130" s="257" t="s">
        <v>1024</v>
      </c>
      <c r="G130" s="255"/>
      <c r="H130" s="256" t="s">
        <v>1</v>
      </c>
      <c r="I130" s="258"/>
      <c r="J130" s="255"/>
      <c r="K130" s="255"/>
      <c r="L130" s="259"/>
      <c r="M130" s="260"/>
      <c r="N130" s="261"/>
      <c r="O130" s="261"/>
      <c r="P130" s="261"/>
      <c r="Q130" s="261"/>
      <c r="R130" s="261"/>
      <c r="S130" s="261"/>
      <c r="T130" s="262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T130" s="263" t="s">
        <v>145</v>
      </c>
      <c r="AU130" s="263" t="s">
        <v>86</v>
      </c>
      <c r="AV130" s="15" t="s">
        <v>33</v>
      </c>
      <c r="AW130" s="15" t="s">
        <v>32</v>
      </c>
      <c r="AX130" s="15" t="s">
        <v>77</v>
      </c>
      <c r="AY130" s="263" t="s">
        <v>136</v>
      </c>
    </row>
    <row r="131" s="15" customFormat="1">
      <c r="A131" s="15"/>
      <c r="B131" s="254"/>
      <c r="C131" s="255"/>
      <c r="D131" s="233" t="s">
        <v>145</v>
      </c>
      <c r="E131" s="256" t="s">
        <v>1</v>
      </c>
      <c r="F131" s="257" t="s">
        <v>1025</v>
      </c>
      <c r="G131" s="255"/>
      <c r="H131" s="256" t="s">
        <v>1</v>
      </c>
      <c r="I131" s="258"/>
      <c r="J131" s="255"/>
      <c r="K131" s="255"/>
      <c r="L131" s="259"/>
      <c r="M131" s="260"/>
      <c r="N131" s="261"/>
      <c r="O131" s="261"/>
      <c r="P131" s="261"/>
      <c r="Q131" s="261"/>
      <c r="R131" s="261"/>
      <c r="S131" s="261"/>
      <c r="T131" s="262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T131" s="263" t="s">
        <v>145</v>
      </c>
      <c r="AU131" s="263" t="s">
        <v>86</v>
      </c>
      <c r="AV131" s="15" t="s">
        <v>33</v>
      </c>
      <c r="AW131" s="15" t="s">
        <v>32</v>
      </c>
      <c r="AX131" s="15" t="s">
        <v>77</v>
      </c>
      <c r="AY131" s="263" t="s">
        <v>136</v>
      </c>
    </row>
    <row r="132" s="15" customFormat="1">
      <c r="A132" s="15"/>
      <c r="B132" s="254"/>
      <c r="C132" s="255"/>
      <c r="D132" s="233" t="s">
        <v>145</v>
      </c>
      <c r="E132" s="256" t="s">
        <v>1</v>
      </c>
      <c r="F132" s="257" t="s">
        <v>1026</v>
      </c>
      <c r="G132" s="255"/>
      <c r="H132" s="256" t="s">
        <v>1</v>
      </c>
      <c r="I132" s="258"/>
      <c r="J132" s="255"/>
      <c r="K132" s="255"/>
      <c r="L132" s="259"/>
      <c r="M132" s="260"/>
      <c r="N132" s="261"/>
      <c r="O132" s="261"/>
      <c r="P132" s="261"/>
      <c r="Q132" s="261"/>
      <c r="R132" s="261"/>
      <c r="S132" s="261"/>
      <c r="T132" s="262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T132" s="263" t="s">
        <v>145</v>
      </c>
      <c r="AU132" s="263" t="s">
        <v>86</v>
      </c>
      <c r="AV132" s="15" t="s">
        <v>33</v>
      </c>
      <c r="AW132" s="15" t="s">
        <v>32</v>
      </c>
      <c r="AX132" s="15" t="s">
        <v>77</v>
      </c>
      <c r="AY132" s="263" t="s">
        <v>136</v>
      </c>
    </row>
    <row r="133" s="15" customFormat="1">
      <c r="A133" s="15"/>
      <c r="B133" s="254"/>
      <c r="C133" s="255"/>
      <c r="D133" s="233" t="s">
        <v>145</v>
      </c>
      <c r="E133" s="256" t="s">
        <v>1</v>
      </c>
      <c r="F133" s="257" t="s">
        <v>1027</v>
      </c>
      <c r="G133" s="255"/>
      <c r="H133" s="256" t="s">
        <v>1</v>
      </c>
      <c r="I133" s="258"/>
      <c r="J133" s="255"/>
      <c r="K133" s="255"/>
      <c r="L133" s="259"/>
      <c r="M133" s="260"/>
      <c r="N133" s="261"/>
      <c r="O133" s="261"/>
      <c r="P133" s="261"/>
      <c r="Q133" s="261"/>
      <c r="R133" s="261"/>
      <c r="S133" s="261"/>
      <c r="T133" s="262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T133" s="263" t="s">
        <v>145</v>
      </c>
      <c r="AU133" s="263" t="s">
        <v>86</v>
      </c>
      <c r="AV133" s="15" t="s">
        <v>33</v>
      </c>
      <c r="AW133" s="15" t="s">
        <v>32</v>
      </c>
      <c r="AX133" s="15" t="s">
        <v>77</v>
      </c>
      <c r="AY133" s="263" t="s">
        <v>136</v>
      </c>
    </row>
    <row r="134" s="13" customFormat="1">
      <c r="A134" s="13"/>
      <c r="B134" s="231"/>
      <c r="C134" s="232"/>
      <c r="D134" s="233" t="s">
        <v>145</v>
      </c>
      <c r="E134" s="234" t="s">
        <v>1</v>
      </c>
      <c r="F134" s="235" t="s">
        <v>33</v>
      </c>
      <c r="G134" s="232"/>
      <c r="H134" s="236">
        <v>1</v>
      </c>
      <c r="I134" s="237"/>
      <c r="J134" s="232"/>
      <c r="K134" s="232"/>
      <c r="L134" s="238"/>
      <c r="M134" s="239"/>
      <c r="N134" s="240"/>
      <c r="O134" s="240"/>
      <c r="P134" s="240"/>
      <c r="Q134" s="240"/>
      <c r="R134" s="240"/>
      <c r="S134" s="240"/>
      <c r="T134" s="241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2" t="s">
        <v>145</v>
      </c>
      <c r="AU134" s="242" t="s">
        <v>86</v>
      </c>
      <c r="AV134" s="13" t="s">
        <v>86</v>
      </c>
      <c r="AW134" s="13" t="s">
        <v>32</v>
      </c>
      <c r="AX134" s="13" t="s">
        <v>77</v>
      </c>
      <c r="AY134" s="242" t="s">
        <v>136</v>
      </c>
    </row>
    <row r="135" s="14" customFormat="1">
      <c r="A135" s="14"/>
      <c r="B135" s="243"/>
      <c r="C135" s="244"/>
      <c r="D135" s="233" t="s">
        <v>145</v>
      </c>
      <c r="E135" s="245" t="s">
        <v>1</v>
      </c>
      <c r="F135" s="246" t="s">
        <v>147</v>
      </c>
      <c r="G135" s="244"/>
      <c r="H135" s="247">
        <v>1</v>
      </c>
      <c r="I135" s="248"/>
      <c r="J135" s="244"/>
      <c r="K135" s="244"/>
      <c r="L135" s="249"/>
      <c r="M135" s="250"/>
      <c r="N135" s="251"/>
      <c r="O135" s="251"/>
      <c r="P135" s="251"/>
      <c r="Q135" s="251"/>
      <c r="R135" s="251"/>
      <c r="S135" s="251"/>
      <c r="T135" s="252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53" t="s">
        <v>145</v>
      </c>
      <c r="AU135" s="253" t="s">
        <v>86</v>
      </c>
      <c r="AV135" s="14" t="s">
        <v>143</v>
      </c>
      <c r="AW135" s="14" t="s">
        <v>32</v>
      </c>
      <c r="AX135" s="14" t="s">
        <v>33</v>
      </c>
      <c r="AY135" s="253" t="s">
        <v>136</v>
      </c>
    </row>
    <row r="136" s="2" customFormat="1" ht="16.5" customHeight="1">
      <c r="A136" s="38"/>
      <c r="B136" s="39"/>
      <c r="C136" s="218" t="s">
        <v>153</v>
      </c>
      <c r="D136" s="218" t="s">
        <v>138</v>
      </c>
      <c r="E136" s="219" t="s">
        <v>1028</v>
      </c>
      <c r="F136" s="220" t="s">
        <v>1029</v>
      </c>
      <c r="G136" s="221" t="s">
        <v>1015</v>
      </c>
      <c r="H136" s="222">
        <v>1</v>
      </c>
      <c r="I136" s="223"/>
      <c r="J136" s="224">
        <f>ROUND(I136*H136,2)</f>
        <v>0</v>
      </c>
      <c r="K136" s="220" t="s">
        <v>142</v>
      </c>
      <c r="L136" s="44"/>
      <c r="M136" s="225" t="s">
        <v>1</v>
      </c>
      <c r="N136" s="226" t="s">
        <v>42</v>
      </c>
      <c r="O136" s="91"/>
      <c r="P136" s="227">
        <f>O136*H136</f>
        <v>0</v>
      </c>
      <c r="Q136" s="227">
        <v>0</v>
      </c>
      <c r="R136" s="227">
        <f>Q136*H136</f>
        <v>0</v>
      </c>
      <c r="S136" s="227">
        <v>0</v>
      </c>
      <c r="T136" s="228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29" t="s">
        <v>1016</v>
      </c>
      <c r="AT136" s="229" t="s">
        <v>138</v>
      </c>
      <c r="AU136" s="229" t="s">
        <v>86</v>
      </c>
      <c r="AY136" s="17" t="s">
        <v>136</v>
      </c>
      <c r="BE136" s="230">
        <f>IF(N136="základní",J136,0)</f>
        <v>0</v>
      </c>
      <c r="BF136" s="230">
        <f>IF(N136="snížená",J136,0)</f>
        <v>0</v>
      </c>
      <c r="BG136" s="230">
        <f>IF(N136="zákl. přenesená",J136,0)</f>
        <v>0</v>
      </c>
      <c r="BH136" s="230">
        <f>IF(N136="sníž. přenesená",J136,0)</f>
        <v>0</v>
      </c>
      <c r="BI136" s="230">
        <f>IF(N136="nulová",J136,0)</f>
        <v>0</v>
      </c>
      <c r="BJ136" s="17" t="s">
        <v>33</v>
      </c>
      <c r="BK136" s="230">
        <f>ROUND(I136*H136,2)</f>
        <v>0</v>
      </c>
      <c r="BL136" s="17" t="s">
        <v>1016</v>
      </c>
      <c r="BM136" s="229" t="s">
        <v>1030</v>
      </c>
    </row>
    <row r="137" s="15" customFormat="1">
      <c r="A137" s="15"/>
      <c r="B137" s="254"/>
      <c r="C137" s="255"/>
      <c r="D137" s="233" t="s">
        <v>145</v>
      </c>
      <c r="E137" s="256" t="s">
        <v>1</v>
      </c>
      <c r="F137" s="257" t="s">
        <v>1031</v>
      </c>
      <c r="G137" s="255"/>
      <c r="H137" s="256" t="s">
        <v>1</v>
      </c>
      <c r="I137" s="258"/>
      <c r="J137" s="255"/>
      <c r="K137" s="255"/>
      <c r="L137" s="259"/>
      <c r="M137" s="260"/>
      <c r="N137" s="261"/>
      <c r="O137" s="261"/>
      <c r="P137" s="261"/>
      <c r="Q137" s="261"/>
      <c r="R137" s="261"/>
      <c r="S137" s="261"/>
      <c r="T137" s="262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T137" s="263" t="s">
        <v>145</v>
      </c>
      <c r="AU137" s="263" t="s">
        <v>86</v>
      </c>
      <c r="AV137" s="15" t="s">
        <v>33</v>
      </c>
      <c r="AW137" s="15" t="s">
        <v>32</v>
      </c>
      <c r="AX137" s="15" t="s">
        <v>77</v>
      </c>
      <c r="AY137" s="263" t="s">
        <v>136</v>
      </c>
    </row>
    <row r="138" s="13" customFormat="1">
      <c r="A138" s="13"/>
      <c r="B138" s="231"/>
      <c r="C138" s="232"/>
      <c r="D138" s="233" t="s">
        <v>145</v>
      </c>
      <c r="E138" s="234" t="s">
        <v>1</v>
      </c>
      <c r="F138" s="235" t="s">
        <v>33</v>
      </c>
      <c r="G138" s="232"/>
      <c r="H138" s="236">
        <v>1</v>
      </c>
      <c r="I138" s="237"/>
      <c r="J138" s="232"/>
      <c r="K138" s="232"/>
      <c r="L138" s="238"/>
      <c r="M138" s="239"/>
      <c r="N138" s="240"/>
      <c r="O138" s="240"/>
      <c r="P138" s="240"/>
      <c r="Q138" s="240"/>
      <c r="R138" s="240"/>
      <c r="S138" s="240"/>
      <c r="T138" s="241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2" t="s">
        <v>145</v>
      </c>
      <c r="AU138" s="242" t="s">
        <v>86</v>
      </c>
      <c r="AV138" s="13" t="s">
        <v>86</v>
      </c>
      <c r="AW138" s="13" t="s">
        <v>32</v>
      </c>
      <c r="AX138" s="13" t="s">
        <v>77</v>
      </c>
      <c r="AY138" s="242" t="s">
        <v>136</v>
      </c>
    </row>
    <row r="139" s="14" customFormat="1">
      <c r="A139" s="14"/>
      <c r="B139" s="243"/>
      <c r="C139" s="244"/>
      <c r="D139" s="233" t="s">
        <v>145</v>
      </c>
      <c r="E139" s="245" t="s">
        <v>1</v>
      </c>
      <c r="F139" s="246" t="s">
        <v>147</v>
      </c>
      <c r="G139" s="244"/>
      <c r="H139" s="247">
        <v>1</v>
      </c>
      <c r="I139" s="248"/>
      <c r="J139" s="244"/>
      <c r="K139" s="244"/>
      <c r="L139" s="249"/>
      <c r="M139" s="250"/>
      <c r="N139" s="251"/>
      <c r="O139" s="251"/>
      <c r="P139" s="251"/>
      <c r="Q139" s="251"/>
      <c r="R139" s="251"/>
      <c r="S139" s="251"/>
      <c r="T139" s="252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53" t="s">
        <v>145</v>
      </c>
      <c r="AU139" s="253" t="s">
        <v>86</v>
      </c>
      <c r="AV139" s="14" t="s">
        <v>143</v>
      </c>
      <c r="AW139" s="14" t="s">
        <v>32</v>
      </c>
      <c r="AX139" s="14" t="s">
        <v>33</v>
      </c>
      <c r="AY139" s="253" t="s">
        <v>136</v>
      </c>
    </row>
    <row r="140" s="2" customFormat="1" ht="16.5" customHeight="1">
      <c r="A140" s="38"/>
      <c r="B140" s="39"/>
      <c r="C140" s="218" t="s">
        <v>143</v>
      </c>
      <c r="D140" s="218" t="s">
        <v>138</v>
      </c>
      <c r="E140" s="219" t="s">
        <v>1032</v>
      </c>
      <c r="F140" s="220" t="s">
        <v>1033</v>
      </c>
      <c r="G140" s="221" t="s">
        <v>1015</v>
      </c>
      <c r="H140" s="222">
        <v>1</v>
      </c>
      <c r="I140" s="223"/>
      <c r="J140" s="224">
        <f>ROUND(I140*H140,2)</f>
        <v>0</v>
      </c>
      <c r="K140" s="220" t="s">
        <v>142</v>
      </c>
      <c r="L140" s="44"/>
      <c r="M140" s="225" t="s">
        <v>1</v>
      </c>
      <c r="N140" s="226" t="s">
        <v>42</v>
      </c>
      <c r="O140" s="91"/>
      <c r="P140" s="227">
        <f>O140*H140</f>
        <v>0</v>
      </c>
      <c r="Q140" s="227">
        <v>0</v>
      </c>
      <c r="R140" s="227">
        <f>Q140*H140</f>
        <v>0</v>
      </c>
      <c r="S140" s="227">
        <v>0</v>
      </c>
      <c r="T140" s="228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29" t="s">
        <v>1016</v>
      </c>
      <c r="AT140" s="229" t="s">
        <v>138</v>
      </c>
      <c r="AU140" s="229" t="s">
        <v>86</v>
      </c>
      <c r="AY140" s="17" t="s">
        <v>136</v>
      </c>
      <c r="BE140" s="230">
        <f>IF(N140="základní",J140,0)</f>
        <v>0</v>
      </c>
      <c r="BF140" s="230">
        <f>IF(N140="snížená",J140,0)</f>
        <v>0</v>
      </c>
      <c r="BG140" s="230">
        <f>IF(N140="zákl. přenesená",J140,0)</f>
        <v>0</v>
      </c>
      <c r="BH140" s="230">
        <f>IF(N140="sníž. přenesená",J140,0)</f>
        <v>0</v>
      </c>
      <c r="BI140" s="230">
        <f>IF(N140="nulová",J140,0)</f>
        <v>0</v>
      </c>
      <c r="BJ140" s="17" t="s">
        <v>33</v>
      </c>
      <c r="BK140" s="230">
        <f>ROUND(I140*H140,2)</f>
        <v>0</v>
      </c>
      <c r="BL140" s="17" t="s">
        <v>1016</v>
      </c>
      <c r="BM140" s="229" t="s">
        <v>1034</v>
      </c>
    </row>
    <row r="141" s="15" customFormat="1">
      <c r="A141" s="15"/>
      <c r="B141" s="254"/>
      <c r="C141" s="255"/>
      <c r="D141" s="233" t="s">
        <v>145</v>
      </c>
      <c r="E141" s="256" t="s">
        <v>1</v>
      </c>
      <c r="F141" s="257" t="s">
        <v>1035</v>
      </c>
      <c r="G141" s="255"/>
      <c r="H141" s="256" t="s">
        <v>1</v>
      </c>
      <c r="I141" s="258"/>
      <c r="J141" s="255"/>
      <c r="K141" s="255"/>
      <c r="L141" s="259"/>
      <c r="M141" s="260"/>
      <c r="N141" s="261"/>
      <c r="O141" s="261"/>
      <c r="P141" s="261"/>
      <c r="Q141" s="261"/>
      <c r="R141" s="261"/>
      <c r="S141" s="261"/>
      <c r="T141" s="262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T141" s="263" t="s">
        <v>145</v>
      </c>
      <c r="AU141" s="263" t="s">
        <v>86</v>
      </c>
      <c r="AV141" s="15" t="s">
        <v>33</v>
      </c>
      <c r="AW141" s="15" t="s">
        <v>32</v>
      </c>
      <c r="AX141" s="15" t="s">
        <v>77</v>
      </c>
      <c r="AY141" s="263" t="s">
        <v>136</v>
      </c>
    </row>
    <row r="142" s="15" customFormat="1">
      <c r="A142" s="15"/>
      <c r="B142" s="254"/>
      <c r="C142" s="255"/>
      <c r="D142" s="233" t="s">
        <v>145</v>
      </c>
      <c r="E142" s="256" t="s">
        <v>1</v>
      </c>
      <c r="F142" s="257" t="s">
        <v>1036</v>
      </c>
      <c r="G142" s="255"/>
      <c r="H142" s="256" t="s">
        <v>1</v>
      </c>
      <c r="I142" s="258"/>
      <c r="J142" s="255"/>
      <c r="K142" s="255"/>
      <c r="L142" s="259"/>
      <c r="M142" s="260"/>
      <c r="N142" s="261"/>
      <c r="O142" s="261"/>
      <c r="P142" s="261"/>
      <c r="Q142" s="261"/>
      <c r="R142" s="261"/>
      <c r="S142" s="261"/>
      <c r="T142" s="262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T142" s="263" t="s">
        <v>145</v>
      </c>
      <c r="AU142" s="263" t="s">
        <v>86</v>
      </c>
      <c r="AV142" s="15" t="s">
        <v>33</v>
      </c>
      <c r="AW142" s="15" t="s">
        <v>32</v>
      </c>
      <c r="AX142" s="15" t="s">
        <v>77</v>
      </c>
      <c r="AY142" s="263" t="s">
        <v>136</v>
      </c>
    </row>
    <row r="143" s="13" customFormat="1">
      <c r="A143" s="13"/>
      <c r="B143" s="231"/>
      <c r="C143" s="232"/>
      <c r="D143" s="233" t="s">
        <v>145</v>
      </c>
      <c r="E143" s="234" t="s">
        <v>1</v>
      </c>
      <c r="F143" s="235" t="s">
        <v>33</v>
      </c>
      <c r="G143" s="232"/>
      <c r="H143" s="236">
        <v>1</v>
      </c>
      <c r="I143" s="237"/>
      <c r="J143" s="232"/>
      <c r="K143" s="232"/>
      <c r="L143" s="238"/>
      <c r="M143" s="239"/>
      <c r="N143" s="240"/>
      <c r="O143" s="240"/>
      <c r="P143" s="240"/>
      <c r="Q143" s="240"/>
      <c r="R143" s="240"/>
      <c r="S143" s="240"/>
      <c r="T143" s="241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2" t="s">
        <v>145</v>
      </c>
      <c r="AU143" s="242" t="s">
        <v>86</v>
      </c>
      <c r="AV143" s="13" t="s">
        <v>86</v>
      </c>
      <c r="AW143" s="13" t="s">
        <v>32</v>
      </c>
      <c r="AX143" s="13" t="s">
        <v>77</v>
      </c>
      <c r="AY143" s="242" t="s">
        <v>136</v>
      </c>
    </row>
    <row r="144" s="14" customFormat="1">
      <c r="A144" s="14"/>
      <c r="B144" s="243"/>
      <c r="C144" s="244"/>
      <c r="D144" s="233" t="s">
        <v>145</v>
      </c>
      <c r="E144" s="245" t="s">
        <v>1</v>
      </c>
      <c r="F144" s="246" t="s">
        <v>147</v>
      </c>
      <c r="G144" s="244"/>
      <c r="H144" s="247">
        <v>1</v>
      </c>
      <c r="I144" s="248"/>
      <c r="J144" s="244"/>
      <c r="K144" s="244"/>
      <c r="L144" s="249"/>
      <c r="M144" s="250"/>
      <c r="N144" s="251"/>
      <c r="O144" s="251"/>
      <c r="P144" s="251"/>
      <c r="Q144" s="251"/>
      <c r="R144" s="251"/>
      <c r="S144" s="251"/>
      <c r="T144" s="252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53" t="s">
        <v>145</v>
      </c>
      <c r="AU144" s="253" t="s">
        <v>86</v>
      </c>
      <c r="AV144" s="14" t="s">
        <v>143</v>
      </c>
      <c r="AW144" s="14" t="s">
        <v>32</v>
      </c>
      <c r="AX144" s="14" t="s">
        <v>33</v>
      </c>
      <c r="AY144" s="253" t="s">
        <v>136</v>
      </c>
    </row>
    <row r="145" s="12" customFormat="1" ht="22.8" customHeight="1">
      <c r="A145" s="12"/>
      <c r="B145" s="202"/>
      <c r="C145" s="203"/>
      <c r="D145" s="204" t="s">
        <v>76</v>
      </c>
      <c r="E145" s="216" t="s">
        <v>1037</v>
      </c>
      <c r="F145" s="216" t="s">
        <v>1038</v>
      </c>
      <c r="G145" s="203"/>
      <c r="H145" s="203"/>
      <c r="I145" s="206"/>
      <c r="J145" s="217">
        <f>BK145</f>
        <v>0</v>
      </c>
      <c r="K145" s="203"/>
      <c r="L145" s="208"/>
      <c r="M145" s="209"/>
      <c r="N145" s="210"/>
      <c r="O145" s="210"/>
      <c r="P145" s="211">
        <f>SUM(P146:P154)</f>
        <v>0</v>
      </c>
      <c r="Q145" s="210"/>
      <c r="R145" s="211">
        <f>SUM(R146:R154)</f>
        <v>0</v>
      </c>
      <c r="S145" s="210"/>
      <c r="T145" s="212">
        <f>SUM(T146:T154)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13" t="s">
        <v>164</v>
      </c>
      <c r="AT145" s="214" t="s">
        <v>76</v>
      </c>
      <c r="AU145" s="214" t="s">
        <v>33</v>
      </c>
      <c r="AY145" s="213" t="s">
        <v>136</v>
      </c>
      <c r="BK145" s="215">
        <f>SUM(BK146:BK154)</f>
        <v>0</v>
      </c>
    </row>
    <row r="146" s="2" customFormat="1" ht="16.5" customHeight="1">
      <c r="A146" s="38"/>
      <c r="B146" s="39"/>
      <c r="C146" s="218" t="s">
        <v>164</v>
      </c>
      <c r="D146" s="218" t="s">
        <v>138</v>
      </c>
      <c r="E146" s="219" t="s">
        <v>1039</v>
      </c>
      <c r="F146" s="220" t="s">
        <v>1038</v>
      </c>
      <c r="G146" s="221" t="s">
        <v>1015</v>
      </c>
      <c r="H146" s="222">
        <v>1</v>
      </c>
      <c r="I146" s="223"/>
      <c r="J146" s="224">
        <f>ROUND(I146*H146,2)</f>
        <v>0</v>
      </c>
      <c r="K146" s="220" t="s">
        <v>142</v>
      </c>
      <c r="L146" s="44"/>
      <c r="M146" s="225" t="s">
        <v>1</v>
      </c>
      <c r="N146" s="226" t="s">
        <v>42</v>
      </c>
      <c r="O146" s="91"/>
      <c r="P146" s="227">
        <f>O146*H146</f>
        <v>0</v>
      </c>
      <c r="Q146" s="227">
        <v>0</v>
      </c>
      <c r="R146" s="227">
        <f>Q146*H146</f>
        <v>0</v>
      </c>
      <c r="S146" s="227">
        <v>0</v>
      </c>
      <c r="T146" s="228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29" t="s">
        <v>1016</v>
      </c>
      <c r="AT146" s="229" t="s">
        <v>138</v>
      </c>
      <c r="AU146" s="229" t="s">
        <v>86</v>
      </c>
      <c r="AY146" s="17" t="s">
        <v>136</v>
      </c>
      <c r="BE146" s="230">
        <f>IF(N146="základní",J146,0)</f>
        <v>0</v>
      </c>
      <c r="BF146" s="230">
        <f>IF(N146="snížená",J146,0)</f>
        <v>0</v>
      </c>
      <c r="BG146" s="230">
        <f>IF(N146="zákl. přenesená",J146,0)</f>
        <v>0</v>
      </c>
      <c r="BH146" s="230">
        <f>IF(N146="sníž. přenesená",J146,0)</f>
        <v>0</v>
      </c>
      <c r="BI146" s="230">
        <f>IF(N146="nulová",J146,0)</f>
        <v>0</v>
      </c>
      <c r="BJ146" s="17" t="s">
        <v>33</v>
      </c>
      <c r="BK146" s="230">
        <f>ROUND(I146*H146,2)</f>
        <v>0</v>
      </c>
      <c r="BL146" s="17" t="s">
        <v>1016</v>
      </c>
      <c r="BM146" s="229" t="s">
        <v>1040</v>
      </c>
    </row>
    <row r="147" s="15" customFormat="1">
      <c r="A147" s="15"/>
      <c r="B147" s="254"/>
      <c r="C147" s="255"/>
      <c r="D147" s="233" t="s">
        <v>145</v>
      </c>
      <c r="E147" s="256" t="s">
        <v>1</v>
      </c>
      <c r="F147" s="257" t="s">
        <v>1041</v>
      </c>
      <c r="G147" s="255"/>
      <c r="H147" s="256" t="s">
        <v>1</v>
      </c>
      <c r="I147" s="258"/>
      <c r="J147" s="255"/>
      <c r="K147" s="255"/>
      <c r="L147" s="259"/>
      <c r="M147" s="260"/>
      <c r="N147" s="261"/>
      <c r="O147" s="261"/>
      <c r="P147" s="261"/>
      <c r="Q147" s="261"/>
      <c r="R147" s="261"/>
      <c r="S147" s="261"/>
      <c r="T147" s="262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T147" s="263" t="s">
        <v>145</v>
      </c>
      <c r="AU147" s="263" t="s">
        <v>86</v>
      </c>
      <c r="AV147" s="15" t="s">
        <v>33</v>
      </c>
      <c r="AW147" s="15" t="s">
        <v>32</v>
      </c>
      <c r="AX147" s="15" t="s">
        <v>77</v>
      </c>
      <c r="AY147" s="263" t="s">
        <v>136</v>
      </c>
    </row>
    <row r="148" s="15" customFormat="1">
      <c r="A148" s="15"/>
      <c r="B148" s="254"/>
      <c r="C148" s="255"/>
      <c r="D148" s="233" t="s">
        <v>145</v>
      </c>
      <c r="E148" s="256" t="s">
        <v>1</v>
      </c>
      <c r="F148" s="257" t="s">
        <v>1042</v>
      </c>
      <c r="G148" s="255"/>
      <c r="H148" s="256" t="s">
        <v>1</v>
      </c>
      <c r="I148" s="258"/>
      <c r="J148" s="255"/>
      <c r="K148" s="255"/>
      <c r="L148" s="259"/>
      <c r="M148" s="260"/>
      <c r="N148" s="261"/>
      <c r="O148" s="261"/>
      <c r="P148" s="261"/>
      <c r="Q148" s="261"/>
      <c r="R148" s="261"/>
      <c r="S148" s="261"/>
      <c r="T148" s="262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T148" s="263" t="s">
        <v>145</v>
      </c>
      <c r="AU148" s="263" t="s">
        <v>86</v>
      </c>
      <c r="AV148" s="15" t="s">
        <v>33</v>
      </c>
      <c r="AW148" s="15" t="s">
        <v>32</v>
      </c>
      <c r="AX148" s="15" t="s">
        <v>77</v>
      </c>
      <c r="AY148" s="263" t="s">
        <v>136</v>
      </c>
    </row>
    <row r="149" s="15" customFormat="1">
      <c r="A149" s="15"/>
      <c r="B149" s="254"/>
      <c r="C149" s="255"/>
      <c r="D149" s="233" t="s">
        <v>145</v>
      </c>
      <c r="E149" s="256" t="s">
        <v>1</v>
      </c>
      <c r="F149" s="257" t="s">
        <v>1043</v>
      </c>
      <c r="G149" s="255"/>
      <c r="H149" s="256" t="s">
        <v>1</v>
      </c>
      <c r="I149" s="258"/>
      <c r="J149" s="255"/>
      <c r="K149" s="255"/>
      <c r="L149" s="259"/>
      <c r="M149" s="260"/>
      <c r="N149" s="261"/>
      <c r="O149" s="261"/>
      <c r="P149" s="261"/>
      <c r="Q149" s="261"/>
      <c r="R149" s="261"/>
      <c r="S149" s="261"/>
      <c r="T149" s="262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T149" s="263" t="s">
        <v>145</v>
      </c>
      <c r="AU149" s="263" t="s">
        <v>86</v>
      </c>
      <c r="AV149" s="15" t="s">
        <v>33</v>
      </c>
      <c r="AW149" s="15" t="s">
        <v>32</v>
      </c>
      <c r="AX149" s="15" t="s">
        <v>77</v>
      </c>
      <c r="AY149" s="263" t="s">
        <v>136</v>
      </c>
    </row>
    <row r="150" s="15" customFormat="1">
      <c r="A150" s="15"/>
      <c r="B150" s="254"/>
      <c r="C150" s="255"/>
      <c r="D150" s="233" t="s">
        <v>145</v>
      </c>
      <c r="E150" s="256" t="s">
        <v>1</v>
      </c>
      <c r="F150" s="257" t="s">
        <v>1044</v>
      </c>
      <c r="G150" s="255"/>
      <c r="H150" s="256" t="s">
        <v>1</v>
      </c>
      <c r="I150" s="258"/>
      <c r="J150" s="255"/>
      <c r="K150" s="255"/>
      <c r="L150" s="259"/>
      <c r="M150" s="260"/>
      <c r="N150" s="261"/>
      <c r="O150" s="261"/>
      <c r="P150" s="261"/>
      <c r="Q150" s="261"/>
      <c r="R150" s="261"/>
      <c r="S150" s="261"/>
      <c r="T150" s="262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T150" s="263" t="s">
        <v>145</v>
      </c>
      <c r="AU150" s="263" t="s">
        <v>86</v>
      </c>
      <c r="AV150" s="15" t="s">
        <v>33</v>
      </c>
      <c r="AW150" s="15" t="s">
        <v>32</v>
      </c>
      <c r="AX150" s="15" t="s">
        <v>77</v>
      </c>
      <c r="AY150" s="263" t="s">
        <v>136</v>
      </c>
    </row>
    <row r="151" s="15" customFormat="1">
      <c r="A151" s="15"/>
      <c r="B151" s="254"/>
      <c r="C151" s="255"/>
      <c r="D151" s="233" t="s">
        <v>145</v>
      </c>
      <c r="E151" s="256" t="s">
        <v>1</v>
      </c>
      <c r="F151" s="257" t="s">
        <v>1045</v>
      </c>
      <c r="G151" s="255"/>
      <c r="H151" s="256" t="s">
        <v>1</v>
      </c>
      <c r="I151" s="258"/>
      <c r="J151" s="255"/>
      <c r="K151" s="255"/>
      <c r="L151" s="259"/>
      <c r="M151" s="260"/>
      <c r="N151" s="261"/>
      <c r="O151" s="261"/>
      <c r="P151" s="261"/>
      <c r="Q151" s="261"/>
      <c r="R151" s="261"/>
      <c r="S151" s="261"/>
      <c r="T151" s="262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T151" s="263" t="s">
        <v>145</v>
      </c>
      <c r="AU151" s="263" t="s">
        <v>86</v>
      </c>
      <c r="AV151" s="15" t="s">
        <v>33</v>
      </c>
      <c r="AW151" s="15" t="s">
        <v>32</v>
      </c>
      <c r="AX151" s="15" t="s">
        <v>77</v>
      </c>
      <c r="AY151" s="263" t="s">
        <v>136</v>
      </c>
    </row>
    <row r="152" s="15" customFormat="1">
      <c r="A152" s="15"/>
      <c r="B152" s="254"/>
      <c r="C152" s="255"/>
      <c r="D152" s="233" t="s">
        <v>145</v>
      </c>
      <c r="E152" s="256" t="s">
        <v>1</v>
      </c>
      <c r="F152" s="257" t="s">
        <v>1046</v>
      </c>
      <c r="G152" s="255"/>
      <c r="H152" s="256" t="s">
        <v>1</v>
      </c>
      <c r="I152" s="258"/>
      <c r="J152" s="255"/>
      <c r="K152" s="255"/>
      <c r="L152" s="259"/>
      <c r="M152" s="260"/>
      <c r="N152" s="261"/>
      <c r="O152" s="261"/>
      <c r="P152" s="261"/>
      <c r="Q152" s="261"/>
      <c r="R152" s="261"/>
      <c r="S152" s="261"/>
      <c r="T152" s="262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T152" s="263" t="s">
        <v>145</v>
      </c>
      <c r="AU152" s="263" t="s">
        <v>86</v>
      </c>
      <c r="AV152" s="15" t="s">
        <v>33</v>
      </c>
      <c r="AW152" s="15" t="s">
        <v>32</v>
      </c>
      <c r="AX152" s="15" t="s">
        <v>77</v>
      </c>
      <c r="AY152" s="263" t="s">
        <v>136</v>
      </c>
    </row>
    <row r="153" s="13" customFormat="1">
      <c r="A153" s="13"/>
      <c r="B153" s="231"/>
      <c r="C153" s="232"/>
      <c r="D153" s="233" t="s">
        <v>145</v>
      </c>
      <c r="E153" s="234" t="s">
        <v>1</v>
      </c>
      <c r="F153" s="235" t="s">
        <v>33</v>
      </c>
      <c r="G153" s="232"/>
      <c r="H153" s="236">
        <v>1</v>
      </c>
      <c r="I153" s="237"/>
      <c r="J153" s="232"/>
      <c r="K153" s="232"/>
      <c r="L153" s="238"/>
      <c r="M153" s="239"/>
      <c r="N153" s="240"/>
      <c r="O153" s="240"/>
      <c r="P153" s="240"/>
      <c r="Q153" s="240"/>
      <c r="R153" s="240"/>
      <c r="S153" s="240"/>
      <c r="T153" s="241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2" t="s">
        <v>145</v>
      </c>
      <c r="AU153" s="242" t="s">
        <v>86</v>
      </c>
      <c r="AV153" s="13" t="s">
        <v>86</v>
      </c>
      <c r="AW153" s="13" t="s">
        <v>32</v>
      </c>
      <c r="AX153" s="13" t="s">
        <v>77</v>
      </c>
      <c r="AY153" s="242" t="s">
        <v>136</v>
      </c>
    </row>
    <row r="154" s="14" customFormat="1">
      <c r="A154" s="14"/>
      <c r="B154" s="243"/>
      <c r="C154" s="244"/>
      <c r="D154" s="233" t="s">
        <v>145</v>
      </c>
      <c r="E154" s="245" t="s">
        <v>1</v>
      </c>
      <c r="F154" s="246" t="s">
        <v>147</v>
      </c>
      <c r="G154" s="244"/>
      <c r="H154" s="247">
        <v>1</v>
      </c>
      <c r="I154" s="248"/>
      <c r="J154" s="244"/>
      <c r="K154" s="244"/>
      <c r="L154" s="249"/>
      <c r="M154" s="250"/>
      <c r="N154" s="251"/>
      <c r="O154" s="251"/>
      <c r="P154" s="251"/>
      <c r="Q154" s="251"/>
      <c r="R154" s="251"/>
      <c r="S154" s="251"/>
      <c r="T154" s="252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53" t="s">
        <v>145</v>
      </c>
      <c r="AU154" s="253" t="s">
        <v>86</v>
      </c>
      <c r="AV154" s="14" t="s">
        <v>143</v>
      </c>
      <c r="AW154" s="14" t="s">
        <v>32</v>
      </c>
      <c r="AX154" s="14" t="s">
        <v>33</v>
      </c>
      <c r="AY154" s="253" t="s">
        <v>136</v>
      </c>
    </row>
    <row r="155" s="12" customFormat="1" ht="22.8" customHeight="1">
      <c r="A155" s="12"/>
      <c r="B155" s="202"/>
      <c r="C155" s="203"/>
      <c r="D155" s="204" t="s">
        <v>76</v>
      </c>
      <c r="E155" s="216" t="s">
        <v>1047</v>
      </c>
      <c r="F155" s="216" t="s">
        <v>1048</v>
      </c>
      <c r="G155" s="203"/>
      <c r="H155" s="203"/>
      <c r="I155" s="206"/>
      <c r="J155" s="217">
        <f>BK155</f>
        <v>0</v>
      </c>
      <c r="K155" s="203"/>
      <c r="L155" s="208"/>
      <c r="M155" s="209"/>
      <c r="N155" s="210"/>
      <c r="O155" s="210"/>
      <c r="P155" s="211">
        <f>P156</f>
        <v>0</v>
      </c>
      <c r="Q155" s="210"/>
      <c r="R155" s="211">
        <f>R156</f>
        <v>0</v>
      </c>
      <c r="S155" s="210"/>
      <c r="T155" s="212">
        <f>T156</f>
        <v>0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213" t="s">
        <v>164</v>
      </c>
      <c r="AT155" s="214" t="s">
        <v>76</v>
      </c>
      <c r="AU155" s="214" t="s">
        <v>33</v>
      </c>
      <c r="AY155" s="213" t="s">
        <v>136</v>
      </c>
      <c r="BK155" s="215">
        <f>BK156</f>
        <v>0</v>
      </c>
    </row>
    <row r="156" s="2" customFormat="1" ht="16.5" customHeight="1">
      <c r="A156" s="38"/>
      <c r="B156" s="39"/>
      <c r="C156" s="218" t="s">
        <v>169</v>
      </c>
      <c r="D156" s="218" t="s">
        <v>138</v>
      </c>
      <c r="E156" s="219" t="s">
        <v>1049</v>
      </c>
      <c r="F156" s="220" t="s">
        <v>1050</v>
      </c>
      <c r="G156" s="221" t="s">
        <v>1015</v>
      </c>
      <c r="H156" s="222">
        <v>1</v>
      </c>
      <c r="I156" s="223"/>
      <c r="J156" s="224">
        <f>ROUND(I156*H156,2)</f>
        <v>0</v>
      </c>
      <c r="K156" s="220" t="s">
        <v>142</v>
      </c>
      <c r="L156" s="44"/>
      <c r="M156" s="274" t="s">
        <v>1</v>
      </c>
      <c r="N156" s="275" t="s">
        <v>42</v>
      </c>
      <c r="O156" s="276"/>
      <c r="P156" s="277">
        <f>O156*H156</f>
        <v>0</v>
      </c>
      <c r="Q156" s="277">
        <v>0</v>
      </c>
      <c r="R156" s="277">
        <f>Q156*H156</f>
        <v>0</v>
      </c>
      <c r="S156" s="277">
        <v>0</v>
      </c>
      <c r="T156" s="278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29" t="s">
        <v>1016</v>
      </c>
      <c r="AT156" s="229" t="s">
        <v>138</v>
      </c>
      <c r="AU156" s="229" t="s">
        <v>86</v>
      </c>
      <c r="AY156" s="17" t="s">
        <v>136</v>
      </c>
      <c r="BE156" s="230">
        <f>IF(N156="základní",J156,0)</f>
        <v>0</v>
      </c>
      <c r="BF156" s="230">
        <f>IF(N156="snížená",J156,0)</f>
        <v>0</v>
      </c>
      <c r="BG156" s="230">
        <f>IF(N156="zákl. přenesená",J156,0)</f>
        <v>0</v>
      </c>
      <c r="BH156" s="230">
        <f>IF(N156="sníž. přenesená",J156,0)</f>
        <v>0</v>
      </c>
      <c r="BI156" s="230">
        <f>IF(N156="nulová",J156,0)</f>
        <v>0</v>
      </c>
      <c r="BJ156" s="17" t="s">
        <v>33</v>
      </c>
      <c r="BK156" s="230">
        <f>ROUND(I156*H156,2)</f>
        <v>0</v>
      </c>
      <c r="BL156" s="17" t="s">
        <v>1016</v>
      </c>
      <c r="BM156" s="229" t="s">
        <v>1051</v>
      </c>
    </row>
    <row r="157" s="2" customFormat="1" ht="6.96" customHeight="1">
      <c r="A157" s="38"/>
      <c r="B157" s="66"/>
      <c r="C157" s="67"/>
      <c r="D157" s="67"/>
      <c r="E157" s="67"/>
      <c r="F157" s="67"/>
      <c r="G157" s="67"/>
      <c r="H157" s="67"/>
      <c r="I157" s="67"/>
      <c r="J157" s="67"/>
      <c r="K157" s="67"/>
      <c r="L157" s="44"/>
      <c r="M157" s="38"/>
      <c r="O157" s="38"/>
      <c r="P157" s="38"/>
      <c r="Q157" s="38"/>
      <c r="R157" s="38"/>
      <c r="S157" s="38"/>
      <c r="T157" s="38"/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</row>
  </sheetData>
  <sheetProtection sheet="1" autoFilter="0" formatColumns="0" formatRows="0" objects="1" scenarios="1" spinCount="100000" saltValue="W26op+2sLMtc8rmVFHWBiyeXXTmHvuYqkZlz4fHP1uRxmw2UhsXpUF1GsdtLP5a5ubHxi5XTMpbvxh44DIjcUg==" hashValue="90hlRwQZBOAO/1iYJJsXxyEiPX6QaSEBf0LyisW8PnrbLJ4zxi09ViOnbzOUWpMkXjJGkdIEt2pi872HE2rBEQ==" algorithmName="SHA-512" password="C731"/>
  <autoFilter ref="C119:K156"/>
  <mergeCells count="9">
    <mergeCell ref="E7:H7"/>
    <mergeCell ref="E9:H9"/>
    <mergeCell ref="E18:H18"/>
    <mergeCell ref="E27:H27"/>
    <mergeCell ref="E85:H85"/>
    <mergeCell ref="E87:H87"/>
    <mergeCell ref="E110:H110"/>
    <mergeCell ref="E112:H11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DESKTOP-OMQ29LB\Martin</dc:creator>
  <cp:lastModifiedBy>DESKTOP-OMQ29LB\Martin</cp:lastModifiedBy>
  <dcterms:created xsi:type="dcterms:W3CDTF">2023-05-11T06:44:56Z</dcterms:created>
  <dcterms:modified xsi:type="dcterms:W3CDTF">2023-05-11T06:45:16Z</dcterms:modified>
</cp:coreProperties>
</file>