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Třebětice\Třebětice hřiště - MMR a Nadace ČEZ\MMR 2022 - Třebětice - Víceúčelové hřiště\VŘ\ZD\"/>
    </mc:Choice>
  </mc:AlternateContent>
  <xr:revisionPtr revIDLastSave="0" documentId="13_ncr:1_{0E1A29DB-DD1A-49F3-AA43-DED648333B2C}" xr6:coauthVersionLast="47" xr6:coauthVersionMax="47" xr10:uidLastSave="{00000000-0000-0000-0000-000000000000}"/>
  <bookViews>
    <workbookView xWindow="28680" yWindow="-10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01a Pol'!$A$1:$Y$286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3" i="1"/>
  <c r="BA281" i="12"/>
  <c r="BA156" i="12"/>
  <c r="BA145" i="12"/>
  <c r="BA136" i="12"/>
  <c r="BA104" i="12"/>
  <c r="BA99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27" i="12"/>
  <c r="M27" i="12" s="1"/>
  <c r="I27" i="12"/>
  <c r="I26" i="12" s="1"/>
  <c r="K27" i="12"/>
  <c r="K26" i="12" s="1"/>
  <c r="O27" i="12"/>
  <c r="O26" i="12" s="1"/>
  <c r="Q27" i="12"/>
  <c r="Q26" i="12" s="1"/>
  <c r="V27" i="12"/>
  <c r="G31" i="12"/>
  <c r="M31" i="12" s="1"/>
  <c r="I31" i="12"/>
  <c r="K31" i="12"/>
  <c r="O31" i="12"/>
  <c r="Q31" i="12"/>
  <c r="V31" i="12"/>
  <c r="G43" i="12"/>
  <c r="I43" i="12"/>
  <c r="K43" i="12"/>
  <c r="M43" i="12"/>
  <c r="O43" i="12"/>
  <c r="Q43" i="12"/>
  <c r="V43" i="12"/>
  <c r="G54" i="12"/>
  <c r="I54" i="12"/>
  <c r="K54" i="12"/>
  <c r="M54" i="12"/>
  <c r="O54" i="12"/>
  <c r="Q54" i="12"/>
  <c r="V54" i="12"/>
  <c r="V26" i="12" s="1"/>
  <c r="G59" i="12"/>
  <c r="M59" i="12" s="1"/>
  <c r="I59" i="12"/>
  <c r="K59" i="12"/>
  <c r="O59" i="12"/>
  <c r="Q59" i="12"/>
  <c r="V59" i="12"/>
  <c r="G69" i="12"/>
  <c r="M69" i="12" s="1"/>
  <c r="I69" i="12"/>
  <c r="K69" i="12"/>
  <c r="O69" i="12"/>
  <c r="Q69" i="12"/>
  <c r="V69" i="12"/>
  <c r="G84" i="12"/>
  <c r="I84" i="12"/>
  <c r="K84" i="12"/>
  <c r="M84" i="12"/>
  <c r="O84" i="12"/>
  <c r="Q84" i="12"/>
  <c r="V84" i="12"/>
  <c r="G88" i="12"/>
  <c r="M88" i="12" s="1"/>
  <c r="I88" i="12"/>
  <c r="K88" i="12"/>
  <c r="O88" i="12"/>
  <c r="Q88" i="12"/>
  <c r="V88" i="12"/>
  <c r="G92" i="12"/>
  <c r="I92" i="12"/>
  <c r="K92" i="12"/>
  <c r="M92" i="12"/>
  <c r="O92" i="12"/>
  <c r="Q92" i="12"/>
  <c r="V92" i="12"/>
  <c r="G98" i="12"/>
  <c r="M98" i="12" s="1"/>
  <c r="I98" i="12"/>
  <c r="K98" i="12"/>
  <c r="O98" i="12"/>
  <c r="Q98" i="12"/>
  <c r="V98" i="12"/>
  <c r="G103" i="12"/>
  <c r="I103" i="12"/>
  <c r="K103" i="12"/>
  <c r="M103" i="12"/>
  <c r="O103" i="12"/>
  <c r="Q103" i="12"/>
  <c r="V103" i="12"/>
  <c r="G107" i="12"/>
  <c r="I107" i="12"/>
  <c r="K107" i="12"/>
  <c r="O107" i="12"/>
  <c r="Q107" i="12"/>
  <c r="V107" i="12"/>
  <c r="G113" i="12"/>
  <c r="I113" i="12"/>
  <c r="K113" i="12"/>
  <c r="M113" i="12"/>
  <c r="O113" i="12"/>
  <c r="Q113" i="12"/>
  <c r="V113" i="12"/>
  <c r="G122" i="12"/>
  <c r="M122" i="12" s="1"/>
  <c r="I122" i="12"/>
  <c r="K122" i="12"/>
  <c r="O122" i="12"/>
  <c r="Q122" i="12"/>
  <c r="V122" i="12"/>
  <c r="G126" i="12"/>
  <c r="G127" i="12"/>
  <c r="I127" i="12"/>
  <c r="K127" i="12"/>
  <c r="K126" i="12" s="1"/>
  <c r="M127" i="12"/>
  <c r="O127" i="12"/>
  <c r="O126" i="12" s="1"/>
  <c r="Q127" i="12"/>
  <c r="Q126" i="12" s="1"/>
  <c r="V127" i="12"/>
  <c r="V126" i="12" s="1"/>
  <c r="G135" i="12"/>
  <c r="M135" i="12" s="1"/>
  <c r="M126" i="12" s="1"/>
  <c r="I135" i="12"/>
  <c r="I126" i="12" s="1"/>
  <c r="K135" i="12"/>
  <c r="O135" i="12"/>
  <c r="Q135" i="12"/>
  <c r="V135" i="12"/>
  <c r="G144" i="12"/>
  <c r="I144" i="12"/>
  <c r="K144" i="12"/>
  <c r="M144" i="12"/>
  <c r="O144" i="12"/>
  <c r="Q144" i="12"/>
  <c r="V144" i="12"/>
  <c r="G155" i="12"/>
  <c r="M155" i="12" s="1"/>
  <c r="I155" i="12"/>
  <c r="I154" i="12" s="1"/>
  <c r="K155" i="12"/>
  <c r="K154" i="12" s="1"/>
  <c r="O155" i="12"/>
  <c r="O154" i="12" s="1"/>
  <c r="Q155" i="12"/>
  <c r="V155" i="12"/>
  <c r="G162" i="12"/>
  <c r="I162" i="12"/>
  <c r="K162" i="12"/>
  <c r="M162" i="12"/>
  <c r="O162" i="12"/>
  <c r="Q162" i="12"/>
  <c r="Q154" i="12" s="1"/>
  <c r="V162" i="12"/>
  <c r="V154" i="12" s="1"/>
  <c r="G169" i="12"/>
  <c r="M169" i="12" s="1"/>
  <c r="I169" i="12"/>
  <c r="K169" i="12"/>
  <c r="O169" i="12"/>
  <c r="Q169" i="12"/>
  <c r="V169" i="12"/>
  <c r="G173" i="12"/>
  <c r="I173" i="12"/>
  <c r="K173" i="12"/>
  <c r="M173" i="12"/>
  <c r="O173" i="12"/>
  <c r="Q173" i="12"/>
  <c r="V173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7" i="12"/>
  <c r="M187" i="12" s="1"/>
  <c r="I187" i="12"/>
  <c r="K187" i="12"/>
  <c r="O187" i="12"/>
  <c r="Q187" i="12"/>
  <c r="V187" i="12"/>
  <c r="G191" i="12"/>
  <c r="G192" i="12"/>
  <c r="I192" i="12"/>
  <c r="K192" i="12"/>
  <c r="M192" i="12"/>
  <c r="O192" i="12"/>
  <c r="O191" i="12" s="1"/>
  <c r="Q192" i="12"/>
  <c r="Q191" i="12" s="1"/>
  <c r="V192" i="12"/>
  <c r="V191" i="12" s="1"/>
  <c r="G196" i="12"/>
  <c r="M196" i="12" s="1"/>
  <c r="I196" i="12"/>
  <c r="I191" i="12" s="1"/>
  <c r="K196" i="12"/>
  <c r="O196" i="12"/>
  <c r="Q196" i="12"/>
  <c r="V196" i="12"/>
  <c r="G199" i="12"/>
  <c r="I199" i="12"/>
  <c r="K199" i="12"/>
  <c r="K191" i="12" s="1"/>
  <c r="M199" i="12"/>
  <c r="O199" i="12"/>
  <c r="Q199" i="12"/>
  <c r="V199" i="12"/>
  <c r="G203" i="12"/>
  <c r="M203" i="12" s="1"/>
  <c r="I203" i="12"/>
  <c r="K203" i="12"/>
  <c r="O203" i="12"/>
  <c r="Q203" i="12"/>
  <c r="V203" i="12"/>
  <c r="G206" i="12"/>
  <c r="M206" i="12" s="1"/>
  <c r="I206" i="12"/>
  <c r="K206" i="12"/>
  <c r="O206" i="12"/>
  <c r="Q206" i="12"/>
  <c r="V206" i="12"/>
  <c r="G210" i="12"/>
  <c r="I210" i="12"/>
  <c r="K210" i="12"/>
  <c r="M210" i="12"/>
  <c r="O210" i="12"/>
  <c r="Q210" i="12"/>
  <c r="V210" i="12"/>
  <c r="G213" i="12"/>
  <c r="M213" i="12" s="1"/>
  <c r="I213" i="12"/>
  <c r="K213" i="12"/>
  <c r="O213" i="12"/>
  <c r="Q213" i="12"/>
  <c r="V213" i="12"/>
  <c r="G214" i="12"/>
  <c r="I214" i="12"/>
  <c r="K214" i="12"/>
  <c r="M214" i="12"/>
  <c r="O214" i="12"/>
  <c r="Q214" i="12"/>
  <c r="V214" i="12"/>
  <c r="G217" i="12"/>
  <c r="V217" i="12"/>
  <c r="G218" i="12"/>
  <c r="I218" i="12"/>
  <c r="I217" i="12" s="1"/>
  <c r="K218" i="12"/>
  <c r="K217" i="12" s="1"/>
  <c r="M218" i="12"/>
  <c r="M217" i="12" s="1"/>
  <c r="O218" i="12"/>
  <c r="O217" i="12" s="1"/>
  <c r="Q218" i="12"/>
  <c r="Q217" i="12" s="1"/>
  <c r="V218" i="12"/>
  <c r="G229" i="12"/>
  <c r="G228" i="12" s="1"/>
  <c r="I229" i="12"/>
  <c r="I228" i="12" s="1"/>
  <c r="K229" i="12"/>
  <c r="K228" i="12" s="1"/>
  <c r="M229" i="12"/>
  <c r="O229" i="12"/>
  <c r="Q229" i="12"/>
  <c r="Q228" i="12" s="1"/>
  <c r="V229" i="12"/>
  <c r="G230" i="12"/>
  <c r="I230" i="12"/>
  <c r="K230" i="12"/>
  <c r="M230" i="12"/>
  <c r="O230" i="12"/>
  <c r="O228" i="12" s="1"/>
  <c r="Q230" i="12"/>
  <c r="V230" i="12"/>
  <c r="V228" i="12" s="1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K236" i="12"/>
  <c r="G237" i="12"/>
  <c r="I237" i="12"/>
  <c r="K237" i="12"/>
  <c r="M237" i="12"/>
  <c r="O237" i="12"/>
  <c r="O236" i="12" s="1"/>
  <c r="Q237" i="12"/>
  <c r="Q236" i="12" s="1"/>
  <c r="V237" i="12"/>
  <c r="V236" i="12" s="1"/>
  <c r="G241" i="12"/>
  <c r="M241" i="12" s="1"/>
  <c r="I241" i="12"/>
  <c r="K241" i="12"/>
  <c r="O241" i="12"/>
  <c r="Q241" i="12"/>
  <c r="V241" i="12"/>
  <c r="G245" i="12"/>
  <c r="I245" i="12"/>
  <c r="I236" i="12" s="1"/>
  <c r="K245" i="12"/>
  <c r="M245" i="12"/>
  <c r="O245" i="12"/>
  <c r="Q245" i="12"/>
  <c r="V245" i="12"/>
  <c r="G249" i="12"/>
  <c r="G248" i="12" s="1"/>
  <c r="I249" i="12"/>
  <c r="I248" i="12" s="1"/>
  <c r="K249" i="12"/>
  <c r="K248" i="12" s="1"/>
  <c r="M249" i="12"/>
  <c r="M248" i="12" s="1"/>
  <c r="O249" i="12"/>
  <c r="Q249" i="12"/>
  <c r="Q248" i="12" s="1"/>
  <c r="V249" i="12"/>
  <c r="G250" i="12"/>
  <c r="I250" i="12"/>
  <c r="K250" i="12"/>
  <c r="M250" i="12"/>
  <c r="O250" i="12"/>
  <c r="O248" i="12" s="1"/>
  <c r="Q250" i="12"/>
  <c r="V250" i="12"/>
  <c r="V248" i="12" s="1"/>
  <c r="G251" i="12"/>
  <c r="I251" i="12"/>
  <c r="K251" i="12"/>
  <c r="M251" i="12"/>
  <c r="O251" i="12"/>
  <c r="Q251" i="12"/>
  <c r="V251" i="12"/>
  <c r="V252" i="12"/>
  <c r="G253" i="12"/>
  <c r="M253" i="12" s="1"/>
  <c r="I253" i="12"/>
  <c r="I252" i="12" s="1"/>
  <c r="K253" i="12"/>
  <c r="O253" i="12"/>
  <c r="Q253" i="12"/>
  <c r="V253" i="12"/>
  <c r="G256" i="12"/>
  <c r="M256" i="12" s="1"/>
  <c r="I256" i="12"/>
  <c r="K256" i="12"/>
  <c r="K252" i="12" s="1"/>
  <c r="O256" i="12"/>
  <c r="O252" i="12" s="1"/>
  <c r="Q256" i="12"/>
  <c r="V256" i="12"/>
  <c r="G259" i="12"/>
  <c r="I259" i="12"/>
  <c r="K259" i="12"/>
  <c r="M259" i="12"/>
  <c r="O259" i="12"/>
  <c r="Q259" i="12"/>
  <c r="Q252" i="12" s="1"/>
  <c r="V259" i="12"/>
  <c r="G262" i="12"/>
  <c r="G252" i="12" s="1"/>
  <c r="I262" i="12"/>
  <c r="K262" i="12"/>
  <c r="O262" i="12"/>
  <c r="Q262" i="12"/>
  <c r="V262" i="12"/>
  <c r="G266" i="12"/>
  <c r="I266" i="12"/>
  <c r="K266" i="12"/>
  <c r="M266" i="12"/>
  <c r="O266" i="12"/>
  <c r="Q266" i="12"/>
  <c r="V266" i="12"/>
  <c r="G270" i="12"/>
  <c r="M270" i="12" s="1"/>
  <c r="I270" i="12"/>
  <c r="K270" i="12"/>
  <c r="O270" i="12"/>
  <c r="Q270" i="12"/>
  <c r="V270" i="12"/>
  <c r="I271" i="12"/>
  <c r="K271" i="12"/>
  <c r="O271" i="12"/>
  <c r="Q271" i="12"/>
  <c r="G272" i="12"/>
  <c r="M272" i="12" s="1"/>
  <c r="M271" i="12" s="1"/>
  <c r="I272" i="12"/>
  <c r="K272" i="12"/>
  <c r="O272" i="12"/>
  <c r="Q272" i="12"/>
  <c r="V272" i="12"/>
  <c r="V271" i="12" s="1"/>
  <c r="G273" i="12"/>
  <c r="M273" i="12"/>
  <c r="G274" i="12"/>
  <c r="I274" i="12"/>
  <c r="K274" i="12"/>
  <c r="M274" i="12"/>
  <c r="O274" i="12"/>
  <c r="O273" i="12" s="1"/>
  <c r="Q274" i="12"/>
  <c r="Q273" i="12" s="1"/>
  <c r="V274" i="12"/>
  <c r="V273" i="12" s="1"/>
  <c r="G278" i="12"/>
  <c r="I278" i="12"/>
  <c r="I273" i="12" s="1"/>
  <c r="K278" i="12"/>
  <c r="M278" i="12"/>
  <c r="O278" i="12"/>
  <c r="Q278" i="12"/>
  <c r="V278" i="12"/>
  <c r="G280" i="12"/>
  <c r="I280" i="12"/>
  <c r="K280" i="12"/>
  <c r="K273" i="12" s="1"/>
  <c r="M280" i="12"/>
  <c r="O280" i="12"/>
  <c r="Q280" i="12"/>
  <c r="V280" i="12"/>
  <c r="AE285" i="12"/>
  <c r="F41" i="1" s="1"/>
  <c r="I20" i="1"/>
  <c r="I19" i="1"/>
  <c r="I18" i="1"/>
  <c r="I17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AF285" i="12" l="1"/>
  <c r="G39" i="1" s="1"/>
  <c r="G43" i="1" s="1"/>
  <c r="G25" i="1" s="1"/>
  <c r="G26" i="12"/>
  <c r="I54" i="1" s="1"/>
  <c r="I16" i="1" s="1"/>
  <c r="I21" i="1" s="1"/>
  <c r="F42" i="1"/>
  <c r="F39" i="1"/>
  <c r="M236" i="12"/>
  <c r="M228" i="12"/>
  <c r="M154" i="12"/>
  <c r="M191" i="12"/>
  <c r="G271" i="12"/>
  <c r="M107" i="12"/>
  <c r="M26" i="12" s="1"/>
  <c r="M262" i="12"/>
  <c r="M252" i="12" s="1"/>
  <c r="G154" i="12"/>
  <c r="G285" i="12" l="1"/>
  <c r="G42" i="1"/>
  <c r="I42" i="1" s="1"/>
  <c r="G41" i="1"/>
  <c r="I41" i="1" s="1"/>
  <c r="I65" i="1"/>
  <c r="J55" i="1" s="1"/>
  <c r="I39" i="1"/>
  <c r="I43" i="1" s="1"/>
  <c r="F43" i="1"/>
  <c r="G23" i="1" s="1"/>
  <c r="A27" i="1" s="1"/>
  <c r="A28" i="1" s="1"/>
  <c r="G28" i="1" s="1"/>
  <c r="G27" i="1" s="1"/>
  <c r="G29" i="1" s="1"/>
  <c r="J56" i="1"/>
  <c r="J61" i="1"/>
  <c r="J62" i="1" l="1"/>
  <c r="J54" i="1"/>
  <c r="J57" i="1"/>
  <c r="J58" i="1"/>
  <c r="J59" i="1"/>
  <c r="J63" i="1"/>
  <c r="J64" i="1"/>
  <c r="J53" i="1"/>
  <c r="J60" i="1"/>
  <c r="J41" i="1"/>
  <c r="J39" i="1"/>
  <c r="J43" i="1" s="1"/>
  <c r="J42" i="1"/>
  <c r="J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Götthans Miroslav</author>
  </authors>
  <commentList>
    <comment ref="S6" authorId="0" shapeId="0" xr:uid="{3A7953BE-01EC-4192-A14C-804107EE34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784DC8-4467-49D6-9394-E8F1E0B64B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<sst xmlns="http://schemas.openxmlformats.org/spreadsheetml/2006/main" count="1110" uniqueCount="362">
  <si>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</si>
  <si>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</si>
  <si>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</si>
  <si>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</si>
  <si>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</si>
  <si>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</si>
  <si>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</si>
  <si>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</si>
  <si>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</si>
  <si>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</si>
  <si>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</si>
  <si>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</si>
  <si>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</si>
  <si>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</si>
  <si>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</si>
  <si>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</si>
  <si>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</si>
  <si>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</si>
  <si>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</si>
  <si>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</si>
  <si>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</si>
  <si>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</si>
  <si>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</si>
  <si>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</si>
  <si>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</si>
  <si>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</si>
  <si>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</si>
  <si>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</si>
  <si>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</si>
  <si>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</si>
  <si>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</si>
  <si>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</si>
  <si>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</si>
  <si>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</si>
  <si>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</si>
  <si>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</si>
  <si>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</si>
  <si>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</si>
  <si>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</si>
  <si>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</si>
  <si>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</si>
  <si>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</si>
  <si>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</si>
  <si>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01a</t>
  </si>
  <si>
    <t>VÍCEÚČELOVÉ SPORTOVNÍ HŘIŠTĚ</t>
  </si>
  <si>
    <t>01</t>
  </si>
  <si>
    <t>Objekt:</t>
  </si>
  <si>
    <t>Rozpočet:</t>
  </si>
  <si>
    <t>018</t>
  </si>
  <si>
    <t>VÍCEÚČELOVÉ SPORTOVNÍ HŘIŠTĚ TŘEBĚTICE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</si>
  <si>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</si>
  <si>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</si>
  <si>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</si>
  <si>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</si>
  <si>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</si>
  <si>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</si>
  <si>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</si>
  <si>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</si>
  <si>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</si>
  <si>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00</t>
  </si>
  <si>
    <t xml:space="preserve">Poznámka - NENACEŇOVAT !!! </t>
  </si>
  <si>
    <t>1</t>
  </si>
  <si>
    <t>Zemní práce</t>
  </si>
  <si>
    <t>2</t>
  </si>
  <si>
    <t>Základy a zvláštní zakládání</t>
  </si>
  <si>
    <t>21</t>
  </si>
  <si>
    <t>Úprava podloží a základ.spáry</t>
  </si>
  <si>
    <t>50_SP</t>
  </si>
  <si>
    <t>Sportovní povrchy</t>
  </si>
  <si>
    <t>8</t>
  </si>
  <si>
    <t>Trubní vedení</t>
  </si>
  <si>
    <t>9_SV</t>
  </si>
  <si>
    <t>Sportovní vybavení</t>
  </si>
  <si>
    <t>91</t>
  </si>
  <si>
    <t>Doplňující práce na komunikaci</t>
  </si>
  <si>
    <t>95</t>
  </si>
  <si>
    <t>Dokončovací konstrukce na pozemních stavbách</t>
  </si>
  <si>
    <t>95_1</t>
  </si>
  <si>
    <t>Oplocení</t>
  </si>
  <si>
    <t>99</t>
  </si>
  <si>
    <t>Staveništní přesun hmot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</si>
  <si>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</si>
  <si>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</si>
  <si>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</si>
  <si>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</si>
  <si>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</si>
  <si>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</si>
  <si>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</si>
  <si>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</si>
  <si>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</si>
  <si>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</si>
  <si>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</si>
  <si>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</si>
  <si>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</si>
  <si>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</si>
  <si>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</si>
  <si>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</si>
  <si>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</si>
  <si>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</si>
  <si>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</si>
  <si>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</si>
  <si>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</si>
  <si>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</si>
  <si>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</si>
  <si>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</si>
  <si>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</si>
  <si>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</si>
  <si>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</si>
  <si>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</si>
  <si>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</si>
  <si>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</si>
  <si>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</si>
  <si>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</si>
  <si>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</si>
  <si>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Poznámka - NENACEŇOVAT !!!</t>
  </si>
  <si>
    <t>Vlastní</t>
  </si>
  <si>
    <t>Kalkul</t>
  </si>
  <si>
    <t>Práce</t>
  </si>
  <si>
    <t>Běžná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</si>
  <si>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</si>
  <si>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</si>
  <si>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</si>
  <si>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</si>
  <si>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</si>
  <si>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</si>
  <si>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</si>
  <si>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</si>
  <si>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</si>
  <si>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</si>
  <si>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</si>
  <si>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</si>
  <si>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</si>
  <si>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</si>
  <si>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</si>
  <si>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</si>
  <si>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</si>
  <si>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</si>
  <si>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122201101R00</t>
  </si>
  <si>
    <t>Odkopávky a  prokopávky nezapažené v hornině 3  do 100 m3</t>
  </si>
  <si>
    <t>m3</t>
  </si>
  <si>
    <t>800-1</t>
  </si>
  <si>
    <t>RTS 22/ II</t>
  </si>
  <si>
    <t>POL1_1</t>
  </si>
  <si>
    <t>s přehozením výkopku na vzdálenost do 3 m nebo s naložením na dopravní prostředek,</t>
  </si>
  <si>
    <t>SPI</t>
  </si>
  <si>
    <t>vypouští se</t>
  </si>
  <si>
    <t>0</t>
  </si>
  <si>
    <t>139601102R00</t>
  </si>
  <si>
    <t>Ruční výkop jam, rýh a šachet v hornině 3</t>
  </si>
  <si>
    <t>s přehozením na vzdálenost do 5 m nebo s naložením na ruční dopravní prostředek</t>
  </si>
  <si>
    <t xml:space="preserve">D.05, D.03 : </t>
  </si>
  <si>
    <t xml:space="preserve">vsakovací jáma : </t>
  </si>
  <si>
    <t>3,0*2,0*2,0</t>
  </si>
  <si>
    <t xml:space="preserve">D.01 : </t>
  </si>
  <si>
    <t xml:space="preserve">VO : </t>
  </si>
  <si>
    <t>1,3*0,8*0,8*4</t>
  </si>
  <si>
    <t xml:space="preserve">SV : </t>
  </si>
  <si>
    <t>1,05*0,7*0,7*2</t>
  </si>
  <si>
    <t xml:space="preserve">O : </t>
  </si>
  <si>
    <t>0,15*0,15*3,14*1,0*46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</si>
  <si>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</si>
  <si>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</si>
  <si>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</si>
  <si>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</si>
  <si>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</si>
  <si>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Vypouští se</t>
  </si>
  <si>
    <t/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</si>
  <si>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</si>
  <si>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</si>
  <si>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</si>
  <si>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</si>
  <si>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</si>
  <si>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</si>
  <si>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</si>
  <si>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8,0*6,0*0,35/2</t>
  </si>
  <si>
    <t>869,4</t>
  </si>
  <si>
    <t xml:space="preserve">DN 80 : </t>
  </si>
  <si>
    <t>(7,8+14,4+21+18,1+14,25+10,45+6,6+7,5+9,8+12,1+14,4+16,7+19+20,85)*1,1*0,314*0,523</t>
  </si>
  <si>
    <t xml:space="preserve">DN 125 : </t>
  </si>
  <si>
    <t>55,0*0,61*0,4</t>
  </si>
  <si>
    <t>181101102R00</t>
  </si>
  <si>
    <t>Úprava pláně v zářezech v hornině 1 až 4, se zhutněním</t>
  </si>
  <si>
    <t>m2</t>
  </si>
  <si>
    <t>Nedokončená</t>
  </si>
  <si>
    <t>vyrovnáním výškových rozdílů, ploch vodorovných a ploch do sklonu 1 : 5.</t>
  </si>
  <si>
    <t>40,0*24,0*1,1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</si>
  <si>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</si>
  <si>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</si>
  <si>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</si>
  <si>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</si>
  <si>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160200154RT1</t>
  </si>
  <si>
    <t>Výkop rýhy pro drenáž 40/60 cm v navezené a rostlé zemině, likvidace přebytečného výkopku</t>
  </si>
  <si>
    <t>m</t>
  </si>
  <si>
    <t>(7,8+14,4+21+18,1+14,25+10,45+6,6+7,5+9,8+12,1+14,4+16,7+19+20,85)*1,1</t>
  </si>
  <si>
    <t>55,0</t>
  </si>
  <si>
    <t>121100001RA0</t>
  </si>
  <si>
    <t>Sejmutí ornice naložení a uložení  odvoz do 1 000 m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</si>
  <si>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</si>
  <si>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</si>
  <si>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</si>
  <si>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</si>
  <si>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>Včetně nakládání, vodorovného přemístění do 1 km a uložení na skládku.</t>
  </si>
  <si>
    <t xml:space="preserve">viz TZ : </t>
  </si>
  <si>
    <t>205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</si>
  <si>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</si>
  <si>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</si>
  <si>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</si>
  <si>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583325681R</t>
  </si>
  <si>
    <t>kamenivo přírodní těžené frakce 8,0 až 16,0 mm; Jihočeský kraj</t>
  </si>
  <si>
    <t>t</t>
  </si>
  <si>
    <t>SPCM</t>
  </si>
  <si>
    <t>Specifikace</t>
  </si>
  <si>
    <t>POL3_</t>
  </si>
  <si>
    <t>(7,8+14,4+21+18,1+14,25+10,45+6,6+7,5+9,8+12,1+14,4+16,7+19+20,85)*1,1*0,314*0,263*2,8*1,05</t>
  </si>
  <si>
    <t>55,0*0,61*0,35*2,8*1,05</t>
  </si>
  <si>
    <t>583419063R</t>
  </si>
  <si>
    <t>kamenivo přírodní drcené frakce 32,0 až 63,0 mm; třída B</t>
  </si>
  <si>
    <t>´(7,8+14,4+21+18,1+14,25+10,45+6,6+7,5+9,8+12,1+14,4+16,7+19+20,85)*1,1*0,314*0,25*2,8*1,05</t>
  </si>
  <si>
    <t>55,0*0,61*0,25*2,8*1,05</t>
  </si>
  <si>
    <t>2,0*2,0*2,0*2,8*1,05</t>
  </si>
  <si>
    <t>59691019.AR</t>
  </si>
  <si>
    <t>zemina recyklovaná</t>
  </si>
  <si>
    <t>275313611R00</t>
  </si>
  <si>
    <t>Beton základových patek prostý třídy C 16/20, Beton čerstvý obyčejný;  C 16/20;  prostředí: X0;  cement: CEM II;  Dmax = 22 mm;  S 3</t>
  </si>
  <si>
    <t>801-1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</si>
  <si>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</si>
  <si>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</si>
  <si>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</si>
  <si>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1,3*0,8*4*4</t>
  </si>
  <si>
    <t>1,05*0,7*4*2</t>
  </si>
  <si>
    <t>2*0,15*3,14*1,0*46</t>
  </si>
  <si>
    <t>275351216R00</t>
  </si>
  <si>
    <t>Bednění stěn základových patek odstranění</t>
  </si>
  <si>
    <t>Včetně očištění, vytřídění a uložení bednícího materiálu.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</si>
  <si>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</si>
  <si>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</si>
  <si>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</si>
  <si>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</si>
  <si>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'(7,8+14,4+21+18,1+14,25+10,45+6,6+7,5+9,8+12,1+14,4+16,7+19+20,85)*1,1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</si>
  <si>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</si>
  <si>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</si>
  <si>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</si>
  <si>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</si>
  <si>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212,245*(0,31*2+0,263*2)*1,15</t>
  </si>
  <si>
    <t>55,0*(0,4*2+0,35*2)*1,15</t>
  </si>
  <si>
    <t>213151121R00</t>
  </si>
  <si>
    <t>Montáž vsakovacích nádrží položení geotextílie</t>
  </si>
  <si>
    <t>6*2,0*2,0*1,15</t>
  </si>
  <si>
    <t>28611222.AR</t>
  </si>
  <si>
    <t>trubka plastová drenážní PVC; ohebná; perforovaná po celém obvodu; DN 80,0 mm</t>
  </si>
  <si>
    <t>212,245*1,15</t>
  </si>
  <si>
    <t>28611224.AR</t>
  </si>
  <si>
    <t>trubka plastová drenážní PVC; ohebná; perforovaná po celém obvodu; DN 125,0 mm</t>
  </si>
  <si>
    <t>55,0*1,15</t>
  </si>
  <si>
    <t>69366197R</t>
  </si>
  <si>
    <t>geotextilie PP; funkce separační, ochranná, výztužná, filtrační; plošná hmotnost 200 g/m2; zpevněná oboustranně</t>
  </si>
  <si>
    <t>212,245*(0,31*2+0,263*2)*1,15*1,15</t>
  </si>
  <si>
    <t>55,0*(0,4*2+0,35*2)*1,15*1,15</t>
  </si>
  <si>
    <t>69366199R</t>
  </si>
  <si>
    <t>geotextilie PP; funkce separační, ochranná, výztužná, filtrační; plošná hmotnost 500 g/m2; zpevněná oboustranně</t>
  </si>
  <si>
    <t>6*2,0*2,0*1,15*1,15</t>
  </si>
  <si>
    <t>564201111R00</t>
  </si>
  <si>
    <t>Podklad nebo podsyp ze štěrkopísku tloušťka po zhutnění 40 mm</t>
  </si>
  <si>
    <t>822-1</t>
  </si>
  <si>
    <t>s rozprostřením, vlhčením a zhutněním</t>
  </si>
  <si>
    <t>24,0*40,0</t>
  </si>
  <si>
    <t>564811111R00</t>
  </si>
  <si>
    <t>Podklad ze štěrkodrti s rozprostřením a zhutněním frakce 0-32 mm, tloušťka po zhutnění 50 mm</t>
  </si>
  <si>
    <t>POL1_9</t>
  </si>
  <si>
    <t xml:space="preserve">frakce 8-16 : </t>
  </si>
  <si>
    <t>564851111R00</t>
  </si>
  <si>
    <t>Podklad ze štěrkodrti s rozprostřením a zhutněním frakce 0-63 mm, tloušťka po zhutnění 150 mm</t>
  </si>
  <si>
    <t>564922105RT1</t>
  </si>
  <si>
    <t xml:space="preserve">Mlatový kryt z mechanicky zpevněného kameniva (MZK) frakce 0-4 mm tloušťka po zhutnění 50 mm,  </t>
  </si>
  <si>
    <t>s rozprostřením a zhutněním</t>
  </si>
  <si>
    <t>28997199X00</t>
  </si>
  <si>
    <t>Lajnování ( D + M )</t>
  </si>
  <si>
    <t xml:space="preserve">m     </t>
  </si>
  <si>
    <t>1,1*(18,0*2+23,77*4+9,53*2+9,0*6+8,2*2+17,85*2+9,0*2+6,0*2*2)</t>
  </si>
  <si>
    <t>589R01</t>
  </si>
  <si>
    <t>Pružná podložka pod umělou trávu litá tl. 35 mm</t>
  </si>
  <si>
    <t xml:space="preserve">m2    </t>
  </si>
  <si>
    <t>Indiv</t>
  </si>
  <si>
    <t>589R02</t>
  </si>
  <si>
    <t>Umělý trávník II. generace s pískovým vsypem 18 mm, PE monofil textured 11500dtex, hustota nad 22000, délka vlákna 24 mm</t>
  </si>
  <si>
    <t>895291111RC</t>
  </si>
  <si>
    <t>D +  M Drenážní šachtice DN 400 s lapačem písku</t>
  </si>
  <si>
    <t>kus</t>
  </si>
  <si>
    <t>Včetně:</t>
  </si>
  <si>
    <t xml:space="preserve"> - odřezání víka škopku,</t>
  </si>
  <si>
    <t>- vyvrtání otvorů do stěn škopku pro zaústění drenážního potrubí,</t>
  </si>
  <si>
    <t xml:space="preserve"> - dodání a zaústění drenážního potrubí,</t>
  </si>
  <si>
    <t>- zakrytí šachtice deskami betonovými studničními,</t>
  </si>
  <si>
    <t xml:space="preserve"> - vyvrtání otvorů ve dně škopku,</t>
  </si>
  <si>
    <t xml:space="preserve"> - překrytí dna a stěn škopku geotextílií.</t>
  </si>
  <si>
    <t>9_K</t>
  </si>
  <si>
    <t>D + M koště na umělou trávu</t>
  </si>
  <si>
    <t xml:space="preserve">ks    </t>
  </si>
  <si>
    <t>9_SV_05</t>
  </si>
  <si>
    <t>D + M Konstrukce na streetbal,pevná, vč.desky,obroučky,síťky, uchycená na oplocení</t>
  </si>
  <si>
    <t>9_SV_06</t>
  </si>
  <si>
    <t>D + M branek pro malou kopanou vč. sítě</t>
  </si>
  <si>
    <t>9_SV_07</t>
  </si>
  <si>
    <t>D + M Volejbal - 2 sloupky, síť, víceúčelový sloup pro volejbal, tenis, nohejbal atd...</t>
  </si>
  <si>
    <t xml:space="preserve">sada  </t>
  </si>
  <si>
    <t>9_SV_07.1</t>
  </si>
  <si>
    <t>D + M pouzdra pro sloupky volejbal</t>
  </si>
  <si>
    <t>9_SV_08.2</t>
  </si>
  <si>
    <t>D + M sít na tenis</t>
  </si>
  <si>
    <t>9_SV_09.2</t>
  </si>
  <si>
    <t>D + M síť pro nohejbal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</si>
  <si>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</si>
  <si>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</si>
  <si>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</si>
  <si>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(24,0*2+40,0*2)</t>
  </si>
  <si>
    <t>918101111R00</t>
  </si>
  <si>
    <t>Lože pod obrubníky, krajníky nebo obruby z betonu prostého C 12/15</t>
  </si>
  <si>
    <t>z dlažebních kostek z betonu prostého</t>
  </si>
  <si>
    <t>(24,0*2+40,0*2)*0,25*0,25</t>
  </si>
  <si>
    <t>59217003R</t>
  </si>
  <si>
    <t>obrubník parkový materiál beton; l = 1000,0 mm; š = 80,0 mm; h = 250,0 mm; barva přírodní</t>
  </si>
  <si>
    <t>140</t>
  </si>
  <si>
    <t>564851111R024</t>
  </si>
  <si>
    <t>Osazení chráničky ( pouzdra ) pro osazení sloupků vč. dodávky PVC trouby JS DN 150</t>
  </si>
  <si>
    <t>95-02</t>
  </si>
  <si>
    <t>Práce malého rozsahu, nevyrozpočtovatelné detaily</t>
  </si>
  <si>
    <t xml:space="preserve">hod   </t>
  </si>
  <si>
    <t>HZS</t>
  </si>
  <si>
    <t>POL10_</t>
  </si>
  <si>
    <t>95-02m</t>
  </si>
  <si>
    <t>Práce malého rozsahu, nevyrozpočtovatelné detaily - materiál</t>
  </si>
  <si>
    <t>9_OPP_02</t>
  </si>
  <si>
    <t>D + M dřevěného mantinelu z fošen 6*160/40mm vč. spojovacích prvků a finální povrchové úpravy</t>
  </si>
  <si>
    <t>(24,0+40,0)*2</t>
  </si>
  <si>
    <t>9_OPP_03</t>
  </si>
  <si>
    <t>D + M ochranné polypropylénové sítě 45/45mm síla 3,,. výšky 3000mm</t>
  </si>
  <si>
    <t>(24,0)*2*3,0*1,15</t>
  </si>
  <si>
    <t>95_1139_04</t>
  </si>
  <si>
    <t>D + M OPLOCENÍ AREÁLU OPLOCENÍM Z POPLASTOVANÉHO PLETIVA výšky 4000mm</t>
  </si>
  <si>
    <t>95_76/5_1_S_4500</t>
  </si>
  <si>
    <t>D + M sloupků DN 76/5mm dl. do 4500mm vč. povrchové úpravy a zaslepení plastovou krytkou, zabetonování v opěrné zídce ,  ,patce</t>
  </si>
  <si>
    <t>50*4,5</t>
  </si>
  <si>
    <t>95_B_04</t>
  </si>
  <si>
    <t>D + M výztuha oplocení DN76/5 vč. finálních povrchových úprav, kompletně dle PD</t>
  </si>
  <si>
    <t>40</t>
  </si>
  <si>
    <t>95_B_C</t>
  </si>
  <si>
    <t>D + M branky oplocení, kompletně dle PD</t>
  </si>
  <si>
    <t>998227111R00</t>
  </si>
  <si>
    <t xml:space="preserve">Přesun hmot, plochy pro tělovýchovu umělý sportovní povrch z dílců,  </t>
  </si>
  <si>
    <t>2102040RXX</t>
  </si>
  <si>
    <t>D +  M Stožár venkovního osvětlení  - kompletně dle PD</t>
  </si>
  <si>
    <t>Montáž stožárů, jejich rozvoz po trase, postavení, vyrovnání a definitivní zajištění v základu.</t>
  </si>
  <si>
    <t>4</t>
  </si>
  <si>
    <t>2102050RXX</t>
  </si>
  <si>
    <t>D +  M Napojení Stožárů venkovního osvětlení  - kompletně dle PD, do stávajícího rozvaděče na budově</t>
  </si>
  <si>
    <t>210100020RA0</t>
  </si>
  <si>
    <t>Kabelová přípojka v zemní rýze pro administrativní budovy, ve volném terénu, kabel AYKY 3x240+120</t>
  </si>
  <si>
    <t>AP-M</t>
  </si>
  <si>
    <t>hloubení rýhy 50 x 70 cm  v hornině 3, strojně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rýhy. Zřízení kabelového lože z kopaného písku bez zakrytí, dodání kopaného písku, přísun písku do rýhy, pokrytí dna rýhy souvislou urovnanou vrstvou písku tloušťky 10 cm pod kabelem. Dodávka kabelu do 1000 V, položení . Zakrytí kabelu výstražnou fólií z PVC s rozvinutím a uložením,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t>
  </si>
  <si>
    <t>98+14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</si>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</sst>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17" fillId="0" borderId="39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rZTjlIs0zAcVV3Fjs6AjWffLZa6q+6T5soRNb8ahZL3NgdET74OOMDzg5a/QjoLctS8iSiU+KB2GqIz28RIbOg==" saltValue="u3q1z6T26wujKCvORnHfi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51" zoomScaleNormal="100" zoomScaleSheetLayoutView="75" workbookViewId="0">
      <selection activeCell="L27" sqref="L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22</v>
      </c>
      <c r="C2" s="78"/>
      <c r="D2" s="79" t="s">
        <v>48</v>
      </c>
      <c r="E2" s="236" t="s">
        <v>49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9" t="s">
        <v>44</v>
      </c>
      <c r="F3" s="240"/>
      <c r="G3" s="240"/>
      <c r="H3" s="240"/>
      <c r="I3" s="240"/>
      <c r="J3" s="241"/>
    </row>
    <row r="4" spans="1:15" ht="23.25" customHeight="1" x14ac:dyDescent="0.2">
      <c r="A4" s="76">
        <v>5660</v>
      </c>
      <c r="B4" s="82" t="s">
        <v>47</v>
      </c>
      <c r="C4" s="83"/>
      <c r="D4" s="84"/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SUMIF(F53:F64,A16,I53:I64)+SUMIF(F53:F64,"PSU",I53:I64)</f>
        <v>0</v>
      </c>
      <c r="J16" s="209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SUMIF(F53:F64,A17,I53:I64)</f>
        <v>0</v>
      </c>
      <c r="J17" s="209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SUMIF(F53:F64,A18,I53:I64)</f>
        <v>0</v>
      </c>
      <c r="J18" s="209"/>
    </row>
    <row r="19" spans="1:10" ht="23.25" customHeight="1" x14ac:dyDescent="0.2">
      <c r="A19" s="143" t="s">
        <v>83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SUMIF(F53:F64,A19,I53:I64)</f>
        <v>0</v>
      </c>
      <c r="J19" s="209"/>
    </row>
    <row r="20" spans="1:10" ht="23.25" customHeight="1" x14ac:dyDescent="0.2">
      <c r="A20" s="143" t="s">
        <v>84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SUMIF(F53:F64,A20,I53:I64)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I23*E23/100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3">
        <f>IF(A28&gt;50, ROUNDUP(A27, 0), ROUNDDOWN(A27, 0))</f>
        <v>0</v>
      </c>
      <c r="H28" s="213"/>
      <c r="I28" s="213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2">
        <f>ZakladDPHSni+DPHSni+ZakladDPHZakl+DPHZakl+Zaokrouhleni</f>
        <v>0</v>
      </c>
      <c r="H29" s="212"/>
      <c r="I29" s="212"/>
      <c r="J29" s="123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50</v>
      </c>
      <c r="C39" s="198"/>
      <c r="D39" s="198"/>
      <c r="E39" s="198"/>
      <c r="F39" s="100">
        <f>'01 01a Pol'!AE285</f>
        <v>0</v>
      </c>
      <c r="G39" s="101">
        <f>'01 01a Pol'!AF285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/>
      <c r="C40" s="199" t="s">
        <v>51</v>
      </c>
      <c r="D40" s="199"/>
      <c r="E40" s="199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199" t="s">
        <v>44</v>
      </c>
      <c r="D41" s="199"/>
      <c r="E41" s="199"/>
      <c r="F41" s="106">
        <f>'01 01a Pol'!AE285</f>
        <v>0</v>
      </c>
      <c r="G41" s="107">
        <f>'01 01a Pol'!AF285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10" t="s">
        <v>43</v>
      </c>
      <c r="C42" s="198" t="s">
        <v>44</v>
      </c>
      <c r="D42" s="198"/>
      <c r="E42" s="198"/>
      <c r="F42" s="111">
        <f>'01 01a Pol'!AE285</f>
        <v>0</v>
      </c>
      <c r="G42" s="102">
        <f>'01 01a Pol'!AF285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">
      <c r="A43" s="88"/>
      <c r="B43" s="200" t="s">
        <v>52</v>
      </c>
      <c r="C43" s="201"/>
      <c r="D43" s="201"/>
      <c r="E43" s="201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54</v>
      </c>
    </row>
    <row r="46" spans="1:10" x14ac:dyDescent="0.2">
      <c r="A46" t="s">
        <v>55</v>
      </c>
    </row>
    <row r="47" spans="1:10" x14ac:dyDescent="0.2">
      <c r="A47" t="s">
        <v>56</v>
      </c>
    </row>
    <row r="50" spans="1:10" ht="15.75" x14ac:dyDescent="0.25">
      <c r="B50" s="124" t="s">
        <v>57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58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59</v>
      </c>
      <c r="C53" s="196" t="s">
        <v>60</v>
      </c>
      <c r="D53" s="197"/>
      <c r="E53" s="197"/>
      <c r="F53" s="139" t="s">
        <v>24</v>
      </c>
      <c r="G53" s="140"/>
      <c r="H53" s="140"/>
      <c r="I53" s="140">
        <f>'01 01a Pol'!G8</f>
        <v>0</v>
      </c>
      <c r="J53" s="136" t="str">
        <f>IF(I65=0,"",I53/I65*100)</f>
        <v/>
      </c>
    </row>
    <row r="54" spans="1:10" ht="36.75" customHeight="1" x14ac:dyDescent="0.2">
      <c r="A54" s="127"/>
      <c r="B54" s="132" t="s">
        <v>61</v>
      </c>
      <c r="C54" s="196" t="s">
        <v>62</v>
      </c>
      <c r="D54" s="197"/>
      <c r="E54" s="197"/>
      <c r="F54" s="139" t="s">
        <v>24</v>
      </c>
      <c r="G54" s="140"/>
      <c r="H54" s="140"/>
      <c r="I54" s="140">
        <f>'01 01a Pol'!G26</f>
        <v>0</v>
      </c>
      <c r="J54" s="136" t="str">
        <f>IF(I65=0,"",I54/I65*100)</f>
        <v/>
      </c>
    </row>
    <row r="55" spans="1:10" ht="36.75" customHeight="1" x14ac:dyDescent="0.2">
      <c r="A55" s="127"/>
      <c r="B55" s="132" t="s">
        <v>63</v>
      </c>
      <c r="C55" s="196" t="s">
        <v>64</v>
      </c>
      <c r="D55" s="197"/>
      <c r="E55" s="197"/>
      <c r="F55" s="139" t="s">
        <v>24</v>
      </c>
      <c r="G55" s="140"/>
      <c r="H55" s="140"/>
      <c r="I55" s="140">
        <f>'01 01a Pol'!G126</f>
        <v>0</v>
      </c>
      <c r="J55" s="136" t="str">
        <f>IF(I65=0,"",I55/I65*100)</f>
        <v/>
      </c>
    </row>
    <row r="56" spans="1:10" ht="36.75" customHeight="1" x14ac:dyDescent="0.2">
      <c r="A56" s="127"/>
      <c r="B56" s="132" t="s">
        <v>65</v>
      </c>
      <c r="C56" s="196" t="s">
        <v>66</v>
      </c>
      <c r="D56" s="197"/>
      <c r="E56" s="197"/>
      <c r="F56" s="139" t="s">
        <v>24</v>
      </c>
      <c r="G56" s="140"/>
      <c r="H56" s="140"/>
      <c r="I56" s="140">
        <f>'01 01a Pol'!G154</f>
        <v>0</v>
      </c>
      <c r="J56" s="136" t="str">
        <f>IF(I65=0,"",I56/I65*100)</f>
        <v/>
      </c>
    </row>
    <row r="57" spans="1:10" ht="36.75" customHeight="1" x14ac:dyDescent="0.2">
      <c r="A57" s="127"/>
      <c r="B57" s="132" t="s">
        <v>67</v>
      </c>
      <c r="C57" s="196" t="s">
        <v>68</v>
      </c>
      <c r="D57" s="197"/>
      <c r="E57" s="197"/>
      <c r="F57" s="139" t="s">
        <v>24</v>
      </c>
      <c r="G57" s="140"/>
      <c r="H57" s="140"/>
      <c r="I57" s="140">
        <f>'01 01a Pol'!G191</f>
        <v>0</v>
      </c>
      <c r="J57" s="136" t="str">
        <f>IF(I65=0,"",I57/I65*100)</f>
        <v/>
      </c>
    </row>
    <row r="58" spans="1:10" ht="36.75" customHeight="1" x14ac:dyDescent="0.2">
      <c r="A58" s="127"/>
      <c r="B58" s="132" t="s">
        <v>69</v>
      </c>
      <c r="C58" s="196" t="s">
        <v>70</v>
      </c>
      <c r="D58" s="197"/>
      <c r="E58" s="197"/>
      <c r="F58" s="139" t="s">
        <v>24</v>
      </c>
      <c r="G58" s="140"/>
      <c r="H58" s="140"/>
      <c r="I58" s="140">
        <f>'01 01a Pol'!G217</f>
        <v>0</v>
      </c>
      <c r="J58" s="136" t="str">
        <f>IF(I65=0,"",I58/I65*100)</f>
        <v/>
      </c>
    </row>
    <row r="59" spans="1:10" ht="36.75" customHeight="1" x14ac:dyDescent="0.2">
      <c r="A59" s="127"/>
      <c r="B59" s="132" t="s">
        <v>71</v>
      </c>
      <c r="C59" s="196" t="s">
        <v>72</v>
      </c>
      <c r="D59" s="197"/>
      <c r="E59" s="197"/>
      <c r="F59" s="139" t="s">
        <v>24</v>
      </c>
      <c r="G59" s="140"/>
      <c r="H59" s="140"/>
      <c r="I59" s="140">
        <f>'01 01a Pol'!G228</f>
        <v>0</v>
      </c>
      <c r="J59" s="136" t="str">
        <f>IF(I65=0,"",I59/I65*100)</f>
        <v/>
      </c>
    </row>
    <row r="60" spans="1:10" ht="36.75" customHeight="1" x14ac:dyDescent="0.2">
      <c r="A60" s="127"/>
      <c r="B60" s="132" t="s">
        <v>73</v>
      </c>
      <c r="C60" s="196" t="s">
        <v>74</v>
      </c>
      <c r="D60" s="197"/>
      <c r="E60" s="197"/>
      <c r="F60" s="139" t="s">
        <v>24</v>
      </c>
      <c r="G60" s="140"/>
      <c r="H60" s="140"/>
      <c r="I60" s="140">
        <f>'01 01a Pol'!G236</f>
        <v>0</v>
      </c>
      <c r="J60" s="136" t="str">
        <f>IF(I65=0,"",I60/I65*100)</f>
        <v/>
      </c>
    </row>
    <row r="61" spans="1:10" ht="36.75" customHeight="1" x14ac:dyDescent="0.2">
      <c r="A61" s="127"/>
      <c r="B61" s="132" t="s">
        <v>75</v>
      </c>
      <c r="C61" s="196" t="s">
        <v>76</v>
      </c>
      <c r="D61" s="197"/>
      <c r="E61" s="197"/>
      <c r="F61" s="139" t="s">
        <v>24</v>
      </c>
      <c r="G61" s="140"/>
      <c r="H61" s="140"/>
      <c r="I61" s="140">
        <f>'01 01a Pol'!G248</f>
        <v>0</v>
      </c>
      <c r="J61" s="136" t="str">
        <f>IF(I65=0,"",I61/I65*100)</f>
        <v/>
      </c>
    </row>
    <row r="62" spans="1:10" ht="36.75" customHeight="1" x14ac:dyDescent="0.2">
      <c r="A62" s="127"/>
      <c r="B62" s="132" t="s">
        <v>77</v>
      </c>
      <c r="C62" s="196" t="s">
        <v>78</v>
      </c>
      <c r="D62" s="197"/>
      <c r="E62" s="197"/>
      <c r="F62" s="139" t="s">
        <v>24</v>
      </c>
      <c r="G62" s="140"/>
      <c r="H62" s="140"/>
      <c r="I62" s="140">
        <f>'01 01a Pol'!G252</f>
        <v>0</v>
      </c>
      <c r="J62" s="136" t="str">
        <f>IF(I65=0,"",I62/I65*100)</f>
        <v/>
      </c>
    </row>
    <row r="63" spans="1:10" ht="36.75" customHeight="1" x14ac:dyDescent="0.2">
      <c r="A63" s="127"/>
      <c r="B63" s="132" t="s">
        <v>79</v>
      </c>
      <c r="C63" s="196" t="s">
        <v>80</v>
      </c>
      <c r="D63" s="197"/>
      <c r="E63" s="197"/>
      <c r="F63" s="139" t="s">
        <v>24</v>
      </c>
      <c r="G63" s="140"/>
      <c r="H63" s="140"/>
      <c r="I63" s="140">
        <f>'01 01a Pol'!G271</f>
        <v>0</v>
      </c>
      <c r="J63" s="136" t="str">
        <f>IF(I65=0,"",I63/I65*100)</f>
        <v/>
      </c>
    </row>
    <row r="64" spans="1:10" ht="36.75" customHeight="1" x14ac:dyDescent="0.2">
      <c r="A64" s="127"/>
      <c r="B64" s="132" t="s">
        <v>81</v>
      </c>
      <c r="C64" s="196" t="s">
        <v>82</v>
      </c>
      <c r="D64" s="197"/>
      <c r="E64" s="197"/>
      <c r="F64" s="139" t="s">
        <v>26</v>
      </c>
      <c r="G64" s="140"/>
      <c r="H64" s="140"/>
      <c r="I64" s="140">
        <f>'01 01a Pol'!G273</f>
        <v>0</v>
      </c>
      <c r="J64" s="136" t="str">
        <f>IF(I65=0,"",I64/I65*100)</f>
        <v/>
      </c>
    </row>
    <row r="65" spans="1:10" ht="25.5" customHeight="1" x14ac:dyDescent="0.2">
      <c r="A65" s="128"/>
      <c r="B65" s="133" t="s">
        <v>1</v>
      </c>
      <c r="C65" s="134"/>
      <c r="D65" s="135"/>
      <c r="E65" s="135"/>
      <c r="F65" s="141"/>
      <c r="G65" s="142"/>
      <c r="H65" s="142"/>
      <c r="I65" s="142">
        <f>SUM(I53:I64)</f>
        <v>0</v>
      </c>
      <c r="J65" s="137">
        <f>SUM(J53:J64)</f>
        <v>0</v>
      </c>
    </row>
    <row r="66" spans="1:10" x14ac:dyDescent="0.2">
      <c r="F66" s="87"/>
      <c r="G66" s="87"/>
      <c r="H66" s="87"/>
      <c r="I66" s="87"/>
      <c r="J66" s="138"/>
    </row>
    <row r="67" spans="1:10" x14ac:dyDescent="0.2">
      <c r="F67" s="87"/>
      <c r="G67" s="87"/>
      <c r="H67" s="87"/>
      <c r="I67" s="87"/>
      <c r="J67" s="138"/>
    </row>
    <row r="68" spans="1:10" x14ac:dyDescent="0.2">
      <c r="F68" s="87"/>
      <c r="G68" s="87"/>
      <c r="H68" s="87"/>
      <c r="I68" s="87"/>
      <c r="J68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Sk1TfAxGd8I91HMVyEUxEdJ4Z6WKScPJVb9gZXBWhYb561qVLDe24mvORC0o5gqxGwDMjQejXjUQtcGlw1dlKQ==" saltValue="7ea1xUlBlRMDntW/ScmE4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755C-67FF-4594-BAF6-D562C1B8CE0C}">
  <sheetPr>
    <outlinePr summaryBelow="0"/>
  </sheetPr>
  <dimension ref="A1:BH5000"/>
  <sheetViews>
    <sheetView tabSelected="1" zoomScale="130" zoomScaleNormal="130" workbookViewId="0">
      <pane ySplit="7" topLeftCell="A46" activePane="bottomLeft" state="frozen"/>
      <selection pane="bottomLeft" activeCell="F13" sqref="F13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85</v>
      </c>
      <c r="B1" s="257"/>
      <c r="C1" s="257"/>
      <c r="D1" s="257"/>
      <c r="E1" s="257"/>
      <c r="F1" s="257"/>
      <c r="G1" s="257"/>
      <c r="AG1" t="s">
        <v>86</v>
      </c>
    </row>
    <row r="2" spans="1:60" ht="24.95" customHeight="1" x14ac:dyDescent="0.2">
      <c r="A2" s="144" t="s">
        <v>7</v>
      </c>
      <c r="B2" s="49" t="s">
        <v>48</v>
      </c>
      <c r="C2" s="258" t="s">
        <v>49</v>
      </c>
      <c r="D2" s="259"/>
      <c r="E2" s="259"/>
      <c r="F2" s="259"/>
      <c r="G2" s="260"/>
      <c r="AG2" t="s">
        <v>87</v>
      </c>
    </row>
    <row r="3" spans="1:60" ht="24.95" customHeight="1" x14ac:dyDescent="0.2">
      <c r="A3" s="144" t="s">
        <v>8</v>
      </c>
      <c r="B3" s="49" t="s">
        <v>45</v>
      </c>
      <c r="C3" s="258" t="s">
        <v>44</v>
      </c>
      <c r="D3" s="259"/>
      <c r="E3" s="259"/>
      <c r="F3" s="259"/>
      <c r="G3" s="260"/>
      <c r="AC3" s="125" t="s">
        <v>87</v>
      </c>
      <c r="AG3" t="s">
        <v>88</v>
      </c>
    </row>
    <row r="4" spans="1:60" ht="24.95" customHeight="1" x14ac:dyDescent="0.2">
      <c r="A4" s="145" t="s">
        <v>9</v>
      </c>
      <c r="B4" s="146" t="s">
        <v>43</v>
      </c>
      <c r="C4" s="261" t="s">
        <v>44</v>
      </c>
      <c r="D4" s="262"/>
      <c r="E4" s="262"/>
      <c r="F4" s="262"/>
      <c r="G4" s="263"/>
      <c r="AG4" t="s">
        <v>89</v>
      </c>
    </row>
    <row r="5" spans="1:60" x14ac:dyDescent="0.2">
      <c r="D5" s="10"/>
    </row>
    <row r="6" spans="1:60" ht="38.25" x14ac:dyDescent="0.2">
      <c r="A6" s="148" t="s">
        <v>90</v>
      </c>
      <c r="B6" s="150" t="s">
        <v>91</v>
      </c>
      <c r="C6" s="150" t="s">
        <v>92</v>
      </c>
      <c r="D6" s="149" t="s">
        <v>93</v>
      </c>
      <c r="E6" s="148" t="s">
        <v>94</v>
      </c>
      <c r="F6" s="147" t="s">
        <v>95</v>
      </c>
      <c r="G6" s="148" t="s">
        <v>29</v>
      </c>
      <c r="H6" s="151" t="s">
        <v>30</v>
      </c>
      <c r="I6" s="151" t="s">
        <v>96</v>
      </c>
      <c r="J6" s="151" t="s">
        <v>31</v>
      </c>
      <c r="K6" s="151" t="s">
        <v>97</v>
      </c>
      <c r="L6" s="151" t="s">
        <v>98</v>
      </c>
      <c r="M6" s="151" t="s">
        <v>99</v>
      </c>
      <c r="N6" s="151" t="s">
        <v>100</v>
      </c>
      <c r="O6" s="151" t="s">
        <v>101</v>
      </c>
      <c r="P6" s="151" t="s">
        <v>102</v>
      </c>
      <c r="Q6" s="151" t="s">
        <v>103</v>
      </c>
      <c r="R6" s="151" t="s">
        <v>104</v>
      </c>
      <c r="S6" s="151" t="s">
        <v>105</v>
      </c>
      <c r="T6" s="151" t="s">
        <v>106</v>
      </c>
      <c r="U6" s="151" t="s">
        <v>107</v>
      </c>
      <c r="V6" s="151" t="s">
        <v>108</v>
      </c>
      <c r="W6" s="151" t="s">
        <v>109</v>
      </c>
      <c r="X6" s="151" t="s">
        <v>110</v>
      </c>
      <c r="Y6" s="151" t="s">
        <v>111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112</v>
      </c>
      <c r="B8" s="167" t="s">
        <v>59</v>
      </c>
      <c r="C8" s="188" t="s">
        <v>60</v>
      </c>
      <c r="D8" s="168"/>
      <c r="E8" s="169"/>
      <c r="F8" s="170"/>
      <c r="G8" s="170">
        <f>SUMIF(AG9:AG25,"&lt;&gt;NOR",G9:G25)</f>
        <v>0</v>
      </c>
      <c r="H8" s="170"/>
      <c r="I8" s="170">
        <f>SUM(I9:I25)</f>
        <v>0</v>
      </c>
      <c r="J8" s="170"/>
      <c r="K8" s="170">
        <f>SUM(K9:K25)</f>
        <v>0</v>
      </c>
      <c r="L8" s="170"/>
      <c r="M8" s="170">
        <f>SUM(M9:M25)</f>
        <v>0</v>
      </c>
      <c r="N8" s="169"/>
      <c r="O8" s="169">
        <f>SUM(O9:O25)</f>
        <v>0</v>
      </c>
      <c r="P8" s="169"/>
      <c r="Q8" s="169">
        <f>SUM(Q9:Q25)</f>
        <v>0</v>
      </c>
      <c r="R8" s="170"/>
      <c r="S8" s="170"/>
      <c r="T8" s="171"/>
      <c r="U8" s="165"/>
      <c r="V8" s="165">
        <f>SUM(V9:V25)</f>
        <v>0</v>
      </c>
      <c r="W8" s="165"/>
      <c r="X8" s="165"/>
      <c r="Y8" s="165"/>
      <c r="AG8" t="s">
        <v>113</v>
      </c>
    </row>
    <row r="9" spans="1:60" outlineLevel="1" x14ac:dyDescent="0.2">
      <c r="A9" s="173">
        <v>1</v>
      </c>
      <c r="B9" s="174" t="s">
        <v>59</v>
      </c>
      <c r="C9" s="189" t="s">
        <v>114</v>
      </c>
      <c r="D9" s="175"/>
      <c r="E9" s="176">
        <v>0</v>
      </c>
      <c r="F9" s="264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115</v>
      </c>
      <c r="T9" s="179" t="s">
        <v>116</v>
      </c>
      <c r="U9" s="162">
        <v>0</v>
      </c>
      <c r="V9" s="162">
        <f>ROUND(E9*U9,2)</f>
        <v>0</v>
      </c>
      <c r="W9" s="162"/>
      <c r="X9" s="162" t="s">
        <v>117</v>
      </c>
      <c r="Y9" s="162" t="s">
        <v>118</v>
      </c>
      <c r="Z9" s="152"/>
      <c r="AA9" s="152"/>
      <c r="AB9" s="152"/>
      <c r="AC9" s="152"/>
      <c r="AD9" s="152"/>
      <c r="AE9" s="152"/>
      <c r="AF9" s="152"/>
      <c r="AG9" s="152" t="s">
        <v>119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2" x14ac:dyDescent="0.2">
      <c r="A10" s="159"/>
      <c r="B10" s="160"/>
      <c r="C10" s="190" t="s">
        <v>120</v>
      </c>
      <c r="D10" s="163"/>
      <c r="E10" s="164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121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3" x14ac:dyDescent="0.2">
      <c r="A11" s="159"/>
      <c r="B11" s="160"/>
      <c r="C11" s="190" t="s">
        <v>122</v>
      </c>
      <c r="D11" s="163"/>
      <c r="E11" s="16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121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3" x14ac:dyDescent="0.2">
      <c r="A12" s="159"/>
      <c r="B12" s="160"/>
      <c r="C12" s="190" t="s">
        <v>123</v>
      </c>
      <c r="D12" s="163"/>
      <c r="E12" s="164"/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121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33.75" outlineLevel="3" x14ac:dyDescent="0.2">
      <c r="A13" s="159"/>
      <c r="B13" s="160"/>
      <c r="C13" s="190" t="s">
        <v>124</v>
      </c>
      <c r="D13" s="163"/>
      <c r="E13" s="164"/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2"/>
      <c r="AA13" s="152"/>
      <c r="AB13" s="152"/>
      <c r="AC13" s="152"/>
      <c r="AD13" s="152"/>
      <c r="AE13" s="152"/>
      <c r="AF13" s="152"/>
      <c r="AG13" s="152" t="s">
        <v>121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3" x14ac:dyDescent="0.2">
      <c r="A14" s="159"/>
      <c r="B14" s="160"/>
      <c r="C14" s="190" t="s">
        <v>125</v>
      </c>
      <c r="D14" s="163"/>
      <c r="E14" s="164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121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3" x14ac:dyDescent="0.2">
      <c r="A15" s="159"/>
      <c r="B15" s="160"/>
      <c r="C15" s="190" t="s">
        <v>126</v>
      </c>
      <c r="D15" s="163"/>
      <c r="E15" s="164"/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121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33.75" outlineLevel="3" x14ac:dyDescent="0.2">
      <c r="A16" s="159"/>
      <c r="B16" s="160"/>
      <c r="C16" s="190" t="s">
        <v>127</v>
      </c>
      <c r="D16" s="163"/>
      <c r="E16" s="164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121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3" x14ac:dyDescent="0.2">
      <c r="A17" s="159"/>
      <c r="B17" s="160"/>
      <c r="C17" s="190" t="s">
        <v>128</v>
      </c>
      <c r="D17" s="163"/>
      <c r="E17" s="164"/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121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3" x14ac:dyDescent="0.2">
      <c r="A18" s="159"/>
      <c r="B18" s="160"/>
      <c r="C18" s="190" t="s">
        <v>129</v>
      </c>
      <c r="D18" s="163"/>
      <c r="E18" s="164"/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121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3.75" outlineLevel="3" x14ac:dyDescent="0.2">
      <c r="A19" s="159"/>
      <c r="B19" s="160"/>
      <c r="C19" s="190" t="s">
        <v>130</v>
      </c>
      <c r="D19" s="163"/>
      <c r="E19" s="164"/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121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45" outlineLevel="3" x14ac:dyDescent="0.2">
      <c r="A20" s="159"/>
      <c r="B20" s="160"/>
      <c r="C20" s="190" t="s">
        <v>131</v>
      </c>
      <c r="D20" s="163"/>
      <c r="E20" s="164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121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 x14ac:dyDescent="0.2">
      <c r="A21" s="159"/>
      <c r="B21" s="160"/>
      <c r="C21" s="190" t="s">
        <v>132</v>
      </c>
      <c r="D21" s="163"/>
      <c r="E21" s="164"/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121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3" x14ac:dyDescent="0.2">
      <c r="A22" s="159"/>
      <c r="B22" s="160"/>
      <c r="C22" s="190" t="s">
        <v>133</v>
      </c>
      <c r="D22" s="163"/>
      <c r="E22" s="164"/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2"/>
      <c r="AA22" s="152"/>
      <c r="AB22" s="152"/>
      <c r="AC22" s="152"/>
      <c r="AD22" s="152"/>
      <c r="AE22" s="152"/>
      <c r="AF22" s="152"/>
      <c r="AG22" s="152" t="s">
        <v>121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 x14ac:dyDescent="0.2">
      <c r="A23" s="159"/>
      <c r="B23" s="160"/>
      <c r="C23" s="190" t="s">
        <v>134</v>
      </c>
      <c r="D23" s="163"/>
      <c r="E23" s="164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121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 x14ac:dyDescent="0.2">
      <c r="A24" s="159"/>
      <c r="B24" s="160"/>
      <c r="C24" s="190" t="s">
        <v>135</v>
      </c>
      <c r="D24" s="163"/>
      <c r="E24" s="164"/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121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3" x14ac:dyDescent="0.2">
      <c r="A25" s="159"/>
      <c r="B25" s="160"/>
      <c r="C25" s="190" t="s">
        <v>136</v>
      </c>
      <c r="D25" s="163"/>
      <c r="E25" s="164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121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6" t="s">
        <v>112</v>
      </c>
      <c r="B26" s="167" t="s">
        <v>61</v>
      </c>
      <c r="C26" s="188" t="s">
        <v>62</v>
      </c>
      <c r="D26" s="168"/>
      <c r="E26" s="169"/>
      <c r="F26" s="170"/>
      <c r="G26" s="170">
        <f>SUMIF(AG27:AG125,"&lt;&gt;NOR",G27:G125)</f>
        <v>0</v>
      </c>
      <c r="H26" s="170"/>
      <c r="I26" s="170">
        <f>SUM(I27:I125)</f>
        <v>0</v>
      </c>
      <c r="J26" s="170"/>
      <c r="K26" s="170">
        <f>SUM(K27:K125)</f>
        <v>0</v>
      </c>
      <c r="L26" s="170"/>
      <c r="M26" s="170">
        <f>SUM(M27:M125)</f>
        <v>0</v>
      </c>
      <c r="N26" s="169"/>
      <c r="O26" s="169">
        <f>SUM(O27:O125)</f>
        <v>171.28</v>
      </c>
      <c r="P26" s="169"/>
      <c r="Q26" s="169">
        <f>SUM(Q27:Q125)</f>
        <v>0</v>
      </c>
      <c r="R26" s="170"/>
      <c r="S26" s="170"/>
      <c r="T26" s="171"/>
      <c r="U26" s="165"/>
      <c r="V26" s="165">
        <f>SUM(V27:V125)</f>
        <v>633.72</v>
      </c>
      <c r="W26" s="165"/>
      <c r="X26" s="165"/>
      <c r="Y26" s="165"/>
      <c r="AG26" t="s">
        <v>113</v>
      </c>
    </row>
    <row r="27" spans="1:60" outlineLevel="1" x14ac:dyDescent="0.2">
      <c r="A27" s="173">
        <v>2</v>
      </c>
      <c r="B27" s="174" t="s">
        <v>137</v>
      </c>
      <c r="C27" s="189" t="s">
        <v>138</v>
      </c>
      <c r="D27" s="175" t="s">
        <v>139</v>
      </c>
      <c r="E27" s="176">
        <v>0</v>
      </c>
      <c r="F27" s="264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140</v>
      </c>
      <c r="S27" s="178" t="s">
        <v>141</v>
      </c>
      <c r="T27" s="179" t="s">
        <v>141</v>
      </c>
      <c r="U27" s="162">
        <v>0.36799999999999999</v>
      </c>
      <c r="V27" s="162">
        <f>ROUND(E27*U27,2)</f>
        <v>0</v>
      </c>
      <c r="W27" s="162"/>
      <c r="X27" s="162" t="s">
        <v>117</v>
      </c>
      <c r="Y27" s="162" t="s">
        <v>118</v>
      </c>
      <c r="Z27" s="152"/>
      <c r="AA27" s="152"/>
      <c r="AB27" s="152"/>
      <c r="AC27" s="152"/>
      <c r="AD27" s="152"/>
      <c r="AE27" s="152"/>
      <c r="AF27" s="152"/>
      <c r="AG27" s="152" t="s">
        <v>142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2" x14ac:dyDescent="0.2">
      <c r="A28" s="159"/>
      <c r="B28" s="160"/>
      <c r="C28" s="251" t="s">
        <v>143</v>
      </c>
      <c r="D28" s="252"/>
      <c r="E28" s="252"/>
      <c r="F28" s="252"/>
      <c r="G28" s="25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144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2" x14ac:dyDescent="0.2">
      <c r="A29" s="159"/>
      <c r="B29" s="160"/>
      <c r="C29" s="190" t="s">
        <v>145</v>
      </c>
      <c r="D29" s="163"/>
      <c r="E29" s="164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2"/>
      <c r="AA29" s="152"/>
      <c r="AB29" s="152"/>
      <c r="AC29" s="152"/>
      <c r="AD29" s="152"/>
      <c r="AE29" s="152"/>
      <c r="AF29" s="152"/>
      <c r="AG29" s="152" t="s">
        <v>121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3" x14ac:dyDescent="0.2">
      <c r="A30" s="159"/>
      <c r="B30" s="160"/>
      <c r="C30" s="190" t="s">
        <v>146</v>
      </c>
      <c r="D30" s="163"/>
      <c r="E30" s="164"/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121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3">
        <v>3</v>
      </c>
      <c r="B31" s="174" t="s">
        <v>147</v>
      </c>
      <c r="C31" s="189" t="s">
        <v>148</v>
      </c>
      <c r="D31" s="175" t="s">
        <v>139</v>
      </c>
      <c r="E31" s="176">
        <v>19.6069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140</v>
      </c>
      <c r="S31" s="178" t="s">
        <v>141</v>
      </c>
      <c r="T31" s="179" t="s">
        <v>141</v>
      </c>
      <c r="U31" s="162">
        <v>3.5329999999999999</v>
      </c>
      <c r="V31" s="162">
        <f>ROUND(E31*U31,2)</f>
        <v>69.27</v>
      </c>
      <c r="W31" s="162"/>
      <c r="X31" s="162" t="s">
        <v>117</v>
      </c>
      <c r="Y31" s="162" t="s">
        <v>118</v>
      </c>
      <c r="Z31" s="152"/>
      <c r="AA31" s="152"/>
      <c r="AB31" s="152"/>
      <c r="AC31" s="152"/>
      <c r="AD31" s="152"/>
      <c r="AE31" s="152"/>
      <c r="AF31" s="152"/>
      <c r="AG31" s="152" t="s">
        <v>119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251" t="s">
        <v>149</v>
      </c>
      <c r="D32" s="252"/>
      <c r="E32" s="252"/>
      <c r="F32" s="252"/>
      <c r="G32" s="25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144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2" x14ac:dyDescent="0.2">
      <c r="A33" s="159"/>
      <c r="B33" s="160"/>
      <c r="C33" s="190" t="s">
        <v>150</v>
      </c>
      <c r="D33" s="163"/>
      <c r="E33" s="164"/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121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3" x14ac:dyDescent="0.2">
      <c r="A34" s="159"/>
      <c r="B34" s="160"/>
      <c r="C34" s="190" t="s">
        <v>151</v>
      </c>
      <c r="D34" s="163"/>
      <c r="E34" s="164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121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3" x14ac:dyDescent="0.2">
      <c r="A35" s="159"/>
      <c r="B35" s="160"/>
      <c r="C35" s="190" t="s">
        <v>152</v>
      </c>
      <c r="D35" s="163"/>
      <c r="E35" s="164">
        <v>12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121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3" x14ac:dyDescent="0.2">
      <c r="A36" s="159"/>
      <c r="B36" s="160"/>
      <c r="C36" s="190" t="s">
        <v>153</v>
      </c>
      <c r="D36" s="163"/>
      <c r="E36" s="164"/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121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 x14ac:dyDescent="0.2">
      <c r="A37" s="159"/>
      <c r="B37" s="160"/>
      <c r="C37" s="190" t="s">
        <v>154</v>
      </c>
      <c r="D37" s="163"/>
      <c r="E37" s="164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121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0" t="s">
        <v>155</v>
      </c>
      <c r="D38" s="163"/>
      <c r="E38" s="164">
        <v>3.33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121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3" x14ac:dyDescent="0.2">
      <c r="A39" s="159"/>
      <c r="B39" s="160"/>
      <c r="C39" s="190" t="s">
        <v>156</v>
      </c>
      <c r="D39" s="163"/>
      <c r="E39" s="164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121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3" x14ac:dyDescent="0.2">
      <c r="A40" s="159"/>
      <c r="B40" s="160"/>
      <c r="C40" s="190" t="s">
        <v>157</v>
      </c>
      <c r="D40" s="163"/>
      <c r="E40" s="164">
        <v>1.03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121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 x14ac:dyDescent="0.2">
      <c r="A41" s="159"/>
      <c r="B41" s="160"/>
      <c r="C41" s="190" t="s">
        <v>158</v>
      </c>
      <c r="D41" s="163"/>
      <c r="E41" s="164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121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190" t="s">
        <v>159</v>
      </c>
      <c r="D42" s="163"/>
      <c r="E42" s="164">
        <v>3.25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121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3">
        <v>4</v>
      </c>
      <c r="B43" s="174" t="s">
        <v>160</v>
      </c>
      <c r="C43" s="189" t="s">
        <v>161</v>
      </c>
      <c r="D43" s="175" t="s">
        <v>139</v>
      </c>
      <c r="E43" s="176">
        <v>7.6069000000000004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 t="s">
        <v>140</v>
      </c>
      <c r="S43" s="178" t="s">
        <v>141</v>
      </c>
      <c r="T43" s="179" t="s">
        <v>141</v>
      </c>
      <c r="U43" s="162">
        <v>7.3999999999999996E-2</v>
      </c>
      <c r="V43" s="162">
        <f>ROUND(E43*U43,2)</f>
        <v>0.56000000000000005</v>
      </c>
      <c r="W43" s="162"/>
      <c r="X43" s="162" t="s">
        <v>117</v>
      </c>
      <c r="Y43" s="162" t="s">
        <v>118</v>
      </c>
      <c r="Z43" s="152"/>
      <c r="AA43" s="152"/>
      <c r="AB43" s="152"/>
      <c r="AC43" s="152"/>
      <c r="AD43" s="152"/>
      <c r="AE43" s="152"/>
      <c r="AF43" s="152"/>
      <c r="AG43" s="152" t="s">
        <v>142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2" x14ac:dyDescent="0.2">
      <c r="A44" s="159"/>
      <c r="B44" s="160"/>
      <c r="C44" s="251" t="s">
        <v>162</v>
      </c>
      <c r="D44" s="252"/>
      <c r="E44" s="252"/>
      <c r="F44" s="252"/>
      <c r="G44" s="25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2"/>
      <c r="AA44" s="152"/>
      <c r="AB44" s="152"/>
      <c r="AC44" s="152"/>
      <c r="AD44" s="152"/>
      <c r="AE44" s="152"/>
      <c r="AF44" s="152"/>
      <c r="AG44" s="152" t="s">
        <v>144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0" t="s">
        <v>145</v>
      </c>
      <c r="D45" s="163"/>
      <c r="E45" s="164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121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3" x14ac:dyDescent="0.2">
      <c r="A46" s="159"/>
      <c r="B46" s="160"/>
      <c r="C46" s="190" t="s">
        <v>146</v>
      </c>
      <c r="D46" s="163"/>
      <c r="E46" s="164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2"/>
      <c r="AA46" s="152"/>
      <c r="AB46" s="152"/>
      <c r="AC46" s="152"/>
      <c r="AD46" s="152"/>
      <c r="AE46" s="152"/>
      <c r="AF46" s="152"/>
      <c r="AG46" s="152" t="s">
        <v>121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 x14ac:dyDescent="0.2">
      <c r="A47" s="159"/>
      <c r="B47" s="160"/>
      <c r="C47" s="190" t="s">
        <v>153</v>
      </c>
      <c r="D47" s="163"/>
      <c r="E47" s="164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121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 x14ac:dyDescent="0.2">
      <c r="A48" s="159"/>
      <c r="B48" s="160"/>
      <c r="C48" s="190" t="s">
        <v>154</v>
      </c>
      <c r="D48" s="163"/>
      <c r="E48" s="164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121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">
      <c r="A49" s="159"/>
      <c r="B49" s="160"/>
      <c r="C49" s="190" t="s">
        <v>155</v>
      </c>
      <c r="D49" s="163"/>
      <c r="E49" s="164">
        <v>3.33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2"/>
      <c r="AA49" s="152"/>
      <c r="AB49" s="152"/>
      <c r="AC49" s="152"/>
      <c r="AD49" s="152"/>
      <c r="AE49" s="152"/>
      <c r="AF49" s="152"/>
      <c r="AG49" s="152" t="s">
        <v>121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">
      <c r="A50" s="159"/>
      <c r="B50" s="160"/>
      <c r="C50" s="190" t="s">
        <v>156</v>
      </c>
      <c r="D50" s="163"/>
      <c r="E50" s="164"/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121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 x14ac:dyDescent="0.2">
      <c r="A51" s="159"/>
      <c r="B51" s="160"/>
      <c r="C51" s="190" t="s">
        <v>157</v>
      </c>
      <c r="D51" s="163"/>
      <c r="E51" s="164">
        <v>1.03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2"/>
      <c r="AA51" s="152"/>
      <c r="AB51" s="152"/>
      <c r="AC51" s="152"/>
      <c r="AD51" s="152"/>
      <c r="AE51" s="152"/>
      <c r="AF51" s="152"/>
      <c r="AG51" s="152" t="s">
        <v>121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3" x14ac:dyDescent="0.2">
      <c r="A52" s="159"/>
      <c r="B52" s="160"/>
      <c r="C52" s="190" t="s">
        <v>158</v>
      </c>
      <c r="D52" s="163"/>
      <c r="E52" s="164"/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121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3" x14ac:dyDescent="0.2">
      <c r="A53" s="159"/>
      <c r="B53" s="160"/>
      <c r="C53" s="190" t="s">
        <v>159</v>
      </c>
      <c r="D53" s="163"/>
      <c r="E53" s="164">
        <v>3.25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2"/>
      <c r="AA53" s="152"/>
      <c r="AB53" s="152"/>
      <c r="AC53" s="152"/>
      <c r="AD53" s="152"/>
      <c r="AE53" s="152"/>
      <c r="AF53" s="152"/>
      <c r="AG53" s="152" t="s">
        <v>121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3">
        <v>5</v>
      </c>
      <c r="B54" s="174" t="s">
        <v>163</v>
      </c>
      <c r="C54" s="189" t="s">
        <v>164</v>
      </c>
      <c r="D54" s="175" t="s">
        <v>139</v>
      </c>
      <c r="E54" s="176">
        <v>0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 t="s">
        <v>140</v>
      </c>
      <c r="S54" s="178" t="s">
        <v>141</v>
      </c>
      <c r="T54" s="179" t="s">
        <v>141</v>
      </c>
      <c r="U54" s="162">
        <v>1.0999999999999999E-2</v>
      </c>
      <c r="V54" s="162">
        <f>ROUND(E54*U54,2)</f>
        <v>0</v>
      </c>
      <c r="W54" s="162"/>
      <c r="X54" s="162" t="s">
        <v>117</v>
      </c>
      <c r="Y54" s="162" t="s">
        <v>118</v>
      </c>
      <c r="Z54" s="152"/>
      <c r="AA54" s="152"/>
      <c r="AB54" s="152"/>
      <c r="AC54" s="152"/>
      <c r="AD54" s="152"/>
      <c r="AE54" s="152"/>
      <c r="AF54" s="152"/>
      <c r="AG54" s="152" t="s">
        <v>119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251" t="s">
        <v>162</v>
      </c>
      <c r="D55" s="252"/>
      <c r="E55" s="252"/>
      <c r="F55" s="252"/>
      <c r="G55" s="25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2"/>
      <c r="AA55" s="152"/>
      <c r="AB55" s="152"/>
      <c r="AC55" s="152"/>
      <c r="AD55" s="152"/>
      <c r="AE55" s="152"/>
      <c r="AF55" s="152"/>
      <c r="AG55" s="152" t="s">
        <v>144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2" x14ac:dyDescent="0.2">
      <c r="A56" s="159"/>
      <c r="B56" s="160"/>
      <c r="C56" s="190" t="s">
        <v>165</v>
      </c>
      <c r="D56" s="163"/>
      <c r="E56" s="164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121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3" x14ac:dyDescent="0.2">
      <c r="A57" s="159"/>
      <c r="B57" s="160"/>
      <c r="C57" s="190" t="s">
        <v>166</v>
      </c>
      <c r="D57" s="163"/>
      <c r="E57" s="164"/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2"/>
      <c r="AA57" s="152"/>
      <c r="AB57" s="152"/>
      <c r="AC57" s="152"/>
      <c r="AD57" s="152"/>
      <c r="AE57" s="152"/>
      <c r="AF57" s="152"/>
      <c r="AG57" s="152" t="s">
        <v>121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3" x14ac:dyDescent="0.2">
      <c r="A58" s="159"/>
      <c r="B58" s="160"/>
      <c r="C58" s="190" t="s">
        <v>166</v>
      </c>
      <c r="D58" s="163"/>
      <c r="E58" s="164">
        <v>869.4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2"/>
      <c r="AA58" s="152"/>
      <c r="AB58" s="152"/>
      <c r="AC58" s="152"/>
      <c r="AD58" s="152"/>
      <c r="AE58" s="152"/>
      <c r="AF58" s="152"/>
      <c r="AG58" s="152" t="s">
        <v>121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3">
        <v>6</v>
      </c>
      <c r="B59" s="174" t="s">
        <v>167</v>
      </c>
      <c r="C59" s="189" t="s">
        <v>168</v>
      </c>
      <c r="D59" s="175" t="s">
        <v>139</v>
      </c>
      <c r="E59" s="176">
        <v>16.006900000000002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140</v>
      </c>
      <c r="S59" s="178" t="s">
        <v>141</v>
      </c>
      <c r="T59" s="179" t="s">
        <v>141</v>
      </c>
      <c r="U59" s="162">
        <v>0.65200000000000002</v>
      </c>
      <c r="V59" s="162">
        <f>ROUND(E59*U59,2)</f>
        <v>10.44</v>
      </c>
      <c r="W59" s="162"/>
      <c r="X59" s="162" t="s">
        <v>117</v>
      </c>
      <c r="Y59" s="162" t="s">
        <v>118</v>
      </c>
      <c r="Z59" s="152"/>
      <c r="AA59" s="152"/>
      <c r="AB59" s="152"/>
      <c r="AC59" s="152"/>
      <c r="AD59" s="152"/>
      <c r="AE59" s="152"/>
      <c r="AF59" s="152"/>
      <c r="AG59" s="152" t="s">
        <v>119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190" t="s">
        <v>166</v>
      </c>
      <c r="D60" s="163"/>
      <c r="E60" s="164"/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 t="s">
        <v>121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3" x14ac:dyDescent="0.2">
      <c r="A61" s="159"/>
      <c r="B61" s="160"/>
      <c r="C61" s="190" t="s">
        <v>146</v>
      </c>
      <c r="D61" s="163"/>
      <c r="E61" s="164"/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121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3" x14ac:dyDescent="0.2">
      <c r="A62" s="159"/>
      <c r="B62" s="160"/>
      <c r="C62" s="190" t="s">
        <v>153</v>
      </c>
      <c r="D62" s="163"/>
      <c r="E62" s="164"/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121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3" x14ac:dyDescent="0.2">
      <c r="A63" s="159"/>
      <c r="B63" s="160"/>
      <c r="C63" s="190" t="s">
        <v>154</v>
      </c>
      <c r="D63" s="163"/>
      <c r="E63" s="164"/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2"/>
      <c r="AA63" s="152"/>
      <c r="AB63" s="152"/>
      <c r="AC63" s="152"/>
      <c r="AD63" s="152"/>
      <c r="AE63" s="152"/>
      <c r="AF63" s="152"/>
      <c r="AG63" s="152" t="s">
        <v>121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190" t="s">
        <v>155</v>
      </c>
      <c r="D64" s="163"/>
      <c r="E64" s="164">
        <v>3.33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2"/>
      <c r="AA64" s="152"/>
      <c r="AB64" s="152"/>
      <c r="AC64" s="152"/>
      <c r="AD64" s="152"/>
      <c r="AE64" s="152"/>
      <c r="AF64" s="152"/>
      <c r="AG64" s="152" t="s">
        <v>121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3" x14ac:dyDescent="0.2">
      <c r="A65" s="159"/>
      <c r="B65" s="160"/>
      <c r="C65" s="190" t="s">
        <v>156</v>
      </c>
      <c r="D65" s="163"/>
      <c r="E65" s="164"/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2"/>
      <c r="AA65" s="152"/>
      <c r="AB65" s="152"/>
      <c r="AC65" s="152"/>
      <c r="AD65" s="152"/>
      <c r="AE65" s="152"/>
      <c r="AF65" s="152"/>
      <c r="AG65" s="152" t="s">
        <v>121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3" x14ac:dyDescent="0.2">
      <c r="A66" s="159"/>
      <c r="B66" s="160"/>
      <c r="C66" s="190" t="s">
        <v>157</v>
      </c>
      <c r="D66" s="163"/>
      <c r="E66" s="164">
        <v>1.03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2"/>
      <c r="AA66" s="152"/>
      <c r="AB66" s="152"/>
      <c r="AC66" s="152"/>
      <c r="AD66" s="152"/>
      <c r="AE66" s="152"/>
      <c r="AF66" s="152"/>
      <c r="AG66" s="152" t="s">
        <v>121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3" x14ac:dyDescent="0.2">
      <c r="A67" s="159"/>
      <c r="B67" s="160"/>
      <c r="C67" s="190" t="s">
        <v>158</v>
      </c>
      <c r="D67" s="163"/>
      <c r="E67" s="164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2"/>
      <c r="AA67" s="152"/>
      <c r="AB67" s="152"/>
      <c r="AC67" s="152"/>
      <c r="AD67" s="152"/>
      <c r="AE67" s="152"/>
      <c r="AF67" s="152"/>
      <c r="AG67" s="152" t="s">
        <v>121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0" t="s">
        <v>159</v>
      </c>
      <c r="D68" s="163"/>
      <c r="E68" s="164">
        <v>3.25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2"/>
      <c r="AA68" s="152"/>
      <c r="AB68" s="152"/>
      <c r="AC68" s="152"/>
      <c r="AD68" s="152"/>
      <c r="AE68" s="152"/>
      <c r="AF68" s="152"/>
      <c r="AG68" s="152" t="s">
        <v>121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3">
        <v>7</v>
      </c>
      <c r="B69" s="174" t="s">
        <v>169</v>
      </c>
      <c r="C69" s="189" t="s">
        <v>170</v>
      </c>
      <c r="D69" s="175" t="s">
        <v>139</v>
      </c>
      <c r="E69" s="176">
        <v>60.275300000000001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140</v>
      </c>
      <c r="S69" s="178" t="s">
        <v>141</v>
      </c>
      <c r="T69" s="179" t="s">
        <v>141</v>
      </c>
      <c r="U69" s="162">
        <v>0.20200000000000001</v>
      </c>
      <c r="V69" s="162">
        <f>ROUND(E69*U69,2)</f>
        <v>12.18</v>
      </c>
      <c r="W69" s="162"/>
      <c r="X69" s="162" t="s">
        <v>117</v>
      </c>
      <c r="Y69" s="162" t="s">
        <v>118</v>
      </c>
      <c r="Z69" s="152"/>
      <c r="AA69" s="152"/>
      <c r="AB69" s="152"/>
      <c r="AC69" s="152"/>
      <c r="AD69" s="152"/>
      <c r="AE69" s="152"/>
      <c r="AF69" s="152"/>
      <c r="AG69" s="152" t="s">
        <v>142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2" x14ac:dyDescent="0.2">
      <c r="A70" s="159"/>
      <c r="B70" s="160"/>
      <c r="C70" s="251" t="s">
        <v>171</v>
      </c>
      <c r="D70" s="252"/>
      <c r="E70" s="252"/>
      <c r="F70" s="252"/>
      <c r="G70" s="25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2"/>
      <c r="AA70" s="152"/>
      <c r="AB70" s="152"/>
      <c r="AC70" s="152"/>
      <c r="AD70" s="152"/>
      <c r="AE70" s="152"/>
      <c r="AF70" s="152"/>
      <c r="AG70" s="152" t="s">
        <v>144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255" t="s">
        <v>172</v>
      </c>
      <c r="D71" s="256"/>
      <c r="E71" s="256"/>
      <c r="F71" s="256"/>
      <c r="G71" s="256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173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2" x14ac:dyDescent="0.2">
      <c r="A72" s="159"/>
      <c r="B72" s="160"/>
      <c r="C72" s="190" t="s">
        <v>166</v>
      </c>
      <c r="D72" s="163"/>
      <c r="E72" s="164"/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2"/>
      <c r="AA72" s="152"/>
      <c r="AB72" s="152"/>
      <c r="AC72" s="152"/>
      <c r="AD72" s="152"/>
      <c r="AE72" s="152"/>
      <c r="AF72" s="152"/>
      <c r="AG72" s="152" t="s">
        <v>121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3" x14ac:dyDescent="0.2">
      <c r="A73" s="159"/>
      <c r="B73" s="160"/>
      <c r="C73" s="190" t="s">
        <v>174</v>
      </c>
      <c r="D73" s="163"/>
      <c r="E73" s="164"/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2"/>
      <c r="AA73" s="152"/>
      <c r="AB73" s="152"/>
      <c r="AC73" s="152"/>
      <c r="AD73" s="152"/>
      <c r="AE73" s="152"/>
      <c r="AF73" s="152"/>
      <c r="AG73" s="152" t="s">
        <v>121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3" x14ac:dyDescent="0.2">
      <c r="A74" s="159"/>
      <c r="B74" s="160"/>
      <c r="C74" s="190" t="s">
        <v>146</v>
      </c>
      <c r="D74" s="163"/>
      <c r="E74" s="164"/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2"/>
      <c r="AA74" s="152"/>
      <c r="AB74" s="152"/>
      <c r="AC74" s="152"/>
      <c r="AD74" s="152"/>
      <c r="AE74" s="152"/>
      <c r="AF74" s="152"/>
      <c r="AG74" s="152" t="s">
        <v>121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3" x14ac:dyDescent="0.2">
      <c r="A75" s="159"/>
      <c r="B75" s="160"/>
      <c r="C75" s="190" t="s">
        <v>175</v>
      </c>
      <c r="D75" s="163"/>
      <c r="E75" s="164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121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3" x14ac:dyDescent="0.2">
      <c r="A76" s="159"/>
      <c r="B76" s="160"/>
      <c r="C76" s="190" t="s">
        <v>150</v>
      </c>
      <c r="D76" s="163"/>
      <c r="E76" s="164"/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2"/>
      <c r="AA76" s="152"/>
      <c r="AB76" s="152"/>
      <c r="AC76" s="152"/>
      <c r="AD76" s="152"/>
      <c r="AE76" s="152"/>
      <c r="AF76" s="152"/>
      <c r="AG76" s="152" t="s">
        <v>121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3" x14ac:dyDescent="0.2">
      <c r="A77" s="159"/>
      <c r="B77" s="160"/>
      <c r="C77" s="190" t="s">
        <v>176</v>
      </c>
      <c r="D77" s="163"/>
      <c r="E77" s="164"/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2"/>
      <c r="AA77" s="152"/>
      <c r="AB77" s="152"/>
      <c r="AC77" s="152"/>
      <c r="AD77" s="152"/>
      <c r="AE77" s="152"/>
      <c r="AF77" s="152"/>
      <c r="AG77" s="152" t="s">
        <v>121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3" x14ac:dyDescent="0.2">
      <c r="A78" s="159"/>
      <c r="B78" s="160"/>
      <c r="C78" s="190" t="s">
        <v>177</v>
      </c>
      <c r="D78" s="163"/>
      <c r="E78" s="164">
        <v>34.86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2"/>
      <c r="AA78" s="152"/>
      <c r="AB78" s="152"/>
      <c r="AC78" s="152"/>
      <c r="AD78" s="152"/>
      <c r="AE78" s="152"/>
      <c r="AF78" s="152"/>
      <c r="AG78" s="152" t="s">
        <v>121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3" x14ac:dyDescent="0.2">
      <c r="A79" s="159"/>
      <c r="B79" s="160"/>
      <c r="C79" s="190" t="s">
        <v>178</v>
      </c>
      <c r="D79" s="163"/>
      <c r="E79" s="164"/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121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3" x14ac:dyDescent="0.2">
      <c r="A80" s="159"/>
      <c r="B80" s="160"/>
      <c r="C80" s="190" t="s">
        <v>179</v>
      </c>
      <c r="D80" s="163"/>
      <c r="E80" s="164">
        <v>13.42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2"/>
      <c r="AA80" s="152"/>
      <c r="AB80" s="152"/>
      <c r="AC80" s="152"/>
      <c r="AD80" s="152"/>
      <c r="AE80" s="152"/>
      <c r="AF80" s="152"/>
      <c r="AG80" s="152" t="s">
        <v>121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3" x14ac:dyDescent="0.2">
      <c r="A81" s="159"/>
      <c r="B81" s="160"/>
      <c r="C81" s="190" t="s">
        <v>150</v>
      </c>
      <c r="D81" s="163"/>
      <c r="E81" s="164"/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2"/>
      <c r="AA81" s="152"/>
      <c r="AB81" s="152"/>
      <c r="AC81" s="152"/>
      <c r="AD81" s="152"/>
      <c r="AE81" s="152"/>
      <c r="AF81" s="152"/>
      <c r="AG81" s="152" t="s">
        <v>121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3" x14ac:dyDescent="0.2">
      <c r="A82" s="159"/>
      <c r="B82" s="160"/>
      <c r="C82" s="190" t="s">
        <v>151</v>
      </c>
      <c r="D82" s="163"/>
      <c r="E82" s="164"/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2"/>
      <c r="AA82" s="152"/>
      <c r="AB82" s="152"/>
      <c r="AC82" s="152"/>
      <c r="AD82" s="152"/>
      <c r="AE82" s="152"/>
      <c r="AF82" s="152"/>
      <c r="AG82" s="152" t="s">
        <v>121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 x14ac:dyDescent="0.2">
      <c r="A83" s="159"/>
      <c r="B83" s="160"/>
      <c r="C83" s="190" t="s">
        <v>152</v>
      </c>
      <c r="D83" s="163"/>
      <c r="E83" s="164">
        <v>12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2"/>
      <c r="AA83" s="152"/>
      <c r="AB83" s="152"/>
      <c r="AC83" s="152"/>
      <c r="AD83" s="152"/>
      <c r="AE83" s="152"/>
      <c r="AF83" s="152"/>
      <c r="AG83" s="152" t="s">
        <v>121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3">
        <v>8</v>
      </c>
      <c r="B84" s="174" t="s">
        <v>180</v>
      </c>
      <c r="C84" s="189" t="s">
        <v>181</v>
      </c>
      <c r="D84" s="175" t="s">
        <v>182</v>
      </c>
      <c r="E84" s="176">
        <v>1056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 t="s">
        <v>140</v>
      </c>
      <c r="S84" s="178" t="s">
        <v>141</v>
      </c>
      <c r="T84" s="179" t="s">
        <v>141</v>
      </c>
      <c r="U84" s="162">
        <v>1.7999999999999999E-2</v>
      </c>
      <c r="V84" s="162">
        <f>ROUND(E84*U84,2)</f>
        <v>19.010000000000002</v>
      </c>
      <c r="W84" s="162"/>
      <c r="X84" s="162" t="s">
        <v>117</v>
      </c>
      <c r="Y84" s="162" t="s">
        <v>183</v>
      </c>
      <c r="Z84" s="152"/>
      <c r="AA84" s="152"/>
      <c r="AB84" s="152"/>
      <c r="AC84" s="152"/>
      <c r="AD84" s="152"/>
      <c r="AE84" s="152"/>
      <c r="AF84" s="152"/>
      <c r="AG84" s="152" t="s">
        <v>119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251" t="s">
        <v>184</v>
      </c>
      <c r="D85" s="252"/>
      <c r="E85" s="252"/>
      <c r="F85" s="252"/>
      <c r="G85" s="25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2"/>
      <c r="AA85" s="152"/>
      <c r="AB85" s="152"/>
      <c r="AC85" s="152"/>
      <c r="AD85" s="152"/>
      <c r="AE85" s="152"/>
      <c r="AF85" s="152"/>
      <c r="AG85" s="152" t="s">
        <v>144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2" x14ac:dyDescent="0.2">
      <c r="A86" s="159"/>
      <c r="B86" s="160"/>
      <c r="C86" s="190" t="s">
        <v>153</v>
      </c>
      <c r="D86" s="163"/>
      <c r="E86" s="164"/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2"/>
      <c r="AA86" s="152"/>
      <c r="AB86" s="152"/>
      <c r="AC86" s="152"/>
      <c r="AD86" s="152"/>
      <c r="AE86" s="152"/>
      <c r="AF86" s="152"/>
      <c r="AG86" s="152" t="s">
        <v>121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3" x14ac:dyDescent="0.2">
      <c r="A87" s="159"/>
      <c r="B87" s="160"/>
      <c r="C87" s="190" t="s">
        <v>185</v>
      </c>
      <c r="D87" s="163"/>
      <c r="E87" s="164">
        <v>1056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2"/>
      <c r="AA87" s="152"/>
      <c r="AB87" s="152"/>
      <c r="AC87" s="152"/>
      <c r="AD87" s="152"/>
      <c r="AE87" s="152"/>
      <c r="AF87" s="152"/>
      <c r="AG87" s="152" t="s">
        <v>121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3">
        <v>9</v>
      </c>
      <c r="B88" s="174" t="s">
        <v>186</v>
      </c>
      <c r="C88" s="189" t="s">
        <v>187</v>
      </c>
      <c r="D88" s="175" t="s">
        <v>182</v>
      </c>
      <c r="E88" s="176">
        <v>1056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 t="s">
        <v>188</v>
      </c>
      <c r="S88" s="178" t="s">
        <v>141</v>
      </c>
      <c r="T88" s="179" t="s">
        <v>141</v>
      </c>
      <c r="U88" s="162">
        <v>0.09</v>
      </c>
      <c r="V88" s="162">
        <f>ROUND(E88*U88,2)</f>
        <v>95.04</v>
      </c>
      <c r="W88" s="162"/>
      <c r="X88" s="162" t="s">
        <v>117</v>
      </c>
      <c r="Y88" s="162" t="s">
        <v>118</v>
      </c>
      <c r="Z88" s="152"/>
      <c r="AA88" s="152"/>
      <c r="AB88" s="152"/>
      <c r="AC88" s="152"/>
      <c r="AD88" s="152"/>
      <c r="AE88" s="152"/>
      <c r="AF88" s="152"/>
      <c r="AG88" s="152" t="s">
        <v>142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">
      <c r="A89" s="159"/>
      <c r="B89" s="160"/>
      <c r="C89" s="251" t="s">
        <v>189</v>
      </c>
      <c r="D89" s="252"/>
      <c r="E89" s="252"/>
      <c r="F89" s="252"/>
      <c r="G89" s="25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2"/>
      <c r="AA89" s="152"/>
      <c r="AB89" s="152"/>
      <c r="AC89" s="152"/>
      <c r="AD89" s="152"/>
      <c r="AE89" s="152"/>
      <c r="AF89" s="152"/>
      <c r="AG89" s="152" t="s">
        <v>144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2" x14ac:dyDescent="0.2">
      <c r="A90" s="159"/>
      <c r="B90" s="160"/>
      <c r="C90" s="190" t="s">
        <v>153</v>
      </c>
      <c r="D90" s="163"/>
      <c r="E90" s="164"/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2"/>
      <c r="AA90" s="152"/>
      <c r="AB90" s="152"/>
      <c r="AC90" s="152"/>
      <c r="AD90" s="152"/>
      <c r="AE90" s="152"/>
      <c r="AF90" s="152"/>
      <c r="AG90" s="152" t="s">
        <v>121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3" x14ac:dyDescent="0.2">
      <c r="A91" s="159"/>
      <c r="B91" s="160"/>
      <c r="C91" s="190" t="s">
        <v>185</v>
      </c>
      <c r="D91" s="163"/>
      <c r="E91" s="164">
        <v>1056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2"/>
      <c r="AA91" s="152"/>
      <c r="AB91" s="152"/>
      <c r="AC91" s="152"/>
      <c r="AD91" s="152"/>
      <c r="AE91" s="152"/>
      <c r="AF91" s="152"/>
      <c r="AG91" s="152" t="s">
        <v>121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3">
        <v>10</v>
      </c>
      <c r="B92" s="174" t="s">
        <v>190</v>
      </c>
      <c r="C92" s="189" t="s">
        <v>191</v>
      </c>
      <c r="D92" s="175" t="s">
        <v>192</v>
      </c>
      <c r="E92" s="176">
        <v>267.245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115</v>
      </c>
      <c r="T92" s="179" t="s">
        <v>116</v>
      </c>
      <c r="U92" s="162">
        <v>0.11858</v>
      </c>
      <c r="V92" s="162">
        <f>ROUND(E92*U92,2)</f>
        <v>31.69</v>
      </c>
      <c r="W92" s="162"/>
      <c r="X92" s="162" t="s">
        <v>117</v>
      </c>
      <c r="Y92" s="162" t="s">
        <v>118</v>
      </c>
      <c r="Z92" s="152"/>
      <c r="AA92" s="152"/>
      <c r="AB92" s="152"/>
      <c r="AC92" s="152"/>
      <c r="AD92" s="152"/>
      <c r="AE92" s="152"/>
      <c r="AF92" s="152"/>
      <c r="AG92" s="152" t="s">
        <v>119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2" x14ac:dyDescent="0.2">
      <c r="A93" s="159"/>
      <c r="B93" s="160"/>
      <c r="C93" s="190" t="s">
        <v>150</v>
      </c>
      <c r="D93" s="163"/>
      <c r="E93" s="164"/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2"/>
      <c r="AA93" s="152"/>
      <c r="AB93" s="152"/>
      <c r="AC93" s="152"/>
      <c r="AD93" s="152"/>
      <c r="AE93" s="152"/>
      <c r="AF93" s="152"/>
      <c r="AG93" s="152" t="s">
        <v>121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3" x14ac:dyDescent="0.2">
      <c r="A94" s="159"/>
      <c r="B94" s="160"/>
      <c r="C94" s="190" t="s">
        <v>176</v>
      </c>
      <c r="D94" s="163"/>
      <c r="E94" s="164"/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2"/>
      <c r="AA94" s="152"/>
      <c r="AB94" s="152"/>
      <c r="AC94" s="152"/>
      <c r="AD94" s="152"/>
      <c r="AE94" s="152"/>
      <c r="AF94" s="152"/>
      <c r="AG94" s="152" t="s">
        <v>121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3" x14ac:dyDescent="0.2">
      <c r="A95" s="159"/>
      <c r="B95" s="160"/>
      <c r="C95" s="190" t="s">
        <v>193</v>
      </c>
      <c r="D95" s="163"/>
      <c r="E95" s="164">
        <v>212.25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2"/>
      <c r="AA95" s="152"/>
      <c r="AB95" s="152"/>
      <c r="AC95" s="152"/>
      <c r="AD95" s="152"/>
      <c r="AE95" s="152"/>
      <c r="AF95" s="152"/>
      <c r="AG95" s="152" t="s">
        <v>121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3" x14ac:dyDescent="0.2">
      <c r="A96" s="159"/>
      <c r="B96" s="160"/>
      <c r="C96" s="190" t="s">
        <v>178</v>
      </c>
      <c r="D96" s="163"/>
      <c r="E96" s="164"/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2"/>
      <c r="AA96" s="152"/>
      <c r="AB96" s="152"/>
      <c r="AC96" s="152"/>
      <c r="AD96" s="152"/>
      <c r="AE96" s="152"/>
      <c r="AF96" s="152"/>
      <c r="AG96" s="152" t="s">
        <v>121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 x14ac:dyDescent="0.2">
      <c r="A97" s="159"/>
      <c r="B97" s="160"/>
      <c r="C97" s="190" t="s">
        <v>194</v>
      </c>
      <c r="D97" s="163"/>
      <c r="E97" s="164">
        <v>55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2"/>
      <c r="AA97" s="152"/>
      <c r="AB97" s="152"/>
      <c r="AC97" s="152"/>
      <c r="AD97" s="152"/>
      <c r="AE97" s="152"/>
      <c r="AF97" s="152"/>
      <c r="AG97" s="152" t="s">
        <v>121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3">
        <v>11</v>
      </c>
      <c r="B98" s="174" t="s">
        <v>195</v>
      </c>
      <c r="C98" s="189" t="s">
        <v>196</v>
      </c>
      <c r="D98" s="175" t="s">
        <v>139</v>
      </c>
      <c r="E98" s="176">
        <v>205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 t="s">
        <v>197</v>
      </c>
      <c r="S98" s="178" t="s">
        <v>141</v>
      </c>
      <c r="T98" s="179" t="s">
        <v>141</v>
      </c>
      <c r="U98" s="162">
        <v>0.17</v>
      </c>
      <c r="V98" s="162">
        <f>ROUND(E98*U98,2)</f>
        <v>34.85</v>
      </c>
      <c r="W98" s="162"/>
      <c r="X98" s="162" t="s">
        <v>198</v>
      </c>
      <c r="Y98" s="162" t="s">
        <v>118</v>
      </c>
      <c r="Z98" s="152"/>
      <c r="AA98" s="152"/>
      <c r="AB98" s="152"/>
      <c r="AC98" s="152"/>
      <c r="AD98" s="152"/>
      <c r="AE98" s="152"/>
      <c r="AF98" s="152"/>
      <c r="AG98" s="152" t="s">
        <v>199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251" t="s">
        <v>200</v>
      </c>
      <c r="D99" s="252"/>
      <c r="E99" s="252"/>
      <c r="F99" s="252"/>
      <c r="G99" s="25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144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80" t="str">
        <f>C99</f>
        <v>popř. lesní půdy s naložením, vodorovným přemístěním a složením na hromady nebo se zpětným přemístěním a rozprostřením.</v>
      </c>
      <c r="BB99" s="152"/>
      <c r="BC99" s="152"/>
      <c r="BD99" s="152"/>
      <c r="BE99" s="152"/>
      <c r="BF99" s="152"/>
      <c r="BG99" s="152"/>
      <c r="BH99" s="152"/>
    </row>
    <row r="100" spans="1:60" outlineLevel="2" x14ac:dyDescent="0.2">
      <c r="A100" s="159"/>
      <c r="B100" s="160"/>
      <c r="C100" s="255" t="s">
        <v>201</v>
      </c>
      <c r="D100" s="256"/>
      <c r="E100" s="256"/>
      <c r="F100" s="256"/>
      <c r="G100" s="256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2"/>
      <c r="AA100" s="152"/>
      <c r="AB100" s="152"/>
      <c r="AC100" s="152"/>
      <c r="AD100" s="152"/>
      <c r="AE100" s="152"/>
      <c r="AF100" s="152"/>
      <c r="AG100" s="152" t="s">
        <v>173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2" x14ac:dyDescent="0.2">
      <c r="A101" s="159"/>
      <c r="B101" s="160"/>
      <c r="C101" s="190" t="s">
        <v>202</v>
      </c>
      <c r="D101" s="163"/>
      <c r="E101" s="164"/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2"/>
      <c r="AA101" s="152"/>
      <c r="AB101" s="152"/>
      <c r="AC101" s="152"/>
      <c r="AD101" s="152"/>
      <c r="AE101" s="152"/>
      <c r="AF101" s="152"/>
      <c r="AG101" s="152" t="s">
        <v>121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3" x14ac:dyDescent="0.2">
      <c r="A102" s="159"/>
      <c r="B102" s="160"/>
      <c r="C102" s="190" t="s">
        <v>203</v>
      </c>
      <c r="D102" s="163"/>
      <c r="E102" s="164">
        <v>205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2"/>
      <c r="AA102" s="152"/>
      <c r="AB102" s="152"/>
      <c r="AC102" s="152"/>
      <c r="AD102" s="152"/>
      <c r="AE102" s="152"/>
      <c r="AF102" s="152"/>
      <c r="AG102" s="152" t="s">
        <v>121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3">
        <v>12</v>
      </c>
      <c r="B103" s="174" t="s">
        <v>204</v>
      </c>
      <c r="C103" s="189" t="s">
        <v>205</v>
      </c>
      <c r="D103" s="175" t="s">
        <v>182</v>
      </c>
      <c r="E103" s="176">
        <v>1056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 t="s">
        <v>197</v>
      </c>
      <c r="S103" s="178" t="s">
        <v>141</v>
      </c>
      <c r="T103" s="179" t="s">
        <v>141</v>
      </c>
      <c r="U103" s="162">
        <v>0.34155000000000002</v>
      </c>
      <c r="V103" s="162">
        <f>ROUND(E103*U103,2)</f>
        <v>360.68</v>
      </c>
      <c r="W103" s="162"/>
      <c r="X103" s="162" t="s">
        <v>198</v>
      </c>
      <c r="Y103" s="162" t="s">
        <v>118</v>
      </c>
      <c r="Z103" s="152"/>
      <c r="AA103" s="152"/>
      <c r="AB103" s="152"/>
      <c r="AC103" s="152"/>
      <c r="AD103" s="152"/>
      <c r="AE103" s="152"/>
      <c r="AF103" s="152"/>
      <c r="AG103" s="152" t="s">
        <v>199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45" outlineLevel="2" x14ac:dyDescent="0.2">
      <c r="A104" s="159"/>
      <c r="B104" s="160"/>
      <c r="C104" s="251" t="s">
        <v>206</v>
      </c>
      <c r="D104" s="252"/>
      <c r="E104" s="252"/>
      <c r="F104" s="252"/>
      <c r="G104" s="25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2"/>
      <c r="AA104" s="152"/>
      <c r="AB104" s="152"/>
      <c r="AC104" s="152"/>
      <c r="AD104" s="152"/>
      <c r="AE104" s="152"/>
      <c r="AF104" s="152"/>
      <c r="AG104" s="152" t="s">
        <v>144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80" t="str">
        <f>C104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104" s="152"/>
      <c r="BC104" s="152"/>
      <c r="BD104" s="152"/>
      <c r="BE104" s="152"/>
      <c r="BF104" s="152"/>
      <c r="BG104" s="152"/>
      <c r="BH104" s="152"/>
    </row>
    <row r="105" spans="1:60" outlineLevel="2" x14ac:dyDescent="0.2">
      <c r="A105" s="159"/>
      <c r="B105" s="160"/>
      <c r="C105" s="190" t="s">
        <v>202</v>
      </c>
      <c r="D105" s="163"/>
      <c r="E105" s="164"/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2"/>
      <c r="AA105" s="152"/>
      <c r="AB105" s="152"/>
      <c r="AC105" s="152"/>
      <c r="AD105" s="152"/>
      <c r="AE105" s="152"/>
      <c r="AF105" s="152"/>
      <c r="AG105" s="152" t="s">
        <v>121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3" x14ac:dyDescent="0.2">
      <c r="A106" s="159"/>
      <c r="B106" s="160"/>
      <c r="C106" s="190" t="s">
        <v>185</v>
      </c>
      <c r="D106" s="163"/>
      <c r="E106" s="164">
        <v>1056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2"/>
      <c r="AA106" s="152"/>
      <c r="AB106" s="152"/>
      <c r="AC106" s="152"/>
      <c r="AD106" s="152"/>
      <c r="AE106" s="152"/>
      <c r="AF106" s="152"/>
      <c r="AG106" s="152" t="s">
        <v>121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73">
        <v>13</v>
      </c>
      <c r="B107" s="174" t="s">
        <v>207</v>
      </c>
      <c r="C107" s="189" t="s">
        <v>208</v>
      </c>
      <c r="D107" s="175" t="s">
        <v>209</v>
      </c>
      <c r="E107" s="176">
        <v>86.054140000000004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1</v>
      </c>
      <c r="O107" s="176">
        <f>ROUND(E107*N107,2)</f>
        <v>86.05</v>
      </c>
      <c r="P107" s="176">
        <v>0</v>
      </c>
      <c r="Q107" s="176">
        <f>ROUND(E107*P107,2)</f>
        <v>0</v>
      </c>
      <c r="R107" s="178" t="s">
        <v>210</v>
      </c>
      <c r="S107" s="178" t="s">
        <v>141</v>
      </c>
      <c r="T107" s="179" t="s">
        <v>141</v>
      </c>
      <c r="U107" s="162">
        <v>0</v>
      </c>
      <c r="V107" s="162">
        <f>ROUND(E107*U107,2)</f>
        <v>0</v>
      </c>
      <c r="W107" s="162"/>
      <c r="X107" s="162" t="s">
        <v>211</v>
      </c>
      <c r="Y107" s="162" t="s">
        <v>118</v>
      </c>
      <c r="Z107" s="152"/>
      <c r="AA107" s="152"/>
      <c r="AB107" s="152"/>
      <c r="AC107" s="152"/>
      <c r="AD107" s="152"/>
      <c r="AE107" s="152"/>
      <c r="AF107" s="152"/>
      <c r="AG107" s="152" t="s">
        <v>212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2" x14ac:dyDescent="0.2">
      <c r="A108" s="159"/>
      <c r="B108" s="160"/>
      <c r="C108" s="190" t="s">
        <v>150</v>
      </c>
      <c r="D108" s="163"/>
      <c r="E108" s="164"/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2"/>
      <c r="AA108" s="152"/>
      <c r="AB108" s="152"/>
      <c r="AC108" s="152"/>
      <c r="AD108" s="152"/>
      <c r="AE108" s="152"/>
      <c r="AF108" s="152"/>
      <c r="AG108" s="152" t="s">
        <v>121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3" x14ac:dyDescent="0.2">
      <c r="A109" s="159"/>
      <c r="B109" s="160"/>
      <c r="C109" s="190" t="s">
        <v>176</v>
      </c>
      <c r="D109" s="163"/>
      <c r="E109" s="164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2"/>
      <c r="AA109" s="152"/>
      <c r="AB109" s="152"/>
      <c r="AC109" s="152"/>
      <c r="AD109" s="152"/>
      <c r="AE109" s="152"/>
      <c r="AF109" s="152"/>
      <c r="AG109" s="152" t="s">
        <v>121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3" x14ac:dyDescent="0.2">
      <c r="A110" s="159"/>
      <c r="B110" s="160"/>
      <c r="C110" s="190" t="s">
        <v>213</v>
      </c>
      <c r="D110" s="163"/>
      <c r="E110" s="164">
        <v>51.531190000000002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2"/>
      <c r="AA110" s="152"/>
      <c r="AB110" s="152"/>
      <c r="AC110" s="152"/>
      <c r="AD110" s="152"/>
      <c r="AE110" s="152"/>
      <c r="AF110" s="152"/>
      <c r="AG110" s="152" t="s">
        <v>121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3" x14ac:dyDescent="0.2">
      <c r="A111" s="159"/>
      <c r="B111" s="160"/>
      <c r="C111" s="190" t="s">
        <v>178</v>
      </c>
      <c r="D111" s="163"/>
      <c r="E111" s="164"/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2"/>
      <c r="AA111" s="152"/>
      <c r="AB111" s="152"/>
      <c r="AC111" s="152"/>
      <c r="AD111" s="152"/>
      <c r="AE111" s="152"/>
      <c r="AF111" s="152"/>
      <c r="AG111" s="152" t="s">
        <v>121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3" x14ac:dyDescent="0.2">
      <c r="A112" s="159"/>
      <c r="B112" s="160"/>
      <c r="C112" s="190" t="s">
        <v>214</v>
      </c>
      <c r="D112" s="163"/>
      <c r="E112" s="164">
        <v>34.522950000000002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2"/>
      <c r="AA112" s="152"/>
      <c r="AB112" s="152"/>
      <c r="AC112" s="152"/>
      <c r="AD112" s="152"/>
      <c r="AE112" s="152"/>
      <c r="AF112" s="152"/>
      <c r="AG112" s="152" t="s">
        <v>121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3">
        <v>14</v>
      </c>
      <c r="B113" s="174" t="s">
        <v>215</v>
      </c>
      <c r="C113" s="189" t="s">
        <v>216</v>
      </c>
      <c r="D113" s="175" t="s">
        <v>209</v>
      </c>
      <c r="E113" s="176">
        <v>85.231430000000003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1</v>
      </c>
      <c r="O113" s="176">
        <f>ROUND(E113*N113,2)</f>
        <v>85.23</v>
      </c>
      <c r="P113" s="176">
        <v>0</v>
      </c>
      <c r="Q113" s="176">
        <f>ROUND(E113*P113,2)</f>
        <v>0</v>
      </c>
      <c r="R113" s="178" t="s">
        <v>210</v>
      </c>
      <c r="S113" s="178" t="s">
        <v>141</v>
      </c>
      <c r="T113" s="179" t="s">
        <v>141</v>
      </c>
      <c r="U113" s="162">
        <v>0</v>
      </c>
      <c r="V113" s="162">
        <f>ROUND(E113*U113,2)</f>
        <v>0</v>
      </c>
      <c r="W113" s="162"/>
      <c r="X113" s="162" t="s">
        <v>211</v>
      </c>
      <c r="Y113" s="162" t="s">
        <v>118</v>
      </c>
      <c r="Z113" s="152"/>
      <c r="AA113" s="152"/>
      <c r="AB113" s="152"/>
      <c r="AC113" s="152"/>
      <c r="AD113" s="152"/>
      <c r="AE113" s="152"/>
      <c r="AF113" s="152"/>
      <c r="AG113" s="152" t="s">
        <v>212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2" x14ac:dyDescent="0.2">
      <c r="A114" s="159"/>
      <c r="B114" s="160"/>
      <c r="C114" s="190" t="s">
        <v>150</v>
      </c>
      <c r="D114" s="163"/>
      <c r="E114" s="164"/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2"/>
      <c r="AA114" s="152"/>
      <c r="AB114" s="152"/>
      <c r="AC114" s="152"/>
      <c r="AD114" s="152"/>
      <c r="AE114" s="152"/>
      <c r="AF114" s="152"/>
      <c r="AG114" s="152" t="s">
        <v>121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3" x14ac:dyDescent="0.2">
      <c r="A115" s="159"/>
      <c r="B115" s="160"/>
      <c r="C115" s="190" t="s">
        <v>176</v>
      </c>
      <c r="D115" s="163"/>
      <c r="E115" s="164"/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2"/>
      <c r="AA115" s="152"/>
      <c r="AB115" s="152"/>
      <c r="AC115" s="152"/>
      <c r="AD115" s="152"/>
      <c r="AE115" s="152"/>
      <c r="AF115" s="152"/>
      <c r="AG115" s="152" t="s">
        <v>121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3" x14ac:dyDescent="0.2">
      <c r="A116" s="159"/>
      <c r="B116" s="160"/>
      <c r="C116" s="190" t="s">
        <v>217</v>
      </c>
      <c r="D116" s="163"/>
      <c r="E116" s="164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2"/>
      <c r="AA116" s="152"/>
      <c r="AB116" s="152"/>
      <c r="AC116" s="152"/>
      <c r="AD116" s="152"/>
      <c r="AE116" s="152"/>
      <c r="AF116" s="152"/>
      <c r="AG116" s="152" t="s">
        <v>121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3" x14ac:dyDescent="0.2">
      <c r="A117" s="159"/>
      <c r="B117" s="160"/>
      <c r="C117" s="190" t="s">
        <v>178</v>
      </c>
      <c r="D117" s="163"/>
      <c r="E117" s="164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2"/>
      <c r="AA117" s="152"/>
      <c r="AB117" s="152"/>
      <c r="AC117" s="152"/>
      <c r="AD117" s="152"/>
      <c r="AE117" s="152"/>
      <c r="AF117" s="152"/>
      <c r="AG117" s="152" t="s">
        <v>121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3" x14ac:dyDescent="0.2">
      <c r="A118" s="159"/>
      <c r="B118" s="160"/>
      <c r="C118" s="190" t="s">
        <v>218</v>
      </c>
      <c r="D118" s="163"/>
      <c r="E118" s="164">
        <v>24.65925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2"/>
      <c r="AA118" s="152"/>
      <c r="AB118" s="152"/>
      <c r="AC118" s="152"/>
      <c r="AD118" s="152"/>
      <c r="AE118" s="152"/>
      <c r="AF118" s="152"/>
      <c r="AG118" s="152" t="s">
        <v>121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3" x14ac:dyDescent="0.2">
      <c r="A119" s="159"/>
      <c r="B119" s="160"/>
      <c r="C119" s="190" t="s">
        <v>150</v>
      </c>
      <c r="D119" s="163"/>
      <c r="E119" s="164"/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2"/>
      <c r="AA119" s="152"/>
      <c r="AB119" s="152"/>
      <c r="AC119" s="152"/>
      <c r="AD119" s="152"/>
      <c r="AE119" s="152"/>
      <c r="AF119" s="152"/>
      <c r="AG119" s="152" t="s">
        <v>121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 x14ac:dyDescent="0.2">
      <c r="A120" s="159"/>
      <c r="B120" s="160"/>
      <c r="C120" s="190" t="s">
        <v>151</v>
      </c>
      <c r="D120" s="163"/>
      <c r="E120" s="164"/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2"/>
      <c r="AA120" s="152"/>
      <c r="AB120" s="152"/>
      <c r="AC120" s="152"/>
      <c r="AD120" s="152"/>
      <c r="AE120" s="152"/>
      <c r="AF120" s="152"/>
      <c r="AG120" s="152" t="s">
        <v>121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 x14ac:dyDescent="0.2">
      <c r="A121" s="159"/>
      <c r="B121" s="160"/>
      <c r="C121" s="190" t="s">
        <v>219</v>
      </c>
      <c r="D121" s="163"/>
      <c r="E121" s="164">
        <v>23.52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2"/>
      <c r="AA121" s="152"/>
      <c r="AB121" s="152"/>
      <c r="AC121" s="152"/>
      <c r="AD121" s="152"/>
      <c r="AE121" s="152"/>
      <c r="AF121" s="152"/>
      <c r="AG121" s="152" t="s">
        <v>121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3">
        <v>15</v>
      </c>
      <c r="B122" s="174" t="s">
        <v>220</v>
      </c>
      <c r="C122" s="189" t="s">
        <v>221</v>
      </c>
      <c r="D122" s="175" t="s">
        <v>209</v>
      </c>
      <c r="E122" s="176">
        <v>0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1</v>
      </c>
      <c r="O122" s="176">
        <f>ROUND(E122*N122,2)</f>
        <v>0</v>
      </c>
      <c r="P122" s="176">
        <v>0</v>
      </c>
      <c r="Q122" s="176">
        <f>ROUND(E122*P122,2)</f>
        <v>0</v>
      </c>
      <c r="R122" s="178" t="s">
        <v>210</v>
      </c>
      <c r="S122" s="178" t="s">
        <v>141</v>
      </c>
      <c r="T122" s="179" t="s">
        <v>141</v>
      </c>
      <c r="U122" s="162">
        <v>0</v>
      </c>
      <c r="V122" s="162">
        <f>ROUND(E122*U122,2)</f>
        <v>0</v>
      </c>
      <c r="W122" s="162"/>
      <c r="X122" s="162" t="s">
        <v>211</v>
      </c>
      <c r="Y122" s="162" t="s">
        <v>118</v>
      </c>
      <c r="Z122" s="152"/>
      <c r="AA122" s="152"/>
      <c r="AB122" s="152"/>
      <c r="AC122" s="152"/>
      <c r="AD122" s="152"/>
      <c r="AE122" s="152"/>
      <c r="AF122" s="152"/>
      <c r="AG122" s="152" t="s">
        <v>212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2" x14ac:dyDescent="0.2">
      <c r="A123" s="159"/>
      <c r="B123" s="160"/>
      <c r="C123" s="190" t="s">
        <v>202</v>
      </c>
      <c r="D123" s="163"/>
      <c r="E123" s="164"/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2"/>
      <c r="AA123" s="152"/>
      <c r="AB123" s="152"/>
      <c r="AC123" s="152"/>
      <c r="AD123" s="152"/>
      <c r="AE123" s="152"/>
      <c r="AF123" s="152"/>
      <c r="AG123" s="152" t="s">
        <v>121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3" x14ac:dyDescent="0.2">
      <c r="A124" s="159"/>
      <c r="B124" s="160"/>
      <c r="C124" s="190" t="s">
        <v>145</v>
      </c>
      <c r="D124" s="163"/>
      <c r="E124" s="164"/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2"/>
      <c r="AA124" s="152"/>
      <c r="AB124" s="152"/>
      <c r="AC124" s="152"/>
      <c r="AD124" s="152"/>
      <c r="AE124" s="152"/>
      <c r="AF124" s="152"/>
      <c r="AG124" s="152" t="s">
        <v>121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3" x14ac:dyDescent="0.2">
      <c r="A125" s="159"/>
      <c r="B125" s="160"/>
      <c r="C125" s="190" t="s">
        <v>146</v>
      </c>
      <c r="D125" s="163"/>
      <c r="E125" s="164"/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2"/>
      <c r="AA125" s="152"/>
      <c r="AB125" s="152"/>
      <c r="AC125" s="152"/>
      <c r="AD125" s="152"/>
      <c r="AE125" s="152"/>
      <c r="AF125" s="152"/>
      <c r="AG125" s="152" t="s">
        <v>121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x14ac:dyDescent="0.2">
      <c r="A126" s="166" t="s">
        <v>112</v>
      </c>
      <c r="B126" s="167" t="s">
        <v>63</v>
      </c>
      <c r="C126" s="188" t="s">
        <v>64</v>
      </c>
      <c r="D126" s="168"/>
      <c r="E126" s="169"/>
      <c r="F126" s="170"/>
      <c r="G126" s="170">
        <f>SUMIF(AG127:AG153,"&lt;&gt;NOR",G127:G153)</f>
        <v>0</v>
      </c>
      <c r="H126" s="170"/>
      <c r="I126" s="170">
        <f>SUM(I127:I153)</f>
        <v>0</v>
      </c>
      <c r="J126" s="170"/>
      <c r="K126" s="170">
        <f>SUM(K127:K153)</f>
        <v>0</v>
      </c>
      <c r="L126" s="170"/>
      <c r="M126" s="170">
        <f>SUM(M127:M153)</f>
        <v>0</v>
      </c>
      <c r="N126" s="169"/>
      <c r="O126" s="169">
        <f>SUM(O127:O153)</f>
        <v>21.79</v>
      </c>
      <c r="P126" s="169"/>
      <c r="Q126" s="169">
        <f>SUM(Q127:Q153)</f>
        <v>0</v>
      </c>
      <c r="R126" s="170"/>
      <c r="S126" s="170"/>
      <c r="T126" s="171"/>
      <c r="U126" s="165"/>
      <c r="V126" s="165">
        <f>SUM(V127:V153)</f>
        <v>93.84</v>
      </c>
      <c r="W126" s="165"/>
      <c r="X126" s="165"/>
      <c r="Y126" s="165"/>
      <c r="AG126" t="s">
        <v>113</v>
      </c>
    </row>
    <row r="127" spans="1:60" ht="22.5" outlineLevel="1" x14ac:dyDescent="0.2">
      <c r="A127" s="173">
        <v>16</v>
      </c>
      <c r="B127" s="174" t="s">
        <v>222</v>
      </c>
      <c r="C127" s="189" t="s">
        <v>223</v>
      </c>
      <c r="D127" s="175" t="s">
        <v>139</v>
      </c>
      <c r="E127" s="176">
        <v>7.6069000000000004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2.5249999999999999</v>
      </c>
      <c r="O127" s="176">
        <f>ROUND(E127*N127,2)</f>
        <v>19.21</v>
      </c>
      <c r="P127" s="176">
        <v>0</v>
      </c>
      <c r="Q127" s="176">
        <f>ROUND(E127*P127,2)</f>
        <v>0</v>
      </c>
      <c r="R127" s="178" t="s">
        <v>224</v>
      </c>
      <c r="S127" s="178" t="s">
        <v>141</v>
      </c>
      <c r="T127" s="179" t="s">
        <v>141</v>
      </c>
      <c r="U127" s="162">
        <v>0.47699999999999998</v>
      </c>
      <c r="V127" s="162">
        <f>ROUND(E127*U127,2)</f>
        <v>3.63</v>
      </c>
      <c r="W127" s="162"/>
      <c r="X127" s="162" t="s">
        <v>117</v>
      </c>
      <c r="Y127" s="162" t="s">
        <v>118</v>
      </c>
      <c r="Z127" s="152"/>
      <c r="AA127" s="152"/>
      <c r="AB127" s="152"/>
      <c r="AC127" s="152"/>
      <c r="AD127" s="152"/>
      <c r="AE127" s="152"/>
      <c r="AF127" s="152"/>
      <c r="AG127" s="152" t="s">
        <v>142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2" x14ac:dyDescent="0.2">
      <c r="A128" s="159"/>
      <c r="B128" s="160"/>
      <c r="C128" s="190" t="s">
        <v>153</v>
      </c>
      <c r="D128" s="163"/>
      <c r="E128" s="164"/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2"/>
      <c r="AA128" s="152"/>
      <c r="AB128" s="152"/>
      <c r="AC128" s="152"/>
      <c r="AD128" s="152"/>
      <c r="AE128" s="152"/>
      <c r="AF128" s="152"/>
      <c r="AG128" s="152" t="s">
        <v>121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3" x14ac:dyDescent="0.2">
      <c r="A129" s="159"/>
      <c r="B129" s="160"/>
      <c r="C129" s="190" t="s">
        <v>154</v>
      </c>
      <c r="D129" s="163"/>
      <c r="E129" s="164"/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2"/>
      <c r="AA129" s="152"/>
      <c r="AB129" s="152"/>
      <c r="AC129" s="152"/>
      <c r="AD129" s="152"/>
      <c r="AE129" s="152"/>
      <c r="AF129" s="152"/>
      <c r="AG129" s="152" t="s">
        <v>121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3" x14ac:dyDescent="0.2">
      <c r="A130" s="159"/>
      <c r="B130" s="160"/>
      <c r="C130" s="190" t="s">
        <v>155</v>
      </c>
      <c r="D130" s="163"/>
      <c r="E130" s="164">
        <v>3.33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2"/>
      <c r="AA130" s="152"/>
      <c r="AB130" s="152"/>
      <c r="AC130" s="152"/>
      <c r="AD130" s="152"/>
      <c r="AE130" s="152"/>
      <c r="AF130" s="152"/>
      <c r="AG130" s="152" t="s">
        <v>121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3" x14ac:dyDescent="0.2">
      <c r="A131" s="159"/>
      <c r="B131" s="160"/>
      <c r="C131" s="190" t="s">
        <v>156</v>
      </c>
      <c r="D131" s="163"/>
      <c r="E131" s="164"/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2"/>
      <c r="AA131" s="152"/>
      <c r="AB131" s="152"/>
      <c r="AC131" s="152"/>
      <c r="AD131" s="152"/>
      <c r="AE131" s="152"/>
      <c r="AF131" s="152"/>
      <c r="AG131" s="152" t="s">
        <v>121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3" x14ac:dyDescent="0.2">
      <c r="A132" s="159"/>
      <c r="B132" s="160"/>
      <c r="C132" s="190" t="s">
        <v>157</v>
      </c>
      <c r="D132" s="163"/>
      <c r="E132" s="164">
        <v>1.03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2"/>
      <c r="AA132" s="152"/>
      <c r="AB132" s="152"/>
      <c r="AC132" s="152"/>
      <c r="AD132" s="152"/>
      <c r="AE132" s="152"/>
      <c r="AF132" s="152"/>
      <c r="AG132" s="152" t="s">
        <v>121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3" x14ac:dyDescent="0.2">
      <c r="A133" s="159"/>
      <c r="B133" s="160"/>
      <c r="C133" s="190" t="s">
        <v>158</v>
      </c>
      <c r="D133" s="163"/>
      <c r="E133" s="164"/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2"/>
      <c r="AA133" s="152"/>
      <c r="AB133" s="152"/>
      <c r="AC133" s="152"/>
      <c r="AD133" s="152"/>
      <c r="AE133" s="152"/>
      <c r="AF133" s="152"/>
      <c r="AG133" s="152" t="s">
        <v>121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3" x14ac:dyDescent="0.2">
      <c r="A134" s="159"/>
      <c r="B134" s="160"/>
      <c r="C134" s="190" t="s">
        <v>159</v>
      </c>
      <c r="D134" s="163"/>
      <c r="E134" s="164">
        <v>3.25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2"/>
      <c r="AA134" s="152"/>
      <c r="AB134" s="152"/>
      <c r="AC134" s="152"/>
      <c r="AD134" s="152"/>
      <c r="AE134" s="152"/>
      <c r="AF134" s="152"/>
      <c r="AG134" s="152" t="s">
        <v>121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3">
        <v>17</v>
      </c>
      <c r="B135" s="174" t="s">
        <v>225</v>
      </c>
      <c r="C135" s="189" t="s">
        <v>226</v>
      </c>
      <c r="D135" s="175" t="s">
        <v>182</v>
      </c>
      <c r="E135" s="176">
        <v>65.852000000000004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3.9199999999999999E-2</v>
      </c>
      <c r="O135" s="176">
        <f>ROUND(E135*N135,2)</f>
        <v>2.58</v>
      </c>
      <c r="P135" s="176">
        <v>0</v>
      </c>
      <c r="Q135" s="176">
        <f>ROUND(E135*P135,2)</f>
        <v>0</v>
      </c>
      <c r="R135" s="178" t="s">
        <v>224</v>
      </c>
      <c r="S135" s="178" t="s">
        <v>141</v>
      </c>
      <c r="T135" s="179" t="s">
        <v>141</v>
      </c>
      <c r="U135" s="162">
        <v>1.05</v>
      </c>
      <c r="V135" s="162">
        <f>ROUND(E135*U135,2)</f>
        <v>69.14</v>
      </c>
      <c r="W135" s="162"/>
      <c r="X135" s="162" t="s">
        <v>117</v>
      </c>
      <c r="Y135" s="162" t="s">
        <v>118</v>
      </c>
      <c r="Z135" s="152"/>
      <c r="AA135" s="152"/>
      <c r="AB135" s="152"/>
      <c r="AC135" s="152"/>
      <c r="AD135" s="152"/>
      <c r="AE135" s="152"/>
      <c r="AF135" s="152"/>
      <c r="AG135" s="152" t="s">
        <v>142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ht="22.5" outlineLevel="2" x14ac:dyDescent="0.2">
      <c r="A136" s="159"/>
      <c r="B136" s="160"/>
      <c r="C136" s="251" t="s">
        <v>227</v>
      </c>
      <c r="D136" s="252"/>
      <c r="E136" s="252"/>
      <c r="F136" s="252"/>
      <c r="G136" s="25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2"/>
      <c r="AA136" s="152"/>
      <c r="AB136" s="152"/>
      <c r="AC136" s="152"/>
      <c r="AD136" s="152"/>
      <c r="AE136" s="152"/>
      <c r="AF136" s="152"/>
      <c r="AG136" s="152" t="s">
        <v>144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80" t="str">
        <f>C136</f>
        <v>bednění svislé nebo šikmé (odkloněné), půdorysně přímé nebo zalomené, stěn základových patek ve volných nebo zapažených jámách, rýhách, šachtách, včetně případných vzpěr,</v>
      </c>
      <c r="BB136" s="152"/>
      <c r="BC136" s="152"/>
      <c r="BD136" s="152"/>
      <c r="BE136" s="152"/>
      <c r="BF136" s="152"/>
      <c r="BG136" s="152"/>
      <c r="BH136" s="152"/>
    </row>
    <row r="137" spans="1:60" outlineLevel="2" x14ac:dyDescent="0.2">
      <c r="A137" s="159"/>
      <c r="B137" s="160"/>
      <c r="C137" s="190" t="s">
        <v>153</v>
      </c>
      <c r="D137" s="163"/>
      <c r="E137" s="164"/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2"/>
      <c r="AA137" s="152"/>
      <c r="AB137" s="152"/>
      <c r="AC137" s="152"/>
      <c r="AD137" s="152"/>
      <c r="AE137" s="152"/>
      <c r="AF137" s="152"/>
      <c r="AG137" s="152" t="s">
        <v>121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3" x14ac:dyDescent="0.2">
      <c r="A138" s="159"/>
      <c r="B138" s="160"/>
      <c r="C138" s="190" t="s">
        <v>154</v>
      </c>
      <c r="D138" s="163"/>
      <c r="E138" s="164"/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121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3" x14ac:dyDescent="0.2">
      <c r="A139" s="159"/>
      <c r="B139" s="160"/>
      <c r="C139" s="190" t="s">
        <v>228</v>
      </c>
      <c r="D139" s="163"/>
      <c r="E139" s="164">
        <v>16.64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2"/>
      <c r="AA139" s="152"/>
      <c r="AB139" s="152"/>
      <c r="AC139" s="152"/>
      <c r="AD139" s="152"/>
      <c r="AE139" s="152"/>
      <c r="AF139" s="152"/>
      <c r="AG139" s="152" t="s">
        <v>121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3" x14ac:dyDescent="0.2">
      <c r="A140" s="159"/>
      <c r="B140" s="160"/>
      <c r="C140" s="190" t="s">
        <v>156</v>
      </c>
      <c r="D140" s="163"/>
      <c r="E140" s="164"/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2"/>
      <c r="AA140" s="152"/>
      <c r="AB140" s="152"/>
      <c r="AC140" s="152"/>
      <c r="AD140" s="152"/>
      <c r="AE140" s="152"/>
      <c r="AF140" s="152"/>
      <c r="AG140" s="152" t="s">
        <v>121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3" x14ac:dyDescent="0.2">
      <c r="A141" s="159"/>
      <c r="B141" s="160"/>
      <c r="C141" s="190" t="s">
        <v>229</v>
      </c>
      <c r="D141" s="163"/>
      <c r="E141" s="164">
        <v>5.88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2"/>
      <c r="AA141" s="152"/>
      <c r="AB141" s="152"/>
      <c r="AC141" s="152"/>
      <c r="AD141" s="152"/>
      <c r="AE141" s="152"/>
      <c r="AF141" s="152"/>
      <c r="AG141" s="152" t="s">
        <v>121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3" x14ac:dyDescent="0.2">
      <c r="A142" s="159"/>
      <c r="B142" s="160"/>
      <c r="C142" s="190" t="s">
        <v>158</v>
      </c>
      <c r="D142" s="163"/>
      <c r="E142" s="164"/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2"/>
      <c r="AA142" s="152"/>
      <c r="AB142" s="152"/>
      <c r="AC142" s="152"/>
      <c r="AD142" s="152"/>
      <c r="AE142" s="152"/>
      <c r="AF142" s="152"/>
      <c r="AG142" s="152" t="s">
        <v>121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3" x14ac:dyDescent="0.2">
      <c r="A143" s="159"/>
      <c r="B143" s="160"/>
      <c r="C143" s="190" t="s">
        <v>230</v>
      </c>
      <c r="D143" s="163"/>
      <c r="E143" s="164">
        <v>43.33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2"/>
      <c r="AA143" s="152"/>
      <c r="AB143" s="152"/>
      <c r="AC143" s="152"/>
      <c r="AD143" s="152"/>
      <c r="AE143" s="152"/>
      <c r="AF143" s="152"/>
      <c r="AG143" s="152" t="s">
        <v>121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3">
        <v>18</v>
      </c>
      <c r="B144" s="174" t="s">
        <v>231</v>
      </c>
      <c r="C144" s="189" t="s">
        <v>232</v>
      </c>
      <c r="D144" s="175" t="s">
        <v>182</v>
      </c>
      <c r="E144" s="176">
        <v>65.852000000000004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 t="s">
        <v>224</v>
      </c>
      <c r="S144" s="178" t="s">
        <v>141</v>
      </c>
      <c r="T144" s="179" t="s">
        <v>141</v>
      </c>
      <c r="U144" s="162">
        <v>0.32</v>
      </c>
      <c r="V144" s="162">
        <f>ROUND(E144*U144,2)</f>
        <v>21.07</v>
      </c>
      <c r="W144" s="162"/>
      <c r="X144" s="162" t="s">
        <v>117</v>
      </c>
      <c r="Y144" s="162" t="s">
        <v>118</v>
      </c>
      <c r="Z144" s="152"/>
      <c r="AA144" s="152"/>
      <c r="AB144" s="152"/>
      <c r="AC144" s="152"/>
      <c r="AD144" s="152"/>
      <c r="AE144" s="152"/>
      <c r="AF144" s="152"/>
      <c r="AG144" s="152" t="s">
        <v>142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ht="22.5" outlineLevel="2" x14ac:dyDescent="0.2">
      <c r="A145" s="159"/>
      <c r="B145" s="160"/>
      <c r="C145" s="251" t="s">
        <v>227</v>
      </c>
      <c r="D145" s="252"/>
      <c r="E145" s="252"/>
      <c r="F145" s="252"/>
      <c r="G145" s="25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2"/>
      <c r="AA145" s="152"/>
      <c r="AB145" s="152"/>
      <c r="AC145" s="152"/>
      <c r="AD145" s="152"/>
      <c r="AE145" s="152"/>
      <c r="AF145" s="152"/>
      <c r="AG145" s="152" t="s">
        <v>144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80" t="str">
        <f>C145</f>
        <v>bednění svislé nebo šikmé (odkloněné), půdorysně přímé nebo zalomené, stěn základových patek ve volných nebo zapažených jámách, rýhách, šachtách, včetně případných vzpěr,</v>
      </c>
      <c r="BB145" s="152"/>
      <c r="BC145" s="152"/>
      <c r="BD145" s="152"/>
      <c r="BE145" s="152"/>
      <c r="BF145" s="152"/>
      <c r="BG145" s="152"/>
      <c r="BH145" s="152"/>
    </row>
    <row r="146" spans="1:60" outlineLevel="2" x14ac:dyDescent="0.2">
      <c r="A146" s="159"/>
      <c r="B146" s="160"/>
      <c r="C146" s="255" t="s">
        <v>233</v>
      </c>
      <c r="D146" s="256"/>
      <c r="E146" s="256"/>
      <c r="F146" s="256"/>
      <c r="G146" s="256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2"/>
      <c r="AA146" s="152"/>
      <c r="AB146" s="152"/>
      <c r="AC146" s="152"/>
      <c r="AD146" s="152"/>
      <c r="AE146" s="152"/>
      <c r="AF146" s="152"/>
      <c r="AG146" s="152" t="s">
        <v>173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2" x14ac:dyDescent="0.2">
      <c r="A147" s="159"/>
      <c r="B147" s="160"/>
      <c r="C147" s="190" t="s">
        <v>153</v>
      </c>
      <c r="D147" s="163"/>
      <c r="E147" s="164"/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2"/>
      <c r="AA147" s="152"/>
      <c r="AB147" s="152"/>
      <c r="AC147" s="152"/>
      <c r="AD147" s="152"/>
      <c r="AE147" s="152"/>
      <c r="AF147" s="152"/>
      <c r="AG147" s="152" t="s">
        <v>121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3" x14ac:dyDescent="0.2">
      <c r="A148" s="159"/>
      <c r="B148" s="160"/>
      <c r="C148" s="190" t="s">
        <v>154</v>
      </c>
      <c r="D148" s="163"/>
      <c r="E148" s="164"/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2"/>
      <c r="AA148" s="152"/>
      <c r="AB148" s="152"/>
      <c r="AC148" s="152"/>
      <c r="AD148" s="152"/>
      <c r="AE148" s="152"/>
      <c r="AF148" s="152"/>
      <c r="AG148" s="152" t="s">
        <v>121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3" x14ac:dyDescent="0.2">
      <c r="A149" s="159"/>
      <c r="B149" s="160"/>
      <c r="C149" s="190" t="s">
        <v>228</v>
      </c>
      <c r="D149" s="163"/>
      <c r="E149" s="164">
        <v>16.64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2"/>
      <c r="AA149" s="152"/>
      <c r="AB149" s="152"/>
      <c r="AC149" s="152"/>
      <c r="AD149" s="152"/>
      <c r="AE149" s="152"/>
      <c r="AF149" s="152"/>
      <c r="AG149" s="152" t="s">
        <v>121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3" x14ac:dyDescent="0.2">
      <c r="A150" s="159"/>
      <c r="B150" s="160"/>
      <c r="C150" s="190" t="s">
        <v>156</v>
      </c>
      <c r="D150" s="163"/>
      <c r="E150" s="164"/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2"/>
      <c r="AA150" s="152"/>
      <c r="AB150" s="152"/>
      <c r="AC150" s="152"/>
      <c r="AD150" s="152"/>
      <c r="AE150" s="152"/>
      <c r="AF150" s="152"/>
      <c r="AG150" s="152" t="s">
        <v>121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3" x14ac:dyDescent="0.2">
      <c r="A151" s="159"/>
      <c r="B151" s="160"/>
      <c r="C151" s="190" t="s">
        <v>229</v>
      </c>
      <c r="D151" s="163"/>
      <c r="E151" s="164">
        <v>5.88</v>
      </c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2"/>
      <c r="AA151" s="152"/>
      <c r="AB151" s="152"/>
      <c r="AC151" s="152"/>
      <c r="AD151" s="152"/>
      <c r="AE151" s="152"/>
      <c r="AF151" s="152"/>
      <c r="AG151" s="152" t="s">
        <v>121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">
      <c r="A152" s="159"/>
      <c r="B152" s="160"/>
      <c r="C152" s="190" t="s">
        <v>158</v>
      </c>
      <c r="D152" s="163"/>
      <c r="E152" s="164"/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2"/>
      <c r="AA152" s="152"/>
      <c r="AB152" s="152"/>
      <c r="AC152" s="152"/>
      <c r="AD152" s="152"/>
      <c r="AE152" s="152"/>
      <c r="AF152" s="152"/>
      <c r="AG152" s="152" t="s">
        <v>121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">
      <c r="A153" s="159"/>
      <c r="B153" s="160"/>
      <c r="C153" s="190" t="s">
        <v>230</v>
      </c>
      <c r="D153" s="163"/>
      <c r="E153" s="164">
        <v>43.33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2"/>
      <c r="AA153" s="152"/>
      <c r="AB153" s="152"/>
      <c r="AC153" s="152"/>
      <c r="AD153" s="152"/>
      <c r="AE153" s="152"/>
      <c r="AF153" s="152"/>
      <c r="AG153" s="152" t="s">
        <v>121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x14ac:dyDescent="0.2">
      <c r="A154" s="166" t="s">
        <v>112</v>
      </c>
      <c r="B154" s="167" t="s">
        <v>65</v>
      </c>
      <c r="C154" s="188" t="s">
        <v>66</v>
      </c>
      <c r="D154" s="168"/>
      <c r="E154" s="169"/>
      <c r="F154" s="170"/>
      <c r="G154" s="170">
        <f>SUMIF(AG155:AG190,"&lt;&gt;NOR",G155:G190)</f>
        <v>0</v>
      </c>
      <c r="H154" s="170"/>
      <c r="I154" s="170">
        <f>SUM(I155:I190)</f>
        <v>0</v>
      </c>
      <c r="J154" s="170"/>
      <c r="K154" s="170">
        <f>SUM(K155:K190)</f>
        <v>0</v>
      </c>
      <c r="L154" s="170"/>
      <c r="M154" s="170">
        <f>SUM(M155:M190)</f>
        <v>0</v>
      </c>
      <c r="N154" s="169"/>
      <c r="O154" s="169">
        <f>SUM(O155:O190)</f>
        <v>59.35</v>
      </c>
      <c r="P154" s="169"/>
      <c r="Q154" s="169">
        <f>SUM(Q155:Q190)</f>
        <v>0</v>
      </c>
      <c r="R154" s="170"/>
      <c r="S154" s="170"/>
      <c r="T154" s="171"/>
      <c r="U154" s="165"/>
      <c r="V154" s="165">
        <f>SUM(V155:V190)</f>
        <v>79.19</v>
      </c>
      <c r="W154" s="165"/>
      <c r="X154" s="165"/>
      <c r="Y154" s="165"/>
      <c r="AG154" t="s">
        <v>113</v>
      </c>
    </row>
    <row r="155" spans="1:60" outlineLevel="1" x14ac:dyDescent="0.2">
      <c r="A155" s="173">
        <v>19</v>
      </c>
      <c r="B155" s="174" t="s">
        <v>234</v>
      </c>
      <c r="C155" s="189" t="s">
        <v>235</v>
      </c>
      <c r="D155" s="175" t="s">
        <v>192</v>
      </c>
      <c r="E155" s="176">
        <v>267.245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0.22106999999999999</v>
      </c>
      <c r="O155" s="176">
        <f>ROUND(E155*N155,2)</f>
        <v>59.08</v>
      </c>
      <c r="P155" s="176">
        <v>0</v>
      </c>
      <c r="Q155" s="176">
        <f>ROUND(E155*P155,2)</f>
        <v>0</v>
      </c>
      <c r="R155" s="178" t="s">
        <v>236</v>
      </c>
      <c r="S155" s="178" t="s">
        <v>141</v>
      </c>
      <c r="T155" s="179" t="s">
        <v>141</v>
      </c>
      <c r="U155" s="162">
        <v>0.185</v>
      </c>
      <c r="V155" s="162">
        <f>ROUND(E155*U155,2)</f>
        <v>49.44</v>
      </c>
      <c r="W155" s="162"/>
      <c r="X155" s="162" t="s">
        <v>117</v>
      </c>
      <c r="Y155" s="162" t="s">
        <v>118</v>
      </c>
      <c r="Z155" s="152"/>
      <c r="AA155" s="152"/>
      <c r="AB155" s="152"/>
      <c r="AC155" s="152"/>
      <c r="AD155" s="152"/>
      <c r="AE155" s="152"/>
      <c r="AF155" s="152"/>
      <c r="AG155" s="152" t="s">
        <v>119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2" x14ac:dyDescent="0.2">
      <c r="A156" s="159"/>
      <c r="B156" s="160"/>
      <c r="C156" s="251" t="s">
        <v>237</v>
      </c>
      <c r="D156" s="252"/>
      <c r="E156" s="252"/>
      <c r="F156" s="252"/>
      <c r="G156" s="25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2"/>
      <c r="AA156" s="152"/>
      <c r="AB156" s="152"/>
      <c r="AC156" s="152"/>
      <c r="AD156" s="152"/>
      <c r="AE156" s="152"/>
      <c r="AF156" s="152"/>
      <c r="AG156" s="152" t="s">
        <v>144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80" t="str">
        <f>C156</f>
        <v>se zřízením štěrkopískového lože pod trubky a s jejich obsypem v průměrném celkovém množství do 0,15 m3/m,</v>
      </c>
      <c r="BB156" s="152"/>
      <c r="BC156" s="152"/>
      <c r="BD156" s="152"/>
      <c r="BE156" s="152"/>
      <c r="BF156" s="152"/>
      <c r="BG156" s="152"/>
      <c r="BH156" s="152"/>
    </row>
    <row r="157" spans="1:60" outlineLevel="2" x14ac:dyDescent="0.2">
      <c r="A157" s="159"/>
      <c r="B157" s="160"/>
      <c r="C157" s="190" t="s">
        <v>150</v>
      </c>
      <c r="D157" s="163"/>
      <c r="E157" s="164"/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2"/>
      <c r="AA157" s="152"/>
      <c r="AB157" s="152"/>
      <c r="AC157" s="152"/>
      <c r="AD157" s="152"/>
      <c r="AE157" s="152"/>
      <c r="AF157" s="152"/>
      <c r="AG157" s="152" t="s">
        <v>121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3" x14ac:dyDescent="0.2">
      <c r="A158" s="159"/>
      <c r="B158" s="160"/>
      <c r="C158" s="190" t="s">
        <v>176</v>
      </c>
      <c r="D158" s="163"/>
      <c r="E158" s="164"/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2"/>
      <c r="AA158" s="152"/>
      <c r="AB158" s="152"/>
      <c r="AC158" s="152"/>
      <c r="AD158" s="152"/>
      <c r="AE158" s="152"/>
      <c r="AF158" s="152"/>
      <c r="AG158" s="152" t="s">
        <v>121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3" x14ac:dyDescent="0.2">
      <c r="A159" s="159"/>
      <c r="B159" s="160"/>
      <c r="C159" s="190" t="s">
        <v>238</v>
      </c>
      <c r="D159" s="163"/>
      <c r="E159" s="164">
        <v>212.25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2"/>
      <c r="AA159" s="152"/>
      <c r="AB159" s="152"/>
      <c r="AC159" s="152"/>
      <c r="AD159" s="152"/>
      <c r="AE159" s="152"/>
      <c r="AF159" s="152"/>
      <c r="AG159" s="152" t="s">
        <v>121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3" x14ac:dyDescent="0.2">
      <c r="A160" s="159"/>
      <c r="B160" s="160"/>
      <c r="C160" s="190" t="s">
        <v>178</v>
      </c>
      <c r="D160" s="163"/>
      <c r="E160" s="164"/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2"/>
      <c r="AA160" s="152"/>
      <c r="AB160" s="152"/>
      <c r="AC160" s="152"/>
      <c r="AD160" s="152"/>
      <c r="AE160" s="152"/>
      <c r="AF160" s="152"/>
      <c r="AG160" s="152" t="s">
        <v>121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 x14ac:dyDescent="0.2">
      <c r="A161" s="159"/>
      <c r="B161" s="160"/>
      <c r="C161" s="190" t="s">
        <v>194</v>
      </c>
      <c r="D161" s="163"/>
      <c r="E161" s="164">
        <v>55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2"/>
      <c r="AA161" s="152"/>
      <c r="AB161" s="152"/>
      <c r="AC161" s="152"/>
      <c r="AD161" s="152"/>
      <c r="AE161" s="152"/>
      <c r="AF161" s="152"/>
      <c r="AG161" s="152" t="s">
        <v>121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3">
        <v>20</v>
      </c>
      <c r="B162" s="174" t="s">
        <v>239</v>
      </c>
      <c r="C162" s="189" t="s">
        <v>240</v>
      </c>
      <c r="D162" s="175" t="s">
        <v>182</v>
      </c>
      <c r="E162" s="176">
        <v>374.59269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6">
        <v>1.8000000000000001E-4</v>
      </c>
      <c r="O162" s="176">
        <f>ROUND(E162*N162,2)</f>
        <v>7.0000000000000007E-2</v>
      </c>
      <c r="P162" s="176">
        <v>0</v>
      </c>
      <c r="Q162" s="176">
        <f>ROUND(E162*P162,2)</f>
        <v>0</v>
      </c>
      <c r="R162" s="178" t="s">
        <v>241</v>
      </c>
      <c r="S162" s="178" t="s">
        <v>141</v>
      </c>
      <c r="T162" s="179" t="s">
        <v>141</v>
      </c>
      <c r="U162" s="162">
        <v>7.4999999999999997E-2</v>
      </c>
      <c r="V162" s="162">
        <f>ROUND(E162*U162,2)</f>
        <v>28.09</v>
      </c>
      <c r="W162" s="162"/>
      <c r="X162" s="162" t="s">
        <v>117</v>
      </c>
      <c r="Y162" s="162" t="s">
        <v>118</v>
      </c>
      <c r="Z162" s="152"/>
      <c r="AA162" s="152"/>
      <c r="AB162" s="152"/>
      <c r="AC162" s="152"/>
      <c r="AD162" s="152"/>
      <c r="AE162" s="152"/>
      <c r="AF162" s="152"/>
      <c r="AG162" s="152" t="s">
        <v>119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2" x14ac:dyDescent="0.2">
      <c r="A163" s="159"/>
      <c r="B163" s="160"/>
      <c r="C163" s="251" t="s">
        <v>242</v>
      </c>
      <c r="D163" s="252"/>
      <c r="E163" s="252"/>
      <c r="F163" s="252"/>
      <c r="G163" s="25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2"/>
      <c r="AA163" s="152"/>
      <c r="AB163" s="152"/>
      <c r="AC163" s="152"/>
      <c r="AD163" s="152"/>
      <c r="AE163" s="152"/>
      <c r="AF163" s="152"/>
      <c r="AG163" s="152" t="s">
        <v>144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2" x14ac:dyDescent="0.2">
      <c r="A164" s="159"/>
      <c r="B164" s="160"/>
      <c r="C164" s="190" t="s">
        <v>150</v>
      </c>
      <c r="D164" s="163"/>
      <c r="E164" s="164"/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2"/>
      <c r="AA164" s="152"/>
      <c r="AB164" s="152"/>
      <c r="AC164" s="152"/>
      <c r="AD164" s="152"/>
      <c r="AE164" s="152"/>
      <c r="AF164" s="152"/>
      <c r="AG164" s="152" t="s">
        <v>121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3" x14ac:dyDescent="0.2">
      <c r="A165" s="159"/>
      <c r="B165" s="160"/>
      <c r="C165" s="190" t="s">
        <v>176</v>
      </c>
      <c r="D165" s="163"/>
      <c r="E165" s="164"/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2"/>
      <c r="AA165" s="152"/>
      <c r="AB165" s="152"/>
      <c r="AC165" s="152"/>
      <c r="AD165" s="152"/>
      <c r="AE165" s="152"/>
      <c r="AF165" s="152"/>
      <c r="AG165" s="152" t="s">
        <v>121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3" x14ac:dyDescent="0.2">
      <c r="A166" s="159"/>
      <c r="B166" s="160"/>
      <c r="C166" s="190" t="s">
        <v>243</v>
      </c>
      <c r="D166" s="163"/>
      <c r="E166" s="164">
        <v>279.72000000000003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2"/>
      <c r="AA166" s="152"/>
      <c r="AB166" s="152"/>
      <c r="AC166" s="152"/>
      <c r="AD166" s="152"/>
      <c r="AE166" s="152"/>
      <c r="AF166" s="152"/>
      <c r="AG166" s="152" t="s">
        <v>121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3" x14ac:dyDescent="0.2">
      <c r="A167" s="159"/>
      <c r="B167" s="160"/>
      <c r="C167" s="190" t="s">
        <v>178</v>
      </c>
      <c r="D167" s="163"/>
      <c r="E167" s="164"/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2"/>
      <c r="AA167" s="152"/>
      <c r="AB167" s="152"/>
      <c r="AC167" s="152"/>
      <c r="AD167" s="152"/>
      <c r="AE167" s="152"/>
      <c r="AF167" s="152"/>
      <c r="AG167" s="152" t="s">
        <v>121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3" x14ac:dyDescent="0.2">
      <c r="A168" s="159"/>
      <c r="B168" s="160"/>
      <c r="C168" s="190" t="s">
        <v>244</v>
      </c>
      <c r="D168" s="163"/>
      <c r="E168" s="164">
        <v>94.88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2"/>
      <c r="AA168" s="152"/>
      <c r="AB168" s="152"/>
      <c r="AC168" s="152"/>
      <c r="AD168" s="152"/>
      <c r="AE168" s="152"/>
      <c r="AF168" s="152"/>
      <c r="AG168" s="152" t="s">
        <v>121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73">
        <v>21</v>
      </c>
      <c r="B169" s="174" t="s">
        <v>245</v>
      </c>
      <c r="C169" s="189" t="s">
        <v>246</v>
      </c>
      <c r="D169" s="175" t="s">
        <v>182</v>
      </c>
      <c r="E169" s="176">
        <v>27.6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4.0000000000000003E-5</v>
      </c>
      <c r="O169" s="176">
        <f>ROUND(E169*N169,2)</f>
        <v>0</v>
      </c>
      <c r="P169" s="176">
        <v>0</v>
      </c>
      <c r="Q169" s="176">
        <f>ROUND(E169*P169,2)</f>
        <v>0</v>
      </c>
      <c r="R169" s="178" t="s">
        <v>236</v>
      </c>
      <c r="S169" s="178" t="s">
        <v>141</v>
      </c>
      <c r="T169" s="179" t="s">
        <v>141</v>
      </c>
      <c r="U169" s="162">
        <v>0.06</v>
      </c>
      <c r="V169" s="162">
        <f>ROUND(E169*U169,2)</f>
        <v>1.66</v>
      </c>
      <c r="W169" s="162"/>
      <c r="X169" s="162" t="s">
        <v>117</v>
      </c>
      <c r="Y169" s="162" t="s">
        <v>118</v>
      </c>
      <c r="Z169" s="152"/>
      <c r="AA169" s="152"/>
      <c r="AB169" s="152"/>
      <c r="AC169" s="152"/>
      <c r="AD169" s="152"/>
      <c r="AE169" s="152"/>
      <c r="AF169" s="152"/>
      <c r="AG169" s="152" t="s">
        <v>119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2" x14ac:dyDescent="0.2">
      <c r="A170" s="159"/>
      <c r="B170" s="160"/>
      <c r="C170" s="190" t="s">
        <v>150</v>
      </c>
      <c r="D170" s="163"/>
      <c r="E170" s="164"/>
      <c r="F170" s="162"/>
      <c r="G170" s="162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2"/>
      <c r="AA170" s="152"/>
      <c r="AB170" s="152"/>
      <c r="AC170" s="152"/>
      <c r="AD170" s="152"/>
      <c r="AE170" s="152"/>
      <c r="AF170" s="152"/>
      <c r="AG170" s="152" t="s">
        <v>121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3" x14ac:dyDescent="0.2">
      <c r="A171" s="159"/>
      <c r="B171" s="160"/>
      <c r="C171" s="190" t="s">
        <v>151</v>
      </c>
      <c r="D171" s="163"/>
      <c r="E171" s="164"/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2"/>
      <c r="AA171" s="152"/>
      <c r="AB171" s="152"/>
      <c r="AC171" s="152"/>
      <c r="AD171" s="152"/>
      <c r="AE171" s="152"/>
      <c r="AF171" s="152"/>
      <c r="AG171" s="152" t="s">
        <v>121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3" x14ac:dyDescent="0.2">
      <c r="A172" s="159"/>
      <c r="B172" s="160"/>
      <c r="C172" s="190" t="s">
        <v>247</v>
      </c>
      <c r="D172" s="163"/>
      <c r="E172" s="164">
        <v>27.6</v>
      </c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2"/>
      <c r="AA172" s="152"/>
      <c r="AB172" s="152"/>
      <c r="AC172" s="152"/>
      <c r="AD172" s="152"/>
      <c r="AE172" s="152"/>
      <c r="AF172" s="152"/>
      <c r="AG172" s="152" t="s">
        <v>121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73">
        <v>22</v>
      </c>
      <c r="B173" s="174" t="s">
        <v>248</v>
      </c>
      <c r="C173" s="189" t="s">
        <v>249</v>
      </c>
      <c r="D173" s="175" t="s">
        <v>192</v>
      </c>
      <c r="E173" s="176">
        <v>244.08175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2.2000000000000001E-4</v>
      </c>
      <c r="O173" s="176">
        <f>ROUND(E173*N173,2)</f>
        <v>0.05</v>
      </c>
      <c r="P173" s="176">
        <v>0</v>
      </c>
      <c r="Q173" s="176">
        <f>ROUND(E173*P173,2)</f>
        <v>0</v>
      </c>
      <c r="R173" s="178" t="s">
        <v>210</v>
      </c>
      <c r="S173" s="178" t="s">
        <v>141</v>
      </c>
      <c r="T173" s="179" t="s">
        <v>141</v>
      </c>
      <c r="U173" s="162">
        <v>0</v>
      </c>
      <c r="V173" s="162">
        <f>ROUND(E173*U173,2)</f>
        <v>0</v>
      </c>
      <c r="W173" s="162"/>
      <c r="X173" s="162" t="s">
        <v>211</v>
      </c>
      <c r="Y173" s="162" t="s">
        <v>118</v>
      </c>
      <c r="Z173" s="152"/>
      <c r="AA173" s="152"/>
      <c r="AB173" s="152"/>
      <c r="AC173" s="152"/>
      <c r="AD173" s="152"/>
      <c r="AE173" s="152"/>
      <c r="AF173" s="152"/>
      <c r="AG173" s="152" t="s">
        <v>212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190" t="s">
        <v>150</v>
      </c>
      <c r="D174" s="163"/>
      <c r="E174" s="164"/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2"/>
      <c r="AA174" s="152"/>
      <c r="AB174" s="152"/>
      <c r="AC174" s="152"/>
      <c r="AD174" s="152"/>
      <c r="AE174" s="152"/>
      <c r="AF174" s="152"/>
      <c r="AG174" s="152" t="s">
        <v>121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 x14ac:dyDescent="0.2">
      <c r="A175" s="159"/>
      <c r="B175" s="160"/>
      <c r="C175" s="190" t="s">
        <v>176</v>
      </c>
      <c r="D175" s="163"/>
      <c r="E175" s="164"/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2"/>
      <c r="AA175" s="152"/>
      <c r="AB175" s="152"/>
      <c r="AC175" s="152"/>
      <c r="AD175" s="152"/>
      <c r="AE175" s="152"/>
      <c r="AF175" s="152"/>
      <c r="AG175" s="152" t="s">
        <v>121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 x14ac:dyDescent="0.2">
      <c r="A176" s="159"/>
      <c r="B176" s="160"/>
      <c r="C176" s="190" t="s">
        <v>250</v>
      </c>
      <c r="D176" s="163"/>
      <c r="E176" s="164">
        <v>244.08</v>
      </c>
      <c r="F176" s="162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2"/>
      <c r="AA176" s="152"/>
      <c r="AB176" s="152"/>
      <c r="AC176" s="152"/>
      <c r="AD176" s="152"/>
      <c r="AE176" s="152"/>
      <c r="AF176" s="152"/>
      <c r="AG176" s="152" t="s">
        <v>121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73">
        <v>23</v>
      </c>
      <c r="B177" s="174" t="s">
        <v>251</v>
      </c>
      <c r="C177" s="189" t="s">
        <v>252</v>
      </c>
      <c r="D177" s="175" t="s">
        <v>192</v>
      </c>
      <c r="E177" s="176">
        <v>63.25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5.9999999999999995E-4</v>
      </c>
      <c r="O177" s="176">
        <f>ROUND(E177*N177,2)</f>
        <v>0.04</v>
      </c>
      <c r="P177" s="176">
        <v>0</v>
      </c>
      <c r="Q177" s="176">
        <f>ROUND(E177*P177,2)</f>
        <v>0</v>
      </c>
      <c r="R177" s="178" t="s">
        <v>210</v>
      </c>
      <c r="S177" s="178" t="s">
        <v>141</v>
      </c>
      <c r="T177" s="179" t="s">
        <v>141</v>
      </c>
      <c r="U177" s="162">
        <v>0</v>
      </c>
      <c r="V177" s="162">
        <f>ROUND(E177*U177,2)</f>
        <v>0</v>
      </c>
      <c r="W177" s="162"/>
      <c r="X177" s="162" t="s">
        <v>211</v>
      </c>
      <c r="Y177" s="162" t="s">
        <v>118</v>
      </c>
      <c r="Z177" s="152"/>
      <c r="AA177" s="152"/>
      <c r="AB177" s="152"/>
      <c r="AC177" s="152"/>
      <c r="AD177" s="152"/>
      <c r="AE177" s="152"/>
      <c r="AF177" s="152"/>
      <c r="AG177" s="152" t="s">
        <v>212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2" x14ac:dyDescent="0.2">
      <c r="A178" s="159"/>
      <c r="B178" s="160"/>
      <c r="C178" s="190" t="s">
        <v>150</v>
      </c>
      <c r="D178" s="163"/>
      <c r="E178" s="164"/>
      <c r="F178" s="162"/>
      <c r="G178" s="162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2"/>
      <c r="AA178" s="152"/>
      <c r="AB178" s="152"/>
      <c r="AC178" s="152"/>
      <c r="AD178" s="152"/>
      <c r="AE178" s="152"/>
      <c r="AF178" s="152"/>
      <c r="AG178" s="152" t="s">
        <v>121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3" x14ac:dyDescent="0.2">
      <c r="A179" s="159"/>
      <c r="B179" s="160"/>
      <c r="C179" s="190" t="s">
        <v>178</v>
      </c>
      <c r="D179" s="163"/>
      <c r="E179" s="164"/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2"/>
      <c r="AA179" s="152"/>
      <c r="AB179" s="152"/>
      <c r="AC179" s="152"/>
      <c r="AD179" s="152"/>
      <c r="AE179" s="152"/>
      <c r="AF179" s="152"/>
      <c r="AG179" s="152" t="s">
        <v>121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0" t="s">
        <v>253</v>
      </c>
      <c r="D180" s="163"/>
      <c r="E180" s="164">
        <v>63.25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2"/>
      <c r="AA180" s="152"/>
      <c r="AB180" s="152"/>
      <c r="AC180" s="152"/>
      <c r="AD180" s="152"/>
      <c r="AE180" s="152"/>
      <c r="AF180" s="152"/>
      <c r="AG180" s="152" t="s">
        <v>121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73">
        <v>24</v>
      </c>
      <c r="B181" s="174" t="s">
        <v>254</v>
      </c>
      <c r="C181" s="189" t="s">
        <v>255</v>
      </c>
      <c r="D181" s="175" t="s">
        <v>182</v>
      </c>
      <c r="E181" s="176">
        <v>430.78158999999999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2.0000000000000001E-4</v>
      </c>
      <c r="O181" s="176">
        <f>ROUND(E181*N181,2)</f>
        <v>0.09</v>
      </c>
      <c r="P181" s="176">
        <v>0</v>
      </c>
      <c r="Q181" s="176">
        <f>ROUND(E181*P181,2)</f>
        <v>0</v>
      </c>
      <c r="R181" s="178" t="s">
        <v>210</v>
      </c>
      <c r="S181" s="178" t="s">
        <v>141</v>
      </c>
      <c r="T181" s="179" t="s">
        <v>141</v>
      </c>
      <c r="U181" s="162">
        <v>0</v>
      </c>
      <c r="V181" s="162">
        <f>ROUND(E181*U181,2)</f>
        <v>0</v>
      </c>
      <c r="W181" s="162"/>
      <c r="X181" s="162" t="s">
        <v>211</v>
      </c>
      <c r="Y181" s="162" t="s">
        <v>118</v>
      </c>
      <c r="Z181" s="152"/>
      <c r="AA181" s="152"/>
      <c r="AB181" s="152"/>
      <c r="AC181" s="152"/>
      <c r="AD181" s="152"/>
      <c r="AE181" s="152"/>
      <c r="AF181" s="152"/>
      <c r="AG181" s="152" t="s">
        <v>212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2" x14ac:dyDescent="0.2">
      <c r="A182" s="159"/>
      <c r="B182" s="160"/>
      <c r="C182" s="190" t="s">
        <v>150</v>
      </c>
      <c r="D182" s="163"/>
      <c r="E182" s="164"/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2"/>
      <c r="AA182" s="152"/>
      <c r="AB182" s="152"/>
      <c r="AC182" s="152"/>
      <c r="AD182" s="152"/>
      <c r="AE182" s="152"/>
      <c r="AF182" s="152"/>
      <c r="AG182" s="152" t="s">
        <v>121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3" x14ac:dyDescent="0.2">
      <c r="A183" s="159"/>
      <c r="B183" s="160"/>
      <c r="C183" s="190" t="s">
        <v>176</v>
      </c>
      <c r="D183" s="163"/>
      <c r="E183" s="164"/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2"/>
      <c r="AA183" s="152"/>
      <c r="AB183" s="152"/>
      <c r="AC183" s="152"/>
      <c r="AD183" s="152"/>
      <c r="AE183" s="152"/>
      <c r="AF183" s="152"/>
      <c r="AG183" s="152" t="s">
        <v>121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3" x14ac:dyDescent="0.2">
      <c r="A184" s="159"/>
      <c r="B184" s="160"/>
      <c r="C184" s="190" t="s">
        <v>256</v>
      </c>
      <c r="D184" s="163"/>
      <c r="E184" s="164">
        <v>321.68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2"/>
      <c r="AA184" s="152"/>
      <c r="AB184" s="152"/>
      <c r="AC184" s="152"/>
      <c r="AD184" s="152"/>
      <c r="AE184" s="152"/>
      <c r="AF184" s="152"/>
      <c r="AG184" s="152" t="s">
        <v>121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3" x14ac:dyDescent="0.2">
      <c r="A185" s="159"/>
      <c r="B185" s="160"/>
      <c r="C185" s="190" t="s">
        <v>178</v>
      </c>
      <c r="D185" s="163"/>
      <c r="E185" s="164"/>
      <c r="F185" s="162"/>
      <c r="G185" s="162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2"/>
      <c r="AA185" s="152"/>
      <c r="AB185" s="152"/>
      <c r="AC185" s="152"/>
      <c r="AD185" s="152"/>
      <c r="AE185" s="152"/>
      <c r="AF185" s="152"/>
      <c r="AG185" s="152" t="s">
        <v>121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3" x14ac:dyDescent="0.2">
      <c r="A186" s="159"/>
      <c r="B186" s="160"/>
      <c r="C186" s="190" t="s">
        <v>257</v>
      </c>
      <c r="D186" s="163"/>
      <c r="E186" s="164">
        <v>109.11</v>
      </c>
      <c r="F186" s="162"/>
      <c r="G186" s="162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2"/>
      <c r="AA186" s="152"/>
      <c r="AB186" s="152"/>
      <c r="AC186" s="152"/>
      <c r="AD186" s="152"/>
      <c r="AE186" s="152"/>
      <c r="AF186" s="152"/>
      <c r="AG186" s="152" t="s">
        <v>121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22.5" outlineLevel="1" x14ac:dyDescent="0.2">
      <c r="A187" s="173">
        <v>25</v>
      </c>
      <c r="B187" s="174" t="s">
        <v>258</v>
      </c>
      <c r="C187" s="189" t="s">
        <v>259</v>
      </c>
      <c r="D187" s="175" t="s">
        <v>182</v>
      </c>
      <c r="E187" s="176">
        <v>31.74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6">
        <v>5.0000000000000001E-4</v>
      </c>
      <c r="O187" s="176">
        <f>ROUND(E187*N187,2)</f>
        <v>0.02</v>
      </c>
      <c r="P187" s="176">
        <v>0</v>
      </c>
      <c r="Q187" s="176">
        <f>ROUND(E187*P187,2)</f>
        <v>0</v>
      </c>
      <c r="R187" s="178" t="s">
        <v>210</v>
      </c>
      <c r="S187" s="178" t="s">
        <v>141</v>
      </c>
      <c r="T187" s="179" t="s">
        <v>141</v>
      </c>
      <c r="U187" s="162">
        <v>0</v>
      </c>
      <c r="V187" s="162">
        <f>ROUND(E187*U187,2)</f>
        <v>0</v>
      </c>
      <c r="W187" s="162"/>
      <c r="X187" s="162" t="s">
        <v>211</v>
      </c>
      <c r="Y187" s="162" t="s">
        <v>118</v>
      </c>
      <c r="Z187" s="152"/>
      <c r="AA187" s="152"/>
      <c r="AB187" s="152"/>
      <c r="AC187" s="152"/>
      <c r="AD187" s="152"/>
      <c r="AE187" s="152"/>
      <c r="AF187" s="152"/>
      <c r="AG187" s="152" t="s">
        <v>212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2" x14ac:dyDescent="0.2">
      <c r="A188" s="159"/>
      <c r="B188" s="160"/>
      <c r="C188" s="190" t="s">
        <v>150</v>
      </c>
      <c r="D188" s="163"/>
      <c r="E188" s="164"/>
      <c r="F188" s="162"/>
      <c r="G188" s="162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2"/>
      <c r="AA188" s="152"/>
      <c r="AB188" s="152"/>
      <c r="AC188" s="152"/>
      <c r="AD188" s="152"/>
      <c r="AE188" s="152"/>
      <c r="AF188" s="152"/>
      <c r="AG188" s="152" t="s">
        <v>121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3" x14ac:dyDescent="0.2">
      <c r="A189" s="159"/>
      <c r="B189" s="160"/>
      <c r="C189" s="190" t="s">
        <v>151</v>
      </c>
      <c r="D189" s="163"/>
      <c r="E189" s="164"/>
      <c r="F189" s="162"/>
      <c r="G189" s="162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2"/>
      <c r="AA189" s="152"/>
      <c r="AB189" s="152"/>
      <c r="AC189" s="152"/>
      <c r="AD189" s="152"/>
      <c r="AE189" s="152"/>
      <c r="AF189" s="152"/>
      <c r="AG189" s="152" t="s">
        <v>121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3" x14ac:dyDescent="0.2">
      <c r="A190" s="159"/>
      <c r="B190" s="160"/>
      <c r="C190" s="190" t="s">
        <v>260</v>
      </c>
      <c r="D190" s="163"/>
      <c r="E190" s="164">
        <v>31.74</v>
      </c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2"/>
      <c r="AA190" s="152"/>
      <c r="AB190" s="152"/>
      <c r="AC190" s="152"/>
      <c r="AD190" s="152"/>
      <c r="AE190" s="152"/>
      <c r="AF190" s="152"/>
      <c r="AG190" s="152" t="s">
        <v>121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x14ac:dyDescent="0.2">
      <c r="A191" s="166" t="s">
        <v>112</v>
      </c>
      <c r="B191" s="167" t="s">
        <v>67</v>
      </c>
      <c r="C191" s="188" t="s">
        <v>68</v>
      </c>
      <c r="D191" s="168"/>
      <c r="E191" s="169"/>
      <c r="F191" s="170"/>
      <c r="G191" s="170">
        <f>SUMIF(AG192:AG216,"&lt;&gt;NOR",G192:G216)</f>
        <v>0</v>
      </c>
      <c r="H191" s="170"/>
      <c r="I191" s="170">
        <f>SUM(I192:I216)</f>
        <v>0</v>
      </c>
      <c r="J191" s="170"/>
      <c r="K191" s="170">
        <f>SUM(K192:K216)</f>
        <v>0</v>
      </c>
      <c r="L191" s="170"/>
      <c r="M191" s="170">
        <f>SUM(M192:M216)</f>
        <v>0</v>
      </c>
      <c r="N191" s="169"/>
      <c r="O191" s="169">
        <f>SUM(O192:O216)</f>
        <v>779.68</v>
      </c>
      <c r="P191" s="169"/>
      <c r="Q191" s="169">
        <f>SUM(Q192:Q216)</f>
        <v>0</v>
      </c>
      <c r="R191" s="170"/>
      <c r="S191" s="170"/>
      <c r="T191" s="171"/>
      <c r="U191" s="165"/>
      <c r="V191" s="165">
        <f>SUM(V192:V216)</f>
        <v>124.82999999999998</v>
      </c>
      <c r="W191" s="165"/>
      <c r="X191" s="165"/>
      <c r="Y191" s="165"/>
      <c r="AG191" t="s">
        <v>113</v>
      </c>
    </row>
    <row r="192" spans="1:60" outlineLevel="1" x14ac:dyDescent="0.2">
      <c r="A192" s="173">
        <v>26</v>
      </c>
      <c r="B192" s="174" t="s">
        <v>261</v>
      </c>
      <c r="C192" s="189" t="s">
        <v>262</v>
      </c>
      <c r="D192" s="175" t="s">
        <v>182</v>
      </c>
      <c r="E192" s="176">
        <v>960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8.0960000000000004E-2</v>
      </c>
      <c r="O192" s="176">
        <f>ROUND(E192*N192,2)</f>
        <v>77.72</v>
      </c>
      <c r="P192" s="176">
        <v>0</v>
      </c>
      <c r="Q192" s="176">
        <f>ROUND(E192*P192,2)</f>
        <v>0</v>
      </c>
      <c r="R192" s="178" t="s">
        <v>263</v>
      </c>
      <c r="S192" s="178" t="s">
        <v>141</v>
      </c>
      <c r="T192" s="179" t="s">
        <v>141</v>
      </c>
      <c r="U192" s="162">
        <v>2.3E-2</v>
      </c>
      <c r="V192" s="162">
        <f>ROUND(E192*U192,2)</f>
        <v>22.08</v>
      </c>
      <c r="W192" s="162"/>
      <c r="X192" s="162" t="s">
        <v>117</v>
      </c>
      <c r="Y192" s="162" t="s">
        <v>118</v>
      </c>
      <c r="Z192" s="152"/>
      <c r="AA192" s="152"/>
      <c r="AB192" s="152"/>
      <c r="AC192" s="152"/>
      <c r="AD192" s="152"/>
      <c r="AE192" s="152"/>
      <c r="AF192" s="152"/>
      <c r="AG192" s="152" t="s">
        <v>119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2" x14ac:dyDescent="0.2">
      <c r="A193" s="159"/>
      <c r="B193" s="160"/>
      <c r="C193" s="251" t="s">
        <v>264</v>
      </c>
      <c r="D193" s="252"/>
      <c r="E193" s="252"/>
      <c r="F193" s="252"/>
      <c r="G193" s="252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2"/>
      <c r="AA193" s="152"/>
      <c r="AB193" s="152"/>
      <c r="AC193" s="152"/>
      <c r="AD193" s="152"/>
      <c r="AE193" s="152"/>
      <c r="AF193" s="152"/>
      <c r="AG193" s="152" t="s">
        <v>144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2" x14ac:dyDescent="0.2">
      <c r="A194" s="159"/>
      <c r="B194" s="160"/>
      <c r="C194" s="190" t="s">
        <v>153</v>
      </c>
      <c r="D194" s="163"/>
      <c r="E194" s="164"/>
      <c r="F194" s="162"/>
      <c r="G194" s="162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2"/>
      <c r="AA194" s="152"/>
      <c r="AB194" s="152"/>
      <c r="AC194" s="152"/>
      <c r="AD194" s="152"/>
      <c r="AE194" s="152"/>
      <c r="AF194" s="152"/>
      <c r="AG194" s="152" t="s">
        <v>121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3" x14ac:dyDescent="0.2">
      <c r="A195" s="159"/>
      <c r="B195" s="160"/>
      <c r="C195" s="190" t="s">
        <v>265</v>
      </c>
      <c r="D195" s="163"/>
      <c r="E195" s="164">
        <v>960</v>
      </c>
      <c r="F195" s="162"/>
      <c r="G195" s="162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2"/>
      <c r="AA195" s="152"/>
      <c r="AB195" s="152"/>
      <c r="AC195" s="152"/>
      <c r="AD195" s="152"/>
      <c r="AE195" s="152"/>
      <c r="AF195" s="152"/>
      <c r="AG195" s="152" t="s">
        <v>121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ht="22.5" outlineLevel="1" x14ac:dyDescent="0.2">
      <c r="A196" s="173">
        <v>27</v>
      </c>
      <c r="B196" s="174" t="s">
        <v>266</v>
      </c>
      <c r="C196" s="189" t="s">
        <v>267</v>
      </c>
      <c r="D196" s="175" t="s">
        <v>182</v>
      </c>
      <c r="E196" s="176">
        <v>960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0.126</v>
      </c>
      <c r="O196" s="176">
        <f>ROUND(E196*N196,2)</f>
        <v>120.96</v>
      </c>
      <c r="P196" s="176">
        <v>0</v>
      </c>
      <c r="Q196" s="176">
        <f>ROUND(E196*P196,2)</f>
        <v>0</v>
      </c>
      <c r="R196" s="178" t="s">
        <v>263</v>
      </c>
      <c r="S196" s="178" t="s">
        <v>141</v>
      </c>
      <c r="T196" s="179" t="s">
        <v>141</v>
      </c>
      <c r="U196" s="162">
        <v>2.1000000000000001E-2</v>
      </c>
      <c r="V196" s="162">
        <f>ROUND(E196*U196,2)</f>
        <v>20.16</v>
      </c>
      <c r="W196" s="162"/>
      <c r="X196" s="162" t="s">
        <v>117</v>
      </c>
      <c r="Y196" s="162" t="s">
        <v>118</v>
      </c>
      <c r="Z196" s="152"/>
      <c r="AA196" s="152"/>
      <c r="AB196" s="152"/>
      <c r="AC196" s="152"/>
      <c r="AD196" s="152"/>
      <c r="AE196" s="152"/>
      <c r="AF196" s="152"/>
      <c r="AG196" s="152" t="s">
        <v>119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2" x14ac:dyDescent="0.2">
      <c r="A197" s="159"/>
      <c r="B197" s="160"/>
      <c r="C197" s="190" t="s">
        <v>153</v>
      </c>
      <c r="D197" s="163"/>
      <c r="E197" s="164"/>
      <c r="F197" s="162"/>
      <c r="G197" s="162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2"/>
      <c r="AA197" s="152"/>
      <c r="AB197" s="152"/>
      <c r="AC197" s="152"/>
      <c r="AD197" s="152"/>
      <c r="AE197" s="152"/>
      <c r="AF197" s="152"/>
      <c r="AG197" s="152" t="s">
        <v>121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3" x14ac:dyDescent="0.2">
      <c r="A198" s="159"/>
      <c r="B198" s="160"/>
      <c r="C198" s="190" t="s">
        <v>265</v>
      </c>
      <c r="D198" s="163"/>
      <c r="E198" s="164">
        <v>960</v>
      </c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2"/>
      <c r="AA198" s="152"/>
      <c r="AB198" s="152"/>
      <c r="AC198" s="152"/>
      <c r="AD198" s="152"/>
      <c r="AE198" s="152"/>
      <c r="AF198" s="152"/>
      <c r="AG198" s="152" t="s">
        <v>121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ht="22.5" outlineLevel="1" x14ac:dyDescent="0.2">
      <c r="A199" s="173">
        <v>28</v>
      </c>
      <c r="B199" s="174" t="s">
        <v>266</v>
      </c>
      <c r="C199" s="189" t="s">
        <v>267</v>
      </c>
      <c r="D199" s="175" t="s">
        <v>182</v>
      </c>
      <c r="E199" s="176">
        <v>960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0.126</v>
      </c>
      <c r="O199" s="176">
        <f>ROUND(E199*N199,2)</f>
        <v>120.96</v>
      </c>
      <c r="P199" s="176">
        <v>0</v>
      </c>
      <c r="Q199" s="176">
        <f>ROUND(E199*P199,2)</f>
        <v>0</v>
      </c>
      <c r="R199" s="178" t="s">
        <v>263</v>
      </c>
      <c r="S199" s="178" t="s">
        <v>141</v>
      </c>
      <c r="T199" s="179" t="s">
        <v>141</v>
      </c>
      <c r="U199" s="162">
        <v>2.1000000000000001E-2</v>
      </c>
      <c r="V199" s="162">
        <f>ROUND(E199*U199,2)</f>
        <v>20.16</v>
      </c>
      <c r="W199" s="162"/>
      <c r="X199" s="162" t="s">
        <v>117</v>
      </c>
      <c r="Y199" s="162" t="s">
        <v>118</v>
      </c>
      <c r="Z199" s="152"/>
      <c r="AA199" s="152"/>
      <c r="AB199" s="152"/>
      <c r="AC199" s="152"/>
      <c r="AD199" s="152"/>
      <c r="AE199" s="152"/>
      <c r="AF199" s="152"/>
      <c r="AG199" s="152" t="s">
        <v>268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190" t="s">
        <v>269</v>
      </c>
      <c r="D200" s="163"/>
      <c r="E200" s="164"/>
      <c r="F200" s="162"/>
      <c r="G200" s="162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2"/>
      <c r="AA200" s="152"/>
      <c r="AB200" s="152"/>
      <c r="AC200" s="152"/>
      <c r="AD200" s="152"/>
      <c r="AE200" s="152"/>
      <c r="AF200" s="152"/>
      <c r="AG200" s="152" t="s">
        <v>121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3" x14ac:dyDescent="0.2">
      <c r="A201" s="159"/>
      <c r="B201" s="160"/>
      <c r="C201" s="190" t="s">
        <v>153</v>
      </c>
      <c r="D201" s="163"/>
      <c r="E201" s="164"/>
      <c r="F201" s="162"/>
      <c r="G201" s="162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2"/>
      <c r="AA201" s="152"/>
      <c r="AB201" s="152"/>
      <c r="AC201" s="152"/>
      <c r="AD201" s="152"/>
      <c r="AE201" s="152"/>
      <c r="AF201" s="152"/>
      <c r="AG201" s="152" t="s">
        <v>121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3" x14ac:dyDescent="0.2">
      <c r="A202" s="159"/>
      <c r="B202" s="160"/>
      <c r="C202" s="190" t="s">
        <v>265</v>
      </c>
      <c r="D202" s="163"/>
      <c r="E202" s="164">
        <v>960</v>
      </c>
      <c r="F202" s="162"/>
      <c r="G202" s="162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2"/>
      <c r="AA202" s="152"/>
      <c r="AB202" s="152"/>
      <c r="AC202" s="152"/>
      <c r="AD202" s="152"/>
      <c r="AE202" s="152"/>
      <c r="AF202" s="152"/>
      <c r="AG202" s="152" t="s">
        <v>121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ht="22.5" outlineLevel="1" x14ac:dyDescent="0.2">
      <c r="A203" s="173">
        <v>29</v>
      </c>
      <c r="B203" s="174" t="s">
        <v>270</v>
      </c>
      <c r="C203" s="189" t="s">
        <v>271</v>
      </c>
      <c r="D203" s="175" t="s">
        <v>182</v>
      </c>
      <c r="E203" s="176">
        <v>960</v>
      </c>
      <c r="F203" s="177"/>
      <c r="G203" s="178">
        <f>ROUND(E203*F203,2)</f>
        <v>0</v>
      </c>
      <c r="H203" s="177"/>
      <c r="I203" s="178">
        <f>ROUND(E203*H203,2)</f>
        <v>0</v>
      </c>
      <c r="J203" s="177"/>
      <c r="K203" s="178">
        <f>ROUND(E203*J203,2)</f>
        <v>0</v>
      </c>
      <c r="L203" s="178">
        <v>21</v>
      </c>
      <c r="M203" s="178">
        <f>G203*(1+L203/100)</f>
        <v>0</v>
      </c>
      <c r="N203" s="176">
        <v>0.378</v>
      </c>
      <c r="O203" s="176">
        <f>ROUND(E203*N203,2)</f>
        <v>362.88</v>
      </c>
      <c r="P203" s="176">
        <v>0</v>
      </c>
      <c r="Q203" s="176">
        <f>ROUND(E203*P203,2)</f>
        <v>0</v>
      </c>
      <c r="R203" s="178" t="s">
        <v>263</v>
      </c>
      <c r="S203" s="178" t="s">
        <v>141</v>
      </c>
      <c r="T203" s="179" t="s">
        <v>141</v>
      </c>
      <c r="U203" s="162">
        <v>2.5999999999999999E-2</v>
      </c>
      <c r="V203" s="162">
        <f>ROUND(E203*U203,2)</f>
        <v>24.96</v>
      </c>
      <c r="W203" s="162"/>
      <c r="X203" s="162" t="s">
        <v>117</v>
      </c>
      <c r="Y203" s="162" t="s">
        <v>118</v>
      </c>
      <c r="Z203" s="152"/>
      <c r="AA203" s="152"/>
      <c r="AB203" s="152"/>
      <c r="AC203" s="152"/>
      <c r="AD203" s="152"/>
      <c r="AE203" s="152"/>
      <c r="AF203" s="152"/>
      <c r="AG203" s="152" t="s">
        <v>119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 x14ac:dyDescent="0.2">
      <c r="A204" s="159"/>
      <c r="B204" s="160"/>
      <c r="C204" s="190" t="s">
        <v>153</v>
      </c>
      <c r="D204" s="163"/>
      <c r="E204" s="164"/>
      <c r="F204" s="162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2"/>
      <c r="AA204" s="152"/>
      <c r="AB204" s="152"/>
      <c r="AC204" s="152"/>
      <c r="AD204" s="152"/>
      <c r="AE204" s="152"/>
      <c r="AF204" s="152"/>
      <c r="AG204" s="152" t="s">
        <v>121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3" x14ac:dyDescent="0.2">
      <c r="A205" s="159"/>
      <c r="B205" s="160"/>
      <c r="C205" s="190" t="s">
        <v>265</v>
      </c>
      <c r="D205" s="163"/>
      <c r="E205" s="164">
        <v>960</v>
      </c>
      <c r="F205" s="162"/>
      <c r="G205" s="162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2"/>
      <c r="AA205" s="152"/>
      <c r="AB205" s="152"/>
      <c r="AC205" s="152"/>
      <c r="AD205" s="152"/>
      <c r="AE205" s="152"/>
      <c r="AF205" s="152"/>
      <c r="AG205" s="152" t="s">
        <v>121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22.5" outlineLevel="1" x14ac:dyDescent="0.2">
      <c r="A206" s="173">
        <v>30</v>
      </c>
      <c r="B206" s="174" t="s">
        <v>272</v>
      </c>
      <c r="C206" s="189" t="s">
        <v>273</v>
      </c>
      <c r="D206" s="175" t="s">
        <v>182</v>
      </c>
      <c r="E206" s="176">
        <v>960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0.1012</v>
      </c>
      <c r="O206" s="176">
        <f>ROUND(E206*N206,2)</f>
        <v>97.15</v>
      </c>
      <c r="P206" s="176">
        <v>0</v>
      </c>
      <c r="Q206" s="176">
        <f>ROUND(E206*P206,2)</f>
        <v>0</v>
      </c>
      <c r="R206" s="178" t="s">
        <v>263</v>
      </c>
      <c r="S206" s="178" t="s">
        <v>141</v>
      </c>
      <c r="T206" s="179" t="s">
        <v>141</v>
      </c>
      <c r="U206" s="162">
        <v>2.4E-2</v>
      </c>
      <c r="V206" s="162">
        <f>ROUND(E206*U206,2)</f>
        <v>23.04</v>
      </c>
      <c r="W206" s="162"/>
      <c r="X206" s="162" t="s">
        <v>117</v>
      </c>
      <c r="Y206" s="162" t="s">
        <v>118</v>
      </c>
      <c r="Z206" s="152"/>
      <c r="AA206" s="152"/>
      <c r="AB206" s="152"/>
      <c r="AC206" s="152"/>
      <c r="AD206" s="152"/>
      <c r="AE206" s="152"/>
      <c r="AF206" s="152"/>
      <c r="AG206" s="152" t="s">
        <v>119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2" x14ac:dyDescent="0.2">
      <c r="A207" s="159"/>
      <c r="B207" s="160"/>
      <c r="C207" s="251" t="s">
        <v>274</v>
      </c>
      <c r="D207" s="252"/>
      <c r="E207" s="252"/>
      <c r="F207" s="252"/>
      <c r="G207" s="252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2"/>
      <c r="AA207" s="152"/>
      <c r="AB207" s="152"/>
      <c r="AC207" s="152"/>
      <c r="AD207" s="152"/>
      <c r="AE207" s="152"/>
      <c r="AF207" s="152"/>
      <c r="AG207" s="152" t="s">
        <v>144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190" t="s">
        <v>153</v>
      </c>
      <c r="D208" s="163"/>
      <c r="E208" s="164"/>
      <c r="F208" s="162"/>
      <c r="G208" s="162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2"/>
      <c r="AA208" s="152"/>
      <c r="AB208" s="152"/>
      <c r="AC208" s="152"/>
      <c r="AD208" s="152"/>
      <c r="AE208" s="152"/>
      <c r="AF208" s="152"/>
      <c r="AG208" s="152" t="s">
        <v>121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3" x14ac:dyDescent="0.2">
      <c r="A209" s="159"/>
      <c r="B209" s="160"/>
      <c r="C209" s="190" t="s">
        <v>265</v>
      </c>
      <c r="D209" s="163"/>
      <c r="E209" s="164">
        <v>960</v>
      </c>
      <c r="F209" s="162"/>
      <c r="G209" s="162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2"/>
      <c r="AA209" s="152"/>
      <c r="AB209" s="152"/>
      <c r="AC209" s="152"/>
      <c r="AD209" s="152"/>
      <c r="AE209" s="152"/>
      <c r="AF209" s="152"/>
      <c r="AG209" s="152" t="s">
        <v>121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3">
        <v>31</v>
      </c>
      <c r="B210" s="174" t="s">
        <v>275</v>
      </c>
      <c r="C210" s="189" t="s">
        <v>276</v>
      </c>
      <c r="D210" s="175" t="s">
        <v>277</v>
      </c>
      <c r="E210" s="176">
        <v>328.06400000000002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3.0000000000000001E-5</v>
      </c>
      <c r="O210" s="176">
        <f>ROUND(E210*N210,2)</f>
        <v>0.01</v>
      </c>
      <c r="P210" s="176">
        <v>0</v>
      </c>
      <c r="Q210" s="176">
        <f>ROUND(E210*P210,2)</f>
        <v>0</v>
      </c>
      <c r="R210" s="178"/>
      <c r="S210" s="178" t="s">
        <v>115</v>
      </c>
      <c r="T210" s="179" t="s">
        <v>116</v>
      </c>
      <c r="U210" s="162">
        <v>4.3999999999999997E-2</v>
      </c>
      <c r="V210" s="162">
        <f>ROUND(E210*U210,2)</f>
        <v>14.43</v>
      </c>
      <c r="W210" s="162"/>
      <c r="X210" s="162" t="s">
        <v>117</v>
      </c>
      <c r="Y210" s="162" t="s">
        <v>118</v>
      </c>
      <c r="Z210" s="152"/>
      <c r="AA210" s="152"/>
      <c r="AB210" s="152"/>
      <c r="AC210" s="152"/>
      <c r="AD210" s="152"/>
      <c r="AE210" s="152"/>
      <c r="AF210" s="152"/>
      <c r="AG210" s="152" t="s">
        <v>119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2" x14ac:dyDescent="0.2">
      <c r="A211" s="159"/>
      <c r="B211" s="160"/>
      <c r="C211" s="190" t="s">
        <v>153</v>
      </c>
      <c r="D211" s="163"/>
      <c r="E211" s="164"/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2"/>
      <c r="AA211" s="152"/>
      <c r="AB211" s="152"/>
      <c r="AC211" s="152"/>
      <c r="AD211" s="152"/>
      <c r="AE211" s="152"/>
      <c r="AF211" s="152"/>
      <c r="AG211" s="152" t="s">
        <v>121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3" x14ac:dyDescent="0.2">
      <c r="A212" s="159"/>
      <c r="B212" s="160"/>
      <c r="C212" s="190" t="s">
        <v>278</v>
      </c>
      <c r="D212" s="163"/>
      <c r="E212" s="164">
        <v>328.06</v>
      </c>
      <c r="F212" s="162"/>
      <c r="G212" s="162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2"/>
      <c r="AA212" s="152"/>
      <c r="AB212" s="152"/>
      <c r="AC212" s="152"/>
      <c r="AD212" s="152"/>
      <c r="AE212" s="152"/>
      <c r="AF212" s="152"/>
      <c r="AG212" s="152" t="s">
        <v>121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81">
        <v>32</v>
      </c>
      <c r="B213" s="182" t="s">
        <v>279</v>
      </c>
      <c r="C213" s="191" t="s">
        <v>280</v>
      </c>
      <c r="D213" s="183" t="s">
        <v>281</v>
      </c>
      <c r="E213" s="184">
        <v>960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4">
        <v>0</v>
      </c>
      <c r="O213" s="184">
        <f>ROUND(E213*N213,2)</f>
        <v>0</v>
      </c>
      <c r="P213" s="184">
        <v>0</v>
      </c>
      <c r="Q213" s="184">
        <f>ROUND(E213*P213,2)</f>
        <v>0</v>
      </c>
      <c r="R213" s="186"/>
      <c r="S213" s="186" t="s">
        <v>115</v>
      </c>
      <c r="T213" s="187" t="s">
        <v>282</v>
      </c>
      <c r="U213" s="162">
        <v>0</v>
      </c>
      <c r="V213" s="162">
        <f>ROUND(E213*U213,2)</f>
        <v>0</v>
      </c>
      <c r="W213" s="162"/>
      <c r="X213" s="162" t="s">
        <v>117</v>
      </c>
      <c r="Y213" s="162" t="s">
        <v>118</v>
      </c>
      <c r="Z213" s="152"/>
      <c r="AA213" s="152"/>
      <c r="AB213" s="152"/>
      <c r="AC213" s="152"/>
      <c r="AD213" s="152"/>
      <c r="AE213" s="152"/>
      <c r="AF213" s="152"/>
      <c r="AG213" s="152" t="s">
        <v>119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3">
        <v>33</v>
      </c>
      <c r="B214" s="174" t="s">
        <v>283</v>
      </c>
      <c r="C214" s="189" t="s">
        <v>284</v>
      </c>
      <c r="D214" s="175" t="s">
        <v>281</v>
      </c>
      <c r="E214" s="176">
        <v>960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115</v>
      </c>
      <c r="T214" s="179" t="s">
        <v>116</v>
      </c>
      <c r="U214" s="162">
        <v>0</v>
      </c>
      <c r="V214" s="162">
        <f>ROUND(E214*U214,2)</f>
        <v>0</v>
      </c>
      <c r="W214" s="162"/>
      <c r="X214" s="162" t="s">
        <v>117</v>
      </c>
      <c r="Y214" s="162" t="s">
        <v>118</v>
      </c>
      <c r="Z214" s="152"/>
      <c r="AA214" s="152"/>
      <c r="AB214" s="152"/>
      <c r="AC214" s="152"/>
      <c r="AD214" s="152"/>
      <c r="AE214" s="152"/>
      <c r="AF214" s="152"/>
      <c r="AG214" s="152" t="s">
        <v>119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2" x14ac:dyDescent="0.2">
      <c r="A215" s="159"/>
      <c r="B215" s="160"/>
      <c r="C215" s="190" t="s">
        <v>153</v>
      </c>
      <c r="D215" s="163"/>
      <c r="E215" s="164"/>
      <c r="F215" s="162"/>
      <c r="G215" s="162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62"/>
      <c r="Z215" s="152"/>
      <c r="AA215" s="152"/>
      <c r="AB215" s="152"/>
      <c r="AC215" s="152"/>
      <c r="AD215" s="152"/>
      <c r="AE215" s="152"/>
      <c r="AF215" s="152"/>
      <c r="AG215" s="152" t="s">
        <v>121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3" x14ac:dyDescent="0.2">
      <c r="A216" s="159"/>
      <c r="B216" s="160"/>
      <c r="C216" s="190" t="s">
        <v>265</v>
      </c>
      <c r="D216" s="163"/>
      <c r="E216" s="164">
        <v>960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2"/>
      <c r="AA216" s="152"/>
      <c r="AB216" s="152"/>
      <c r="AC216" s="152"/>
      <c r="AD216" s="152"/>
      <c r="AE216" s="152"/>
      <c r="AF216" s="152"/>
      <c r="AG216" s="152" t="s">
        <v>121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x14ac:dyDescent="0.2">
      <c r="A217" s="166" t="s">
        <v>112</v>
      </c>
      <c r="B217" s="167" t="s">
        <v>69</v>
      </c>
      <c r="C217" s="188" t="s">
        <v>70</v>
      </c>
      <c r="D217" s="168"/>
      <c r="E217" s="169"/>
      <c r="F217" s="170"/>
      <c r="G217" s="170">
        <f>SUMIF(AG218:AG227,"&lt;&gt;NOR",G218:G227)</f>
        <v>0</v>
      </c>
      <c r="H217" s="170"/>
      <c r="I217" s="170">
        <f>SUM(I218:I227)</f>
        <v>0</v>
      </c>
      <c r="J217" s="170"/>
      <c r="K217" s="170">
        <f>SUM(K218:K227)</f>
        <v>0</v>
      </c>
      <c r="L217" s="170"/>
      <c r="M217" s="170">
        <f>SUM(M218:M227)</f>
        <v>0</v>
      </c>
      <c r="N217" s="169"/>
      <c r="O217" s="169">
        <f>SUM(O218:O227)</f>
        <v>0.86</v>
      </c>
      <c r="P217" s="169"/>
      <c r="Q217" s="169">
        <f>SUM(Q218:Q227)</f>
        <v>0</v>
      </c>
      <c r="R217" s="170"/>
      <c r="S217" s="170"/>
      <c r="T217" s="171"/>
      <c r="U217" s="165"/>
      <c r="V217" s="165">
        <f>SUM(V218:V227)</f>
        <v>7.4</v>
      </c>
      <c r="W217" s="165"/>
      <c r="X217" s="165"/>
      <c r="Y217" s="165"/>
      <c r="AG217" t="s">
        <v>113</v>
      </c>
    </row>
    <row r="218" spans="1:60" outlineLevel="1" x14ac:dyDescent="0.2">
      <c r="A218" s="173">
        <v>34</v>
      </c>
      <c r="B218" s="174" t="s">
        <v>285</v>
      </c>
      <c r="C218" s="189" t="s">
        <v>286</v>
      </c>
      <c r="D218" s="175" t="s">
        <v>287</v>
      </c>
      <c r="E218" s="176">
        <v>1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6">
        <v>0.85538999999999998</v>
      </c>
      <c r="O218" s="176">
        <f>ROUND(E218*N218,2)</f>
        <v>0.86</v>
      </c>
      <c r="P218" s="176">
        <v>0</v>
      </c>
      <c r="Q218" s="176">
        <f>ROUND(E218*P218,2)</f>
        <v>0</v>
      </c>
      <c r="R218" s="178"/>
      <c r="S218" s="178" t="s">
        <v>115</v>
      </c>
      <c r="T218" s="179" t="s">
        <v>116</v>
      </c>
      <c r="U218" s="162">
        <v>7.399</v>
      </c>
      <c r="V218" s="162">
        <f>ROUND(E218*U218,2)</f>
        <v>7.4</v>
      </c>
      <c r="W218" s="162"/>
      <c r="X218" s="162" t="s">
        <v>117</v>
      </c>
      <c r="Y218" s="162" t="s">
        <v>118</v>
      </c>
      <c r="Z218" s="152"/>
      <c r="AA218" s="152"/>
      <c r="AB218" s="152"/>
      <c r="AC218" s="152"/>
      <c r="AD218" s="152"/>
      <c r="AE218" s="152"/>
      <c r="AF218" s="152"/>
      <c r="AG218" s="152" t="s">
        <v>119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2" x14ac:dyDescent="0.2">
      <c r="A219" s="159"/>
      <c r="B219" s="160"/>
      <c r="C219" s="253" t="s">
        <v>288</v>
      </c>
      <c r="D219" s="254"/>
      <c r="E219" s="254"/>
      <c r="F219" s="254"/>
      <c r="G219" s="254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2"/>
      <c r="AA219" s="152"/>
      <c r="AB219" s="152"/>
      <c r="AC219" s="152"/>
      <c r="AD219" s="152"/>
      <c r="AE219" s="152"/>
      <c r="AF219" s="152"/>
      <c r="AG219" s="152" t="s">
        <v>173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3" x14ac:dyDescent="0.2">
      <c r="A220" s="159"/>
      <c r="B220" s="160"/>
      <c r="C220" s="255" t="s">
        <v>289</v>
      </c>
      <c r="D220" s="256"/>
      <c r="E220" s="256"/>
      <c r="F220" s="256"/>
      <c r="G220" s="256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2"/>
      <c r="AA220" s="152"/>
      <c r="AB220" s="152"/>
      <c r="AC220" s="152"/>
      <c r="AD220" s="152"/>
      <c r="AE220" s="152"/>
      <c r="AF220" s="152"/>
      <c r="AG220" s="152" t="s">
        <v>173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3" x14ac:dyDescent="0.2">
      <c r="A221" s="159"/>
      <c r="B221" s="160"/>
      <c r="C221" s="255" t="s">
        <v>290</v>
      </c>
      <c r="D221" s="256"/>
      <c r="E221" s="256"/>
      <c r="F221" s="256"/>
      <c r="G221" s="256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2"/>
      <c r="AA221" s="152"/>
      <c r="AB221" s="152"/>
      <c r="AC221" s="152"/>
      <c r="AD221" s="152"/>
      <c r="AE221" s="152"/>
      <c r="AF221" s="152"/>
      <c r="AG221" s="152" t="s">
        <v>173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3" x14ac:dyDescent="0.2">
      <c r="A222" s="159"/>
      <c r="B222" s="160"/>
      <c r="C222" s="255" t="s">
        <v>291</v>
      </c>
      <c r="D222" s="256"/>
      <c r="E222" s="256"/>
      <c r="F222" s="256"/>
      <c r="G222" s="256"/>
      <c r="H222" s="162"/>
      <c r="I222" s="162"/>
      <c r="J222" s="162"/>
      <c r="K222" s="162"/>
      <c r="L222" s="162"/>
      <c r="M222" s="162"/>
      <c r="N222" s="161"/>
      <c r="O222" s="161"/>
      <c r="P222" s="161"/>
      <c r="Q222" s="161"/>
      <c r="R222" s="162"/>
      <c r="S222" s="162"/>
      <c r="T222" s="162"/>
      <c r="U222" s="162"/>
      <c r="V222" s="162"/>
      <c r="W222" s="162"/>
      <c r="X222" s="162"/>
      <c r="Y222" s="162"/>
      <c r="Z222" s="152"/>
      <c r="AA222" s="152"/>
      <c r="AB222" s="152"/>
      <c r="AC222" s="152"/>
      <c r="AD222" s="152"/>
      <c r="AE222" s="152"/>
      <c r="AF222" s="152"/>
      <c r="AG222" s="152" t="s">
        <v>173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3" x14ac:dyDescent="0.2">
      <c r="A223" s="159"/>
      <c r="B223" s="160"/>
      <c r="C223" s="255" t="s">
        <v>292</v>
      </c>
      <c r="D223" s="256"/>
      <c r="E223" s="256"/>
      <c r="F223" s="256"/>
      <c r="G223" s="256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2"/>
      <c r="AA223" s="152"/>
      <c r="AB223" s="152"/>
      <c r="AC223" s="152"/>
      <c r="AD223" s="152"/>
      <c r="AE223" s="152"/>
      <c r="AF223" s="152"/>
      <c r="AG223" s="152" t="s">
        <v>173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3" x14ac:dyDescent="0.2">
      <c r="A224" s="159"/>
      <c r="B224" s="160"/>
      <c r="C224" s="255" t="s">
        <v>293</v>
      </c>
      <c r="D224" s="256"/>
      <c r="E224" s="256"/>
      <c r="F224" s="256"/>
      <c r="G224" s="256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62"/>
      <c r="Z224" s="152"/>
      <c r="AA224" s="152"/>
      <c r="AB224" s="152"/>
      <c r="AC224" s="152"/>
      <c r="AD224" s="152"/>
      <c r="AE224" s="152"/>
      <c r="AF224" s="152"/>
      <c r="AG224" s="152" t="s">
        <v>173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3" x14ac:dyDescent="0.2">
      <c r="A225" s="159"/>
      <c r="B225" s="160"/>
      <c r="C225" s="255" t="s">
        <v>294</v>
      </c>
      <c r="D225" s="256"/>
      <c r="E225" s="256"/>
      <c r="F225" s="256"/>
      <c r="G225" s="256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62"/>
      <c r="Z225" s="152"/>
      <c r="AA225" s="152"/>
      <c r="AB225" s="152"/>
      <c r="AC225" s="152"/>
      <c r="AD225" s="152"/>
      <c r="AE225" s="152"/>
      <c r="AF225" s="152"/>
      <c r="AG225" s="152" t="s">
        <v>173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2" x14ac:dyDescent="0.2">
      <c r="A226" s="159"/>
      <c r="B226" s="160"/>
      <c r="C226" s="190" t="s">
        <v>150</v>
      </c>
      <c r="D226" s="163"/>
      <c r="E226" s="164"/>
      <c r="F226" s="162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2"/>
      <c r="AA226" s="152"/>
      <c r="AB226" s="152"/>
      <c r="AC226" s="152"/>
      <c r="AD226" s="152"/>
      <c r="AE226" s="152"/>
      <c r="AF226" s="152"/>
      <c r="AG226" s="152" t="s">
        <v>121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3" x14ac:dyDescent="0.2">
      <c r="A227" s="159"/>
      <c r="B227" s="160"/>
      <c r="C227" s="190" t="s">
        <v>61</v>
      </c>
      <c r="D227" s="163"/>
      <c r="E227" s="164">
        <v>1</v>
      </c>
      <c r="F227" s="162"/>
      <c r="G227" s="162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62"/>
      <c r="Z227" s="152"/>
      <c r="AA227" s="152"/>
      <c r="AB227" s="152"/>
      <c r="AC227" s="152"/>
      <c r="AD227" s="152"/>
      <c r="AE227" s="152"/>
      <c r="AF227" s="152"/>
      <c r="AG227" s="152" t="s">
        <v>121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x14ac:dyDescent="0.2">
      <c r="A228" s="166" t="s">
        <v>112</v>
      </c>
      <c r="B228" s="167" t="s">
        <v>71</v>
      </c>
      <c r="C228" s="188" t="s">
        <v>72</v>
      </c>
      <c r="D228" s="168"/>
      <c r="E228" s="169"/>
      <c r="F228" s="170"/>
      <c r="G228" s="170">
        <f>SUMIF(AG229:AG235,"&lt;&gt;NOR",G229:G235)</f>
        <v>0</v>
      </c>
      <c r="H228" s="170"/>
      <c r="I228" s="170">
        <f>SUM(I229:I235)</f>
        <v>0</v>
      </c>
      <c r="J228" s="170"/>
      <c r="K228" s="170">
        <f>SUM(K229:K235)</f>
        <v>0</v>
      </c>
      <c r="L228" s="170"/>
      <c r="M228" s="170">
        <f>SUM(M229:M235)</f>
        <v>0</v>
      </c>
      <c r="N228" s="169"/>
      <c r="O228" s="169">
        <f>SUM(O229:O235)</f>
        <v>0</v>
      </c>
      <c r="P228" s="169"/>
      <c r="Q228" s="169">
        <f>SUM(Q229:Q235)</f>
        <v>0</v>
      </c>
      <c r="R228" s="170"/>
      <c r="S228" s="170"/>
      <c r="T228" s="171"/>
      <c r="U228" s="165"/>
      <c r="V228" s="165">
        <f>SUM(V229:V235)</f>
        <v>0</v>
      </c>
      <c r="W228" s="165"/>
      <c r="X228" s="165"/>
      <c r="Y228" s="165"/>
      <c r="AG228" t="s">
        <v>113</v>
      </c>
    </row>
    <row r="229" spans="1:60" outlineLevel="1" x14ac:dyDescent="0.2">
      <c r="A229" s="181">
        <v>35</v>
      </c>
      <c r="B229" s="182" t="s">
        <v>295</v>
      </c>
      <c r="C229" s="191" t="s">
        <v>296</v>
      </c>
      <c r="D229" s="183" t="s">
        <v>297</v>
      </c>
      <c r="E229" s="184">
        <v>1</v>
      </c>
      <c r="F229" s="185"/>
      <c r="G229" s="186">
        <f t="shared" ref="G229:G235" si="0">ROUND(E229*F229,2)</f>
        <v>0</v>
      </c>
      <c r="H229" s="185"/>
      <c r="I229" s="186">
        <f t="shared" ref="I229:I235" si="1">ROUND(E229*H229,2)</f>
        <v>0</v>
      </c>
      <c r="J229" s="185"/>
      <c r="K229" s="186">
        <f t="shared" ref="K229:K235" si="2">ROUND(E229*J229,2)</f>
        <v>0</v>
      </c>
      <c r="L229" s="186">
        <v>21</v>
      </c>
      <c r="M229" s="186">
        <f t="shared" ref="M229:M235" si="3">G229*(1+L229/100)</f>
        <v>0</v>
      </c>
      <c r="N229" s="184">
        <v>0</v>
      </c>
      <c r="O229" s="184">
        <f t="shared" ref="O229:O235" si="4">ROUND(E229*N229,2)</f>
        <v>0</v>
      </c>
      <c r="P229" s="184">
        <v>0</v>
      </c>
      <c r="Q229" s="184">
        <f t="shared" ref="Q229:Q235" si="5">ROUND(E229*P229,2)</f>
        <v>0</v>
      </c>
      <c r="R229" s="186"/>
      <c r="S229" s="186" t="s">
        <v>115</v>
      </c>
      <c r="T229" s="187" t="s">
        <v>116</v>
      </c>
      <c r="U229" s="162">
        <v>0</v>
      </c>
      <c r="V229" s="162">
        <f t="shared" ref="V229:V235" si="6">ROUND(E229*U229,2)</f>
        <v>0</v>
      </c>
      <c r="W229" s="162"/>
      <c r="X229" s="162" t="s">
        <v>117</v>
      </c>
      <c r="Y229" s="162" t="s">
        <v>118</v>
      </c>
      <c r="Z229" s="152"/>
      <c r="AA229" s="152"/>
      <c r="AB229" s="152"/>
      <c r="AC229" s="152"/>
      <c r="AD229" s="152"/>
      <c r="AE229" s="152"/>
      <c r="AF229" s="152"/>
      <c r="AG229" s="152" t="s">
        <v>119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81">
        <v>36</v>
      </c>
      <c r="B230" s="182" t="s">
        <v>298</v>
      </c>
      <c r="C230" s="191" t="s">
        <v>299</v>
      </c>
      <c r="D230" s="183" t="s">
        <v>297</v>
      </c>
      <c r="E230" s="184">
        <v>2</v>
      </c>
      <c r="F230" s="185"/>
      <c r="G230" s="186">
        <f t="shared" si="0"/>
        <v>0</v>
      </c>
      <c r="H230" s="185"/>
      <c r="I230" s="186">
        <f t="shared" si="1"/>
        <v>0</v>
      </c>
      <c r="J230" s="185"/>
      <c r="K230" s="186">
        <f t="shared" si="2"/>
        <v>0</v>
      </c>
      <c r="L230" s="186">
        <v>21</v>
      </c>
      <c r="M230" s="186">
        <f t="shared" si="3"/>
        <v>0</v>
      </c>
      <c r="N230" s="184">
        <v>0</v>
      </c>
      <c r="O230" s="184">
        <f t="shared" si="4"/>
        <v>0</v>
      </c>
      <c r="P230" s="184">
        <v>0</v>
      </c>
      <c r="Q230" s="184">
        <f t="shared" si="5"/>
        <v>0</v>
      </c>
      <c r="R230" s="186"/>
      <c r="S230" s="186" t="s">
        <v>115</v>
      </c>
      <c r="T230" s="187" t="s">
        <v>116</v>
      </c>
      <c r="U230" s="162">
        <v>0</v>
      </c>
      <c r="V230" s="162">
        <f t="shared" si="6"/>
        <v>0</v>
      </c>
      <c r="W230" s="162"/>
      <c r="X230" s="162" t="s">
        <v>117</v>
      </c>
      <c r="Y230" s="162" t="s">
        <v>118</v>
      </c>
      <c r="Z230" s="152"/>
      <c r="AA230" s="152"/>
      <c r="AB230" s="152"/>
      <c r="AC230" s="152"/>
      <c r="AD230" s="152"/>
      <c r="AE230" s="152"/>
      <c r="AF230" s="152"/>
      <c r="AG230" s="152" t="s">
        <v>119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81">
        <v>37</v>
      </c>
      <c r="B231" s="182" t="s">
        <v>300</v>
      </c>
      <c r="C231" s="191" t="s">
        <v>301</v>
      </c>
      <c r="D231" s="183" t="s">
        <v>297</v>
      </c>
      <c r="E231" s="184">
        <v>2</v>
      </c>
      <c r="F231" s="185"/>
      <c r="G231" s="186">
        <f t="shared" si="0"/>
        <v>0</v>
      </c>
      <c r="H231" s="185"/>
      <c r="I231" s="186">
        <f t="shared" si="1"/>
        <v>0</v>
      </c>
      <c r="J231" s="185"/>
      <c r="K231" s="186">
        <f t="shared" si="2"/>
        <v>0</v>
      </c>
      <c r="L231" s="186">
        <v>21</v>
      </c>
      <c r="M231" s="186">
        <f t="shared" si="3"/>
        <v>0</v>
      </c>
      <c r="N231" s="184">
        <v>0</v>
      </c>
      <c r="O231" s="184">
        <f t="shared" si="4"/>
        <v>0</v>
      </c>
      <c r="P231" s="184">
        <v>0</v>
      </c>
      <c r="Q231" s="184">
        <f t="shared" si="5"/>
        <v>0</v>
      </c>
      <c r="R231" s="186"/>
      <c r="S231" s="186" t="s">
        <v>115</v>
      </c>
      <c r="T231" s="187" t="s">
        <v>116</v>
      </c>
      <c r="U231" s="162">
        <v>0</v>
      </c>
      <c r="V231" s="162">
        <f t="shared" si="6"/>
        <v>0</v>
      </c>
      <c r="W231" s="162"/>
      <c r="X231" s="162" t="s">
        <v>117</v>
      </c>
      <c r="Y231" s="162" t="s">
        <v>118</v>
      </c>
      <c r="Z231" s="152"/>
      <c r="AA231" s="152"/>
      <c r="AB231" s="152"/>
      <c r="AC231" s="152"/>
      <c r="AD231" s="152"/>
      <c r="AE231" s="152"/>
      <c r="AF231" s="152"/>
      <c r="AG231" s="152" t="s">
        <v>119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81">
        <v>38</v>
      </c>
      <c r="B232" s="182" t="s">
        <v>302</v>
      </c>
      <c r="C232" s="191" t="s">
        <v>303</v>
      </c>
      <c r="D232" s="183" t="s">
        <v>304</v>
      </c>
      <c r="E232" s="184">
        <v>1</v>
      </c>
      <c r="F232" s="185"/>
      <c r="G232" s="186">
        <f t="shared" si="0"/>
        <v>0</v>
      </c>
      <c r="H232" s="185"/>
      <c r="I232" s="186">
        <f t="shared" si="1"/>
        <v>0</v>
      </c>
      <c r="J232" s="185"/>
      <c r="K232" s="186">
        <f t="shared" si="2"/>
        <v>0</v>
      </c>
      <c r="L232" s="186">
        <v>21</v>
      </c>
      <c r="M232" s="186">
        <f t="shared" si="3"/>
        <v>0</v>
      </c>
      <c r="N232" s="184">
        <v>0</v>
      </c>
      <c r="O232" s="184">
        <f t="shared" si="4"/>
        <v>0</v>
      </c>
      <c r="P232" s="184">
        <v>0</v>
      </c>
      <c r="Q232" s="184">
        <f t="shared" si="5"/>
        <v>0</v>
      </c>
      <c r="R232" s="186"/>
      <c r="S232" s="186" t="s">
        <v>115</v>
      </c>
      <c r="T232" s="187" t="s">
        <v>116</v>
      </c>
      <c r="U232" s="162">
        <v>0</v>
      </c>
      <c r="V232" s="162">
        <f t="shared" si="6"/>
        <v>0</v>
      </c>
      <c r="W232" s="162"/>
      <c r="X232" s="162" t="s">
        <v>117</v>
      </c>
      <c r="Y232" s="162" t="s">
        <v>118</v>
      </c>
      <c r="Z232" s="152"/>
      <c r="AA232" s="152"/>
      <c r="AB232" s="152"/>
      <c r="AC232" s="152"/>
      <c r="AD232" s="152"/>
      <c r="AE232" s="152"/>
      <c r="AF232" s="152"/>
      <c r="AG232" s="152" t="s">
        <v>119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81">
        <v>39</v>
      </c>
      <c r="B233" s="182" t="s">
        <v>305</v>
      </c>
      <c r="C233" s="191" t="s">
        <v>306</v>
      </c>
      <c r="D233" s="183" t="s">
        <v>297</v>
      </c>
      <c r="E233" s="184">
        <v>2</v>
      </c>
      <c r="F233" s="185"/>
      <c r="G233" s="186">
        <f t="shared" si="0"/>
        <v>0</v>
      </c>
      <c r="H233" s="185"/>
      <c r="I233" s="186">
        <f t="shared" si="1"/>
        <v>0</v>
      </c>
      <c r="J233" s="185"/>
      <c r="K233" s="186">
        <f t="shared" si="2"/>
        <v>0</v>
      </c>
      <c r="L233" s="186">
        <v>21</v>
      </c>
      <c r="M233" s="186">
        <f t="shared" si="3"/>
        <v>0</v>
      </c>
      <c r="N233" s="184">
        <v>0</v>
      </c>
      <c r="O233" s="184">
        <f t="shared" si="4"/>
        <v>0</v>
      </c>
      <c r="P233" s="184">
        <v>0</v>
      </c>
      <c r="Q233" s="184">
        <f t="shared" si="5"/>
        <v>0</v>
      </c>
      <c r="R233" s="186"/>
      <c r="S233" s="186" t="s">
        <v>115</v>
      </c>
      <c r="T233" s="187" t="s">
        <v>116</v>
      </c>
      <c r="U233" s="162">
        <v>0</v>
      </c>
      <c r="V233" s="162">
        <f t="shared" si="6"/>
        <v>0</v>
      </c>
      <c r="W233" s="162"/>
      <c r="X233" s="162" t="s">
        <v>117</v>
      </c>
      <c r="Y233" s="162" t="s">
        <v>118</v>
      </c>
      <c r="Z233" s="152"/>
      <c r="AA233" s="152"/>
      <c r="AB233" s="152"/>
      <c r="AC233" s="152"/>
      <c r="AD233" s="152"/>
      <c r="AE233" s="152"/>
      <c r="AF233" s="152"/>
      <c r="AG233" s="152" t="s">
        <v>119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81">
        <v>40</v>
      </c>
      <c r="B234" s="182" t="s">
        <v>307</v>
      </c>
      <c r="C234" s="191" t="s">
        <v>308</v>
      </c>
      <c r="D234" s="183" t="s">
        <v>304</v>
      </c>
      <c r="E234" s="184">
        <v>1</v>
      </c>
      <c r="F234" s="185"/>
      <c r="G234" s="186">
        <f t="shared" si="0"/>
        <v>0</v>
      </c>
      <c r="H234" s="185"/>
      <c r="I234" s="186">
        <f t="shared" si="1"/>
        <v>0</v>
      </c>
      <c r="J234" s="185"/>
      <c r="K234" s="186">
        <f t="shared" si="2"/>
        <v>0</v>
      </c>
      <c r="L234" s="186">
        <v>21</v>
      </c>
      <c r="M234" s="186">
        <f t="shared" si="3"/>
        <v>0</v>
      </c>
      <c r="N234" s="184">
        <v>0</v>
      </c>
      <c r="O234" s="184">
        <f t="shared" si="4"/>
        <v>0</v>
      </c>
      <c r="P234" s="184">
        <v>0</v>
      </c>
      <c r="Q234" s="184">
        <f t="shared" si="5"/>
        <v>0</v>
      </c>
      <c r="R234" s="186"/>
      <c r="S234" s="186" t="s">
        <v>115</v>
      </c>
      <c r="T234" s="187" t="s">
        <v>116</v>
      </c>
      <c r="U234" s="162">
        <v>0</v>
      </c>
      <c r="V234" s="162">
        <f t="shared" si="6"/>
        <v>0</v>
      </c>
      <c r="W234" s="162"/>
      <c r="X234" s="162" t="s">
        <v>117</v>
      </c>
      <c r="Y234" s="162" t="s">
        <v>118</v>
      </c>
      <c r="Z234" s="152"/>
      <c r="AA234" s="152"/>
      <c r="AB234" s="152"/>
      <c r="AC234" s="152"/>
      <c r="AD234" s="152"/>
      <c r="AE234" s="152"/>
      <c r="AF234" s="152"/>
      <c r="AG234" s="152" t="s">
        <v>119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81">
        <v>41</v>
      </c>
      <c r="B235" s="182" t="s">
        <v>309</v>
      </c>
      <c r="C235" s="191" t="s">
        <v>310</v>
      </c>
      <c r="D235" s="183" t="s">
        <v>297</v>
      </c>
      <c r="E235" s="184">
        <v>1</v>
      </c>
      <c r="F235" s="185"/>
      <c r="G235" s="186">
        <f t="shared" si="0"/>
        <v>0</v>
      </c>
      <c r="H235" s="185"/>
      <c r="I235" s="186">
        <f t="shared" si="1"/>
        <v>0</v>
      </c>
      <c r="J235" s="185"/>
      <c r="K235" s="186">
        <f t="shared" si="2"/>
        <v>0</v>
      </c>
      <c r="L235" s="186">
        <v>21</v>
      </c>
      <c r="M235" s="186">
        <f t="shared" si="3"/>
        <v>0</v>
      </c>
      <c r="N235" s="184">
        <v>0</v>
      </c>
      <c r="O235" s="184">
        <f t="shared" si="4"/>
        <v>0</v>
      </c>
      <c r="P235" s="184">
        <v>0</v>
      </c>
      <c r="Q235" s="184">
        <f t="shared" si="5"/>
        <v>0</v>
      </c>
      <c r="R235" s="186"/>
      <c r="S235" s="186" t="s">
        <v>115</v>
      </c>
      <c r="T235" s="187" t="s">
        <v>116</v>
      </c>
      <c r="U235" s="162">
        <v>0</v>
      </c>
      <c r="V235" s="162">
        <f t="shared" si="6"/>
        <v>0</v>
      </c>
      <c r="W235" s="162"/>
      <c r="X235" s="162" t="s">
        <v>117</v>
      </c>
      <c r="Y235" s="162" t="s">
        <v>118</v>
      </c>
      <c r="Z235" s="152"/>
      <c r="AA235" s="152"/>
      <c r="AB235" s="152"/>
      <c r="AC235" s="152"/>
      <c r="AD235" s="152"/>
      <c r="AE235" s="152"/>
      <c r="AF235" s="152"/>
      <c r="AG235" s="152" t="s">
        <v>119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x14ac:dyDescent="0.2">
      <c r="A236" s="166" t="s">
        <v>112</v>
      </c>
      <c r="B236" s="167" t="s">
        <v>73</v>
      </c>
      <c r="C236" s="188" t="s">
        <v>74</v>
      </c>
      <c r="D236" s="168"/>
      <c r="E236" s="169"/>
      <c r="F236" s="170"/>
      <c r="G236" s="170">
        <f>SUMIF(AG237:AG247,"&lt;&gt;NOR",G237:G247)</f>
        <v>0</v>
      </c>
      <c r="H236" s="170"/>
      <c r="I236" s="170">
        <f>SUM(I237:I247)</f>
        <v>0</v>
      </c>
      <c r="J236" s="170"/>
      <c r="K236" s="170">
        <f>SUM(K237:K247)</f>
        <v>0</v>
      </c>
      <c r="L236" s="170"/>
      <c r="M236" s="170">
        <f>SUM(M237:M247)</f>
        <v>0</v>
      </c>
      <c r="N236" s="169"/>
      <c r="O236" s="169">
        <f>SUM(O237:O247)</f>
        <v>50.53</v>
      </c>
      <c r="P236" s="169"/>
      <c r="Q236" s="169">
        <f>SUM(Q237:Q247)</f>
        <v>0</v>
      </c>
      <c r="R236" s="170"/>
      <c r="S236" s="170"/>
      <c r="T236" s="171"/>
      <c r="U236" s="165"/>
      <c r="V236" s="165">
        <f>SUM(V237:V247)</f>
        <v>46.36</v>
      </c>
      <c r="W236" s="165"/>
      <c r="X236" s="165"/>
      <c r="Y236" s="165"/>
      <c r="AG236" t="s">
        <v>113</v>
      </c>
    </row>
    <row r="237" spans="1:60" ht="22.5" outlineLevel="1" x14ac:dyDescent="0.2">
      <c r="A237" s="173">
        <v>42</v>
      </c>
      <c r="B237" s="174" t="s">
        <v>311</v>
      </c>
      <c r="C237" s="189" t="s">
        <v>312</v>
      </c>
      <c r="D237" s="175" t="s">
        <v>192</v>
      </c>
      <c r="E237" s="176">
        <v>128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21</v>
      </c>
      <c r="M237" s="178">
        <f>G237*(1+L237/100)</f>
        <v>0</v>
      </c>
      <c r="N237" s="176">
        <v>0.188</v>
      </c>
      <c r="O237" s="176">
        <f>ROUND(E237*N237,2)</f>
        <v>24.06</v>
      </c>
      <c r="P237" s="176">
        <v>0</v>
      </c>
      <c r="Q237" s="176">
        <f>ROUND(E237*P237,2)</f>
        <v>0</v>
      </c>
      <c r="R237" s="178" t="s">
        <v>263</v>
      </c>
      <c r="S237" s="178" t="s">
        <v>141</v>
      </c>
      <c r="T237" s="179" t="s">
        <v>141</v>
      </c>
      <c r="U237" s="162">
        <v>0.27200000000000002</v>
      </c>
      <c r="V237" s="162">
        <f>ROUND(E237*U237,2)</f>
        <v>34.82</v>
      </c>
      <c r="W237" s="162"/>
      <c r="X237" s="162" t="s">
        <v>117</v>
      </c>
      <c r="Y237" s="162" t="s">
        <v>118</v>
      </c>
      <c r="Z237" s="152"/>
      <c r="AA237" s="152"/>
      <c r="AB237" s="152"/>
      <c r="AC237" s="152"/>
      <c r="AD237" s="152"/>
      <c r="AE237" s="152"/>
      <c r="AF237" s="152"/>
      <c r="AG237" s="152" t="s">
        <v>119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2" x14ac:dyDescent="0.2">
      <c r="A238" s="159"/>
      <c r="B238" s="160"/>
      <c r="C238" s="251" t="s">
        <v>313</v>
      </c>
      <c r="D238" s="252"/>
      <c r="E238" s="252"/>
      <c r="F238" s="252"/>
      <c r="G238" s="252"/>
      <c r="H238" s="162"/>
      <c r="I238" s="162"/>
      <c r="J238" s="162"/>
      <c r="K238" s="162"/>
      <c r="L238" s="162"/>
      <c r="M238" s="162"/>
      <c r="N238" s="161"/>
      <c r="O238" s="161"/>
      <c r="P238" s="161"/>
      <c r="Q238" s="161"/>
      <c r="R238" s="162"/>
      <c r="S238" s="162"/>
      <c r="T238" s="162"/>
      <c r="U238" s="162"/>
      <c r="V238" s="162"/>
      <c r="W238" s="162"/>
      <c r="X238" s="162"/>
      <c r="Y238" s="162"/>
      <c r="Z238" s="152"/>
      <c r="AA238" s="152"/>
      <c r="AB238" s="152"/>
      <c r="AC238" s="152"/>
      <c r="AD238" s="152"/>
      <c r="AE238" s="152"/>
      <c r="AF238" s="152"/>
      <c r="AG238" s="152" t="s">
        <v>144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2" x14ac:dyDescent="0.2">
      <c r="A239" s="159"/>
      <c r="B239" s="160"/>
      <c r="C239" s="190" t="s">
        <v>153</v>
      </c>
      <c r="D239" s="163"/>
      <c r="E239" s="164"/>
      <c r="F239" s="162"/>
      <c r="G239" s="162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62"/>
      <c r="Z239" s="152"/>
      <c r="AA239" s="152"/>
      <c r="AB239" s="152"/>
      <c r="AC239" s="152"/>
      <c r="AD239" s="152"/>
      <c r="AE239" s="152"/>
      <c r="AF239" s="152"/>
      <c r="AG239" s="152" t="s">
        <v>121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3" x14ac:dyDescent="0.2">
      <c r="A240" s="159"/>
      <c r="B240" s="160"/>
      <c r="C240" s="190" t="s">
        <v>314</v>
      </c>
      <c r="D240" s="163"/>
      <c r="E240" s="164">
        <v>128</v>
      </c>
      <c r="F240" s="162"/>
      <c r="G240" s="162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62"/>
      <c r="Z240" s="152"/>
      <c r="AA240" s="152"/>
      <c r="AB240" s="152"/>
      <c r="AC240" s="152"/>
      <c r="AD240" s="152"/>
      <c r="AE240" s="152"/>
      <c r="AF240" s="152"/>
      <c r="AG240" s="152" t="s">
        <v>121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3">
        <v>43</v>
      </c>
      <c r="B241" s="174" t="s">
        <v>315</v>
      </c>
      <c r="C241" s="189" t="s">
        <v>316</v>
      </c>
      <c r="D241" s="175" t="s">
        <v>139</v>
      </c>
      <c r="E241" s="176">
        <v>8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2.5249999999999999</v>
      </c>
      <c r="O241" s="176">
        <f>ROUND(E241*N241,2)</f>
        <v>20.2</v>
      </c>
      <c r="P241" s="176">
        <v>0</v>
      </c>
      <c r="Q241" s="176">
        <f>ROUND(E241*P241,2)</f>
        <v>0</v>
      </c>
      <c r="R241" s="178" t="s">
        <v>263</v>
      </c>
      <c r="S241" s="178" t="s">
        <v>141</v>
      </c>
      <c r="T241" s="179" t="s">
        <v>141</v>
      </c>
      <c r="U241" s="162">
        <v>1.4419999999999999</v>
      </c>
      <c r="V241" s="162">
        <f>ROUND(E241*U241,2)</f>
        <v>11.54</v>
      </c>
      <c r="W241" s="162"/>
      <c r="X241" s="162" t="s">
        <v>117</v>
      </c>
      <c r="Y241" s="162" t="s">
        <v>118</v>
      </c>
      <c r="Z241" s="152"/>
      <c r="AA241" s="152"/>
      <c r="AB241" s="152"/>
      <c r="AC241" s="152"/>
      <c r="AD241" s="152"/>
      <c r="AE241" s="152"/>
      <c r="AF241" s="152"/>
      <c r="AG241" s="152" t="s">
        <v>119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2" x14ac:dyDescent="0.2">
      <c r="A242" s="159"/>
      <c r="B242" s="160"/>
      <c r="C242" s="251" t="s">
        <v>317</v>
      </c>
      <c r="D242" s="252"/>
      <c r="E242" s="252"/>
      <c r="F242" s="252"/>
      <c r="G242" s="252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2"/>
      <c r="AA242" s="152"/>
      <c r="AB242" s="152"/>
      <c r="AC242" s="152"/>
      <c r="AD242" s="152"/>
      <c r="AE242" s="152"/>
      <c r="AF242" s="152"/>
      <c r="AG242" s="152" t="s">
        <v>144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2" x14ac:dyDescent="0.2">
      <c r="A243" s="159"/>
      <c r="B243" s="160"/>
      <c r="C243" s="190" t="s">
        <v>153</v>
      </c>
      <c r="D243" s="163"/>
      <c r="E243" s="164"/>
      <c r="F243" s="162"/>
      <c r="G243" s="162"/>
      <c r="H243" s="162"/>
      <c r="I243" s="162"/>
      <c r="J243" s="162"/>
      <c r="K243" s="162"/>
      <c r="L243" s="162"/>
      <c r="M243" s="162"/>
      <c r="N243" s="161"/>
      <c r="O243" s="161"/>
      <c r="P243" s="161"/>
      <c r="Q243" s="161"/>
      <c r="R243" s="162"/>
      <c r="S243" s="162"/>
      <c r="T243" s="162"/>
      <c r="U243" s="162"/>
      <c r="V243" s="162"/>
      <c r="W243" s="162"/>
      <c r="X243" s="162"/>
      <c r="Y243" s="162"/>
      <c r="Z243" s="152"/>
      <c r="AA243" s="152"/>
      <c r="AB243" s="152"/>
      <c r="AC243" s="152"/>
      <c r="AD243" s="152"/>
      <c r="AE243" s="152"/>
      <c r="AF243" s="152"/>
      <c r="AG243" s="152" t="s">
        <v>121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 x14ac:dyDescent="0.2">
      <c r="A244" s="159"/>
      <c r="B244" s="160"/>
      <c r="C244" s="190" t="s">
        <v>318</v>
      </c>
      <c r="D244" s="163"/>
      <c r="E244" s="164">
        <v>8</v>
      </c>
      <c r="F244" s="162"/>
      <c r="G244" s="162"/>
      <c r="H244" s="162"/>
      <c r="I244" s="162"/>
      <c r="J244" s="162"/>
      <c r="K244" s="162"/>
      <c r="L244" s="162"/>
      <c r="M244" s="162"/>
      <c r="N244" s="161"/>
      <c r="O244" s="161"/>
      <c r="P244" s="161"/>
      <c r="Q244" s="161"/>
      <c r="R244" s="162"/>
      <c r="S244" s="162"/>
      <c r="T244" s="162"/>
      <c r="U244" s="162"/>
      <c r="V244" s="162"/>
      <c r="W244" s="162"/>
      <c r="X244" s="162"/>
      <c r="Y244" s="162"/>
      <c r="Z244" s="152"/>
      <c r="AA244" s="152"/>
      <c r="AB244" s="152"/>
      <c r="AC244" s="152"/>
      <c r="AD244" s="152"/>
      <c r="AE244" s="152"/>
      <c r="AF244" s="152"/>
      <c r="AG244" s="152" t="s">
        <v>121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1" x14ac:dyDescent="0.2">
      <c r="A245" s="173">
        <v>44</v>
      </c>
      <c r="B245" s="174" t="s">
        <v>319</v>
      </c>
      <c r="C245" s="189" t="s">
        <v>320</v>
      </c>
      <c r="D245" s="175" t="s">
        <v>287</v>
      </c>
      <c r="E245" s="176">
        <v>140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21</v>
      </c>
      <c r="M245" s="178">
        <f>G245*(1+L245/100)</f>
        <v>0</v>
      </c>
      <c r="N245" s="176">
        <v>4.4769999999999997E-2</v>
      </c>
      <c r="O245" s="176">
        <f>ROUND(E245*N245,2)</f>
        <v>6.27</v>
      </c>
      <c r="P245" s="176">
        <v>0</v>
      </c>
      <c r="Q245" s="176">
        <f>ROUND(E245*P245,2)</f>
        <v>0</v>
      </c>
      <c r="R245" s="178" t="s">
        <v>210</v>
      </c>
      <c r="S245" s="178" t="s">
        <v>141</v>
      </c>
      <c r="T245" s="179" t="s">
        <v>141</v>
      </c>
      <c r="U245" s="162">
        <v>0</v>
      </c>
      <c r="V245" s="162">
        <f>ROUND(E245*U245,2)</f>
        <v>0</v>
      </c>
      <c r="W245" s="162"/>
      <c r="X245" s="162" t="s">
        <v>211</v>
      </c>
      <c r="Y245" s="162" t="s">
        <v>118</v>
      </c>
      <c r="Z245" s="152"/>
      <c r="AA245" s="152"/>
      <c r="AB245" s="152"/>
      <c r="AC245" s="152"/>
      <c r="AD245" s="152"/>
      <c r="AE245" s="152"/>
      <c r="AF245" s="152"/>
      <c r="AG245" s="152" t="s">
        <v>212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2" x14ac:dyDescent="0.2">
      <c r="A246" s="159"/>
      <c r="B246" s="160"/>
      <c r="C246" s="190" t="s">
        <v>153</v>
      </c>
      <c r="D246" s="163"/>
      <c r="E246" s="164"/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2"/>
      <c r="AA246" s="152"/>
      <c r="AB246" s="152"/>
      <c r="AC246" s="152"/>
      <c r="AD246" s="152"/>
      <c r="AE246" s="152"/>
      <c r="AF246" s="152"/>
      <c r="AG246" s="152" t="s">
        <v>121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3" x14ac:dyDescent="0.2">
      <c r="A247" s="159"/>
      <c r="B247" s="160"/>
      <c r="C247" s="190" t="s">
        <v>321</v>
      </c>
      <c r="D247" s="163"/>
      <c r="E247" s="164">
        <v>140</v>
      </c>
      <c r="F247" s="162"/>
      <c r="G247" s="162"/>
      <c r="H247" s="162"/>
      <c r="I247" s="162"/>
      <c r="J247" s="162"/>
      <c r="K247" s="162"/>
      <c r="L247" s="162"/>
      <c r="M247" s="162"/>
      <c r="N247" s="161"/>
      <c r="O247" s="161"/>
      <c r="P247" s="161"/>
      <c r="Q247" s="161"/>
      <c r="R247" s="162"/>
      <c r="S247" s="162"/>
      <c r="T247" s="162"/>
      <c r="U247" s="162"/>
      <c r="V247" s="162"/>
      <c r="W247" s="162"/>
      <c r="X247" s="162"/>
      <c r="Y247" s="162"/>
      <c r="Z247" s="152"/>
      <c r="AA247" s="152"/>
      <c r="AB247" s="152"/>
      <c r="AC247" s="152"/>
      <c r="AD247" s="152"/>
      <c r="AE247" s="152"/>
      <c r="AF247" s="152"/>
      <c r="AG247" s="152" t="s">
        <v>121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x14ac:dyDescent="0.2">
      <c r="A248" s="166" t="s">
        <v>112</v>
      </c>
      <c r="B248" s="167" t="s">
        <v>75</v>
      </c>
      <c r="C248" s="188" t="s">
        <v>76</v>
      </c>
      <c r="D248" s="168"/>
      <c r="E248" s="169"/>
      <c r="F248" s="170"/>
      <c r="G248" s="170">
        <f>SUMIF(AG249:AG251,"&lt;&gt;NOR",G249:G251)</f>
        <v>0</v>
      </c>
      <c r="H248" s="170"/>
      <c r="I248" s="170">
        <f>SUM(I249:I251)</f>
        <v>0</v>
      </c>
      <c r="J248" s="170"/>
      <c r="K248" s="170">
        <f>SUM(K249:K251)</f>
        <v>0</v>
      </c>
      <c r="L248" s="170"/>
      <c r="M248" s="170">
        <f>SUM(M249:M251)</f>
        <v>0</v>
      </c>
      <c r="N248" s="169"/>
      <c r="O248" s="169">
        <f>SUM(O249:O251)</f>
        <v>0.56000000000000005</v>
      </c>
      <c r="P248" s="169"/>
      <c r="Q248" s="169">
        <f>SUM(Q249:Q251)</f>
        <v>0</v>
      </c>
      <c r="R248" s="170"/>
      <c r="S248" s="170"/>
      <c r="T248" s="171"/>
      <c r="U248" s="165"/>
      <c r="V248" s="165">
        <f>SUM(V249:V251)</f>
        <v>0</v>
      </c>
      <c r="W248" s="165"/>
      <c r="X248" s="165"/>
      <c r="Y248" s="165"/>
      <c r="AG248" t="s">
        <v>113</v>
      </c>
    </row>
    <row r="249" spans="1:60" outlineLevel="1" x14ac:dyDescent="0.2">
      <c r="A249" s="181">
        <v>45</v>
      </c>
      <c r="B249" s="182" t="s">
        <v>322</v>
      </c>
      <c r="C249" s="191" t="s">
        <v>323</v>
      </c>
      <c r="D249" s="183" t="s">
        <v>297</v>
      </c>
      <c r="E249" s="184">
        <v>2</v>
      </c>
      <c r="F249" s="185"/>
      <c r="G249" s="186">
        <f>ROUND(E249*F249,2)</f>
        <v>0</v>
      </c>
      <c r="H249" s="185"/>
      <c r="I249" s="186">
        <f>ROUND(E249*H249,2)</f>
        <v>0</v>
      </c>
      <c r="J249" s="185"/>
      <c r="K249" s="186">
        <f>ROUND(E249*J249,2)</f>
        <v>0</v>
      </c>
      <c r="L249" s="186">
        <v>21</v>
      </c>
      <c r="M249" s="186">
        <f>G249*(1+L249/100)</f>
        <v>0</v>
      </c>
      <c r="N249" s="184">
        <v>0.27994000000000002</v>
      </c>
      <c r="O249" s="184">
        <f>ROUND(E249*N249,2)</f>
        <v>0.56000000000000005</v>
      </c>
      <c r="P249" s="184">
        <v>0</v>
      </c>
      <c r="Q249" s="184">
        <f>ROUND(E249*P249,2)</f>
        <v>0</v>
      </c>
      <c r="R249" s="186"/>
      <c r="S249" s="186" t="s">
        <v>115</v>
      </c>
      <c r="T249" s="187" t="s">
        <v>116</v>
      </c>
      <c r="U249" s="162">
        <v>0</v>
      </c>
      <c r="V249" s="162">
        <f>ROUND(E249*U249,2)</f>
        <v>0</v>
      </c>
      <c r="W249" s="162"/>
      <c r="X249" s="162" t="s">
        <v>117</v>
      </c>
      <c r="Y249" s="162" t="s">
        <v>118</v>
      </c>
      <c r="Z249" s="152"/>
      <c r="AA249" s="152"/>
      <c r="AB249" s="152"/>
      <c r="AC249" s="152"/>
      <c r="AD249" s="152"/>
      <c r="AE249" s="152"/>
      <c r="AF249" s="152"/>
      <c r="AG249" s="152" t="s">
        <v>142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81">
        <v>46</v>
      </c>
      <c r="B250" s="182" t="s">
        <v>324</v>
      </c>
      <c r="C250" s="191" t="s">
        <v>325</v>
      </c>
      <c r="D250" s="183" t="s">
        <v>326</v>
      </c>
      <c r="E250" s="184">
        <v>50</v>
      </c>
      <c r="F250" s="185"/>
      <c r="G250" s="186">
        <f>ROUND(E250*F250,2)</f>
        <v>0</v>
      </c>
      <c r="H250" s="185"/>
      <c r="I250" s="186">
        <f>ROUND(E250*H250,2)</f>
        <v>0</v>
      </c>
      <c r="J250" s="185"/>
      <c r="K250" s="186">
        <f>ROUND(E250*J250,2)</f>
        <v>0</v>
      </c>
      <c r="L250" s="186">
        <v>21</v>
      </c>
      <c r="M250" s="186">
        <f>G250*(1+L250/100)</f>
        <v>0</v>
      </c>
      <c r="N250" s="184">
        <v>0</v>
      </c>
      <c r="O250" s="184">
        <f>ROUND(E250*N250,2)</f>
        <v>0</v>
      </c>
      <c r="P250" s="184">
        <v>0</v>
      </c>
      <c r="Q250" s="184">
        <f>ROUND(E250*P250,2)</f>
        <v>0</v>
      </c>
      <c r="R250" s="186"/>
      <c r="S250" s="186" t="s">
        <v>115</v>
      </c>
      <c r="T250" s="187" t="s">
        <v>282</v>
      </c>
      <c r="U250" s="162">
        <v>0</v>
      </c>
      <c r="V250" s="162">
        <f>ROUND(E250*U250,2)</f>
        <v>0</v>
      </c>
      <c r="W250" s="162"/>
      <c r="X250" s="162" t="s">
        <v>327</v>
      </c>
      <c r="Y250" s="162" t="s">
        <v>118</v>
      </c>
      <c r="Z250" s="152"/>
      <c r="AA250" s="152"/>
      <c r="AB250" s="152"/>
      <c r="AC250" s="152"/>
      <c r="AD250" s="152"/>
      <c r="AE250" s="152"/>
      <c r="AF250" s="152"/>
      <c r="AG250" s="152" t="s">
        <v>328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81">
        <v>47</v>
      </c>
      <c r="B251" s="182" t="s">
        <v>329</v>
      </c>
      <c r="C251" s="191" t="s">
        <v>330</v>
      </c>
      <c r="D251" s="183" t="s">
        <v>304</v>
      </c>
      <c r="E251" s="184">
        <v>1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0</v>
      </c>
      <c r="O251" s="184">
        <f>ROUND(E251*N251,2)</f>
        <v>0</v>
      </c>
      <c r="P251" s="184">
        <v>0</v>
      </c>
      <c r="Q251" s="184">
        <f>ROUND(E251*P251,2)</f>
        <v>0</v>
      </c>
      <c r="R251" s="186"/>
      <c r="S251" s="186" t="s">
        <v>115</v>
      </c>
      <c r="T251" s="187" t="s">
        <v>282</v>
      </c>
      <c r="U251" s="162">
        <v>0</v>
      </c>
      <c r="V251" s="162">
        <f>ROUND(E251*U251,2)</f>
        <v>0</v>
      </c>
      <c r="W251" s="162"/>
      <c r="X251" s="162" t="s">
        <v>327</v>
      </c>
      <c r="Y251" s="162" t="s">
        <v>118</v>
      </c>
      <c r="Z251" s="152"/>
      <c r="AA251" s="152"/>
      <c r="AB251" s="152"/>
      <c r="AC251" s="152"/>
      <c r="AD251" s="152"/>
      <c r="AE251" s="152"/>
      <c r="AF251" s="152"/>
      <c r="AG251" s="152" t="s">
        <v>328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x14ac:dyDescent="0.2">
      <c r="A252" s="166" t="s">
        <v>112</v>
      </c>
      <c r="B252" s="167" t="s">
        <v>77</v>
      </c>
      <c r="C252" s="188" t="s">
        <v>78</v>
      </c>
      <c r="D252" s="168"/>
      <c r="E252" s="169"/>
      <c r="F252" s="170"/>
      <c r="G252" s="170">
        <f>SUMIF(AG253:AG270,"&lt;&gt;NOR",G253:G270)</f>
        <v>0</v>
      </c>
      <c r="H252" s="170"/>
      <c r="I252" s="170">
        <f>SUM(I253:I270)</f>
        <v>0</v>
      </c>
      <c r="J252" s="170"/>
      <c r="K252" s="170">
        <f>SUM(K253:K270)</f>
        <v>0</v>
      </c>
      <c r="L252" s="170"/>
      <c r="M252" s="170">
        <f>SUM(M253:M270)</f>
        <v>0</v>
      </c>
      <c r="N252" s="169"/>
      <c r="O252" s="169">
        <f>SUM(O253:O270)</f>
        <v>16.600000000000001</v>
      </c>
      <c r="P252" s="169"/>
      <c r="Q252" s="169">
        <f>SUM(Q253:Q270)</f>
        <v>0</v>
      </c>
      <c r="R252" s="170"/>
      <c r="S252" s="170"/>
      <c r="T252" s="171"/>
      <c r="U252" s="165"/>
      <c r="V252" s="165">
        <f>SUM(V253:V270)</f>
        <v>2.56</v>
      </c>
      <c r="W252" s="165"/>
      <c r="X252" s="165"/>
      <c r="Y252" s="165"/>
      <c r="AG252" t="s">
        <v>113</v>
      </c>
    </row>
    <row r="253" spans="1:60" ht="22.5" outlineLevel="1" x14ac:dyDescent="0.2">
      <c r="A253" s="173">
        <v>48</v>
      </c>
      <c r="B253" s="174" t="s">
        <v>331</v>
      </c>
      <c r="C253" s="189" t="s">
        <v>332</v>
      </c>
      <c r="D253" s="175" t="s">
        <v>277</v>
      </c>
      <c r="E253" s="176">
        <v>128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21</v>
      </c>
      <c r="M253" s="178">
        <f>G253*(1+L253/100)</f>
        <v>0</v>
      </c>
      <c r="N253" s="176">
        <v>0</v>
      </c>
      <c r="O253" s="176">
        <f>ROUND(E253*N253,2)</f>
        <v>0</v>
      </c>
      <c r="P253" s="176">
        <v>0</v>
      </c>
      <c r="Q253" s="176">
        <f>ROUND(E253*P253,2)</f>
        <v>0</v>
      </c>
      <c r="R253" s="178"/>
      <c r="S253" s="178" t="s">
        <v>115</v>
      </c>
      <c r="T253" s="179" t="s">
        <v>116</v>
      </c>
      <c r="U253" s="162">
        <v>0</v>
      </c>
      <c r="V253" s="162">
        <f>ROUND(E253*U253,2)</f>
        <v>0</v>
      </c>
      <c r="W253" s="162"/>
      <c r="X253" s="162" t="s">
        <v>117</v>
      </c>
      <c r="Y253" s="162" t="s">
        <v>118</v>
      </c>
      <c r="Z253" s="152"/>
      <c r="AA253" s="152"/>
      <c r="AB253" s="152"/>
      <c r="AC253" s="152"/>
      <c r="AD253" s="152"/>
      <c r="AE253" s="152"/>
      <c r="AF253" s="152"/>
      <c r="AG253" s="152" t="s">
        <v>119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2" x14ac:dyDescent="0.2">
      <c r="A254" s="159"/>
      <c r="B254" s="160"/>
      <c r="C254" s="190" t="s">
        <v>153</v>
      </c>
      <c r="D254" s="163"/>
      <c r="E254" s="164"/>
      <c r="F254" s="162"/>
      <c r="G254" s="162"/>
      <c r="H254" s="162"/>
      <c r="I254" s="162"/>
      <c r="J254" s="162"/>
      <c r="K254" s="162"/>
      <c r="L254" s="162"/>
      <c r="M254" s="162"/>
      <c r="N254" s="161"/>
      <c r="O254" s="161"/>
      <c r="P254" s="161"/>
      <c r="Q254" s="161"/>
      <c r="R254" s="162"/>
      <c r="S254" s="162"/>
      <c r="T254" s="162"/>
      <c r="U254" s="162"/>
      <c r="V254" s="162"/>
      <c r="W254" s="162"/>
      <c r="X254" s="162"/>
      <c r="Y254" s="162"/>
      <c r="Z254" s="152"/>
      <c r="AA254" s="152"/>
      <c r="AB254" s="152"/>
      <c r="AC254" s="152"/>
      <c r="AD254" s="152"/>
      <c r="AE254" s="152"/>
      <c r="AF254" s="152"/>
      <c r="AG254" s="152" t="s">
        <v>121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3" x14ac:dyDescent="0.2">
      <c r="A255" s="159"/>
      <c r="B255" s="160"/>
      <c r="C255" s="190" t="s">
        <v>333</v>
      </c>
      <c r="D255" s="163"/>
      <c r="E255" s="164">
        <v>128</v>
      </c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2"/>
      <c r="AA255" s="152"/>
      <c r="AB255" s="152"/>
      <c r="AC255" s="152"/>
      <c r="AD255" s="152"/>
      <c r="AE255" s="152"/>
      <c r="AF255" s="152"/>
      <c r="AG255" s="152" t="s">
        <v>121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3">
        <v>49</v>
      </c>
      <c r="B256" s="174" t="s">
        <v>334</v>
      </c>
      <c r="C256" s="189" t="s">
        <v>335</v>
      </c>
      <c r="D256" s="175" t="s">
        <v>281</v>
      </c>
      <c r="E256" s="176">
        <v>165.6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8"/>
      <c r="S256" s="178" t="s">
        <v>115</v>
      </c>
      <c r="T256" s="179" t="s">
        <v>116</v>
      </c>
      <c r="U256" s="162">
        <v>0</v>
      </c>
      <c r="V256" s="162">
        <f>ROUND(E256*U256,2)</f>
        <v>0</v>
      </c>
      <c r="W256" s="162"/>
      <c r="X256" s="162" t="s">
        <v>117</v>
      </c>
      <c r="Y256" s="162" t="s">
        <v>118</v>
      </c>
      <c r="Z256" s="152"/>
      <c r="AA256" s="152"/>
      <c r="AB256" s="152"/>
      <c r="AC256" s="152"/>
      <c r="AD256" s="152"/>
      <c r="AE256" s="152"/>
      <c r="AF256" s="152"/>
      <c r="AG256" s="152" t="s">
        <v>119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2" x14ac:dyDescent="0.2">
      <c r="A257" s="159"/>
      <c r="B257" s="160"/>
      <c r="C257" s="190" t="s">
        <v>153</v>
      </c>
      <c r="D257" s="163"/>
      <c r="E257" s="164"/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2"/>
      <c r="AA257" s="152"/>
      <c r="AB257" s="152"/>
      <c r="AC257" s="152"/>
      <c r="AD257" s="152"/>
      <c r="AE257" s="152"/>
      <c r="AF257" s="152"/>
      <c r="AG257" s="152" t="s">
        <v>121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3" x14ac:dyDescent="0.2">
      <c r="A258" s="159"/>
      <c r="B258" s="160"/>
      <c r="C258" s="190" t="s">
        <v>336</v>
      </c>
      <c r="D258" s="163"/>
      <c r="E258" s="164">
        <v>165.6</v>
      </c>
      <c r="F258" s="162"/>
      <c r="G258" s="162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2"/>
      <c r="AA258" s="152"/>
      <c r="AB258" s="152"/>
      <c r="AC258" s="152"/>
      <c r="AD258" s="152"/>
      <c r="AE258" s="152"/>
      <c r="AF258" s="152"/>
      <c r="AG258" s="152" t="s">
        <v>121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73">
        <v>50</v>
      </c>
      <c r="B259" s="174" t="s">
        <v>337</v>
      </c>
      <c r="C259" s="189" t="s">
        <v>338</v>
      </c>
      <c r="D259" s="175" t="s">
        <v>277</v>
      </c>
      <c r="E259" s="176">
        <v>128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0.12966</v>
      </c>
      <c r="O259" s="176">
        <f>ROUND(E259*N259,2)</f>
        <v>16.600000000000001</v>
      </c>
      <c r="P259" s="176">
        <v>0</v>
      </c>
      <c r="Q259" s="176">
        <f>ROUND(E259*P259,2)</f>
        <v>0</v>
      </c>
      <c r="R259" s="178"/>
      <c r="S259" s="178" t="s">
        <v>115</v>
      </c>
      <c r="T259" s="179" t="s">
        <v>116</v>
      </c>
      <c r="U259" s="162">
        <v>0.02</v>
      </c>
      <c r="V259" s="162">
        <f>ROUND(E259*U259,2)</f>
        <v>2.56</v>
      </c>
      <c r="W259" s="162"/>
      <c r="X259" s="162" t="s">
        <v>117</v>
      </c>
      <c r="Y259" s="162" t="s">
        <v>118</v>
      </c>
      <c r="Z259" s="152"/>
      <c r="AA259" s="152"/>
      <c r="AB259" s="152"/>
      <c r="AC259" s="152"/>
      <c r="AD259" s="152"/>
      <c r="AE259" s="152"/>
      <c r="AF259" s="152"/>
      <c r="AG259" s="152" t="s">
        <v>119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2" x14ac:dyDescent="0.2">
      <c r="A260" s="159"/>
      <c r="B260" s="160"/>
      <c r="C260" s="190" t="s">
        <v>153</v>
      </c>
      <c r="D260" s="163"/>
      <c r="E260" s="164"/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2"/>
      <c r="AA260" s="152"/>
      <c r="AB260" s="152"/>
      <c r="AC260" s="152"/>
      <c r="AD260" s="152"/>
      <c r="AE260" s="152"/>
      <c r="AF260" s="152"/>
      <c r="AG260" s="152" t="s">
        <v>121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 x14ac:dyDescent="0.2">
      <c r="A261" s="159"/>
      <c r="B261" s="160"/>
      <c r="C261" s="190" t="s">
        <v>333</v>
      </c>
      <c r="D261" s="163"/>
      <c r="E261" s="164">
        <v>128</v>
      </c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2"/>
      <c r="AA261" s="152"/>
      <c r="AB261" s="152"/>
      <c r="AC261" s="152"/>
      <c r="AD261" s="152"/>
      <c r="AE261" s="152"/>
      <c r="AF261" s="152"/>
      <c r="AG261" s="152" t="s">
        <v>121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ht="22.5" outlineLevel="1" x14ac:dyDescent="0.2">
      <c r="A262" s="173">
        <v>51</v>
      </c>
      <c r="B262" s="174" t="s">
        <v>339</v>
      </c>
      <c r="C262" s="189" t="s">
        <v>340</v>
      </c>
      <c r="D262" s="175" t="s">
        <v>277</v>
      </c>
      <c r="E262" s="176">
        <v>225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0</v>
      </c>
      <c r="O262" s="176">
        <f>ROUND(E262*N262,2)</f>
        <v>0</v>
      </c>
      <c r="P262" s="176">
        <v>0</v>
      </c>
      <c r="Q262" s="176">
        <f>ROUND(E262*P262,2)</f>
        <v>0</v>
      </c>
      <c r="R262" s="178"/>
      <c r="S262" s="178" t="s">
        <v>115</v>
      </c>
      <c r="T262" s="179" t="s">
        <v>116</v>
      </c>
      <c r="U262" s="162">
        <v>0</v>
      </c>
      <c r="V262" s="162">
        <f>ROUND(E262*U262,2)</f>
        <v>0</v>
      </c>
      <c r="W262" s="162"/>
      <c r="X262" s="162" t="s">
        <v>117</v>
      </c>
      <c r="Y262" s="162" t="s">
        <v>118</v>
      </c>
      <c r="Z262" s="152"/>
      <c r="AA262" s="152"/>
      <c r="AB262" s="152"/>
      <c r="AC262" s="152"/>
      <c r="AD262" s="152"/>
      <c r="AE262" s="152"/>
      <c r="AF262" s="152"/>
      <c r="AG262" s="152" t="s">
        <v>119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2" x14ac:dyDescent="0.2">
      <c r="A263" s="159"/>
      <c r="B263" s="160"/>
      <c r="C263" s="190" t="s">
        <v>153</v>
      </c>
      <c r="D263" s="163"/>
      <c r="E263" s="164"/>
      <c r="F263" s="162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2"/>
      <c r="AA263" s="152"/>
      <c r="AB263" s="152"/>
      <c r="AC263" s="152"/>
      <c r="AD263" s="152"/>
      <c r="AE263" s="152"/>
      <c r="AF263" s="152"/>
      <c r="AG263" s="152" t="s">
        <v>121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 x14ac:dyDescent="0.2">
      <c r="A264" s="159"/>
      <c r="B264" s="160"/>
      <c r="C264" s="190" t="s">
        <v>158</v>
      </c>
      <c r="D264" s="163"/>
      <c r="E264" s="164"/>
      <c r="F264" s="162"/>
      <c r="G264" s="162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2"/>
      <c r="AA264" s="152"/>
      <c r="AB264" s="152"/>
      <c r="AC264" s="152"/>
      <c r="AD264" s="152"/>
      <c r="AE264" s="152"/>
      <c r="AF264" s="152"/>
      <c r="AG264" s="152" t="s">
        <v>121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3" x14ac:dyDescent="0.2">
      <c r="A265" s="159"/>
      <c r="B265" s="160"/>
      <c r="C265" s="190" t="s">
        <v>341</v>
      </c>
      <c r="D265" s="163"/>
      <c r="E265" s="164">
        <v>225</v>
      </c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62"/>
      <c r="Z265" s="152"/>
      <c r="AA265" s="152"/>
      <c r="AB265" s="152"/>
      <c r="AC265" s="152"/>
      <c r="AD265" s="152"/>
      <c r="AE265" s="152"/>
      <c r="AF265" s="152"/>
      <c r="AG265" s="152" t="s">
        <v>121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73">
        <v>52</v>
      </c>
      <c r="B266" s="174" t="s">
        <v>342</v>
      </c>
      <c r="C266" s="189" t="s">
        <v>343</v>
      </c>
      <c r="D266" s="175" t="s">
        <v>277</v>
      </c>
      <c r="E266" s="176">
        <v>40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21</v>
      </c>
      <c r="M266" s="178">
        <f>G266*(1+L266/100)</f>
        <v>0</v>
      </c>
      <c r="N266" s="176">
        <v>0</v>
      </c>
      <c r="O266" s="176">
        <f>ROUND(E266*N266,2)</f>
        <v>0</v>
      </c>
      <c r="P266" s="176">
        <v>0</v>
      </c>
      <c r="Q266" s="176">
        <f>ROUND(E266*P266,2)</f>
        <v>0</v>
      </c>
      <c r="R266" s="178"/>
      <c r="S266" s="178" t="s">
        <v>115</v>
      </c>
      <c r="T266" s="179" t="s">
        <v>116</v>
      </c>
      <c r="U266" s="162">
        <v>0</v>
      </c>
      <c r="V266" s="162">
        <f>ROUND(E266*U266,2)</f>
        <v>0</v>
      </c>
      <c r="W266" s="162"/>
      <c r="X266" s="162" t="s">
        <v>117</v>
      </c>
      <c r="Y266" s="162" t="s">
        <v>118</v>
      </c>
      <c r="Z266" s="152"/>
      <c r="AA266" s="152"/>
      <c r="AB266" s="152"/>
      <c r="AC266" s="152"/>
      <c r="AD266" s="152"/>
      <c r="AE266" s="152"/>
      <c r="AF266" s="152"/>
      <c r="AG266" s="152" t="s">
        <v>119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2" x14ac:dyDescent="0.2">
      <c r="A267" s="159"/>
      <c r="B267" s="160"/>
      <c r="C267" s="190" t="s">
        <v>153</v>
      </c>
      <c r="D267" s="163"/>
      <c r="E267" s="164"/>
      <c r="F267" s="162"/>
      <c r="G267" s="162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62"/>
      <c r="Z267" s="152"/>
      <c r="AA267" s="152"/>
      <c r="AB267" s="152"/>
      <c r="AC267" s="152"/>
      <c r="AD267" s="152"/>
      <c r="AE267" s="152"/>
      <c r="AF267" s="152"/>
      <c r="AG267" s="152" t="s">
        <v>121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 x14ac:dyDescent="0.2">
      <c r="A268" s="159"/>
      <c r="B268" s="160"/>
      <c r="C268" s="190" t="s">
        <v>158</v>
      </c>
      <c r="D268" s="163"/>
      <c r="E268" s="164"/>
      <c r="F268" s="162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2"/>
      <c r="AA268" s="152"/>
      <c r="AB268" s="152"/>
      <c r="AC268" s="152"/>
      <c r="AD268" s="152"/>
      <c r="AE268" s="152"/>
      <c r="AF268" s="152"/>
      <c r="AG268" s="152" t="s">
        <v>121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 x14ac:dyDescent="0.2">
      <c r="A269" s="159"/>
      <c r="B269" s="160"/>
      <c r="C269" s="190" t="s">
        <v>344</v>
      </c>
      <c r="D269" s="163"/>
      <c r="E269" s="164">
        <v>40</v>
      </c>
      <c r="F269" s="162"/>
      <c r="G269" s="162"/>
      <c r="H269" s="162"/>
      <c r="I269" s="162"/>
      <c r="J269" s="162"/>
      <c r="K269" s="162"/>
      <c r="L269" s="162"/>
      <c r="M269" s="162"/>
      <c r="N269" s="161"/>
      <c r="O269" s="161"/>
      <c r="P269" s="161"/>
      <c r="Q269" s="161"/>
      <c r="R269" s="162"/>
      <c r="S269" s="162"/>
      <c r="T269" s="162"/>
      <c r="U269" s="162"/>
      <c r="V269" s="162"/>
      <c r="W269" s="162"/>
      <c r="X269" s="162"/>
      <c r="Y269" s="162"/>
      <c r="Z269" s="152"/>
      <c r="AA269" s="152"/>
      <c r="AB269" s="152"/>
      <c r="AC269" s="152"/>
      <c r="AD269" s="152"/>
      <c r="AE269" s="152"/>
      <c r="AF269" s="152"/>
      <c r="AG269" s="152" t="s">
        <v>121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81">
        <v>53</v>
      </c>
      <c r="B270" s="182" t="s">
        <v>345</v>
      </c>
      <c r="C270" s="191" t="s">
        <v>346</v>
      </c>
      <c r="D270" s="183" t="s">
        <v>297</v>
      </c>
      <c r="E270" s="184">
        <v>1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0</v>
      </c>
      <c r="O270" s="184">
        <f>ROUND(E270*N270,2)</f>
        <v>0</v>
      </c>
      <c r="P270" s="184">
        <v>0</v>
      </c>
      <c r="Q270" s="184">
        <f>ROUND(E270*P270,2)</f>
        <v>0</v>
      </c>
      <c r="R270" s="186"/>
      <c r="S270" s="186" t="s">
        <v>115</v>
      </c>
      <c r="T270" s="187" t="s">
        <v>116</v>
      </c>
      <c r="U270" s="162">
        <v>0</v>
      </c>
      <c r="V270" s="162">
        <f>ROUND(E270*U270,2)</f>
        <v>0</v>
      </c>
      <c r="W270" s="162"/>
      <c r="X270" s="162" t="s">
        <v>117</v>
      </c>
      <c r="Y270" s="162" t="s">
        <v>118</v>
      </c>
      <c r="Z270" s="152"/>
      <c r="AA270" s="152"/>
      <c r="AB270" s="152"/>
      <c r="AC270" s="152"/>
      <c r="AD270" s="152"/>
      <c r="AE270" s="152"/>
      <c r="AF270" s="152"/>
      <c r="AG270" s="152" t="s">
        <v>119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x14ac:dyDescent="0.2">
      <c r="A271" s="166" t="s">
        <v>112</v>
      </c>
      <c r="B271" s="167" t="s">
        <v>79</v>
      </c>
      <c r="C271" s="188" t="s">
        <v>80</v>
      </c>
      <c r="D271" s="168"/>
      <c r="E271" s="169"/>
      <c r="F271" s="170"/>
      <c r="G271" s="170">
        <f>SUMIF(AG272:AG272,"&lt;&gt;NOR",G272:G272)</f>
        <v>0</v>
      </c>
      <c r="H271" s="170"/>
      <c r="I271" s="170">
        <f>SUM(I272:I272)</f>
        <v>0</v>
      </c>
      <c r="J271" s="170"/>
      <c r="K271" s="170">
        <f>SUM(K272:K272)</f>
        <v>0</v>
      </c>
      <c r="L271" s="170"/>
      <c r="M271" s="170">
        <f>SUM(M272:M272)</f>
        <v>0</v>
      </c>
      <c r="N271" s="169"/>
      <c r="O271" s="169">
        <f>SUM(O272:O272)</f>
        <v>0</v>
      </c>
      <c r="P271" s="169"/>
      <c r="Q271" s="169">
        <f>SUM(Q272:Q272)</f>
        <v>0</v>
      </c>
      <c r="R271" s="170"/>
      <c r="S271" s="170"/>
      <c r="T271" s="171"/>
      <c r="U271" s="165"/>
      <c r="V271" s="165">
        <f>SUM(V272:V272)</f>
        <v>1005.01</v>
      </c>
      <c r="W271" s="165"/>
      <c r="X271" s="165"/>
      <c r="Y271" s="165"/>
      <c r="AG271" t="s">
        <v>113</v>
      </c>
    </row>
    <row r="272" spans="1:60" outlineLevel="1" x14ac:dyDescent="0.2">
      <c r="A272" s="181">
        <v>54</v>
      </c>
      <c r="B272" s="182" t="s">
        <v>347</v>
      </c>
      <c r="C272" s="191" t="s">
        <v>348</v>
      </c>
      <c r="D272" s="183" t="s">
        <v>209</v>
      </c>
      <c r="E272" s="184">
        <v>3241.95831</v>
      </c>
      <c r="F272" s="185"/>
      <c r="G272" s="186">
        <f>ROUND(E272*F272,2)</f>
        <v>0</v>
      </c>
      <c r="H272" s="185"/>
      <c r="I272" s="186">
        <f>ROUND(E272*H272,2)</f>
        <v>0</v>
      </c>
      <c r="J272" s="185"/>
      <c r="K272" s="186">
        <f>ROUND(E272*J272,2)</f>
        <v>0</v>
      </c>
      <c r="L272" s="186">
        <v>21</v>
      </c>
      <c r="M272" s="186">
        <f>G272*(1+L272/100)</f>
        <v>0</v>
      </c>
      <c r="N272" s="184">
        <v>0</v>
      </c>
      <c r="O272" s="184">
        <f>ROUND(E272*N272,2)</f>
        <v>0</v>
      </c>
      <c r="P272" s="184">
        <v>0</v>
      </c>
      <c r="Q272" s="184">
        <f>ROUND(E272*P272,2)</f>
        <v>0</v>
      </c>
      <c r="R272" s="186" t="s">
        <v>188</v>
      </c>
      <c r="S272" s="186" t="s">
        <v>141</v>
      </c>
      <c r="T272" s="187" t="s">
        <v>282</v>
      </c>
      <c r="U272" s="162">
        <v>0.31</v>
      </c>
      <c r="V272" s="162">
        <f>ROUND(E272*U272,2)</f>
        <v>1005.01</v>
      </c>
      <c r="W272" s="162"/>
      <c r="X272" s="162" t="s">
        <v>117</v>
      </c>
      <c r="Y272" s="162" t="s">
        <v>118</v>
      </c>
      <c r="Z272" s="152"/>
      <c r="AA272" s="152"/>
      <c r="AB272" s="152"/>
      <c r="AC272" s="152"/>
      <c r="AD272" s="152"/>
      <c r="AE272" s="152"/>
      <c r="AF272" s="152"/>
      <c r="AG272" s="152" t="s">
        <v>119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x14ac:dyDescent="0.2">
      <c r="A273" s="166" t="s">
        <v>112</v>
      </c>
      <c r="B273" s="167" t="s">
        <v>81</v>
      </c>
      <c r="C273" s="188" t="s">
        <v>82</v>
      </c>
      <c r="D273" s="168"/>
      <c r="E273" s="169"/>
      <c r="F273" s="170"/>
      <c r="G273" s="170">
        <f>SUMIF(AG274:AG283,"&lt;&gt;NOR",G274:G283)</f>
        <v>0</v>
      </c>
      <c r="H273" s="170"/>
      <c r="I273" s="170">
        <f>SUM(I274:I283)</f>
        <v>0</v>
      </c>
      <c r="J273" s="170"/>
      <c r="K273" s="170">
        <f>SUM(K274:K283)</f>
        <v>0</v>
      </c>
      <c r="L273" s="170"/>
      <c r="M273" s="170">
        <f>SUM(M274:M283)</f>
        <v>0</v>
      </c>
      <c r="N273" s="169"/>
      <c r="O273" s="169">
        <f>SUM(O274:O283)</f>
        <v>31.06</v>
      </c>
      <c r="P273" s="169"/>
      <c r="Q273" s="169">
        <f>SUM(Q274:Q283)</f>
        <v>0</v>
      </c>
      <c r="R273" s="170"/>
      <c r="S273" s="170"/>
      <c r="T273" s="171"/>
      <c r="U273" s="165"/>
      <c r="V273" s="165">
        <f>SUM(V274:V283)</f>
        <v>92.990000000000009</v>
      </c>
      <c r="W273" s="165"/>
      <c r="X273" s="165"/>
      <c r="Y273" s="165"/>
      <c r="AG273" t="s">
        <v>113</v>
      </c>
    </row>
    <row r="274" spans="1:60" outlineLevel="1" x14ac:dyDescent="0.2">
      <c r="A274" s="173">
        <v>55</v>
      </c>
      <c r="B274" s="174" t="s">
        <v>349</v>
      </c>
      <c r="C274" s="189" t="s">
        <v>350</v>
      </c>
      <c r="D274" s="175" t="s">
        <v>287</v>
      </c>
      <c r="E274" s="176">
        <v>4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8"/>
      <c r="S274" s="178" t="s">
        <v>115</v>
      </c>
      <c r="T274" s="179" t="s">
        <v>116</v>
      </c>
      <c r="U274" s="162">
        <v>3.4166699999999999</v>
      </c>
      <c r="V274" s="162">
        <f>ROUND(E274*U274,2)</f>
        <v>13.67</v>
      </c>
      <c r="W274" s="162"/>
      <c r="X274" s="162" t="s">
        <v>117</v>
      </c>
      <c r="Y274" s="162" t="s">
        <v>118</v>
      </c>
      <c r="Z274" s="152"/>
      <c r="AA274" s="152"/>
      <c r="AB274" s="152"/>
      <c r="AC274" s="152"/>
      <c r="AD274" s="152"/>
      <c r="AE274" s="152"/>
      <c r="AF274" s="152"/>
      <c r="AG274" s="152" t="s">
        <v>119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2" x14ac:dyDescent="0.2">
      <c r="A275" s="159"/>
      <c r="B275" s="160"/>
      <c r="C275" s="253" t="s">
        <v>351</v>
      </c>
      <c r="D275" s="254"/>
      <c r="E275" s="254"/>
      <c r="F275" s="254"/>
      <c r="G275" s="254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62"/>
      <c r="Z275" s="152"/>
      <c r="AA275" s="152"/>
      <c r="AB275" s="152"/>
      <c r="AC275" s="152"/>
      <c r="AD275" s="152"/>
      <c r="AE275" s="152"/>
      <c r="AF275" s="152"/>
      <c r="AG275" s="152" t="s">
        <v>173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2" x14ac:dyDescent="0.2">
      <c r="A276" s="159"/>
      <c r="B276" s="160"/>
      <c r="C276" s="190" t="s">
        <v>153</v>
      </c>
      <c r="D276" s="163"/>
      <c r="E276" s="164"/>
      <c r="F276" s="162"/>
      <c r="G276" s="162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2"/>
      <c r="AA276" s="152"/>
      <c r="AB276" s="152"/>
      <c r="AC276" s="152"/>
      <c r="AD276" s="152"/>
      <c r="AE276" s="152"/>
      <c r="AF276" s="152"/>
      <c r="AG276" s="152" t="s">
        <v>121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3" x14ac:dyDescent="0.2">
      <c r="A277" s="159"/>
      <c r="B277" s="160"/>
      <c r="C277" s="190" t="s">
        <v>352</v>
      </c>
      <c r="D277" s="163"/>
      <c r="E277" s="164">
        <v>4</v>
      </c>
      <c r="F277" s="162"/>
      <c r="G277" s="162"/>
      <c r="H277" s="162"/>
      <c r="I277" s="162"/>
      <c r="J277" s="162"/>
      <c r="K277" s="162"/>
      <c r="L277" s="162"/>
      <c r="M277" s="162"/>
      <c r="N277" s="161"/>
      <c r="O277" s="161"/>
      <c r="P277" s="161"/>
      <c r="Q277" s="161"/>
      <c r="R277" s="162"/>
      <c r="S277" s="162"/>
      <c r="T277" s="162"/>
      <c r="U277" s="162"/>
      <c r="V277" s="162"/>
      <c r="W277" s="162"/>
      <c r="X277" s="162"/>
      <c r="Y277" s="162"/>
      <c r="Z277" s="152"/>
      <c r="AA277" s="152"/>
      <c r="AB277" s="152"/>
      <c r="AC277" s="152"/>
      <c r="AD277" s="152"/>
      <c r="AE277" s="152"/>
      <c r="AF277" s="152"/>
      <c r="AG277" s="152" t="s">
        <v>121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ht="22.5" outlineLevel="1" x14ac:dyDescent="0.2">
      <c r="A278" s="173">
        <v>56</v>
      </c>
      <c r="B278" s="174" t="s">
        <v>353</v>
      </c>
      <c r="C278" s="189" t="s">
        <v>354</v>
      </c>
      <c r="D278" s="175" t="s">
        <v>287</v>
      </c>
      <c r="E278" s="176">
        <v>1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8"/>
      <c r="S278" s="178" t="s">
        <v>115</v>
      </c>
      <c r="T278" s="179" t="s">
        <v>116</v>
      </c>
      <c r="U278" s="162">
        <v>3.4166699999999999</v>
      </c>
      <c r="V278" s="162">
        <f>ROUND(E278*U278,2)</f>
        <v>3.42</v>
      </c>
      <c r="W278" s="162"/>
      <c r="X278" s="162" t="s">
        <v>117</v>
      </c>
      <c r="Y278" s="162" t="s">
        <v>118</v>
      </c>
      <c r="Z278" s="152"/>
      <c r="AA278" s="152"/>
      <c r="AB278" s="152"/>
      <c r="AC278" s="152"/>
      <c r="AD278" s="152"/>
      <c r="AE278" s="152"/>
      <c r="AF278" s="152"/>
      <c r="AG278" s="152" t="s">
        <v>119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2" x14ac:dyDescent="0.2">
      <c r="A279" s="159"/>
      <c r="B279" s="160"/>
      <c r="C279" s="253" t="s">
        <v>351</v>
      </c>
      <c r="D279" s="254"/>
      <c r="E279" s="254"/>
      <c r="F279" s="254"/>
      <c r="G279" s="254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2"/>
      <c r="AA279" s="152"/>
      <c r="AB279" s="152"/>
      <c r="AC279" s="152"/>
      <c r="AD279" s="152"/>
      <c r="AE279" s="152"/>
      <c r="AF279" s="152"/>
      <c r="AG279" s="152" t="s">
        <v>173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ht="22.5" outlineLevel="1" x14ac:dyDescent="0.2">
      <c r="A280" s="173">
        <v>57</v>
      </c>
      <c r="B280" s="174" t="s">
        <v>355</v>
      </c>
      <c r="C280" s="189" t="s">
        <v>356</v>
      </c>
      <c r="D280" s="175" t="s">
        <v>192</v>
      </c>
      <c r="E280" s="176">
        <v>112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6">
        <v>0.27731</v>
      </c>
      <c r="O280" s="176">
        <f>ROUND(E280*N280,2)</f>
        <v>31.06</v>
      </c>
      <c r="P280" s="176">
        <v>0</v>
      </c>
      <c r="Q280" s="176">
        <f>ROUND(E280*P280,2)</f>
        <v>0</v>
      </c>
      <c r="R280" s="178" t="s">
        <v>357</v>
      </c>
      <c r="S280" s="178" t="s">
        <v>141</v>
      </c>
      <c r="T280" s="179" t="s">
        <v>141</v>
      </c>
      <c r="U280" s="162">
        <v>0.67769999999999997</v>
      </c>
      <c r="V280" s="162">
        <f>ROUND(E280*U280,2)</f>
        <v>75.900000000000006</v>
      </c>
      <c r="W280" s="162"/>
      <c r="X280" s="162" t="s">
        <v>198</v>
      </c>
      <c r="Y280" s="162" t="s">
        <v>118</v>
      </c>
      <c r="Z280" s="152"/>
      <c r="AA280" s="152"/>
      <c r="AB280" s="152"/>
      <c r="AC280" s="152"/>
      <c r="AD280" s="152"/>
      <c r="AE280" s="152"/>
      <c r="AF280" s="152"/>
      <c r="AG280" s="152" t="s">
        <v>199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ht="90" outlineLevel="2" x14ac:dyDescent="0.2">
      <c r="A281" s="159"/>
      <c r="B281" s="160"/>
      <c r="C281" s="251" t="s">
        <v>358</v>
      </c>
      <c r="D281" s="252"/>
      <c r="E281" s="252"/>
      <c r="F281" s="252"/>
      <c r="G281" s="252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2"/>
      <c r="AA281" s="152"/>
      <c r="AB281" s="152"/>
      <c r="AC281" s="152"/>
      <c r="AD281" s="152"/>
      <c r="AE281" s="152"/>
      <c r="AF281" s="152"/>
      <c r="AG281" s="152" t="s">
        <v>144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80" t="str">
        <f>C281</f>
        <v>hloubení rýhy 50 x 70 cm  v hornině 3, strojně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rýhy. Zřízení kabelového lože z kopaného písku bez zakrytí, dodání kopaného písku, přísun písku do rýhy, pokrytí dna rýhy souvislou urovnanou vrstvou písku tloušťky 10 cm pod kabelem. Dodávka kabelu do 1000 V, položení . Zakrytí kabelu výstražnou fólií z PVC s rozvinutím a uložením,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v>
      </c>
      <c r="BB281" s="152"/>
      <c r="BC281" s="152"/>
      <c r="BD281" s="152"/>
      <c r="BE281" s="152"/>
      <c r="BF281" s="152"/>
      <c r="BG281" s="152"/>
      <c r="BH281" s="152"/>
    </row>
    <row r="282" spans="1:60" outlineLevel="2" x14ac:dyDescent="0.2">
      <c r="A282" s="159"/>
      <c r="B282" s="160"/>
      <c r="C282" s="190" t="s">
        <v>153</v>
      </c>
      <c r="D282" s="163"/>
      <c r="E282" s="164"/>
      <c r="F282" s="162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2"/>
      <c r="AA282" s="152"/>
      <c r="AB282" s="152"/>
      <c r="AC282" s="152"/>
      <c r="AD282" s="152"/>
      <c r="AE282" s="152"/>
      <c r="AF282" s="152"/>
      <c r="AG282" s="152" t="s">
        <v>121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 x14ac:dyDescent="0.2">
      <c r="A283" s="159"/>
      <c r="B283" s="160"/>
      <c r="C283" s="190" t="s">
        <v>359</v>
      </c>
      <c r="D283" s="163"/>
      <c r="E283" s="164">
        <v>112</v>
      </c>
      <c r="F283" s="162"/>
      <c r="G283" s="162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62"/>
      <c r="Z283" s="152"/>
      <c r="AA283" s="152"/>
      <c r="AB283" s="152"/>
      <c r="AC283" s="152"/>
      <c r="AD283" s="152"/>
      <c r="AE283" s="152"/>
      <c r="AF283" s="152"/>
      <c r="AG283" s="152" t="s">
        <v>121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x14ac:dyDescent="0.2">
      <c r="A284" s="3"/>
      <c r="B284" s="4"/>
      <c r="C284" s="192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AE284">
        <v>15</v>
      </c>
      <c r="AF284">
        <v>21</v>
      </c>
      <c r="AG284" t="s">
        <v>98</v>
      </c>
    </row>
    <row r="285" spans="1:60" x14ac:dyDescent="0.2">
      <c r="A285" s="155"/>
      <c r="B285" s="156" t="s">
        <v>29</v>
      </c>
      <c r="C285" s="193"/>
      <c r="D285" s="157"/>
      <c r="E285" s="158"/>
      <c r="F285" s="158"/>
      <c r="G285" s="172">
        <f>G8+G26+G126+G154+G191+G217+G228+G236+G248+G252+G271+G273</f>
        <v>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AE285">
        <f>SUMIF(L7:L283,AE284,G7:G283)</f>
        <v>0</v>
      </c>
      <c r="AF285">
        <f>SUMIF(L7:L283,AF284,G7:G283)</f>
        <v>0</v>
      </c>
      <c r="AG285" t="s">
        <v>360</v>
      </c>
    </row>
    <row r="286" spans="1:60" x14ac:dyDescent="0.2">
      <c r="C286" s="194"/>
      <c r="D286" s="10"/>
      <c r="AG286" t="s">
        <v>361</v>
      </c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/aAZDilxZLwQYPhTOvv2ySAOkj+7jPVU9exvPT+96kLdsjNPMbtNCsBgO3qpuxOShT4i/KVSIjdNEqfw8fQQw==" saltValue="BUYbrT7+E/Rd+MC2iCM//w==" spinCount="100000" sheet="1" formatRows="0"/>
  <mergeCells count="34">
    <mergeCell ref="C89:G89"/>
    <mergeCell ref="A1:G1"/>
    <mergeCell ref="C2:G2"/>
    <mergeCell ref="C3:G3"/>
    <mergeCell ref="C4:G4"/>
    <mergeCell ref="C28:G28"/>
    <mergeCell ref="C32:G32"/>
    <mergeCell ref="C44:G44"/>
    <mergeCell ref="C55:G55"/>
    <mergeCell ref="C70:G70"/>
    <mergeCell ref="C71:G71"/>
    <mergeCell ref="C85:G85"/>
    <mergeCell ref="C220:G220"/>
    <mergeCell ref="C99:G99"/>
    <mergeCell ref="C100:G100"/>
    <mergeCell ref="C104:G104"/>
    <mergeCell ref="C136:G136"/>
    <mergeCell ref="C145:G145"/>
    <mergeCell ref="C146:G146"/>
    <mergeCell ref="C156:G156"/>
    <mergeCell ref="C163:G163"/>
    <mergeCell ref="C193:G193"/>
    <mergeCell ref="C207:G207"/>
    <mergeCell ref="C219:G219"/>
    <mergeCell ref="C242:G242"/>
    <mergeCell ref="C275:G275"/>
    <mergeCell ref="C279:G279"/>
    <mergeCell ref="C281:G281"/>
    <mergeCell ref="C221:G221"/>
    <mergeCell ref="C222:G222"/>
    <mergeCell ref="C223:G223"/>
    <mergeCell ref="C224:G224"/>
    <mergeCell ref="C225:G225"/>
    <mergeCell ref="C238:G2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01a Pol'!Názvy_tisku</vt:lpstr>
      <vt:lpstr>oadresa</vt:lpstr>
      <vt:lpstr>Stavba!Objednatel</vt:lpstr>
      <vt:lpstr>Stavba!Objekt</vt:lpstr>
      <vt:lpstr>'01 01a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Šťastný Martin Bc.</cp:lastModifiedBy>
  <cp:lastPrinted>2019-03-19T12:27:02Z</cp:lastPrinted>
  <dcterms:created xsi:type="dcterms:W3CDTF">2009-04-08T07:15:50Z</dcterms:created>
  <dcterms:modified xsi:type="dcterms:W3CDTF">2022-08-25T06:48:14Z</dcterms:modified>
</cp:coreProperties>
</file>