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Pol'!$A$1:$U$132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22" i="12" l="1"/>
  <c r="F39" i="1" s="1"/>
  <c r="BA91" i="12"/>
  <c r="BA51" i="12"/>
  <c r="BA37" i="12"/>
  <c r="BA30" i="12"/>
  <c r="G9" i="12"/>
  <c r="AD122" i="12" s="1"/>
  <c r="G39" i="1" s="1"/>
  <c r="G40" i="1" s="1"/>
  <c r="G25" i="1" s="1"/>
  <c r="G26" i="1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M11" i="12" s="1"/>
  <c r="I11" i="12"/>
  <c r="K11" i="12"/>
  <c r="O11" i="12"/>
  <c r="Q11" i="12"/>
  <c r="U11" i="12"/>
  <c r="G13" i="12"/>
  <c r="M13" i="12"/>
  <c r="I13" i="12"/>
  <c r="K13" i="12"/>
  <c r="O13" i="12"/>
  <c r="Q13" i="12"/>
  <c r="U13" i="12"/>
  <c r="G15" i="12"/>
  <c r="I15" i="12"/>
  <c r="K15" i="12"/>
  <c r="M15" i="12"/>
  <c r="O15" i="12"/>
  <c r="Q15" i="12"/>
  <c r="U15" i="12"/>
  <c r="U18" i="12"/>
  <c r="G19" i="12"/>
  <c r="G18" i="12" s="1"/>
  <c r="I48" i="1" s="1"/>
  <c r="I19" i="12"/>
  <c r="I18" i="12"/>
  <c r="K19" i="12"/>
  <c r="K18" i="12" s="1"/>
  <c r="M19" i="12"/>
  <c r="M18" i="12" s="1"/>
  <c r="O19" i="12"/>
  <c r="O18" i="12" s="1"/>
  <c r="Q19" i="12"/>
  <c r="Q18" i="12"/>
  <c r="U19" i="12"/>
  <c r="G22" i="12"/>
  <c r="I22" i="12"/>
  <c r="I21" i="12"/>
  <c r="K22" i="12"/>
  <c r="M22" i="12"/>
  <c r="O22" i="12"/>
  <c r="O21" i="12" s="1"/>
  <c r="Q22" i="12"/>
  <c r="Q21" i="12" s="1"/>
  <c r="U22" i="12"/>
  <c r="G24" i="12"/>
  <c r="M24" i="12"/>
  <c r="I24" i="12"/>
  <c r="K24" i="12"/>
  <c r="O24" i="12"/>
  <c r="Q24" i="12"/>
  <c r="U24" i="12"/>
  <c r="U21" i="12"/>
  <c r="G26" i="12"/>
  <c r="I26" i="12"/>
  <c r="K26" i="12"/>
  <c r="K21" i="12" s="1"/>
  <c r="M26" i="12"/>
  <c r="O26" i="12"/>
  <c r="Q26" i="12"/>
  <c r="U26" i="12"/>
  <c r="G29" i="12"/>
  <c r="I29" i="12"/>
  <c r="K29" i="12"/>
  <c r="K28" i="12" s="1"/>
  <c r="M29" i="12"/>
  <c r="O29" i="12"/>
  <c r="Q29" i="12"/>
  <c r="U29" i="12"/>
  <c r="U28" i="12" s="1"/>
  <c r="G36" i="12"/>
  <c r="M36" i="12"/>
  <c r="I36" i="12"/>
  <c r="I28" i="12" s="1"/>
  <c r="K36" i="12"/>
  <c r="O36" i="12"/>
  <c r="O28" i="12"/>
  <c r="Q36" i="12"/>
  <c r="Q28" i="12" s="1"/>
  <c r="U36" i="12"/>
  <c r="G42" i="12"/>
  <c r="G41" i="12"/>
  <c r="I51" i="1" s="1"/>
  <c r="I42" i="12"/>
  <c r="K42" i="12"/>
  <c r="O42" i="12"/>
  <c r="O41" i="12" s="1"/>
  <c r="Q42" i="12"/>
  <c r="U42" i="12"/>
  <c r="G44" i="12"/>
  <c r="I44" i="12"/>
  <c r="K44" i="12"/>
  <c r="K41" i="12" s="1"/>
  <c r="M44" i="12"/>
  <c r="O44" i="12"/>
  <c r="Q44" i="12"/>
  <c r="Q41" i="12"/>
  <c r="U44" i="12"/>
  <c r="G46" i="12"/>
  <c r="M46" i="12"/>
  <c r="I46" i="12"/>
  <c r="I41" i="12" s="1"/>
  <c r="K46" i="12"/>
  <c r="O46" i="12"/>
  <c r="Q46" i="12"/>
  <c r="U46" i="12"/>
  <c r="U41" i="12" s="1"/>
  <c r="G48" i="12"/>
  <c r="I48" i="12"/>
  <c r="I47" i="12" s="1"/>
  <c r="K48" i="12"/>
  <c r="K47" i="12" s="1"/>
  <c r="O48" i="12"/>
  <c r="O47" i="12" s="1"/>
  <c r="Q48" i="12"/>
  <c r="U48" i="12"/>
  <c r="G50" i="12"/>
  <c r="I50" i="12"/>
  <c r="K50" i="12"/>
  <c r="M50" i="12"/>
  <c r="O50" i="12"/>
  <c r="Q50" i="12"/>
  <c r="Q47" i="12"/>
  <c r="U50" i="12"/>
  <c r="G53" i="12"/>
  <c r="M53" i="12" s="1"/>
  <c r="I53" i="12"/>
  <c r="K53" i="12"/>
  <c r="O53" i="12"/>
  <c r="Q53" i="12"/>
  <c r="U53" i="12"/>
  <c r="U47" i="12" s="1"/>
  <c r="G56" i="12"/>
  <c r="I56" i="12"/>
  <c r="K56" i="12"/>
  <c r="K55" i="12" s="1"/>
  <c r="O56" i="12"/>
  <c r="O55" i="12" s="1"/>
  <c r="Q56" i="12"/>
  <c r="U56" i="12"/>
  <c r="G57" i="12"/>
  <c r="I57" i="12"/>
  <c r="I55" i="12" s="1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U55" i="12" s="1"/>
  <c r="G59" i="12"/>
  <c r="I59" i="12"/>
  <c r="K59" i="12"/>
  <c r="M59" i="12"/>
  <c r="O59" i="12"/>
  <c r="Q59" i="12"/>
  <c r="Q55" i="12" s="1"/>
  <c r="U59" i="12"/>
  <c r="G61" i="12"/>
  <c r="I61" i="12"/>
  <c r="K61" i="12"/>
  <c r="K60" i="12" s="1"/>
  <c r="M61" i="12"/>
  <c r="O61" i="12"/>
  <c r="Q61" i="12"/>
  <c r="Q60" i="12" s="1"/>
  <c r="U61" i="12"/>
  <c r="G64" i="12"/>
  <c r="M64" i="12"/>
  <c r="I64" i="12"/>
  <c r="K64" i="12"/>
  <c r="O64" i="12"/>
  <c r="O60" i="12" s="1"/>
  <c r="Q64" i="12"/>
  <c r="U64" i="12"/>
  <c r="G67" i="12"/>
  <c r="I67" i="12"/>
  <c r="I60" i="12" s="1"/>
  <c r="K67" i="12"/>
  <c r="M67" i="12"/>
  <c r="O67" i="12"/>
  <c r="Q67" i="12"/>
  <c r="U67" i="12"/>
  <c r="G69" i="12"/>
  <c r="M69" i="12" s="1"/>
  <c r="M60" i="12" s="1"/>
  <c r="I69" i="12"/>
  <c r="K69" i="12"/>
  <c r="O69" i="12"/>
  <c r="Q69" i="12"/>
  <c r="U69" i="12"/>
  <c r="U60" i="12" s="1"/>
  <c r="G71" i="12"/>
  <c r="I71" i="12"/>
  <c r="K71" i="12"/>
  <c r="M71" i="12"/>
  <c r="O71" i="12"/>
  <c r="Q71" i="12"/>
  <c r="U71" i="12"/>
  <c r="G73" i="12"/>
  <c r="I73" i="12"/>
  <c r="K73" i="12"/>
  <c r="K72" i="12" s="1"/>
  <c r="M73" i="12"/>
  <c r="O73" i="12"/>
  <c r="Q73" i="12"/>
  <c r="Q72" i="12" s="1"/>
  <c r="U73" i="12"/>
  <c r="G75" i="12"/>
  <c r="M75" i="12"/>
  <c r="I75" i="12"/>
  <c r="K75" i="12"/>
  <c r="O75" i="12"/>
  <c r="O72" i="12" s="1"/>
  <c r="Q75" i="12"/>
  <c r="U75" i="12"/>
  <c r="G78" i="12"/>
  <c r="I78" i="12"/>
  <c r="I72" i="12" s="1"/>
  <c r="K78" i="12"/>
  <c r="M78" i="12"/>
  <c r="O78" i="12"/>
  <c r="Q78" i="12"/>
  <c r="U78" i="12"/>
  <c r="G80" i="12"/>
  <c r="M80" i="12" s="1"/>
  <c r="I80" i="12"/>
  <c r="K80" i="12"/>
  <c r="O80" i="12"/>
  <c r="Q80" i="12"/>
  <c r="U80" i="12"/>
  <c r="U72" i="12" s="1"/>
  <c r="G81" i="12"/>
  <c r="I81" i="12"/>
  <c r="K81" i="12"/>
  <c r="M81" i="12"/>
  <c r="O81" i="12"/>
  <c r="Q81" i="12"/>
  <c r="U81" i="12"/>
  <c r="G83" i="12"/>
  <c r="M83" i="12" s="1"/>
  <c r="I83" i="12"/>
  <c r="K83" i="12"/>
  <c r="O83" i="12"/>
  <c r="Q83" i="12"/>
  <c r="U83" i="12"/>
  <c r="G84" i="12"/>
  <c r="I84" i="12"/>
  <c r="K84" i="12"/>
  <c r="M84" i="12"/>
  <c r="O84" i="12"/>
  <c r="Q84" i="12"/>
  <c r="U84" i="12"/>
  <c r="G85" i="12"/>
  <c r="M85" i="12" s="1"/>
  <c r="I85" i="12"/>
  <c r="K85" i="12"/>
  <c r="O85" i="12"/>
  <c r="Q85" i="12"/>
  <c r="U85" i="12"/>
  <c r="G87" i="12"/>
  <c r="G86" i="12"/>
  <c r="I56" i="1" s="1"/>
  <c r="I87" i="12"/>
  <c r="I86" i="12" s="1"/>
  <c r="K87" i="12"/>
  <c r="K86" i="12" s="1"/>
  <c r="O87" i="12"/>
  <c r="O86" i="12" s="1"/>
  <c r="Q87" i="12"/>
  <c r="Q86" i="12" s="1"/>
  <c r="U87" i="12"/>
  <c r="U86" i="12"/>
  <c r="G90" i="12"/>
  <c r="I90" i="12"/>
  <c r="I89" i="12" s="1"/>
  <c r="K90" i="12"/>
  <c r="K89" i="12" s="1"/>
  <c r="O90" i="12"/>
  <c r="O89" i="12" s="1"/>
  <c r="Q90" i="12"/>
  <c r="U90" i="12"/>
  <c r="G93" i="12"/>
  <c r="I93" i="12"/>
  <c r="K93" i="12"/>
  <c r="M93" i="12"/>
  <c r="O93" i="12"/>
  <c r="Q93" i="12"/>
  <c r="Q89" i="12"/>
  <c r="U93" i="12"/>
  <c r="G95" i="12"/>
  <c r="M95" i="12" s="1"/>
  <c r="I95" i="12"/>
  <c r="K95" i="12"/>
  <c r="O95" i="12"/>
  <c r="Q95" i="12"/>
  <c r="U95" i="12"/>
  <c r="U89" i="12" s="1"/>
  <c r="G97" i="12"/>
  <c r="I97" i="12"/>
  <c r="K97" i="12"/>
  <c r="K96" i="12" s="1"/>
  <c r="O97" i="12"/>
  <c r="O96" i="12" s="1"/>
  <c r="Q97" i="12"/>
  <c r="U97" i="12"/>
  <c r="G100" i="12"/>
  <c r="I100" i="12"/>
  <c r="I96" i="12" s="1"/>
  <c r="K100" i="12"/>
  <c r="M100" i="12"/>
  <c r="O100" i="12"/>
  <c r="Q100" i="12"/>
  <c r="Q96" i="12"/>
  <c r="U100" i="12"/>
  <c r="G102" i="12"/>
  <c r="M102" i="12" s="1"/>
  <c r="I102" i="12"/>
  <c r="K102" i="12"/>
  <c r="O102" i="12"/>
  <c r="Q102" i="12"/>
  <c r="U102" i="12"/>
  <c r="U96" i="12" s="1"/>
  <c r="G105" i="12"/>
  <c r="I105" i="12"/>
  <c r="I104" i="12" s="1"/>
  <c r="K105" i="12"/>
  <c r="K104" i="12" s="1"/>
  <c r="O105" i="12"/>
  <c r="O104" i="12" s="1"/>
  <c r="Q105" i="12"/>
  <c r="U105" i="12"/>
  <c r="G107" i="12"/>
  <c r="I107" i="12"/>
  <c r="K107" i="12"/>
  <c r="M107" i="12"/>
  <c r="O107" i="12"/>
  <c r="Q107" i="12"/>
  <c r="Q104" i="12"/>
  <c r="U107" i="12"/>
  <c r="G108" i="12"/>
  <c r="M108" i="12" s="1"/>
  <c r="I108" i="12"/>
  <c r="K108" i="12"/>
  <c r="O108" i="12"/>
  <c r="Q108" i="12"/>
  <c r="U108" i="12"/>
  <c r="U104" i="12" s="1"/>
  <c r="G111" i="12"/>
  <c r="G110" i="12"/>
  <c r="I60" i="1" s="1"/>
  <c r="I111" i="12"/>
  <c r="I110" i="12" s="1"/>
  <c r="K111" i="12"/>
  <c r="K110" i="12" s="1"/>
  <c r="O111" i="12"/>
  <c r="O110" i="12" s="1"/>
  <c r="Q111" i="12"/>
  <c r="Q110" i="12" s="1"/>
  <c r="U111" i="12"/>
  <c r="U110" i="12"/>
  <c r="G116" i="12"/>
  <c r="G115" i="12"/>
  <c r="I61" i="1" s="1"/>
  <c r="I116" i="12"/>
  <c r="I115" i="12" s="1"/>
  <c r="K116" i="12"/>
  <c r="K115" i="12" s="1"/>
  <c r="O116" i="12"/>
  <c r="O115" i="12" s="1"/>
  <c r="Q116" i="12"/>
  <c r="Q115" i="12" s="1"/>
  <c r="U116" i="12"/>
  <c r="U115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M28" i="12"/>
  <c r="M21" i="12"/>
  <c r="G72" i="12"/>
  <c r="I55" i="1" s="1"/>
  <c r="G60" i="12"/>
  <c r="I54" i="1" s="1"/>
  <c r="G28" i="12"/>
  <c r="I50" i="1" s="1"/>
  <c r="G21" i="12"/>
  <c r="I49" i="1" s="1"/>
  <c r="M116" i="12"/>
  <c r="M115" i="12" s="1"/>
  <c r="M111" i="12"/>
  <c r="M110" i="12" s="1"/>
  <c r="M105" i="12"/>
  <c r="M104" i="12" s="1"/>
  <c r="M97" i="12"/>
  <c r="M96" i="12" s="1"/>
  <c r="M90" i="12"/>
  <c r="M89" i="12" s="1"/>
  <c r="M87" i="12"/>
  <c r="M86" i="12" s="1"/>
  <c r="M56" i="12"/>
  <c r="M55" i="12" s="1"/>
  <c r="M48" i="12"/>
  <c r="M47" i="12" s="1"/>
  <c r="M42" i="12"/>
  <c r="M41" i="12" s="1"/>
  <c r="M9" i="12"/>
  <c r="M8" i="12" s="1"/>
  <c r="M72" i="12" l="1"/>
  <c r="F40" i="1"/>
  <c r="H39" i="1"/>
  <c r="H40" i="1" s="1"/>
  <c r="G96" i="12"/>
  <c r="I58" i="1" s="1"/>
  <c r="G55" i="12"/>
  <c r="I53" i="1" s="1"/>
  <c r="G8" i="12"/>
  <c r="G104" i="12"/>
  <c r="I59" i="1" s="1"/>
  <c r="G89" i="12"/>
  <c r="I57" i="1" s="1"/>
  <c r="I17" i="1" s="1"/>
  <c r="G47" i="12"/>
  <c r="I52" i="1" s="1"/>
  <c r="G23" i="1" l="1"/>
  <c r="G28" i="1"/>
  <c r="I39" i="1"/>
  <c r="I40" i="1" s="1"/>
  <c r="J39" i="1" s="1"/>
  <c r="J40" i="1" s="1"/>
  <c r="I47" i="1"/>
  <c r="G122" i="12"/>
  <c r="I62" i="1" l="1"/>
  <c r="I16" i="1"/>
  <c r="I21" i="1" s="1"/>
  <c r="G29" i="1"/>
  <c r="G2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<sst xmlns="http://schemas.openxmlformats.org/spreadsheetml/2006/main" count="509" uniqueCount="260">
  <si>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</si>
  <si>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</si>
  <si>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</si>
  <si>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</si>
  <si>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</si>
  <si>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</si>
  <si>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</si>
  <si>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</si>
  <si>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</si>
  <si>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</si>
  <si>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</si>
  <si>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</si>
  <si>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</si>
  <si>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</si>
  <si>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</si>
  <si>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</si>
  <si>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</si>
  <si>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</si>
  <si>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</si>
  <si>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</si>
  <si>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</si>
  <si>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</si>
  <si>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</si>
  <si>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</si>
  <si>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</si>
  <si>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</si>
  <si>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</si>
  <si>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</si>
  <si>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</si>
  <si>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</si>
  <si>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</si>
  <si>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</si>
  <si>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</si>
  <si>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</si>
  <si>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</si>
  <si>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</si>
  <si>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</si>
  <si>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</si>
  <si>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</si>
  <si>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</si>
  <si>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</si>
  <si>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</si>
  <si>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</si>
  <si>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Dačice</t>
  </si>
  <si>
    <t>Rozpočet:</t>
  </si>
  <si>
    <t>Misto</t>
  </si>
  <si>
    <t>Stavební úpravy administrativní budovy</t>
  </si>
  <si>
    <t>Město Dačice</t>
  </si>
  <si>
    <t>Krajířova 27/I</t>
  </si>
  <si>
    <t>380 13</t>
  </si>
  <si>
    <t>00246476</t>
  </si>
  <si>
    <t>CZ00246476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</si>
  <si>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</si>
  <si>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</si>
  <si>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</si>
  <si>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</si>
  <si>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</si>
  <si>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</si>
  <si>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</si>
  <si>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</si>
  <si>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</si>
  <si>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</si>
  <si>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</si>
  <si>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</si>
  <si>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</si>
  <si>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</si>
  <si>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</si>
  <si>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</si>
  <si>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</si>
  <si>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</si>
  <si>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</si>
  <si>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</si>
  <si>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</si>
  <si>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</si>
  <si>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</si>
  <si>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</si>
  <si>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</si>
  <si>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</si>
  <si>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</si>
  <si>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</si>
  <si>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771</t>
  </si>
  <si>
    <t>Podlahy z dlaždic a obklady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</si>
  <si>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</si>
  <si>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</si>
  <si>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</si>
  <si>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</si>
  <si>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</si>
  <si>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</si>
  <si>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</si>
  <si>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</si>
  <si>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</si>
  <si>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</si>
  <si>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</si>
  <si>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</si>
  <si>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</si>
  <si>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</si>
  <si>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</si>
  <si>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</si>
  <si>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</si>
  <si>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</si>
  <si>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</si>
  <si>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</si>
  <si>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</si>
  <si>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</si>
  <si>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</si>
  <si>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</si>
  <si>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</si>
  <si>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</si>
  <si>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</si>
  <si>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</si>
  <si>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</si>
  <si>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</si>
  <si>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</si>
  <si>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</si>
  <si>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</si>
  <si>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139601101R00</t>
  </si>
  <si>
    <t>Ruční výkop v hornině tř. 1 - 2, Stěrkopískový podsyp</t>
  </si>
  <si>
    <t>m3</t>
  </si>
  <si>
    <t>POL1_0</t>
  </si>
  <si>
    <t>(7,6*8,6)*0,15</t>
  </si>
  <si>
    <t>VV</t>
  </si>
  <si>
    <t>162201101R00</t>
  </si>
  <si>
    <t>Vodorovné přemístění výkopku z hor.1-4 do 20 m</t>
  </si>
  <si>
    <t>9,804+5,229</t>
  </si>
  <si>
    <t>167101101R00</t>
  </si>
  <si>
    <t>Nakládání výkopku z hor.1-4 v množství do 100 m3</t>
  </si>
  <si>
    <t>139601102R00</t>
  </si>
  <si>
    <t>Ruční výkop jam, v hornině tř. 3, Zhutněné lože</t>
  </si>
  <si>
    <t>(7,6*8,6)*0,08</t>
  </si>
  <si>
    <t/>
  </si>
  <si>
    <t>215901101R00</t>
  </si>
  <si>
    <t>Zhutnění podloží z hornin nesoudržných do 92% PS</t>
  </si>
  <si>
    <t>m2</t>
  </si>
  <si>
    <t>(7,6*8,6)</t>
  </si>
  <si>
    <t>342255024RT1</t>
  </si>
  <si>
    <t>Příčky z pórobetonových příčkovek tl. 10 cm, pevnostní třída P 2 - 500</t>
  </si>
  <si>
    <t>(8,1+6,4+1,6+1,9*3+1,85)*3,13-0,9*2,02-0,8*2,02*5</t>
  </si>
  <si>
    <t>347012021R00</t>
  </si>
  <si>
    <t>Předstěna SDK, desky tl. 12,5 mm, Vložená izolace tl. 50 mm</t>
  </si>
  <si>
    <t>0,175*4*3,0</t>
  </si>
  <si>
    <t>Obklad VZT SDK, desky tl. 12,5 mm, Vložená izolace tl. 50 mm</t>
  </si>
  <si>
    <t>3,0*2*0,3+0,3*0,3</t>
  </si>
  <si>
    <t>602011141RT1</t>
  </si>
  <si>
    <t>Štuk na stěnách vnitřní ručně, tloušťka vrstvy 2 mm</t>
  </si>
  <si>
    <t>Včetně úpravy povrchu bočních stupních dveří zaizolovaných pěnovým polystyrénem.</t>
  </si>
  <si>
    <t>POP</t>
  </si>
  <si>
    <t>(8,9+2,5+2,0+6,4)*3,1-0,9*2,02*2-0,8*2,02*3</t>
  </si>
  <si>
    <t>(1,2*2+1,9*2+1,85*4+0,9*4)*1,5-0,8*0,42*5</t>
  </si>
  <si>
    <t>(0,9*2+1,9*2)*1,3-0,8*0,22</t>
  </si>
  <si>
    <t>(2,05*2+1,9*2)*1,0</t>
  </si>
  <si>
    <t>1,48*2,15</t>
  </si>
  <si>
    <t>602011131RT1</t>
  </si>
  <si>
    <t>Stěrka s výztužnou síťovinou, prováděná ručně, tloušťka vrstvy 3 mm</t>
  </si>
  <si>
    <t>(10,0+2,5+1,85+0,9+1,65+6,4+2,05+1,85*3+1,2+2,0+1,6*2+1,9*4+0,9*6)*3,1</t>
  </si>
  <si>
    <t>-0,9*2,02*2-0,8*2,02*10</t>
  </si>
  <si>
    <t>611455531R00</t>
  </si>
  <si>
    <t>Oprava - omítka rýh ve stropech MC o šířce 15 cm</t>
  </si>
  <si>
    <t>(3,1*0,15*3)+(3,1*0,05*2)</t>
  </si>
  <si>
    <t>612453551R00</t>
  </si>
  <si>
    <t>Oprava - omítka rýh MC šířky 15 cm</t>
  </si>
  <si>
    <t>(5,6+3,3+6,25+3,35)*0,15+8,5*0,05</t>
  </si>
  <si>
    <t>612421131R00</t>
  </si>
  <si>
    <t>Oprava vápen.omítek stěn do 5 % pl. - štukových, Lokální opravy trhlin</t>
  </si>
  <si>
    <t>631571003R00</t>
  </si>
  <si>
    <t>Násyp ze štěrku 16 - 32,  zpevňující, Se zhutněním</t>
  </si>
  <si>
    <t>(7,6*8,6)*0,2</t>
  </si>
  <si>
    <t>631313611RT2</t>
  </si>
  <si>
    <t>Podkladní beton tl.  10 cm C 16/20, vyztužený sítí kari 150/5 x 150/5</t>
  </si>
  <si>
    <t>Včetně příložek kotvených na chem. maltu</t>
  </si>
  <si>
    <t>(7,6*8,6)*0,1+(8,6+7,1)*0,5*0,1</t>
  </si>
  <si>
    <t>631312611RT2</t>
  </si>
  <si>
    <t>Mazanina betonová tl. 6,5 cm C 16/20, vyztužená kari sítí 150/5 x 150/5</t>
  </si>
  <si>
    <t>(13,88+15,75+3,78+27,2+1,71+2,16+1,67+1,63 + 0,8*0,1*5+0,9*0,1)*0,065</t>
  </si>
  <si>
    <t>642942111RT3</t>
  </si>
  <si>
    <t>Osazení zárubní dveřních ocelových, pl. do 2,5 m2, včetně dodávky zárubně  70 x 197 x 11 cm</t>
  </si>
  <si>
    <t>kus</t>
  </si>
  <si>
    <t>642942111RT4</t>
  </si>
  <si>
    <t>Osazení zárubní dveřních ocelových, pl. do 2,5 m2, včetně dodávky zárubně  80 x 197 x 11 cm</t>
  </si>
  <si>
    <t>61160192</t>
  </si>
  <si>
    <t>Dveře vnitřní hladké plné 1 kříd. 80x197 lak C</t>
  </si>
  <si>
    <t>POL3_0</t>
  </si>
  <si>
    <t>61160162</t>
  </si>
  <si>
    <t>Dveře vnitřní hladké plné 1 kříd. 70x197 lak C</t>
  </si>
  <si>
    <t>962031133R00</t>
  </si>
  <si>
    <t>Bourání příček cihelných tl. 15 cm</t>
  </si>
  <si>
    <t>(8,1+5,6+6,25+3,32+0,3+2,4+3,3+0,15)*3,1</t>
  </si>
  <si>
    <t>-0,9*2,02*4-0,7*2,02*3</t>
  </si>
  <si>
    <t>962031132R00</t>
  </si>
  <si>
    <t>Bourání příček cihelných tl. 10 cm</t>
  </si>
  <si>
    <t>(1,5+0,3+0,3)*3,1</t>
  </si>
  <si>
    <t>-0,7*2,02*1</t>
  </si>
  <si>
    <t>965042141RT4</t>
  </si>
  <si>
    <t>Bourání podkladního betonu, sbíječka tl. betonu 10 cm</t>
  </si>
  <si>
    <t>(7,6*8,6)*0,1</t>
  </si>
  <si>
    <t>965042141RT3</t>
  </si>
  <si>
    <t>Bourání cementového potěru včetně nášlapné vrstvy, sbíječka tl. potěru 4 cm</t>
  </si>
  <si>
    <t>(13,88+17,03+10,50+15,68+1,53+3,74+1,88+1,35)*0,05</t>
  </si>
  <si>
    <t>968061125R00</t>
  </si>
  <si>
    <t>Vyvěšení dřevěných dveřních křídel pl. do 2 m2</t>
  </si>
  <si>
    <t>979081111R00</t>
  </si>
  <si>
    <t>Odvoz suti a vybour. hmot na skládku do 1 km, Včetně výkopku a štěrkopísku</t>
  </si>
  <si>
    <t>t</t>
  </si>
  <si>
    <t>59,729+0,689+30,066</t>
  </si>
  <si>
    <t>979081121R00</t>
  </si>
  <si>
    <t>Příplatek k odvozu za každý další 1 km, Včetně výkopku a štěrkopísku</t>
  </si>
  <si>
    <t>90,484*4</t>
  </si>
  <si>
    <t>979990101R00</t>
  </si>
  <si>
    <t>Poplatek za skládku suti - směs betonu a cihel, včetně štěrkopísku</t>
  </si>
  <si>
    <t>43,06+9,804*1,7</t>
  </si>
  <si>
    <t>979990121R00</t>
  </si>
  <si>
    <t>Poplatek za skládku suti , - asfaltové pásy, polystyrén</t>
  </si>
  <si>
    <t>199000005R00</t>
  </si>
  <si>
    <t>Poplatek za skládku zeminy 1- 4</t>
  </si>
  <si>
    <t>15,033*2,0</t>
  </si>
  <si>
    <t>979093111R00</t>
  </si>
  <si>
    <t>Uložení suti na skládku bez zhutnění, směs betonu, cihel, štěrkopísku</t>
  </si>
  <si>
    <t>Uložení suti na skládku bez zhutnění, asfaltové pásy, polystyrén</t>
  </si>
  <si>
    <t>Uložení suti na skládku bez zhutnění, zemina 1-4</t>
  </si>
  <si>
    <t>998011001R00</t>
  </si>
  <si>
    <t>Přesun hmot pro budovy zděné výšky do 6 m</t>
  </si>
  <si>
    <t>63,06593</t>
  </si>
  <si>
    <t>711141559RY2</t>
  </si>
  <si>
    <t>Izolace proti vlhk. vodorovná pásy přitavením, včetně dod. SBS modifikovaného asfaltového pasu</t>
  </si>
  <si>
    <t>Odolávající středními radonovému indexu.</t>
  </si>
  <si>
    <t>7,8*8,8</t>
  </si>
  <si>
    <t>711111011R00</t>
  </si>
  <si>
    <t>Izolace proti vlhk.vodor. nátěr asf.susp. za stud., Penetrace podkladu</t>
  </si>
  <si>
    <t>7,6*8,6</t>
  </si>
  <si>
    <t>711212002RT6</t>
  </si>
  <si>
    <t>Stěrka hydroizolační těsnicí hmotou, Umývárna - muži</t>
  </si>
  <si>
    <t>713100823R00</t>
  </si>
  <si>
    <t>Odstr. tepelné izolace, hydroizolace,  polystyrén tl. 5 cm</t>
  </si>
  <si>
    <t>(13,88+17,03+10,50+15,68+1,53+3,74+1,88+1,35)</t>
  </si>
  <si>
    <t>713120080RA0</t>
  </si>
  <si>
    <t>Separační fólie PE</t>
  </si>
  <si>
    <t>POL2_0</t>
  </si>
  <si>
    <t>(13,88+15,75+3,78+27,2+1,71+2,16+1,67+1,63) + 0,8*0,1*5+0,9*0,1</t>
  </si>
  <si>
    <t>713121111RV1</t>
  </si>
  <si>
    <t>Izolace tepelná podlah na sucho, EPS 100 Z, včetně dodávky polystyren tl. 50 mm</t>
  </si>
  <si>
    <t>771575014RAA</t>
  </si>
  <si>
    <t>Dlažba do tmele 30 x 30 cm, vč. penetrace podklad, dodávky dlažby, spár. homoty, lepidla</t>
  </si>
  <si>
    <t>13,88+3,78+1,71+2,16+1,67+1,63+15,75+27,2</t>
  </si>
  <si>
    <t>Oprava dlažby do tmele 30 x 30 cm, V prostoru chodby 2.NP</t>
  </si>
  <si>
    <t>771475014RV2</t>
  </si>
  <si>
    <t>Obklad soklíků keram.rovných, tmel,výška 10 cm, Včetně dodávky spár. hmoty, lepidla, dlažby</t>
  </si>
  <si>
    <t>m</t>
  </si>
  <si>
    <t>6,3+8,9+0,4*3+4,3+6,4+2,0+2,5-0,9-0,8</t>
  </si>
  <si>
    <t>781475115RA0</t>
  </si>
  <si>
    <t>Obklad vnitřní keram., do tmele, 30 x 30 cm</t>
  </si>
  <si>
    <t>(1,2*2+1,9*2+1,85*4+0,9*4)*1,8-0,8*1,8*5</t>
  </si>
  <si>
    <t>(0,9*2+1,9*2)*1,5-0,8*1,5</t>
  </si>
  <si>
    <t>(2,05*2+1,9*2)*2,1-0,8*2,02</t>
  </si>
  <si>
    <t>784450025RA0</t>
  </si>
  <si>
    <t>Malba ze směsi, penetrace 1x, bílá 2x</t>
  </si>
  <si>
    <t>1,705+3,20+92,02</t>
  </si>
  <si>
    <t>(6,25+8,9+0,8+4,3+9,25+3,0)*3,0-1,2*1,8*3-1,0*2,02-0,9*2,02*2-1,55*2,0</t>
  </si>
  <si>
    <t>13,88+15,75+3,78+27,20+1,71+2,16+1,67+1,63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</si>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</sst>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4" fillId="0" borderId="0" xfId="0" applyFont="1" applyAlignment="1">
      <alignment horizontal="left"/>
    </xf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10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3" xfId="0" applyNumberFormat="1" applyBorder="1"/>
    <xf numFmtId="3" fontId="0" fillId="5" borderId="24" xfId="0" applyNumberFormat="1" applyFill="1" applyBorder="1" applyAlignment="1"/>
    <xf numFmtId="3" fontId="7" fillId="3" borderId="25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3" fontId="0" fillId="0" borderId="27" xfId="0" applyNumberFormat="1" applyBorder="1" applyAlignment="1"/>
    <xf numFmtId="3" fontId="0" fillId="0" borderId="28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6" xfId="0" applyNumberFormat="1" applyFont="1" applyFill="1" applyBorder="1" applyAlignment="1">
      <alignment horizontal="center" vertical="center" wrapText="1" shrinkToFit="1"/>
    </xf>
    <xf numFmtId="3" fontId="7" fillId="3" borderId="26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5" borderId="24" xfId="0" applyNumberFormat="1" applyFill="1" applyBorder="1" applyAlignment="1">
      <alignment wrapText="1" shrinkToFit="1"/>
    </xf>
    <xf numFmtId="3" fontId="0" fillId="5" borderId="24" xfId="0" applyNumberFormat="1" applyFill="1" applyBorder="1" applyAlignment="1">
      <alignment shrinkToFit="1"/>
    </xf>
    <xf numFmtId="0" fontId="4" fillId="3" borderId="30" xfId="0" applyFont="1" applyFill="1" applyBorder="1" applyAlignment="1">
      <alignment horizontal="left" vertical="center" indent="1"/>
    </xf>
    <xf numFmtId="0" fontId="5" fillId="3" borderId="31" xfId="0" applyFont="1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4" fontId="4" fillId="3" borderId="31" xfId="0" applyNumberFormat="1" applyFont="1" applyFill="1" applyBorder="1" applyAlignment="1">
      <alignment horizontal="left" vertical="center"/>
    </xf>
    <xf numFmtId="49" fontId="0" fillId="3" borderId="32" xfId="0" applyNumberFormat="1" applyFill="1" applyBorder="1" applyAlignment="1">
      <alignment horizontal="left" vertical="center"/>
    </xf>
    <xf numFmtId="0" fontId="0" fillId="3" borderId="31" xfId="0" applyFill="1" applyBorder="1"/>
    <xf numFmtId="49" fontId="8" fillId="3" borderId="32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49" fontId="7" fillId="0" borderId="23" xfId="0" applyNumberFormat="1" applyFont="1" applyBorder="1" applyAlignment="1">
      <alignment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7" fillId="5" borderId="8" xfId="0" applyFont="1" applyFill="1" applyBorder="1"/>
    <xf numFmtId="0" fontId="7" fillId="5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4" fontId="7" fillId="5" borderId="36" xfId="0" applyNumberFormat="1" applyFont="1" applyFill="1" applyBorder="1" applyAlignment="1">
      <alignment horizontal="center"/>
    </xf>
    <xf numFmtId="4" fontId="7" fillId="5" borderId="36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3" borderId="43" xfId="0" applyFill="1" applyBorder="1"/>
    <xf numFmtId="49" fontId="0" fillId="3" borderId="44" xfId="0" applyNumberFormat="1" applyFill="1" applyBorder="1" applyAlignment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33" xfId="0" applyFill="1" applyBorder="1"/>
    <xf numFmtId="0" fontId="16" fillId="0" borderId="0" xfId="0" applyFont="1"/>
    <xf numFmtId="0" fontId="16" fillId="0" borderId="23" xfId="0" applyFont="1" applyBorder="1" applyAlignment="1">
      <alignment vertical="top"/>
    </xf>
    <xf numFmtId="0" fontId="0" fillId="3" borderId="8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6" fillId="0" borderId="23" xfId="0" applyNumberFormat="1" applyFont="1" applyBorder="1" applyAlignment="1">
      <alignment vertical="top"/>
    </xf>
    <xf numFmtId="0" fontId="0" fillId="3" borderId="8" xfId="0" applyNumberFormat="1" applyFill="1" applyBorder="1" applyAlignment="1">
      <alignment vertical="top"/>
    </xf>
    <xf numFmtId="0" fontId="16" fillId="0" borderId="35" xfId="0" applyFont="1" applyBorder="1" applyAlignment="1">
      <alignment vertical="top" shrinkToFit="1"/>
    </xf>
    <xf numFmtId="0" fontId="16" fillId="0" borderId="23" xfId="0" applyFont="1" applyBorder="1" applyAlignment="1">
      <alignment vertical="top" shrinkToFit="1"/>
    </xf>
    <xf numFmtId="0" fontId="17" fillId="0" borderId="35" xfId="0" applyNumberFormat="1" applyFont="1" applyBorder="1" applyAlignment="1">
      <alignment vertical="top" wrapText="1" shrinkToFit="1"/>
    </xf>
    <xf numFmtId="0" fontId="0" fillId="3" borderId="36" xfId="0" applyFill="1" applyBorder="1" applyAlignment="1">
      <alignment vertical="top" shrinkToFit="1"/>
    </xf>
    <xf numFmtId="0" fontId="0" fillId="3" borderId="8" xfId="0" applyFill="1" applyBorder="1" applyAlignment="1">
      <alignment vertical="top" shrinkToFit="1"/>
    </xf>
    <xf numFmtId="172" fontId="16" fillId="0" borderId="35" xfId="0" applyNumberFormat="1" applyFont="1" applyBorder="1" applyAlignment="1">
      <alignment vertical="top" shrinkToFit="1"/>
    </xf>
    <xf numFmtId="172" fontId="17" fillId="0" borderId="35" xfId="0" applyNumberFormat="1" applyFont="1" applyBorder="1" applyAlignment="1">
      <alignment vertical="top" wrapText="1" shrinkToFit="1"/>
    </xf>
    <xf numFmtId="172" fontId="0" fillId="3" borderId="36" xfId="0" applyNumberFormat="1" applyFill="1" applyBorder="1" applyAlignment="1">
      <alignment vertical="top" shrinkToFit="1"/>
    </xf>
    <xf numFmtId="4" fontId="16" fillId="4" borderId="35" xfId="0" applyNumberFormat="1" applyFont="1" applyFill="1" applyBorder="1" applyAlignment="1" applyProtection="1">
      <alignment vertical="top" shrinkToFit="1"/>
      <protection locked="0"/>
    </xf>
    <xf numFmtId="4" fontId="16" fillId="0" borderId="35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172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8" xfId="0" applyNumberFormat="1" applyFont="1" applyBorder="1" applyAlignment="1">
      <alignment vertical="top"/>
    </xf>
    <xf numFmtId="0" fontId="17" fillId="0" borderId="36" xfId="0" applyNumberFormat="1" applyFont="1" applyBorder="1" applyAlignment="1">
      <alignment vertical="top" wrapText="1" shrinkToFit="1"/>
    </xf>
    <xf numFmtId="172" fontId="17" fillId="0" borderId="36" xfId="0" applyNumberFormat="1" applyFont="1" applyBorder="1" applyAlignment="1">
      <alignment vertical="top" wrapText="1" shrinkToFit="1"/>
    </xf>
    <xf numFmtId="4" fontId="16" fillId="0" borderId="36" xfId="0" applyNumberFormat="1" applyFont="1" applyBorder="1" applyAlignment="1">
      <alignment vertical="top" shrinkToFit="1"/>
    </xf>
    <xf numFmtId="0" fontId="16" fillId="0" borderId="36" xfId="0" applyFont="1" applyBorder="1" applyAlignment="1">
      <alignment vertical="top" shrinkToFit="1"/>
    </xf>
    <xf numFmtId="0" fontId="16" fillId="0" borderId="8" xfId="0" applyFont="1" applyBorder="1" applyAlignment="1">
      <alignment vertical="top" shrinkToFit="1"/>
    </xf>
    <xf numFmtId="0" fontId="8" fillId="3" borderId="12" xfId="0" applyFont="1" applyFill="1" applyBorder="1" applyAlignment="1">
      <alignment vertical="top"/>
    </xf>
    <xf numFmtId="49" fontId="8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vertical="top"/>
    </xf>
    <xf numFmtId="4" fontId="8" fillId="3" borderId="19" xfId="0" applyNumberFormat="1" applyFont="1" applyFill="1" applyBorder="1" applyAlignment="1">
      <alignment vertical="top"/>
    </xf>
    <xf numFmtId="0" fontId="16" fillId="0" borderId="35" xfId="0" applyNumberFormat="1" applyFont="1" applyBorder="1" applyAlignment="1">
      <alignment horizontal="left" vertical="top" wrapText="1"/>
    </xf>
    <xf numFmtId="0" fontId="17" fillId="0" borderId="35" xfId="0" quotePrefix="1" applyNumberFormat="1" applyFont="1" applyBorder="1" applyAlignment="1">
      <alignment horizontal="left" vertical="top" wrapText="1"/>
    </xf>
    <xf numFmtId="0" fontId="0" fillId="3" borderId="36" xfId="0" applyNumberFormat="1" applyFill="1" applyBorder="1" applyAlignment="1">
      <alignment horizontal="left" vertical="top" wrapText="1"/>
    </xf>
    <xf numFmtId="0" fontId="17" fillId="0" borderId="36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6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6" xfId="0" applyNumberFormat="1" applyFont="1" applyFill="1" applyBorder="1" applyAlignment="1"/>
    <xf numFmtId="4" fontId="7" fillId="0" borderId="35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9" xfId="0" applyNumberFormat="1" applyBorder="1"/>
    <xf numFmtId="3" fontId="0" fillId="0" borderId="9" xfId="0" applyNumberFormat="1" applyBorder="1" applyAlignment="1">
      <alignment wrapText="1"/>
    </xf>
    <xf numFmtId="3" fontId="0" fillId="5" borderId="27" xfId="0" applyNumberFormat="1" applyFill="1" applyBorder="1"/>
    <xf numFmtId="3" fontId="0" fillId="5" borderId="9" xfId="0" applyNumberFormat="1" applyFill="1" applyBorder="1"/>
    <xf numFmtId="3" fontId="0" fillId="5" borderId="29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49" fontId="6" fillId="3" borderId="15" xfId="0" applyNumberFormat="1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2" fillId="3" borderId="31" xfId="0" applyNumberFormat="1" applyFont="1" applyFill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 indent="1"/>
    </xf>
    <xf numFmtId="2" fontId="12" fillId="3" borderId="31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8" fillId="0" borderId="2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4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52" xfId="0" applyFill="1" applyBorder="1" applyAlignment="1" applyProtection="1">
      <alignment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48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53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SUMIF(F47:F61,A16,I47:I61)+SUMIF(F47:F61,"PSU",I47:I61)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SUMIF(F47:F61,A17,I47:I61)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SUMIF(F47:F61,A18,I47:I61)</f>
        <v>0</v>
      </c>
      <c r="J18" s="221"/>
    </row>
    <row r="19" spans="1:10" ht="23.25" customHeight="1" x14ac:dyDescent="0.2">
      <c r="A19" s="141" t="s">
        <v>86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SUMIF(F47:F61,A19,I47:I61)</f>
        <v>0</v>
      </c>
      <c r="J19" s="221"/>
    </row>
    <row r="20" spans="1:10" ht="23.25" customHeight="1" x14ac:dyDescent="0.2">
      <c r="A20" s="141" t="s">
        <v>87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SUMIF(F47:F61,A20,I47:I61)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43048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07"/>
      <c r="D39" s="208"/>
      <c r="E39" s="208"/>
      <c r="F39" s="108">
        <f>' Pol'!AC122</f>
        <v>0</v>
      </c>
      <c r="G39" s="109">
        <f>' Pol'!AD122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52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54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56</v>
      </c>
      <c r="C47" s="214" t="s">
        <v>57</v>
      </c>
      <c r="D47" s="215"/>
      <c r="E47" s="215"/>
      <c r="F47" s="132" t="s">
        <v>23</v>
      </c>
      <c r="G47" s="133"/>
      <c r="H47" s="133"/>
      <c r="I47" s="213">
        <f>' Pol'!G8</f>
        <v>0</v>
      </c>
      <c r="J47" s="213"/>
    </row>
    <row r="48" spans="1:10" ht="25.5" customHeight="1" x14ac:dyDescent="0.2">
      <c r="A48" s="122"/>
      <c r="B48" s="124" t="s">
        <v>58</v>
      </c>
      <c r="C48" s="205" t="s">
        <v>59</v>
      </c>
      <c r="D48" s="206"/>
      <c r="E48" s="206"/>
      <c r="F48" s="134" t="s">
        <v>23</v>
      </c>
      <c r="G48" s="135"/>
      <c r="H48" s="135"/>
      <c r="I48" s="204">
        <f>' Pol'!G18</f>
        <v>0</v>
      </c>
      <c r="J48" s="204"/>
    </row>
    <row r="49" spans="1:10" ht="25.5" customHeight="1" x14ac:dyDescent="0.2">
      <c r="A49" s="122"/>
      <c r="B49" s="124" t="s">
        <v>60</v>
      </c>
      <c r="C49" s="205" t="s">
        <v>61</v>
      </c>
      <c r="D49" s="206"/>
      <c r="E49" s="206"/>
      <c r="F49" s="134" t="s">
        <v>23</v>
      </c>
      <c r="G49" s="135"/>
      <c r="H49" s="135"/>
      <c r="I49" s="204">
        <f>' Pol'!G21</f>
        <v>0</v>
      </c>
      <c r="J49" s="204"/>
    </row>
    <row r="50" spans="1:10" ht="25.5" customHeight="1" x14ac:dyDescent="0.2">
      <c r="A50" s="122"/>
      <c r="B50" s="124" t="s">
        <v>62</v>
      </c>
      <c r="C50" s="205" t="s">
        <v>63</v>
      </c>
      <c r="D50" s="206"/>
      <c r="E50" s="206"/>
      <c r="F50" s="134" t="s">
        <v>23</v>
      </c>
      <c r="G50" s="135"/>
      <c r="H50" s="135"/>
      <c r="I50" s="204">
        <f>' Pol'!G28</f>
        <v>0</v>
      </c>
      <c r="J50" s="204"/>
    </row>
    <row r="51" spans="1:10" ht="25.5" customHeight="1" x14ac:dyDescent="0.2">
      <c r="A51" s="122"/>
      <c r="B51" s="124" t="s">
        <v>64</v>
      </c>
      <c r="C51" s="205" t="s">
        <v>65</v>
      </c>
      <c r="D51" s="206"/>
      <c r="E51" s="206"/>
      <c r="F51" s="134" t="s">
        <v>23</v>
      </c>
      <c r="G51" s="135"/>
      <c r="H51" s="135"/>
      <c r="I51" s="204">
        <f>' Pol'!G41</f>
        <v>0</v>
      </c>
      <c r="J51" s="204"/>
    </row>
    <row r="52" spans="1:10" ht="25.5" customHeight="1" x14ac:dyDescent="0.2">
      <c r="A52" s="122"/>
      <c r="B52" s="124" t="s">
        <v>66</v>
      </c>
      <c r="C52" s="205" t="s">
        <v>67</v>
      </c>
      <c r="D52" s="206"/>
      <c r="E52" s="206"/>
      <c r="F52" s="134" t="s">
        <v>23</v>
      </c>
      <c r="G52" s="135"/>
      <c r="H52" s="135"/>
      <c r="I52" s="204">
        <f>' Pol'!G47</f>
        <v>0</v>
      </c>
      <c r="J52" s="204"/>
    </row>
    <row r="53" spans="1:10" ht="25.5" customHeight="1" x14ac:dyDescent="0.2">
      <c r="A53" s="122"/>
      <c r="B53" s="124" t="s">
        <v>68</v>
      </c>
      <c r="C53" s="205" t="s">
        <v>69</v>
      </c>
      <c r="D53" s="206"/>
      <c r="E53" s="206"/>
      <c r="F53" s="134" t="s">
        <v>23</v>
      </c>
      <c r="G53" s="135"/>
      <c r="H53" s="135"/>
      <c r="I53" s="204">
        <f>' Pol'!G55</f>
        <v>0</v>
      </c>
      <c r="J53" s="204"/>
    </row>
    <row r="54" spans="1:10" ht="25.5" customHeight="1" x14ac:dyDescent="0.2">
      <c r="A54" s="122"/>
      <c r="B54" s="124" t="s">
        <v>70</v>
      </c>
      <c r="C54" s="205" t="s">
        <v>71</v>
      </c>
      <c r="D54" s="206"/>
      <c r="E54" s="206"/>
      <c r="F54" s="134" t="s">
        <v>23</v>
      </c>
      <c r="G54" s="135"/>
      <c r="H54" s="135"/>
      <c r="I54" s="204">
        <f>' Pol'!G60</f>
        <v>0</v>
      </c>
      <c r="J54" s="204"/>
    </row>
    <row r="55" spans="1:10" ht="25.5" customHeight="1" x14ac:dyDescent="0.2">
      <c r="A55" s="122"/>
      <c r="B55" s="124" t="s">
        <v>72</v>
      </c>
      <c r="C55" s="205" t="s">
        <v>73</v>
      </c>
      <c r="D55" s="206"/>
      <c r="E55" s="206"/>
      <c r="F55" s="134" t="s">
        <v>23</v>
      </c>
      <c r="G55" s="135"/>
      <c r="H55" s="135"/>
      <c r="I55" s="204">
        <f>' Pol'!G72</f>
        <v>0</v>
      </c>
      <c r="J55" s="204"/>
    </row>
    <row r="56" spans="1:10" ht="25.5" customHeight="1" x14ac:dyDescent="0.2">
      <c r="A56" s="122"/>
      <c r="B56" s="124" t="s">
        <v>74</v>
      </c>
      <c r="C56" s="205" t="s">
        <v>75</v>
      </c>
      <c r="D56" s="206"/>
      <c r="E56" s="206"/>
      <c r="F56" s="134" t="s">
        <v>23</v>
      </c>
      <c r="G56" s="135"/>
      <c r="H56" s="135"/>
      <c r="I56" s="204">
        <f>' Pol'!G86</f>
        <v>0</v>
      </c>
      <c r="J56" s="204"/>
    </row>
    <row r="57" spans="1:10" ht="25.5" customHeight="1" x14ac:dyDescent="0.2">
      <c r="A57" s="122"/>
      <c r="B57" s="124" t="s">
        <v>76</v>
      </c>
      <c r="C57" s="205" t="s">
        <v>77</v>
      </c>
      <c r="D57" s="206"/>
      <c r="E57" s="206"/>
      <c r="F57" s="134" t="s">
        <v>24</v>
      </c>
      <c r="G57" s="135"/>
      <c r="H57" s="135"/>
      <c r="I57" s="204">
        <f>' Pol'!G89</f>
        <v>0</v>
      </c>
      <c r="J57" s="204"/>
    </row>
    <row r="58" spans="1:10" ht="25.5" customHeight="1" x14ac:dyDescent="0.2">
      <c r="A58" s="122"/>
      <c r="B58" s="124" t="s">
        <v>78</v>
      </c>
      <c r="C58" s="205" t="s">
        <v>79</v>
      </c>
      <c r="D58" s="206"/>
      <c r="E58" s="206"/>
      <c r="F58" s="134" t="s">
        <v>24</v>
      </c>
      <c r="G58" s="135"/>
      <c r="H58" s="135"/>
      <c r="I58" s="204">
        <f>' Pol'!G96</f>
        <v>0</v>
      </c>
      <c r="J58" s="204"/>
    </row>
    <row r="59" spans="1:10" ht="25.5" customHeight="1" x14ac:dyDescent="0.2">
      <c r="A59" s="122"/>
      <c r="B59" s="124" t="s">
        <v>80</v>
      </c>
      <c r="C59" s="205" t="s">
        <v>81</v>
      </c>
      <c r="D59" s="206"/>
      <c r="E59" s="206"/>
      <c r="F59" s="134" t="s">
        <v>24</v>
      </c>
      <c r="G59" s="135"/>
      <c r="H59" s="135"/>
      <c r="I59" s="204">
        <f>' Pol'!G104</f>
        <v>0</v>
      </c>
      <c r="J59" s="204"/>
    </row>
    <row r="60" spans="1:10" ht="25.5" customHeight="1" x14ac:dyDescent="0.2">
      <c r="A60" s="122"/>
      <c r="B60" s="124" t="s">
        <v>82</v>
      </c>
      <c r="C60" s="205" t="s">
        <v>83</v>
      </c>
      <c r="D60" s="206"/>
      <c r="E60" s="206"/>
      <c r="F60" s="134" t="s">
        <v>24</v>
      </c>
      <c r="G60" s="135"/>
      <c r="H60" s="135"/>
      <c r="I60" s="204">
        <f>' Pol'!G110</f>
        <v>0</v>
      </c>
      <c r="J60" s="204"/>
    </row>
    <row r="61" spans="1:10" ht="25.5" customHeight="1" x14ac:dyDescent="0.2">
      <c r="A61" s="122"/>
      <c r="B61" s="131" t="s">
        <v>84</v>
      </c>
      <c r="C61" s="201" t="s">
        <v>85</v>
      </c>
      <c r="D61" s="202"/>
      <c r="E61" s="202"/>
      <c r="F61" s="136" t="s">
        <v>24</v>
      </c>
      <c r="G61" s="137"/>
      <c r="H61" s="137"/>
      <c r="I61" s="200">
        <f>' Pol'!G115</f>
        <v>0</v>
      </c>
      <c r="J61" s="200"/>
    </row>
    <row r="62" spans="1:10" ht="25.5" customHeight="1" x14ac:dyDescent="0.2">
      <c r="A62" s="123"/>
      <c r="B62" s="127" t="s">
        <v>1</v>
      </c>
      <c r="C62" s="127"/>
      <c r="D62" s="128"/>
      <c r="E62" s="128"/>
      <c r="F62" s="138"/>
      <c r="G62" s="139"/>
      <c r="H62" s="139"/>
      <c r="I62" s="203">
        <f>SUM(I47:I61)</f>
        <v>0</v>
      </c>
      <c r="J62" s="203"/>
    </row>
    <row r="63" spans="1:10" x14ac:dyDescent="0.2">
      <c r="F63" s="140"/>
      <c r="G63" s="96"/>
      <c r="H63" s="140"/>
      <c r="I63" s="96"/>
      <c r="J63" s="96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</sheetData>
  <sheetProtection password="C7DC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G15:H15"/>
    <mergeCell ref="I15:J15"/>
    <mergeCell ref="E16:F16"/>
    <mergeCell ref="D12:G12"/>
    <mergeCell ref="D13:G13"/>
    <mergeCell ref="D3:J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I46:J46"/>
    <mergeCell ref="I47:J47"/>
    <mergeCell ref="C47:E47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2"/>
  <sheetViews>
    <sheetView topLeftCell="A27" workbookViewId="0">
      <selection activeCell="Z13" sqref="Z13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0" t="s">
        <v>6</v>
      </c>
      <c r="B1" s="270"/>
      <c r="C1" s="270"/>
      <c r="D1" s="270"/>
      <c r="E1" s="270"/>
      <c r="F1" s="270"/>
      <c r="G1" s="270"/>
      <c r="AE1" t="s">
        <v>89</v>
      </c>
    </row>
    <row r="2" spans="1:60" ht="24.95" customHeight="1" x14ac:dyDescent="0.2">
      <c r="A2" s="145" t="s">
        <v>88</v>
      </c>
      <c r="B2" s="143"/>
      <c r="C2" s="271" t="s">
        <v>46</v>
      </c>
      <c r="D2" s="272"/>
      <c r="E2" s="272"/>
      <c r="F2" s="272"/>
      <c r="G2" s="273"/>
      <c r="AE2" t="s">
        <v>90</v>
      </c>
    </row>
    <row r="3" spans="1:60" ht="24.95" customHeight="1" x14ac:dyDescent="0.2">
      <c r="A3" s="146" t="s">
        <v>7</v>
      </c>
      <c r="B3" s="144"/>
      <c r="C3" s="274" t="s">
        <v>43</v>
      </c>
      <c r="D3" s="275"/>
      <c r="E3" s="275"/>
      <c r="F3" s="275"/>
      <c r="G3" s="276"/>
      <c r="AE3" t="s">
        <v>91</v>
      </c>
    </row>
    <row r="4" spans="1:60" ht="24.95" hidden="1" customHeight="1" x14ac:dyDescent="0.2">
      <c r="A4" s="146" t="s">
        <v>8</v>
      </c>
      <c r="B4" s="144"/>
      <c r="C4" s="274"/>
      <c r="D4" s="275"/>
      <c r="E4" s="275"/>
      <c r="F4" s="275"/>
      <c r="G4" s="276"/>
      <c r="AE4" t="s">
        <v>92</v>
      </c>
    </row>
    <row r="5" spans="1:60" hidden="1" x14ac:dyDescent="0.2">
      <c r="A5" s="147" t="s">
        <v>93</v>
      </c>
      <c r="B5" s="148"/>
      <c r="C5" s="149"/>
      <c r="D5" s="150"/>
      <c r="E5" s="150"/>
      <c r="F5" s="150"/>
      <c r="G5" s="151"/>
      <c r="AE5" t="s">
        <v>94</v>
      </c>
    </row>
    <row r="7" spans="1:60" ht="38.25" x14ac:dyDescent="0.2">
      <c r="A7" s="157" t="s">
        <v>95</v>
      </c>
      <c r="B7" s="158" t="s">
        <v>96</v>
      </c>
      <c r="C7" s="158" t="s">
        <v>97</v>
      </c>
      <c r="D7" s="157" t="s">
        <v>98</v>
      </c>
      <c r="E7" s="157" t="s">
        <v>99</v>
      </c>
      <c r="F7" s="152" t="s">
        <v>100</v>
      </c>
      <c r="G7" s="174" t="s">
        <v>28</v>
      </c>
      <c r="H7" s="175" t="s">
        <v>29</v>
      </c>
      <c r="I7" s="175" t="s">
        <v>101</v>
      </c>
      <c r="J7" s="175" t="s">
        <v>30</v>
      </c>
      <c r="K7" s="175" t="s">
        <v>102</v>
      </c>
      <c r="L7" s="175" t="s">
        <v>103</v>
      </c>
      <c r="M7" s="175" t="s">
        <v>104</v>
      </c>
      <c r="N7" s="175" t="s">
        <v>105</v>
      </c>
      <c r="O7" s="175" t="s">
        <v>106</v>
      </c>
      <c r="P7" s="175" t="s">
        <v>107</v>
      </c>
      <c r="Q7" s="175" t="s">
        <v>108</v>
      </c>
      <c r="R7" s="175" t="s">
        <v>109</v>
      </c>
      <c r="S7" s="175" t="s">
        <v>110</v>
      </c>
      <c r="T7" s="175" t="s">
        <v>111</v>
      </c>
      <c r="U7" s="160" t="s">
        <v>112</v>
      </c>
    </row>
    <row r="8" spans="1:60" x14ac:dyDescent="0.2">
      <c r="A8" s="176" t="s">
        <v>113</v>
      </c>
      <c r="B8" s="177" t="s">
        <v>56</v>
      </c>
      <c r="C8" s="178" t="s">
        <v>57</v>
      </c>
      <c r="D8" s="159"/>
      <c r="E8" s="179"/>
      <c r="F8" s="180"/>
      <c r="G8" s="180">
        <f>SUMIF(AE9:AE17,"&lt;&gt;NOR",G9:G17)</f>
        <v>0</v>
      </c>
      <c r="H8" s="180"/>
      <c r="I8" s="180">
        <f>SUM(I9:I17)</f>
        <v>0</v>
      </c>
      <c r="J8" s="180"/>
      <c r="K8" s="180">
        <f>SUM(K9:K17)</f>
        <v>0</v>
      </c>
      <c r="L8" s="180"/>
      <c r="M8" s="180">
        <f>SUM(M9:M17)</f>
        <v>0</v>
      </c>
      <c r="N8" s="159"/>
      <c r="O8" s="159">
        <f>SUM(O9:O17)</f>
        <v>0</v>
      </c>
      <c r="P8" s="159"/>
      <c r="Q8" s="159">
        <f>SUM(Q9:Q17)</f>
        <v>0</v>
      </c>
      <c r="R8" s="159"/>
      <c r="S8" s="159"/>
      <c r="T8" s="176"/>
      <c r="U8" s="159">
        <f>SUM(U9:U17)</f>
        <v>52.42</v>
      </c>
      <c r="AE8" t="s">
        <v>114</v>
      </c>
    </row>
    <row r="9" spans="1:60" ht="22.5" outlineLevel="1" x14ac:dyDescent="0.2">
      <c r="A9" s="154">
        <v>1</v>
      </c>
      <c r="B9" s="161" t="s">
        <v>115</v>
      </c>
      <c r="C9" s="192" t="s">
        <v>116</v>
      </c>
      <c r="D9" s="163" t="s">
        <v>117</v>
      </c>
      <c r="E9" s="168">
        <v>9.8040000000000003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2.33</v>
      </c>
      <c r="U9" s="163">
        <f>ROUND(E9*T9,2)</f>
        <v>22.84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1"/>
      <c r="C10" s="193" t="s">
        <v>119</v>
      </c>
      <c r="D10" s="165"/>
      <c r="E10" s="169">
        <v>9.8040000000000003</v>
      </c>
      <c r="F10" s="172"/>
      <c r="G10" s="172"/>
      <c r="H10" s="172"/>
      <c r="I10" s="172"/>
      <c r="J10" s="172"/>
      <c r="K10" s="172"/>
      <c r="L10" s="172"/>
      <c r="M10" s="172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120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2</v>
      </c>
      <c r="B11" s="161" t="s">
        <v>121</v>
      </c>
      <c r="C11" s="192" t="s">
        <v>122</v>
      </c>
      <c r="D11" s="163" t="s">
        <v>117</v>
      </c>
      <c r="E11" s="168">
        <v>15.032999999999999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0.09</v>
      </c>
      <c r="U11" s="163">
        <f>ROUND(E11*T11,2)</f>
        <v>1.35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1"/>
      <c r="C12" s="193" t="s">
        <v>123</v>
      </c>
      <c r="D12" s="165"/>
      <c r="E12" s="169">
        <v>15.032999999999999</v>
      </c>
      <c r="F12" s="172"/>
      <c r="G12" s="172"/>
      <c r="H12" s="172"/>
      <c r="I12" s="172"/>
      <c r="J12" s="172"/>
      <c r="K12" s="172"/>
      <c r="L12" s="172"/>
      <c r="M12" s="172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120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3</v>
      </c>
      <c r="B13" s="161" t="s">
        <v>124</v>
      </c>
      <c r="C13" s="192" t="s">
        <v>125</v>
      </c>
      <c r="D13" s="163" t="s">
        <v>117</v>
      </c>
      <c r="E13" s="168">
        <v>15.032999999999999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0.65</v>
      </c>
      <c r="U13" s="163">
        <f>ROUND(E13*T13,2)</f>
        <v>9.77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1"/>
      <c r="C14" s="193" t="s">
        <v>123</v>
      </c>
      <c r="D14" s="165"/>
      <c r="E14" s="169">
        <v>15.032999999999999</v>
      </c>
      <c r="F14" s="172"/>
      <c r="G14" s="172"/>
      <c r="H14" s="172"/>
      <c r="I14" s="172"/>
      <c r="J14" s="172"/>
      <c r="K14" s="172"/>
      <c r="L14" s="172"/>
      <c r="M14" s="172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120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4</v>
      </c>
      <c r="B15" s="161" t="s">
        <v>126</v>
      </c>
      <c r="C15" s="192" t="s">
        <v>127</v>
      </c>
      <c r="D15" s="163" t="s">
        <v>117</v>
      </c>
      <c r="E15" s="168">
        <v>5.2287999999999997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3.53</v>
      </c>
      <c r="U15" s="163">
        <f>ROUND(E15*T15,2)</f>
        <v>18.46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1"/>
      <c r="C16" s="193" t="s">
        <v>128</v>
      </c>
      <c r="D16" s="165"/>
      <c r="E16" s="169">
        <v>5.2287999999999997</v>
      </c>
      <c r="F16" s="172"/>
      <c r="G16" s="172"/>
      <c r="H16" s="172"/>
      <c r="I16" s="172"/>
      <c r="J16" s="172"/>
      <c r="K16" s="172"/>
      <c r="L16" s="172"/>
      <c r="M16" s="172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1"/>
      <c r="C17" s="193" t="s">
        <v>129</v>
      </c>
      <c r="D17" s="165"/>
      <c r="E17" s="169"/>
      <c r="F17" s="172"/>
      <c r="G17" s="172"/>
      <c r="H17" s="172"/>
      <c r="I17" s="172"/>
      <c r="J17" s="172"/>
      <c r="K17" s="172"/>
      <c r="L17" s="172"/>
      <c r="M17" s="172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155" t="s">
        <v>113</v>
      </c>
      <c r="B18" s="162" t="s">
        <v>58</v>
      </c>
      <c r="C18" s="194" t="s">
        <v>59</v>
      </c>
      <c r="D18" s="166"/>
      <c r="E18" s="170"/>
      <c r="F18" s="173"/>
      <c r="G18" s="173">
        <f>SUMIF(AE19:AE20,"&lt;&gt;NOR",G19:G20)</f>
        <v>0</v>
      </c>
      <c r="H18" s="173"/>
      <c r="I18" s="173">
        <f>SUM(I19:I20)</f>
        <v>0</v>
      </c>
      <c r="J18" s="173"/>
      <c r="K18" s="173">
        <f>SUM(K19:K20)</f>
        <v>0</v>
      </c>
      <c r="L18" s="173"/>
      <c r="M18" s="173">
        <f>SUM(M19:M20)</f>
        <v>0</v>
      </c>
      <c r="N18" s="166"/>
      <c r="O18" s="166">
        <f>SUM(O19:O20)</f>
        <v>0</v>
      </c>
      <c r="P18" s="166"/>
      <c r="Q18" s="166">
        <f>SUM(Q19:Q20)</f>
        <v>0</v>
      </c>
      <c r="R18" s="166"/>
      <c r="S18" s="166"/>
      <c r="T18" s="167"/>
      <c r="U18" s="166">
        <f>SUM(U19:U20)</f>
        <v>0.65</v>
      </c>
      <c r="AE18" t="s">
        <v>114</v>
      </c>
    </row>
    <row r="19" spans="1:60" outlineLevel="1" x14ac:dyDescent="0.2">
      <c r="A19" s="154">
        <v>5</v>
      </c>
      <c r="B19" s="161" t="s">
        <v>130</v>
      </c>
      <c r="C19" s="192" t="s">
        <v>131</v>
      </c>
      <c r="D19" s="163" t="s">
        <v>132</v>
      </c>
      <c r="E19" s="168">
        <v>65.36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63">
        <v>0</v>
      </c>
      <c r="O19" s="163">
        <f>ROUND(E19*N19,5)</f>
        <v>0</v>
      </c>
      <c r="P19" s="163">
        <v>0</v>
      </c>
      <c r="Q19" s="163">
        <f>ROUND(E19*P19,5)</f>
        <v>0</v>
      </c>
      <c r="R19" s="163"/>
      <c r="S19" s="163"/>
      <c r="T19" s="164">
        <v>0.01</v>
      </c>
      <c r="U19" s="163">
        <f>ROUND(E19*T19,2)</f>
        <v>0.65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1"/>
      <c r="C20" s="193" t="s">
        <v>133</v>
      </c>
      <c r="D20" s="165"/>
      <c r="E20" s="169">
        <v>65.36</v>
      </c>
      <c r="F20" s="172"/>
      <c r="G20" s="172"/>
      <c r="H20" s="172"/>
      <c r="I20" s="172"/>
      <c r="J20" s="172"/>
      <c r="K20" s="172"/>
      <c r="L20" s="172"/>
      <c r="M20" s="172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120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55" t="s">
        <v>113</v>
      </c>
      <c r="B21" s="162" t="s">
        <v>60</v>
      </c>
      <c r="C21" s="194" t="s">
        <v>61</v>
      </c>
      <c r="D21" s="166"/>
      <c r="E21" s="170"/>
      <c r="F21" s="173"/>
      <c r="G21" s="173">
        <f>SUMIF(AE22:AE27,"&lt;&gt;NOR",G22:G27)</f>
        <v>0</v>
      </c>
      <c r="H21" s="173"/>
      <c r="I21" s="173">
        <f>SUM(I22:I27)</f>
        <v>0</v>
      </c>
      <c r="J21" s="173"/>
      <c r="K21" s="173">
        <f>SUM(K22:K27)</f>
        <v>0</v>
      </c>
      <c r="L21" s="173"/>
      <c r="M21" s="173">
        <f>SUM(M22:M27)</f>
        <v>0</v>
      </c>
      <c r="N21" s="166"/>
      <c r="O21" s="166">
        <f>SUM(O22:O27)</f>
        <v>4.5842700000000001</v>
      </c>
      <c r="P21" s="166"/>
      <c r="Q21" s="166">
        <f>SUM(Q22:Q27)</f>
        <v>0</v>
      </c>
      <c r="R21" s="166"/>
      <c r="S21" s="166"/>
      <c r="T21" s="167"/>
      <c r="U21" s="166">
        <f>SUM(U22:U27)</f>
        <v>34.090000000000003</v>
      </c>
      <c r="AE21" t="s">
        <v>114</v>
      </c>
    </row>
    <row r="22" spans="1:60" ht="22.5" outlineLevel="1" x14ac:dyDescent="0.2">
      <c r="A22" s="154">
        <v>6</v>
      </c>
      <c r="B22" s="161" t="s">
        <v>134</v>
      </c>
      <c r="C22" s="192" t="s">
        <v>135</v>
      </c>
      <c r="D22" s="163" t="s">
        <v>132</v>
      </c>
      <c r="E22" s="168">
        <v>64.126499999999993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63">
        <v>7.0599999999999996E-2</v>
      </c>
      <c r="O22" s="163">
        <f>ROUND(E22*N22,5)</f>
        <v>4.5273300000000001</v>
      </c>
      <c r="P22" s="163">
        <v>0</v>
      </c>
      <c r="Q22" s="163">
        <f>ROUND(E22*P22,5)</f>
        <v>0</v>
      </c>
      <c r="R22" s="163"/>
      <c r="S22" s="163"/>
      <c r="T22" s="164">
        <v>0.48</v>
      </c>
      <c r="U22" s="163">
        <f>ROUND(E22*T22,2)</f>
        <v>30.78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1"/>
      <c r="C23" s="193" t="s">
        <v>136</v>
      </c>
      <c r="D23" s="165"/>
      <c r="E23" s="169">
        <v>64.126499999999993</v>
      </c>
      <c r="F23" s="172"/>
      <c r="G23" s="172"/>
      <c r="H23" s="172"/>
      <c r="I23" s="172"/>
      <c r="J23" s="172"/>
      <c r="K23" s="172"/>
      <c r="L23" s="172"/>
      <c r="M23" s="172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54">
        <v>7</v>
      </c>
      <c r="B24" s="161" t="s">
        <v>137</v>
      </c>
      <c r="C24" s="192" t="s">
        <v>138</v>
      </c>
      <c r="D24" s="163" t="s">
        <v>132</v>
      </c>
      <c r="E24" s="168">
        <v>2.1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63">
        <v>1.427E-2</v>
      </c>
      <c r="O24" s="163">
        <f>ROUND(E24*N24,5)</f>
        <v>2.997E-2</v>
      </c>
      <c r="P24" s="163">
        <v>0</v>
      </c>
      <c r="Q24" s="163">
        <f>ROUND(E24*P24,5)</f>
        <v>0</v>
      </c>
      <c r="R24" s="163"/>
      <c r="S24" s="163"/>
      <c r="T24" s="164">
        <v>0.83</v>
      </c>
      <c r="U24" s="163">
        <f>ROUND(E24*T24,2)</f>
        <v>1.74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1"/>
      <c r="C25" s="193" t="s">
        <v>139</v>
      </c>
      <c r="D25" s="165"/>
      <c r="E25" s="169">
        <v>2.1</v>
      </c>
      <c r="F25" s="172"/>
      <c r="G25" s="172"/>
      <c r="H25" s="172"/>
      <c r="I25" s="172"/>
      <c r="J25" s="172"/>
      <c r="K25" s="172"/>
      <c r="L25" s="172"/>
      <c r="M25" s="172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120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8</v>
      </c>
      <c r="B26" s="161" t="s">
        <v>137</v>
      </c>
      <c r="C26" s="192" t="s">
        <v>140</v>
      </c>
      <c r="D26" s="163" t="s">
        <v>132</v>
      </c>
      <c r="E26" s="168">
        <v>1.89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63">
        <v>1.427E-2</v>
      </c>
      <c r="O26" s="163">
        <f>ROUND(E26*N26,5)</f>
        <v>2.6970000000000001E-2</v>
      </c>
      <c r="P26" s="163">
        <v>0</v>
      </c>
      <c r="Q26" s="163">
        <f>ROUND(E26*P26,5)</f>
        <v>0</v>
      </c>
      <c r="R26" s="163"/>
      <c r="S26" s="163"/>
      <c r="T26" s="164">
        <v>0.83</v>
      </c>
      <c r="U26" s="163">
        <f>ROUND(E26*T26,2)</f>
        <v>1.57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1"/>
      <c r="C27" s="193" t="s">
        <v>141</v>
      </c>
      <c r="D27" s="165"/>
      <c r="E27" s="169">
        <v>1.89</v>
      </c>
      <c r="F27" s="172"/>
      <c r="G27" s="172"/>
      <c r="H27" s="172"/>
      <c r="I27" s="172"/>
      <c r="J27" s="172"/>
      <c r="K27" s="172"/>
      <c r="L27" s="172"/>
      <c r="M27" s="172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120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55" t="s">
        <v>113</v>
      </c>
      <c r="B28" s="162" t="s">
        <v>62</v>
      </c>
      <c r="C28" s="194" t="s">
        <v>63</v>
      </c>
      <c r="D28" s="166"/>
      <c r="E28" s="170"/>
      <c r="F28" s="173"/>
      <c r="G28" s="173">
        <f>SUMIF(AE29:AE40,"&lt;&gt;NOR",G29:G40)</f>
        <v>0</v>
      </c>
      <c r="H28" s="173"/>
      <c r="I28" s="173">
        <f>SUM(I29:I40)</f>
        <v>0</v>
      </c>
      <c r="J28" s="173"/>
      <c r="K28" s="173">
        <f>SUM(K29:K40)</f>
        <v>0</v>
      </c>
      <c r="L28" s="173"/>
      <c r="M28" s="173">
        <f>SUM(M29:M40)</f>
        <v>0</v>
      </c>
      <c r="N28" s="166"/>
      <c r="O28" s="166">
        <f>SUM(O29:O40)</f>
        <v>0.76740999999999993</v>
      </c>
      <c r="P28" s="166"/>
      <c r="Q28" s="166">
        <f>SUM(Q29:Q40)</f>
        <v>0</v>
      </c>
      <c r="R28" s="166"/>
      <c r="S28" s="166"/>
      <c r="T28" s="167"/>
      <c r="U28" s="166">
        <f>SUM(U29:U40)</f>
        <v>67.94</v>
      </c>
      <c r="AE28" t="s">
        <v>114</v>
      </c>
    </row>
    <row r="29" spans="1:60" outlineLevel="1" x14ac:dyDescent="0.2">
      <c r="A29" s="154">
        <v>9</v>
      </c>
      <c r="B29" s="161" t="s">
        <v>142</v>
      </c>
      <c r="C29" s="192" t="s">
        <v>143</v>
      </c>
      <c r="D29" s="163" t="s">
        <v>132</v>
      </c>
      <c r="E29" s="168">
        <v>95.201999999999998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63">
        <v>2.5000000000000001E-3</v>
      </c>
      <c r="O29" s="163">
        <f>ROUND(E29*N29,5)</f>
        <v>0.23801</v>
      </c>
      <c r="P29" s="163">
        <v>0</v>
      </c>
      <c r="Q29" s="163">
        <f>ROUND(E29*P29,5)</f>
        <v>0</v>
      </c>
      <c r="R29" s="163"/>
      <c r="S29" s="163"/>
      <c r="T29" s="164">
        <v>0.26</v>
      </c>
      <c r="U29" s="163">
        <f>ROUND(E29*T29,2)</f>
        <v>24.75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1"/>
      <c r="C30" s="251" t="s">
        <v>144</v>
      </c>
      <c r="D30" s="252"/>
      <c r="E30" s="253"/>
      <c r="F30" s="254"/>
      <c r="G30" s="255"/>
      <c r="H30" s="172"/>
      <c r="I30" s="172"/>
      <c r="J30" s="172"/>
      <c r="K30" s="172"/>
      <c r="L30" s="172"/>
      <c r="M30" s="172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145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6" t="str">
        <f>C30</f>
        <v>Včetně úpravy povrchu bočních stupních dveří zaizolovaných pěnovým polystyrénem.</v>
      </c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1"/>
      <c r="C31" s="193" t="s">
        <v>146</v>
      </c>
      <c r="D31" s="165"/>
      <c r="E31" s="169">
        <v>52.896000000000001</v>
      </c>
      <c r="F31" s="172"/>
      <c r="G31" s="172"/>
      <c r="H31" s="172"/>
      <c r="I31" s="172"/>
      <c r="J31" s="172"/>
      <c r="K31" s="172"/>
      <c r="L31" s="172"/>
      <c r="M31" s="172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1"/>
      <c r="C32" s="193" t="s">
        <v>147</v>
      </c>
      <c r="D32" s="165"/>
      <c r="E32" s="169">
        <v>24.12</v>
      </c>
      <c r="F32" s="172"/>
      <c r="G32" s="172"/>
      <c r="H32" s="172"/>
      <c r="I32" s="172"/>
      <c r="J32" s="172"/>
      <c r="K32" s="172"/>
      <c r="L32" s="172"/>
      <c r="M32" s="172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120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1"/>
      <c r="C33" s="193" t="s">
        <v>148</v>
      </c>
      <c r="D33" s="165"/>
      <c r="E33" s="169">
        <v>7.1040000000000001</v>
      </c>
      <c r="F33" s="172"/>
      <c r="G33" s="172"/>
      <c r="H33" s="172"/>
      <c r="I33" s="172"/>
      <c r="J33" s="172"/>
      <c r="K33" s="172"/>
      <c r="L33" s="172"/>
      <c r="M33" s="172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120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1"/>
      <c r="C34" s="193" t="s">
        <v>149</v>
      </c>
      <c r="D34" s="165"/>
      <c r="E34" s="169">
        <v>7.9</v>
      </c>
      <c r="F34" s="172"/>
      <c r="G34" s="172"/>
      <c r="H34" s="172"/>
      <c r="I34" s="172"/>
      <c r="J34" s="172"/>
      <c r="K34" s="172"/>
      <c r="L34" s="172"/>
      <c r="M34" s="172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120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1"/>
      <c r="C35" s="193" t="s">
        <v>150</v>
      </c>
      <c r="D35" s="165"/>
      <c r="E35" s="169">
        <v>3.1819999999999999</v>
      </c>
      <c r="F35" s="172"/>
      <c r="G35" s="172"/>
      <c r="H35" s="172"/>
      <c r="I35" s="172"/>
      <c r="J35" s="172"/>
      <c r="K35" s="172"/>
      <c r="L35" s="172"/>
      <c r="M35" s="172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120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10</v>
      </c>
      <c r="B36" s="161" t="s">
        <v>151</v>
      </c>
      <c r="C36" s="192" t="s">
        <v>152</v>
      </c>
      <c r="D36" s="163" t="s">
        <v>132</v>
      </c>
      <c r="E36" s="168">
        <v>139.316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63">
        <v>3.8E-3</v>
      </c>
      <c r="O36" s="163">
        <f>ROUND(E36*N36,5)</f>
        <v>0.52939999999999998</v>
      </c>
      <c r="P36" s="163">
        <v>0</v>
      </c>
      <c r="Q36" s="163">
        <f>ROUND(E36*P36,5)</f>
        <v>0</v>
      </c>
      <c r="R36" s="163"/>
      <c r="S36" s="163"/>
      <c r="T36" s="164">
        <v>0.31</v>
      </c>
      <c r="U36" s="163">
        <f>ROUND(E36*T36,2)</f>
        <v>43.19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1"/>
      <c r="C37" s="251" t="s">
        <v>144</v>
      </c>
      <c r="D37" s="252"/>
      <c r="E37" s="253"/>
      <c r="F37" s="254"/>
      <c r="G37" s="255"/>
      <c r="H37" s="172"/>
      <c r="I37" s="172"/>
      <c r="J37" s="172"/>
      <c r="K37" s="172"/>
      <c r="L37" s="172"/>
      <c r="M37" s="172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145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6" t="str">
        <f>C37</f>
        <v>Včetně úpravy povrchu bočních stupních dveří zaizolovaných pěnovým polystyrénem.</v>
      </c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54"/>
      <c r="B38" s="161"/>
      <c r="C38" s="193" t="s">
        <v>153</v>
      </c>
      <c r="D38" s="165"/>
      <c r="E38" s="169">
        <v>155.93</v>
      </c>
      <c r="F38" s="172"/>
      <c r="G38" s="172"/>
      <c r="H38" s="172"/>
      <c r="I38" s="172"/>
      <c r="J38" s="172"/>
      <c r="K38" s="172"/>
      <c r="L38" s="172"/>
      <c r="M38" s="172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120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1"/>
      <c r="C39" s="193" t="s">
        <v>154</v>
      </c>
      <c r="D39" s="165"/>
      <c r="E39" s="169">
        <v>-19.795999999999999</v>
      </c>
      <c r="F39" s="172"/>
      <c r="G39" s="172"/>
      <c r="H39" s="172"/>
      <c r="I39" s="172"/>
      <c r="J39" s="172"/>
      <c r="K39" s="172"/>
      <c r="L39" s="172"/>
      <c r="M39" s="172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1"/>
      <c r="C40" s="193" t="s">
        <v>150</v>
      </c>
      <c r="D40" s="165"/>
      <c r="E40" s="169">
        <v>3.1819999999999999</v>
      </c>
      <c r="F40" s="172"/>
      <c r="G40" s="172"/>
      <c r="H40" s="172"/>
      <c r="I40" s="172"/>
      <c r="J40" s="172"/>
      <c r="K40" s="172"/>
      <c r="L40" s="172"/>
      <c r="M40" s="172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113</v>
      </c>
      <c r="B41" s="162" t="s">
        <v>64</v>
      </c>
      <c r="C41" s="194" t="s">
        <v>65</v>
      </c>
      <c r="D41" s="166"/>
      <c r="E41" s="170"/>
      <c r="F41" s="173"/>
      <c r="G41" s="173">
        <f>SUMIF(AE42:AE46,"&lt;&gt;NOR",G42:G46)</f>
        <v>0</v>
      </c>
      <c r="H41" s="173"/>
      <c r="I41" s="173">
        <f>SUM(I42:I46)</f>
        <v>0</v>
      </c>
      <c r="J41" s="173"/>
      <c r="K41" s="173">
        <f>SUM(K42:K46)</f>
        <v>0</v>
      </c>
      <c r="L41" s="173"/>
      <c r="M41" s="173">
        <f>SUM(M42:M46)</f>
        <v>0</v>
      </c>
      <c r="N41" s="166"/>
      <c r="O41" s="166">
        <f>SUM(O42:O46)</f>
        <v>0.38356999999999997</v>
      </c>
      <c r="P41" s="166"/>
      <c r="Q41" s="166">
        <f>SUM(Q42:Q46)</f>
        <v>0</v>
      </c>
      <c r="R41" s="166"/>
      <c r="S41" s="166"/>
      <c r="T41" s="167"/>
      <c r="U41" s="166">
        <f>SUM(U42:U46)</f>
        <v>13.27</v>
      </c>
      <c r="AE41" t="s">
        <v>114</v>
      </c>
    </row>
    <row r="42" spans="1:60" outlineLevel="1" x14ac:dyDescent="0.2">
      <c r="A42" s="154">
        <v>11</v>
      </c>
      <c r="B42" s="161" t="s">
        <v>155</v>
      </c>
      <c r="C42" s="192" t="s">
        <v>156</v>
      </c>
      <c r="D42" s="163" t="s">
        <v>132</v>
      </c>
      <c r="E42" s="168">
        <v>1.7050000000000001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63">
        <v>6.8199999999999997E-2</v>
      </c>
      <c r="O42" s="163">
        <f>ROUND(E42*N42,5)</f>
        <v>0.11627999999999999</v>
      </c>
      <c r="P42" s="163">
        <v>0</v>
      </c>
      <c r="Q42" s="163">
        <f>ROUND(E42*P42,5)</f>
        <v>0</v>
      </c>
      <c r="R42" s="163"/>
      <c r="S42" s="163"/>
      <c r="T42" s="164">
        <v>2.87</v>
      </c>
      <c r="U42" s="163">
        <f>ROUND(E42*T42,2)</f>
        <v>4.8899999999999997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118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1"/>
      <c r="C43" s="193" t="s">
        <v>157</v>
      </c>
      <c r="D43" s="165"/>
      <c r="E43" s="169">
        <v>1.7050000000000001</v>
      </c>
      <c r="F43" s="172"/>
      <c r="G43" s="172"/>
      <c r="H43" s="172"/>
      <c r="I43" s="172"/>
      <c r="J43" s="172"/>
      <c r="K43" s="172"/>
      <c r="L43" s="172"/>
      <c r="M43" s="172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12</v>
      </c>
      <c r="B44" s="161" t="s">
        <v>158</v>
      </c>
      <c r="C44" s="192" t="s">
        <v>159</v>
      </c>
      <c r="D44" s="163" t="s">
        <v>132</v>
      </c>
      <c r="E44" s="168">
        <v>3.2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63">
        <v>5.509E-2</v>
      </c>
      <c r="O44" s="163">
        <f>ROUND(E44*N44,5)</f>
        <v>0.17629</v>
      </c>
      <c r="P44" s="163">
        <v>0</v>
      </c>
      <c r="Q44" s="163">
        <f>ROUND(E44*P44,5)</f>
        <v>0</v>
      </c>
      <c r="R44" s="163"/>
      <c r="S44" s="163"/>
      <c r="T44" s="164">
        <v>1.76</v>
      </c>
      <c r="U44" s="163">
        <f>ROUND(E44*T44,2)</f>
        <v>5.63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1"/>
      <c r="C45" s="193" t="s">
        <v>160</v>
      </c>
      <c r="D45" s="165"/>
      <c r="E45" s="169">
        <v>3.2</v>
      </c>
      <c r="F45" s="172"/>
      <c r="G45" s="172"/>
      <c r="H45" s="172"/>
      <c r="I45" s="172"/>
      <c r="J45" s="172"/>
      <c r="K45" s="172"/>
      <c r="L45" s="172"/>
      <c r="M45" s="172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120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13</v>
      </c>
      <c r="B46" s="161" t="s">
        <v>161</v>
      </c>
      <c r="C46" s="192" t="s">
        <v>162</v>
      </c>
      <c r="D46" s="163" t="s">
        <v>132</v>
      </c>
      <c r="E46" s="168">
        <v>25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63">
        <v>3.64E-3</v>
      </c>
      <c r="O46" s="163">
        <f>ROUND(E46*N46,5)</f>
        <v>9.0999999999999998E-2</v>
      </c>
      <c r="P46" s="163">
        <v>0</v>
      </c>
      <c r="Q46" s="163">
        <f>ROUND(E46*P46,5)</f>
        <v>0</v>
      </c>
      <c r="R46" s="163"/>
      <c r="S46" s="163"/>
      <c r="T46" s="164">
        <v>0.11</v>
      </c>
      <c r="U46" s="163">
        <f>ROUND(E46*T46,2)</f>
        <v>2.75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55" t="s">
        <v>113</v>
      </c>
      <c r="B47" s="162" t="s">
        <v>66</v>
      </c>
      <c r="C47" s="194" t="s">
        <v>67</v>
      </c>
      <c r="D47" s="166"/>
      <c r="E47" s="170"/>
      <c r="F47" s="173"/>
      <c r="G47" s="173">
        <f>SUMIF(AE48:AE54,"&lt;&gt;NOR",G48:G54)</f>
        <v>0</v>
      </c>
      <c r="H47" s="173"/>
      <c r="I47" s="173">
        <f>SUM(I48:I54)</f>
        <v>0</v>
      </c>
      <c r="J47" s="173"/>
      <c r="K47" s="173">
        <f>SUM(K48:K54)</f>
        <v>0</v>
      </c>
      <c r="L47" s="173"/>
      <c r="M47" s="173">
        <f>SUM(M48:M54)</f>
        <v>0</v>
      </c>
      <c r="N47" s="166"/>
      <c r="O47" s="166">
        <f>SUM(O48:O54)</f>
        <v>53.938899999999997</v>
      </c>
      <c r="P47" s="166"/>
      <c r="Q47" s="166">
        <f>SUM(Q48:Q54)</f>
        <v>0</v>
      </c>
      <c r="R47" s="166"/>
      <c r="S47" s="166"/>
      <c r="T47" s="167"/>
      <c r="U47" s="166">
        <f>SUM(U48:U54)</f>
        <v>57.18</v>
      </c>
      <c r="AE47" t="s">
        <v>114</v>
      </c>
    </row>
    <row r="48" spans="1:60" outlineLevel="1" x14ac:dyDescent="0.2">
      <c r="A48" s="154">
        <v>14</v>
      </c>
      <c r="B48" s="161" t="s">
        <v>163</v>
      </c>
      <c r="C48" s="192" t="s">
        <v>164</v>
      </c>
      <c r="D48" s="163" t="s">
        <v>117</v>
      </c>
      <c r="E48" s="168">
        <v>13.071999999999999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63">
        <v>1.837</v>
      </c>
      <c r="O48" s="163">
        <f>ROUND(E48*N48,5)</f>
        <v>24.013259999999999</v>
      </c>
      <c r="P48" s="163">
        <v>0</v>
      </c>
      <c r="Q48" s="163">
        <f>ROUND(E48*P48,5)</f>
        <v>0</v>
      </c>
      <c r="R48" s="163"/>
      <c r="S48" s="163"/>
      <c r="T48" s="164">
        <v>1.84</v>
      </c>
      <c r="U48" s="163">
        <f>ROUND(E48*T48,2)</f>
        <v>24.05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118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1"/>
      <c r="C49" s="193" t="s">
        <v>165</v>
      </c>
      <c r="D49" s="165"/>
      <c r="E49" s="169">
        <v>13.071999999999999</v>
      </c>
      <c r="F49" s="172"/>
      <c r="G49" s="172"/>
      <c r="H49" s="172"/>
      <c r="I49" s="172"/>
      <c r="J49" s="172"/>
      <c r="K49" s="172"/>
      <c r="L49" s="172"/>
      <c r="M49" s="172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120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>
        <v>15</v>
      </c>
      <c r="B50" s="161" t="s">
        <v>166</v>
      </c>
      <c r="C50" s="192" t="s">
        <v>167</v>
      </c>
      <c r="D50" s="163" t="s">
        <v>117</v>
      </c>
      <c r="E50" s="168">
        <v>7.3209999999999997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63">
        <v>2.5449999999999999</v>
      </c>
      <c r="O50" s="163">
        <f>ROUND(E50*N50,5)</f>
        <v>18.63195</v>
      </c>
      <c r="P50" s="163">
        <v>0</v>
      </c>
      <c r="Q50" s="163">
        <f>ROUND(E50*P50,5)</f>
        <v>0</v>
      </c>
      <c r="R50" s="163"/>
      <c r="S50" s="163"/>
      <c r="T50" s="164">
        <v>2.58</v>
      </c>
      <c r="U50" s="163">
        <f>ROUND(E50*T50,2)</f>
        <v>18.89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118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1"/>
      <c r="C51" s="251" t="s">
        <v>168</v>
      </c>
      <c r="D51" s="252"/>
      <c r="E51" s="253"/>
      <c r="F51" s="254"/>
      <c r="G51" s="255"/>
      <c r="H51" s="172"/>
      <c r="I51" s="172"/>
      <c r="J51" s="172"/>
      <c r="K51" s="172"/>
      <c r="L51" s="172"/>
      <c r="M51" s="172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145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6" t="str">
        <f>C51</f>
        <v>Včetně příložek kotvených na chem. maltu</v>
      </c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1"/>
      <c r="C52" s="193" t="s">
        <v>169</v>
      </c>
      <c r="D52" s="165"/>
      <c r="E52" s="169">
        <v>7.3209999999999997</v>
      </c>
      <c r="F52" s="172"/>
      <c r="G52" s="172"/>
      <c r="H52" s="172"/>
      <c r="I52" s="172"/>
      <c r="J52" s="172"/>
      <c r="K52" s="172"/>
      <c r="L52" s="172"/>
      <c r="M52" s="172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120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54">
        <v>16</v>
      </c>
      <c r="B53" s="161" t="s">
        <v>170</v>
      </c>
      <c r="C53" s="192" t="s">
        <v>171</v>
      </c>
      <c r="D53" s="163" t="s">
        <v>117</v>
      </c>
      <c r="E53" s="168">
        <v>4.4375999999999998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63">
        <v>2.5449999999999999</v>
      </c>
      <c r="O53" s="163">
        <f>ROUND(E53*N53,5)</f>
        <v>11.29369</v>
      </c>
      <c r="P53" s="163">
        <v>0</v>
      </c>
      <c r="Q53" s="163">
        <f>ROUND(E53*P53,5)</f>
        <v>0</v>
      </c>
      <c r="R53" s="163"/>
      <c r="S53" s="163"/>
      <c r="T53" s="164">
        <v>3.21</v>
      </c>
      <c r="U53" s="163">
        <f>ROUND(E53*T53,2)</f>
        <v>14.24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118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54"/>
      <c r="B54" s="161"/>
      <c r="C54" s="193" t="s">
        <v>172</v>
      </c>
      <c r="D54" s="165"/>
      <c r="E54" s="169">
        <v>4.4375999999999998</v>
      </c>
      <c r="F54" s="172"/>
      <c r="G54" s="172"/>
      <c r="H54" s="172"/>
      <c r="I54" s="172"/>
      <c r="J54" s="172"/>
      <c r="K54" s="172"/>
      <c r="L54" s="172"/>
      <c r="M54" s="172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120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155" t="s">
        <v>113</v>
      </c>
      <c r="B55" s="162" t="s">
        <v>68</v>
      </c>
      <c r="C55" s="194" t="s">
        <v>69</v>
      </c>
      <c r="D55" s="166"/>
      <c r="E55" s="170"/>
      <c r="F55" s="173"/>
      <c r="G55" s="173">
        <f>SUMIF(AE56:AE59,"&lt;&gt;NOR",G56:G59)</f>
        <v>0</v>
      </c>
      <c r="H55" s="173"/>
      <c r="I55" s="173">
        <f>SUM(I56:I59)</f>
        <v>0</v>
      </c>
      <c r="J55" s="173"/>
      <c r="K55" s="173">
        <f>SUM(K56:K59)</f>
        <v>0</v>
      </c>
      <c r="L55" s="173"/>
      <c r="M55" s="173">
        <f>SUM(M56:M59)</f>
        <v>0</v>
      </c>
      <c r="N55" s="166"/>
      <c r="O55" s="166">
        <f>SUM(O56:O59)</f>
        <v>0.27707999999999999</v>
      </c>
      <c r="P55" s="166"/>
      <c r="Q55" s="166">
        <f>SUM(Q56:Q59)</f>
        <v>0</v>
      </c>
      <c r="R55" s="166"/>
      <c r="S55" s="166"/>
      <c r="T55" s="167"/>
      <c r="U55" s="166">
        <f>SUM(U56:U59)</f>
        <v>11.16</v>
      </c>
      <c r="AE55" t="s">
        <v>114</v>
      </c>
    </row>
    <row r="56" spans="1:60" ht="22.5" outlineLevel="1" x14ac:dyDescent="0.2">
      <c r="A56" s="154">
        <v>17</v>
      </c>
      <c r="B56" s="161" t="s">
        <v>173</v>
      </c>
      <c r="C56" s="192" t="s">
        <v>174</v>
      </c>
      <c r="D56" s="163" t="s">
        <v>175</v>
      </c>
      <c r="E56" s="168">
        <v>5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63">
        <v>3.0550000000000001E-2</v>
      </c>
      <c r="O56" s="163">
        <f>ROUND(E56*N56,5)</f>
        <v>0.15275</v>
      </c>
      <c r="P56" s="163">
        <v>0</v>
      </c>
      <c r="Q56" s="163">
        <f>ROUND(E56*P56,5)</f>
        <v>0</v>
      </c>
      <c r="R56" s="163"/>
      <c r="S56" s="163"/>
      <c r="T56" s="164">
        <v>1.86</v>
      </c>
      <c r="U56" s="163">
        <f>ROUND(E56*T56,2)</f>
        <v>9.3000000000000007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118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54">
        <v>18</v>
      </c>
      <c r="B57" s="161" t="s">
        <v>176</v>
      </c>
      <c r="C57" s="192" t="s">
        <v>177</v>
      </c>
      <c r="D57" s="163" t="s">
        <v>175</v>
      </c>
      <c r="E57" s="168">
        <v>1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63">
        <v>3.083E-2</v>
      </c>
      <c r="O57" s="163">
        <f>ROUND(E57*N57,5)</f>
        <v>3.083E-2</v>
      </c>
      <c r="P57" s="163">
        <v>0</v>
      </c>
      <c r="Q57" s="163">
        <f>ROUND(E57*P57,5)</f>
        <v>0</v>
      </c>
      <c r="R57" s="163"/>
      <c r="S57" s="163"/>
      <c r="T57" s="164">
        <v>1.86</v>
      </c>
      <c r="U57" s="163">
        <f>ROUND(E57*T57,2)</f>
        <v>1.86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118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19</v>
      </c>
      <c r="B58" s="161" t="s">
        <v>178</v>
      </c>
      <c r="C58" s="192" t="s">
        <v>179</v>
      </c>
      <c r="D58" s="163" t="s">
        <v>175</v>
      </c>
      <c r="E58" s="168">
        <v>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63">
        <v>1.6E-2</v>
      </c>
      <c r="O58" s="163">
        <f>ROUND(E58*N58,5)</f>
        <v>1.6E-2</v>
      </c>
      <c r="P58" s="163">
        <v>0</v>
      </c>
      <c r="Q58" s="163">
        <f>ROUND(E58*P58,5)</f>
        <v>0</v>
      </c>
      <c r="R58" s="163"/>
      <c r="S58" s="163"/>
      <c r="T58" s="164">
        <v>0</v>
      </c>
      <c r="U58" s="163">
        <f>ROUND(E58*T58,2)</f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180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20</v>
      </c>
      <c r="B59" s="161" t="s">
        <v>181</v>
      </c>
      <c r="C59" s="192" t="s">
        <v>182</v>
      </c>
      <c r="D59" s="163" t="s">
        <v>175</v>
      </c>
      <c r="E59" s="168">
        <v>5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63">
        <v>1.55E-2</v>
      </c>
      <c r="O59" s="163">
        <f>ROUND(E59*N59,5)</f>
        <v>7.7499999999999999E-2</v>
      </c>
      <c r="P59" s="163">
        <v>0</v>
      </c>
      <c r="Q59" s="163">
        <f>ROUND(E59*P59,5)</f>
        <v>0</v>
      </c>
      <c r="R59" s="163"/>
      <c r="S59" s="163"/>
      <c r="T59" s="164">
        <v>0</v>
      </c>
      <c r="U59" s="163">
        <f>ROUND(E59*T59,2)</f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180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155" t="s">
        <v>113</v>
      </c>
      <c r="B60" s="162" t="s">
        <v>70</v>
      </c>
      <c r="C60" s="194" t="s">
        <v>71</v>
      </c>
      <c r="D60" s="166"/>
      <c r="E60" s="170"/>
      <c r="F60" s="173"/>
      <c r="G60" s="173">
        <f>SUMIF(AE61:AE71,"&lt;&gt;NOR",G61:G71)</f>
        <v>0</v>
      </c>
      <c r="H60" s="173"/>
      <c r="I60" s="173">
        <f>SUM(I61:I71)</f>
        <v>0</v>
      </c>
      <c r="J60" s="173"/>
      <c r="K60" s="173">
        <f>SUM(K61:K71)</f>
        <v>0</v>
      </c>
      <c r="L60" s="173"/>
      <c r="M60" s="173">
        <f>SUM(M61:M71)</f>
        <v>0</v>
      </c>
      <c r="N60" s="166"/>
      <c r="O60" s="166">
        <f>SUM(O61:O71)</f>
        <v>5.6800000000000003E-2</v>
      </c>
      <c r="P60" s="166"/>
      <c r="Q60" s="166">
        <f>SUM(Q61:Q71)</f>
        <v>43.060250000000003</v>
      </c>
      <c r="R60" s="166"/>
      <c r="S60" s="166"/>
      <c r="T60" s="167"/>
      <c r="U60" s="166">
        <f>SUM(U61:U71)</f>
        <v>69.31</v>
      </c>
      <c r="AE60" t="s">
        <v>114</v>
      </c>
    </row>
    <row r="61" spans="1:60" outlineLevel="1" x14ac:dyDescent="0.2">
      <c r="A61" s="154">
        <v>21</v>
      </c>
      <c r="B61" s="161" t="s">
        <v>183</v>
      </c>
      <c r="C61" s="192" t="s">
        <v>184</v>
      </c>
      <c r="D61" s="163" t="s">
        <v>132</v>
      </c>
      <c r="E61" s="168">
        <v>79.688000000000002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63">
        <v>6.7000000000000002E-4</v>
      </c>
      <c r="O61" s="163">
        <f>ROUND(E61*N61,5)</f>
        <v>5.339E-2</v>
      </c>
      <c r="P61" s="163">
        <v>0.26100000000000001</v>
      </c>
      <c r="Q61" s="163">
        <f>ROUND(E61*P61,5)</f>
        <v>20.798570000000002</v>
      </c>
      <c r="R61" s="163"/>
      <c r="S61" s="163"/>
      <c r="T61" s="164">
        <v>0.26</v>
      </c>
      <c r="U61" s="163">
        <f>ROUND(E61*T61,2)</f>
        <v>20.72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1"/>
      <c r="C62" s="193" t="s">
        <v>185</v>
      </c>
      <c r="D62" s="165"/>
      <c r="E62" s="169">
        <v>91.201999999999998</v>
      </c>
      <c r="F62" s="172"/>
      <c r="G62" s="172"/>
      <c r="H62" s="172"/>
      <c r="I62" s="172"/>
      <c r="J62" s="172"/>
      <c r="K62" s="172"/>
      <c r="L62" s="172"/>
      <c r="M62" s="172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120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1"/>
      <c r="C63" s="193" t="s">
        <v>186</v>
      </c>
      <c r="D63" s="165"/>
      <c r="E63" s="169">
        <v>-11.513999999999999</v>
      </c>
      <c r="F63" s="172"/>
      <c r="G63" s="172"/>
      <c r="H63" s="172"/>
      <c r="I63" s="172"/>
      <c r="J63" s="172"/>
      <c r="K63" s="172"/>
      <c r="L63" s="172"/>
      <c r="M63" s="172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120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22</v>
      </c>
      <c r="B64" s="161" t="s">
        <v>187</v>
      </c>
      <c r="C64" s="192" t="s">
        <v>188</v>
      </c>
      <c r="D64" s="163" t="s">
        <v>132</v>
      </c>
      <c r="E64" s="168">
        <v>5.0960000000000001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63">
        <v>6.7000000000000002E-4</v>
      </c>
      <c r="O64" s="163">
        <f>ROUND(E64*N64,5)</f>
        <v>3.4099999999999998E-3</v>
      </c>
      <c r="P64" s="163">
        <v>0.13100000000000001</v>
      </c>
      <c r="Q64" s="163">
        <f>ROUND(E64*P64,5)</f>
        <v>0.66757999999999995</v>
      </c>
      <c r="R64" s="163"/>
      <c r="S64" s="163"/>
      <c r="T64" s="164">
        <v>0.21</v>
      </c>
      <c r="U64" s="163">
        <f>ROUND(E64*T64,2)</f>
        <v>1.07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1"/>
      <c r="C65" s="193" t="s">
        <v>189</v>
      </c>
      <c r="D65" s="165"/>
      <c r="E65" s="169">
        <v>6.51</v>
      </c>
      <c r="F65" s="172"/>
      <c r="G65" s="172"/>
      <c r="H65" s="172"/>
      <c r="I65" s="172"/>
      <c r="J65" s="172"/>
      <c r="K65" s="172"/>
      <c r="L65" s="172"/>
      <c r="M65" s="172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120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1"/>
      <c r="C66" s="193" t="s">
        <v>190</v>
      </c>
      <c r="D66" s="165"/>
      <c r="E66" s="169">
        <v>-1.4139999999999999</v>
      </c>
      <c r="F66" s="172"/>
      <c r="G66" s="172"/>
      <c r="H66" s="172"/>
      <c r="I66" s="172"/>
      <c r="J66" s="172"/>
      <c r="K66" s="172"/>
      <c r="L66" s="172"/>
      <c r="M66" s="172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120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23</v>
      </c>
      <c r="B67" s="161" t="s">
        <v>191</v>
      </c>
      <c r="C67" s="192" t="s">
        <v>192</v>
      </c>
      <c r="D67" s="163" t="s">
        <v>117</v>
      </c>
      <c r="E67" s="168">
        <v>6.5359999999999996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63">
        <v>0</v>
      </c>
      <c r="O67" s="163">
        <f>ROUND(E67*N67,5)</f>
        <v>0</v>
      </c>
      <c r="P67" s="163">
        <v>2.2000000000000002</v>
      </c>
      <c r="Q67" s="163">
        <f>ROUND(E67*P67,5)</f>
        <v>14.379200000000001</v>
      </c>
      <c r="R67" s="163"/>
      <c r="S67" s="163"/>
      <c r="T67" s="164">
        <v>4.66</v>
      </c>
      <c r="U67" s="163">
        <f>ROUND(E67*T67,2)</f>
        <v>30.46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1"/>
      <c r="C68" s="193" t="s">
        <v>193</v>
      </c>
      <c r="D68" s="165"/>
      <c r="E68" s="169">
        <v>6.5359999999999996</v>
      </c>
      <c r="F68" s="172"/>
      <c r="G68" s="172"/>
      <c r="H68" s="172"/>
      <c r="I68" s="172"/>
      <c r="J68" s="172"/>
      <c r="K68" s="172"/>
      <c r="L68" s="172"/>
      <c r="M68" s="172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120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54">
        <v>24</v>
      </c>
      <c r="B69" s="161" t="s">
        <v>194</v>
      </c>
      <c r="C69" s="192" t="s">
        <v>195</v>
      </c>
      <c r="D69" s="163" t="s">
        <v>117</v>
      </c>
      <c r="E69" s="168">
        <v>3.2795000000000001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63">
        <v>0</v>
      </c>
      <c r="O69" s="163">
        <f>ROUND(E69*N69,5)</f>
        <v>0</v>
      </c>
      <c r="P69" s="163">
        <v>2.2000000000000002</v>
      </c>
      <c r="Q69" s="163">
        <f>ROUND(E69*P69,5)</f>
        <v>7.2149000000000001</v>
      </c>
      <c r="R69" s="163"/>
      <c r="S69" s="163"/>
      <c r="T69" s="164">
        <v>5.08</v>
      </c>
      <c r="U69" s="163">
        <f>ROUND(E69*T69,2)</f>
        <v>16.66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118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54"/>
      <c r="B70" s="161"/>
      <c r="C70" s="193" t="s">
        <v>196</v>
      </c>
      <c r="D70" s="165"/>
      <c r="E70" s="169">
        <v>3.2795000000000001</v>
      </c>
      <c r="F70" s="172"/>
      <c r="G70" s="172"/>
      <c r="H70" s="172"/>
      <c r="I70" s="172"/>
      <c r="J70" s="172"/>
      <c r="K70" s="172"/>
      <c r="L70" s="172"/>
      <c r="M70" s="172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120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25</v>
      </c>
      <c r="B71" s="161" t="s">
        <v>197</v>
      </c>
      <c r="C71" s="192" t="s">
        <v>198</v>
      </c>
      <c r="D71" s="163" t="s">
        <v>175</v>
      </c>
      <c r="E71" s="168">
        <v>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63">
        <v>0</v>
      </c>
      <c r="O71" s="163">
        <f>ROUND(E71*N71,5)</f>
        <v>0</v>
      </c>
      <c r="P71" s="163">
        <v>0</v>
      </c>
      <c r="Q71" s="163">
        <f>ROUND(E71*P71,5)</f>
        <v>0</v>
      </c>
      <c r="R71" s="163"/>
      <c r="S71" s="163"/>
      <c r="T71" s="164">
        <v>0.05</v>
      </c>
      <c r="U71" s="163">
        <f>ROUND(E71*T71,2)</f>
        <v>0.4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118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113</v>
      </c>
      <c r="B72" s="162" t="s">
        <v>72</v>
      </c>
      <c r="C72" s="194" t="s">
        <v>73</v>
      </c>
      <c r="D72" s="166"/>
      <c r="E72" s="170"/>
      <c r="F72" s="173"/>
      <c r="G72" s="173">
        <f>SUMIF(AE73:AE85,"&lt;&gt;NOR",G73:G85)</f>
        <v>0</v>
      </c>
      <c r="H72" s="173"/>
      <c r="I72" s="173">
        <f>SUM(I73:I85)</f>
        <v>0</v>
      </c>
      <c r="J72" s="173"/>
      <c r="K72" s="173">
        <f>SUM(K73:K85)</f>
        <v>0</v>
      </c>
      <c r="L72" s="173"/>
      <c r="M72" s="173">
        <f>SUM(M73:M85)</f>
        <v>0</v>
      </c>
      <c r="N72" s="166"/>
      <c r="O72" s="166">
        <f>SUM(O73:O85)</f>
        <v>0</v>
      </c>
      <c r="P72" s="166"/>
      <c r="Q72" s="166">
        <f>SUM(Q73:Q85)</f>
        <v>0</v>
      </c>
      <c r="R72" s="166"/>
      <c r="S72" s="166"/>
      <c r="T72" s="167"/>
      <c r="U72" s="166">
        <f>SUM(U73:U85)</f>
        <v>45.25</v>
      </c>
      <c r="AE72" t="s">
        <v>114</v>
      </c>
    </row>
    <row r="73" spans="1:60" ht="22.5" outlineLevel="1" x14ac:dyDescent="0.2">
      <c r="A73" s="154">
        <v>26</v>
      </c>
      <c r="B73" s="161" t="s">
        <v>199</v>
      </c>
      <c r="C73" s="192" t="s">
        <v>200</v>
      </c>
      <c r="D73" s="163" t="s">
        <v>201</v>
      </c>
      <c r="E73" s="168">
        <v>90.483999999999995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63">
        <v>0</v>
      </c>
      <c r="O73" s="163">
        <f>ROUND(E73*N73,5)</f>
        <v>0</v>
      </c>
      <c r="P73" s="163">
        <v>0</v>
      </c>
      <c r="Q73" s="163">
        <f>ROUND(E73*P73,5)</f>
        <v>0</v>
      </c>
      <c r="R73" s="163"/>
      <c r="S73" s="163"/>
      <c r="T73" s="164">
        <v>0.49</v>
      </c>
      <c r="U73" s="163">
        <f>ROUND(E73*T73,2)</f>
        <v>44.34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1"/>
      <c r="C74" s="193" t="s">
        <v>202</v>
      </c>
      <c r="D74" s="165"/>
      <c r="E74" s="169">
        <v>90.483999999999995</v>
      </c>
      <c r="F74" s="172"/>
      <c r="G74" s="172"/>
      <c r="H74" s="172"/>
      <c r="I74" s="172"/>
      <c r="J74" s="172"/>
      <c r="K74" s="172"/>
      <c r="L74" s="172"/>
      <c r="M74" s="172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120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54">
        <v>27</v>
      </c>
      <c r="B75" s="161" t="s">
        <v>203</v>
      </c>
      <c r="C75" s="192" t="s">
        <v>204</v>
      </c>
      <c r="D75" s="163" t="s">
        <v>201</v>
      </c>
      <c r="E75" s="168">
        <v>361.93599999999998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63">
        <v>0</v>
      </c>
      <c r="O75" s="163">
        <f>ROUND(E75*N75,5)</f>
        <v>0</v>
      </c>
      <c r="P75" s="163">
        <v>0</v>
      </c>
      <c r="Q75" s="163">
        <f>ROUND(E75*P75,5)</f>
        <v>0</v>
      </c>
      <c r="R75" s="163"/>
      <c r="S75" s="163"/>
      <c r="T75" s="164">
        <v>0</v>
      </c>
      <c r="U75" s="163">
        <f>ROUND(E75*T75,2)</f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1"/>
      <c r="C76" s="193" t="s">
        <v>205</v>
      </c>
      <c r="D76" s="165"/>
      <c r="E76" s="169">
        <v>361.93599999999998</v>
      </c>
      <c r="F76" s="172"/>
      <c r="G76" s="172"/>
      <c r="H76" s="172"/>
      <c r="I76" s="172"/>
      <c r="J76" s="172"/>
      <c r="K76" s="172"/>
      <c r="L76" s="172"/>
      <c r="M76" s="172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120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1"/>
      <c r="C77" s="193" t="s">
        <v>129</v>
      </c>
      <c r="D77" s="165"/>
      <c r="E77" s="169"/>
      <c r="F77" s="172"/>
      <c r="G77" s="172"/>
      <c r="H77" s="172"/>
      <c r="I77" s="172"/>
      <c r="J77" s="172"/>
      <c r="K77" s="172"/>
      <c r="L77" s="172"/>
      <c r="M77" s="172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120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28</v>
      </c>
      <c r="B78" s="161" t="s">
        <v>206</v>
      </c>
      <c r="C78" s="192" t="s">
        <v>207</v>
      </c>
      <c r="D78" s="163" t="s">
        <v>201</v>
      </c>
      <c r="E78" s="168">
        <v>59.726799999999997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118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1"/>
      <c r="C79" s="193" t="s">
        <v>208</v>
      </c>
      <c r="D79" s="165"/>
      <c r="E79" s="169">
        <v>59.726799999999997</v>
      </c>
      <c r="F79" s="172"/>
      <c r="G79" s="172"/>
      <c r="H79" s="172"/>
      <c r="I79" s="172"/>
      <c r="J79" s="172"/>
      <c r="K79" s="172"/>
      <c r="L79" s="172"/>
      <c r="M79" s="172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54">
        <v>29</v>
      </c>
      <c r="B80" s="161" t="s">
        <v>209</v>
      </c>
      <c r="C80" s="192" t="s">
        <v>210</v>
      </c>
      <c r="D80" s="163" t="s">
        <v>201</v>
      </c>
      <c r="E80" s="168">
        <v>0.68899999999999995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63">
        <v>0</v>
      </c>
      <c r="O80" s="163">
        <f>ROUND(E80*N80,5)</f>
        <v>0</v>
      </c>
      <c r="P80" s="163">
        <v>0</v>
      </c>
      <c r="Q80" s="163">
        <f>ROUND(E80*P80,5)</f>
        <v>0</v>
      </c>
      <c r="R80" s="163"/>
      <c r="S80" s="163"/>
      <c r="T80" s="164">
        <v>0</v>
      </c>
      <c r="U80" s="163">
        <f>ROUND(E80*T80,2)</f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118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30</v>
      </c>
      <c r="B81" s="161" t="s">
        <v>211</v>
      </c>
      <c r="C81" s="192" t="s">
        <v>212</v>
      </c>
      <c r="D81" s="163" t="s">
        <v>201</v>
      </c>
      <c r="E81" s="168">
        <v>30.065999999999999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0</v>
      </c>
      <c r="U81" s="163">
        <f>ROUND(E81*T81,2)</f>
        <v>0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118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1"/>
      <c r="C82" s="193" t="s">
        <v>213</v>
      </c>
      <c r="D82" s="165"/>
      <c r="E82" s="169">
        <v>30.065999999999999</v>
      </c>
      <c r="F82" s="172"/>
      <c r="G82" s="172"/>
      <c r="H82" s="172"/>
      <c r="I82" s="172"/>
      <c r="J82" s="172"/>
      <c r="K82" s="172"/>
      <c r="L82" s="172"/>
      <c r="M82" s="172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120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1" x14ac:dyDescent="0.2">
      <c r="A83" s="154">
        <v>31</v>
      </c>
      <c r="B83" s="161" t="s">
        <v>214</v>
      </c>
      <c r="C83" s="192" t="s">
        <v>215</v>
      </c>
      <c r="D83" s="163" t="s">
        <v>201</v>
      </c>
      <c r="E83" s="168">
        <v>59.726799999999997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63">
        <v>0</v>
      </c>
      <c r="O83" s="163">
        <f>ROUND(E83*N83,5)</f>
        <v>0</v>
      </c>
      <c r="P83" s="163">
        <v>0</v>
      </c>
      <c r="Q83" s="163">
        <f>ROUND(E83*P83,5)</f>
        <v>0</v>
      </c>
      <c r="R83" s="163"/>
      <c r="S83" s="163"/>
      <c r="T83" s="164">
        <v>0.01</v>
      </c>
      <c r="U83" s="163">
        <f>ROUND(E83*T83,2)</f>
        <v>0.6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118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54">
        <v>32</v>
      </c>
      <c r="B84" s="161" t="s">
        <v>214</v>
      </c>
      <c r="C84" s="192" t="s">
        <v>216</v>
      </c>
      <c r="D84" s="163" t="s">
        <v>201</v>
      </c>
      <c r="E84" s="168">
        <v>0.68899999999999995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63">
        <v>0</v>
      </c>
      <c r="O84" s="163">
        <f>ROUND(E84*N84,5)</f>
        <v>0</v>
      </c>
      <c r="P84" s="163">
        <v>0</v>
      </c>
      <c r="Q84" s="163">
        <f>ROUND(E84*P84,5)</f>
        <v>0</v>
      </c>
      <c r="R84" s="163"/>
      <c r="S84" s="163"/>
      <c r="T84" s="164">
        <v>0.01</v>
      </c>
      <c r="U84" s="163">
        <f>ROUND(E84*T84,2)</f>
        <v>0.01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118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33</v>
      </c>
      <c r="B85" s="161" t="s">
        <v>214</v>
      </c>
      <c r="C85" s="192" t="s">
        <v>217</v>
      </c>
      <c r="D85" s="163" t="s">
        <v>201</v>
      </c>
      <c r="E85" s="168">
        <v>30.065999999999999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63">
        <v>0</v>
      </c>
      <c r="O85" s="163">
        <f>ROUND(E85*N85,5)</f>
        <v>0</v>
      </c>
      <c r="P85" s="163">
        <v>0</v>
      </c>
      <c r="Q85" s="163">
        <f>ROUND(E85*P85,5)</f>
        <v>0</v>
      </c>
      <c r="R85" s="163"/>
      <c r="S85" s="163"/>
      <c r="T85" s="164">
        <v>0.01</v>
      </c>
      <c r="U85" s="163">
        <f>ROUND(E85*T85,2)</f>
        <v>0.3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118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x14ac:dyDescent="0.2">
      <c r="A86" s="155" t="s">
        <v>113</v>
      </c>
      <c r="B86" s="162" t="s">
        <v>74</v>
      </c>
      <c r="C86" s="194" t="s">
        <v>75</v>
      </c>
      <c r="D86" s="166"/>
      <c r="E86" s="170"/>
      <c r="F86" s="173"/>
      <c r="G86" s="173">
        <f>SUMIF(AE87:AE88,"&lt;&gt;NOR",G87:G88)</f>
        <v>0</v>
      </c>
      <c r="H86" s="173"/>
      <c r="I86" s="173">
        <f>SUM(I87:I88)</f>
        <v>0</v>
      </c>
      <c r="J86" s="173"/>
      <c r="K86" s="173">
        <f>SUM(K87:K88)</f>
        <v>0</v>
      </c>
      <c r="L86" s="173"/>
      <c r="M86" s="173">
        <f>SUM(M87:M88)</f>
        <v>0</v>
      </c>
      <c r="N86" s="166"/>
      <c r="O86" s="166">
        <f>SUM(O87:O88)</f>
        <v>0</v>
      </c>
      <c r="P86" s="166"/>
      <c r="Q86" s="166">
        <f>SUM(Q87:Q88)</f>
        <v>0</v>
      </c>
      <c r="R86" s="166"/>
      <c r="S86" s="166"/>
      <c r="T86" s="167"/>
      <c r="U86" s="166">
        <f>SUM(U87:U88)</f>
        <v>53.63</v>
      </c>
      <c r="AE86" t="s">
        <v>114</v>
      </c>
    </row>
    <row r="87" spans="1:60" outlineLevel="1" x14ac:dyDescent="0.2">
      <c r="A87" s="154">
        <v>34</v>
      </c>
      <c r="B87" s="161" t="s">
        <v>218</v>
      </c>
      <c r="C87" s="192" t="s">
        <v>219</v>
      </c>
      <c r="D87" s="163" t="s">
        <v>201</v>
      </c>
      <c r="E87" s="168">
        <v>63.090800000000002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63">
        <v>0</v>
      </c>
      <c r="O87" s="163">
        <f>ROUND(E87*N87,5)</f>
        <v>0</v>
      </c>
      <c r="P87" s="163">
        <v>0</v>
      </c>
      <c r="Q87" s="163">
        <f>ROUND(E87*P87,5)</f>
        <v>0</v>
      </c>
      <c r="R87" s="163"/>
      <c r="S87" s="163"/>
      <c r="T87" s="164">
        <v>0.85</v>
      </c>
      <c r="U87" s="163">
        <f>ROUND(E87*T87,2)</f>
        <v>53.63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118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1"/>
      <c r="C88" s="193" t="s">
        <v>220</v>
      </c>
      <c r="D88" s="165"/>
      <c r="E88" s="169">
        <v>63.065930000000002</v>
      </c>
      <c r="F88" s="172"/>
      <c r="G88" s="172"/>
      <c r="H88" s="172"/>
      <c r="I88" s="172"/>
      <c r="J88" s="172"/>
      <c r="K88" s="172"/>
      <c r="L88" s="172"/>
      <c r="M88" s="172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120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x14ac:dyDescent="0.2">
      <c r="A89" s="155" t="s">
        <v>113</v>
      </c>
      <c r="B89" s="162" t="s">
        <v>76</v>
      </c>
      <c r="C89" s="194" t="s">
        <v>77</v>
      </c>
      <c r="D89" s="166"/>
      <c r="E89" s="170"/>
      <c r="F89" s="173"/>
      <c r="G89" s="173">
        <f>SUMIF(AE90:AE95,"&lt;&gt;NOR",G90:G95)</f>
        <v>0</v>
      </c>
      <c r="H89" s="173"/>
      <c r="I89" s="173">
        <f>SUM(I90:I95)</f>
        <v>0</v>
      </c>
      <c r="J89" s="173"/>
      <c r="K89" s="173">
        <f>SUM(K90:K95)</f>
        <v>0</v>
      </c>
      <c r="L89" s="173"/>
      <c r="M89" s="173">
        <f>SUM(M90:M95)</f>
        <v>0</v>
      </c>
      <c r="N89" s="166"/>
      <c r="O89" s="166">
        <f>SUM(O90:O95)</f>
        <v>0.36278999999999995</v>
      </c>
      <c r="P89" s="166"/>
      <c r="Q89" s="166">
        <f>SUM(Q90:Q95)</f>
        <v>0</v>
      </c>
      <c r="R89" s="166"/>
      <c r="S89" s="166"/>
      <c r="T89" s="167"/>
      <c r="U89" s="166">
        <f>SUM(U90:U95)</f>
        <v>20.47</v>
      </c>
      <c r="AE89" t="s">
        <v>114</v>
      </c>
    </row>
    <row r="90" spans="1:60" ht="22.5" outlineLevel="1" x14ac:dyDescent="0.2">
      <c r="A90" s="154">
        <v>35</v>
      </c>
      <c r="B90" s="161" t="s">
        <v>221</v>
      </c>
      <c r="C90" s="192" t="s">
        <v>222</v>
      </c>
      <c r="D90" s="163" t="s">
        <v>132</v>
      </c>
      <c r="E90" s="168">
        <v>68.64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63">
        <v>5.0099999999999997E-3</v>
      </c>
      <c r="O90" s="163">
        <f>ROUND(E90*N90,5)</f>
        <v>0.34388999999999997</v>
      </c>
      <c r="P90" s="163">
        <v>0</v>
      </c>
      <c r="Q90" s="163">
        <f>ROUND(E90*P90,5)</f>
        <v>0</v>
      </c>
      <c r="R90" s="163"/>
      <c r="S90" s="163"/>
      <c r="T90" s="164">
        <v>0.23</v>
      </c>
      <c r="U90" s="163">
        <f>ROUND(E90*T90,2)</f>
        <v>15.79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118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/>
      <c r="B91" s="161"/>
      <c r="C91" s="251" t="s">
        <v>223</v>
      </c>
      <c r="D91" s="252"/>
      <c r="E91" s="253"/>
      <c r="F91" s="254"/>
      <c r="G91" s="255"/>
      <c r="H91" s="172"/>
      <c r="I91" s="172"/>
      <c r="J91" s="172"/>
      <c r="K91" s="172"/>
      <c r="L91" s="172"/>
      <c r="M91" s="172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145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6" t="str">
        <f>C91</f>
        <v>Odolávající středními radonovému indexu.</v>
      </c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61"/>
      <c r="C92" s="193" t="s">
        <v>224</v>
      </c>
      <c r="D92" s="165"/>
      <c r="E92" s="169">
        <v>68.64</v>
      </c>
      <c r="F92" s="172"/>
      <c r="G92" s="172"/>
      <c r="H92" s="172"/>
      <c r="I92" s="172"/>
      <c r="J92" s="172"/>
      <c r="K92" s="172"/>
      <c r="L92" s="172"/>
      <c r="M92" s="172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120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54">
        <v>36</v>
      </c>
      <c r="B93" s="161" t="s">
        <v>225</v>
      </c>
      <c r="C93" s="192" t="s">
        <v>226</v>
      </c>
      <c r="D93" s="163" t="s">
        <v>132</v>
      </c>
      <c r="E93" s="168">
        <v>65.36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63">
        <v>0</v>
      </c>
      <c r="O93" s="163">
        <f>ROUND(E93*N93,5)</f>
        <v>0</v>
      </c>
      <c r="P93" s="163">
        <v>0</v>
      </c>
      <c r="Q93" s="163">
        <f>ROUND(E93*P93,5)</f>
        <v>0</v>
      </c>
      <c r="R93" s="163"/>
      <c r="S93" s="163"/>
      <c r="T93" s="164">
        <v>0.04</v>
      </c>
      <c r="U93" s="163">
        <f>ROUND(E93*T93,2)</f>
        <v>2.61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118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1"/>
      <c r="C94" s="193" t="s">
        <v>227</v>
      </c>
      <c r="D94" s="165"/>
      <c r="E94" s="169">
        <v>65.36</v>
      </c>
      <c r="F94" s="172"/>
      <c r="G94" s="172"/>
      <c r="H94" s="172"/>
      <c r="I94" s="172"/>
      <c r="J94" s="172"/>
      <c r="K94" s="172"/>
      <c r="L94" s="172"/>
      <c r="M94" s="172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120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154">
        <v>37</v>
      </c>
      <c r="B95" s="161" t="s">
        <v>228</v>
      </c>
      <c r="C95" s="192" t="s">
        <v>229</v>
      </c>
      <c r="D95" s="163" t="s">
        <v>132</v>
      </c>
      <c r="E95" s="168">
        <v>4.5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63">
        <v>4.1999999999999997E-3</v>
      </c>
      <c r="O95" s="163">
        <f>ROUND(E95*N95,5)</f>
        <v>1.89E-2</v>
      </c>
      <c r="P95" s="163">
        <v>0</v>
      </c>
      <c r="Q95" s="163">
        <f>ROUND(E95*P95,5)</f>
        <v>0</v>
      </c>
      <c r="R95" s="163"/>
      <c r="S95" s="163"/>
      <c r="T95" s="164">
        <v>0.46</v>
      </c>
      <c r="U95" s="163">
        <f>ROUND(E95*T95,2)</f>
        <v>2.0699999999999998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118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x14ac:dyDescent="0.2">
      <c r="A96" s="155" t="s">
        <v>113</v>
      </c>
      <c r="B96" s="162" t="s">
        <v>78</v>
      </c>
      <c r="C96" s="194" t="s">
        <v>79</v>
      </c>
      <c r="D96" s="166"/>
      <c r="E96" s="170"/>
      <c r="F96" s="173"/>
      <c r="G96" s="173">
        <f>SUMIF(AE97:AE103,"&lt;&gt;NOR",G97:G103)</f>
        <v>0</v>
      </c>
      <c r="H96" s="173"/>
      <c r="I96" s="173">
        <f>SUM(I97:I103)</f>
        <v>0</v>
      </c>
      <c r="J96" s="173"/>
      <c r="K96" s="173">
        <f>SUM(K97:K103)</f>
        <v>0</v>
      </c>
      <c r="L96" s="173"/>
      <c r="M96" s="173">
        <f>SUM(M97:M103)</f>
        <v>0</v>
      </c>
      <c r="N96" s="166"/>
      <c r="O96" s="166">
        <f>SUM(O97:O103)</f>
        <v>7.3730000000000004E-2</v>
      </c>
      <c r="P96" s="166"/>
      <c r="Q96" s="166">
        <f>SUM(Q97:Q103)</f>
        <v>0.68869999999999998</v>
      </c>
      <c r="R96" s="166"/>
      <c r="S96" s="166"/>
      <c r="T96" s="167"/>
      <c r="U96" s="166">
        <f>SUM(U97:U103)</f>
        <v>23.36</v>
      </c>
      <c r="AE96" t="s">
        <v>114</v>
      </c>
    </row>
    <row r="97" spans="1:60" ht="22.5" outlineLevel="1" x14ac:dyDescent="0.2">
      <c r="A97" s="154">
        <v>38</v>
      </c>
      <c r="B97" s="161" t="s">
        <v>230</v>
      </c>
      <c r="C97" s="192" t="s">
        <v>231</v>
      </c>
      <c r="D97" s="163" t="s">
        <v>132</v>
      </c>
      <c r="E97" s="168">
        <v>65.59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63">
        <v>0</v>
      </c>
      <c r="O97" s="163">
        <f>ROUND(E97*N97,5)</f>
        <v>0</v>
      </c>
      <c r="P97" s="163">
        <v>1.0500000000000001E-2</v>
      </c>
      <c r="Q97" s="163">
        <f>ROUND(E97*P97,5)</f>
        <v>0.68869999999999998</v>
      </c>
      <c r="R97" s="163"/>
      <c r="S97" s="163"/>
      <c r="T97" s="164">
        <v>0.2</v>
      </c>
      <c r="U97" s="163">
        <f>ROUND(E97*T97,2)</f>
        <v>13.12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118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1"/>
      <c r="C98" s="193" t="s">
        <v>232</v>
      </c>
      <c r="D98" s="165"/>
      <c r="E98" s="169">
        <v>65.59</v>
      </c>
      <c r="F98" s="172"/>
      <c r="G98" s="172"/>
      <c r="H98" s="172"/>
      <c r="I98" s="172"/>
      <c r="J98" s="172"/>
      <c r="K98" s="172"/>
      <c r="L98" s="172"/>
      <c r="M98" s="172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120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/>
      <c r="B99" s="161"/>
      <c r="C99" s="193" t="s">
        <v>129</v>
      </c>
      <c r="D99" s="165"/>
      <c r="E99" s="169"/>
      <c r="F99" s="172"/>
      <c r="G99" s="172"/>
      <c r="H99" s="172"/>
      <c r="I99" s="172"/>
      <c r="J99" s="172"/>
      <c r="K99" s="172"/>
      <c r="L99" s="172"/>
      <c r="M99" s="172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120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39</v>
      </c>
      <c r="B100" s="161" t="s">
        <v>233</v>
      </c>
      <c r="C100" s="192" t="s">
        <v>234</v>
      </c>
      <c r="D100" s="163" t="s">
        <v>132</v>
      </c>
      <c r="E100" s="168">
        <v>68.27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63">
        <v>1.0000000000000001E-5</v>
      </c>
      <c r="O100" s="163">
        <f>ROUND(E100*N100,5)</f>
        <v>6.8000000000000005E-4</v>
      </c>
      <c r="P100" s="163">
        <v>0</v>
      </c>
      <c r="Q100" s="163">
        <f>ROUND(E100*P100,5)</f>
        <v>0</v>
      </c>
      <c r="R100" s="163"/>
      <c r="S100" s="163"/>
      <c r="T100" s="164">
        <v>7.0000000000000007E-2</v>
      </c>
      <c r="U100" s="163">
        <f>ROUND(E100*T100,2)</f>
        <v>4.78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235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54"/>
      <c r="B101" s="161"/>
      <c r="C101" s="193" t="s">
        <v>236</v>
      </c>
      <c r="D101" s="165"/>
      <c r="E101" s="169">
        <v>68.27</v>
      </c>
      <c r="F101" s="172"/>
      <c r="G101" s="172"/>
      <c r="H101" s="172"/>
      <c r="I101" s="172"/>
      <c r="J101" s="172"/>
      <c r="K101" s="172"/>
      <c r="L101" s="172"/>
      <c r="M101" s="172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120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54">
        <v>40</v>
      </c>
      <c r="B102" s="161" t="s">
        <v>237</v>
      </c>
      <c r="C102" s="192" t="s">
        <v>238</v>
      </c>
      <c r="D102" s="163" t="s">
        <v>132</v>
      </c>
      <c r="E102" s="168">
        <v>68.27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63">
        <v>1.07E-3</v>
      </c>
      <c r="O102" s="163">
        <f>ROUND(E102*N102,5)</f>
        <v>7.3050000000000004E-2</v>
      </c>
      <c r="P102" s="163">
        <v>0</v>
      </c>
      <c r="Q102" s="163">
        <f>ROUND(E102*P102,5)</f>
        <v>0</v>
      </c>
      <c r="R102" s="163"/>
      <c r="S102" s="163"/>
      <c r="T102" s="164">
        <v>0.08</v>
      </c>
      <c r="U102" s="163">
        <f>ROUND(E102*T102,2)</f>
        <v>5.46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118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54"/>
      <c r="B103" s="161"/>
      <c r="C103" s="193" t="s">
        <v>236</v>
      </c>
      <c r="D103" s="165"/>
      <c r="E103" s="169">
        <v>68.27</v>
      </c>
      <c r="F103" s="172"/>
      <c r="G103" s="172"/>
      <c r="H103" s="172"/>
      <c r="I103" s="172"/>
      <c r="J103" s="172"/>
      <c r="K103" s="172"/>
      <c r="L103" s="172"/>
      <c r="M103" s="172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120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x14ac:dyDescent="0.2">
      <c r="A104" s="155" t="s">
        <v>113</v>
      </c>
      <c r="B104" s="162" t="s">
        <v>80</v>
      </c>
      <c r="C104" s="194" t="s">
        <v>81</v>
      </c>
      <c r="D104" s="166"/>
      <c r="E104" s="170"/>
      <c r="F104" s="173"/>
      <c r="G104" s="173">
        <f>SUMIF(AE105:AE109,"&lt;&gt;NOR",G105:G109)</f>
        <v>0</v>
      </c>
      <c r="H104" s="173"/>
      <c r="I104" s="173">
        <f>SUM(I105:I109)</f>
        <v>0</v>
      </c>
      <c r="J104" s="173"/>
      <c r="K104" s="173">
        <f>SUM(K105:K109)</f>
        <v>0</v>
      </c>
      <c r="L104" s="173"/>
      <c r="M104" s="173">
        <f>SUM(M105:M109)</f>
        <v>0</v>
      </c>
      <c r="N104" s="166"/>
      <c r="O104" s="166">
        <f>SUM(O105:O109)</f>
        <v>1.60561</v>
      </c>
      <c r="P104" s="166"/>
      <c r="Q104" s="166">
        <f>SUM(Q105:Q109)</f>
        <v>0</v>
      </c>
      <c r="R104" s="166"/>
      <c r="S104" s="166"/>
      <c r="T104" s="167"/>
      <c r="U104" s="166">
        <f>SUM(U105:U109)</f>
        <v>73.460000000000008</v>
      </c>
      <c r="AE104" t="s">
        <v>114</v>
      </c>
    </row>
    <row r="105" spans="1:60" ht="22.5" outlineLevel="1" x14ac:dyDescent="0.2">
      <c r="A105" s="154">
        <v>41</v>
      </c>
      <c r="B105" s="161" t="s">
        <v>239</v>
      </c>
      <c r="C105" s="192" t="s">
        <v>240</v>
      </c>
      <c r="D105" s="163" t="s">
        <v>132</v>
      </c>
      <c r="E105" s="168">
        <v>67.78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63">
        <v>2.1600000000000001E-2</v>
      </c>
      <c r="O105" s="163">
        <f>ROUND(E105*N105,5)</f>
        <v>1.4640500000000001</v>
      </c>
      <c r="P105" s="163">
        <v>0</v>
      </c>
      <c r="Q105" s="163">
        <f>ROUND(E105*P105,5)</f>
        <v>0</v>
      </c>
      <c r="R105" s="163"/>
      <c r="S105" s="163"/>
      <c r="T105" s="164">
        <v>0.9</v>
      </c>
      <c r="U105" s="163">
        <f>ROUND(E105*T105,2)</f>
        <v>61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235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1"/>
      <c r="C106" s="193" t="s">
        <v>241</v>
      </c>
      <c r="D106" s="165"/>
      <c r="E106" s="169">
        <v>67.78</v>
      </c>
      <c r="F106" s="172"/>
      <c r="G106" s="172"/>
      <c r="H106" s="172"/>
      <c r="I106" s="172"/>
      <c r="J106" s="172"/>
      <c r="K106" s="172"/>
      <c r="L106" s="172"/>
      <c r="M106" s="172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120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22.5" outlineLevel="1" x14ac:dyDescent="0.2">
      <c r="A107" s="154">
        <v>42</v>
      </c>
      <c r="B107" s="161" t="s">
        <v>239</v>
      </c>
      <c r="C107" s="192" t="s">
        <v>242</v>
      </c>
      <c r="D107" s="163" t="s">
        <v>132</v>
      </c>
      <c r="E107" s="168">
        <v>6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63">
        <v>2.1600000000000001E-2</v>
      </c>
      <c r="O107" s="163">
        <f>ROUND(E107*N107,5)</f>
        <v>0.12959999999999999</v>
      </c>
      <c r="P107" s="163">
        <v>0</v>
      </c>
      <c r="Q107" s="163">
        <f>ROUND(E107*P107,5)</f>
        <v>0</v>
      </c>
      <c r="R107" s="163"/>
      <c r="S107" s="163"/>
      <c r="T107" s="164">
        <v>0.9</v>
      </c>
      <c r="U107" s="163">
        <f>ROUND(E107*T107,2)</f>
        <v>5.4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235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2.5" outlineLevel="1" x14ac:dyDescent="0.2">
      <c r="A108" s="154">
        <v>43</v>
      </c>
      <c r="B108" s="161" t="s">
        <v>243</v>
      </c>
      <c r="C108" s="192" t="s">
        <v>244</v>
      </c>
      <c r="D108" s="163" t="s">
        <v>245</v>
      </c>
      <c r="E108" s="168">
        <v>29.9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63">
        <v>4.0000000000000002E-4</v>
      </c>
      <c r="O108" s="163">
        <f>ROUND(E108*N108,5)</f>
        <v>1.196E-2</v>
      </c>
      <c r="P108" s="163">
        <v>0</v>
      </c>
      <c r="Q108" s="163">
        <f>ROUND(E108*P108,5)</f>
        <v>0</v>
      </c>
      <c r="R108" s="163"/>
      <c r="S108" s="163"/>
      <c r="T108" s="164">
        <v>0.23599999999999999</v>
      </c>
      <c r="U108" s="163">
        <f>ROUND(E108*T108,2)</f>
        <v>7.06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118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1"/>
      <c r="C109" s="193" t="s">
        <v>246</v>
      </c>
      <c r="D109" s="165"/>
      <c r="E109" s="169">
        <v>29.9</v>
      </c>
      <c r="F109" s="172"/>
      <c r="G109" s="172"/>
      <c r="H109" s="172"/>
      <c r="I109" s="172"/>
      <c r="J109" s="172"/>
      <c r="K109" s="172"/>
      <c r="L109" s="172"/>
      <c r="M109" s="172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120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x14ac:dyDescent="0.2">
      <c r="A110" s="155" t="s">
        <v>113</v>
      </c>
      <c r="B110" s="162" t="s">
        <v>82</v>
      </c>
      <c r="C110" s="194" t="s">
        <v>83</v>
      </c>
      <c r="D110" s="166"/>
      <c r="E110" s="170"/>
      <c r="F110" s="173"/>
      <c r="G110" s="173">
        <f>SUMIF(AE111:AE114,"&lt;&gt;NOR",G111:G114)</f>
        <v>0</v>
      </c>
      <c r="H110" s="173"/>
      <c r="I110" s="173">
        <f>SUM(I111:I114)</f>
        <v>0</v>
      </c>
      <c r="J110" s="173"/>
      <c r="K110" s="173">
        <f>SUM(K111:K114)</f>
        <v>0</v>
      </c>
      <c r="L110" s="173"/>
      <c r="M110" s="173">
        <f>SUM(M111:M114)</f>
        <v>0</v>
      </c>
      <c r="N110" s="166"/>
      <c r="O110" s="166">
        <f>SUM(O111:O114)</f>
        <v>0.95313000000000003</v>
      </c>
      <c r="P110" s="166"/>
      <c r="Q110" s="166">
        <f>SUM(Q111:Q114)</f>
        <v>0</v>
      </c>
      <c r="R110" s="166"/>
      <c r="S110" s="166"/>
      <c r="T110" s="167"/>
      <c r="U110" s="166">
        <f>SUM(U111:U114)</f>
        <v>59.71</v>
      </c>
      <c r="AE110" t="s">
        <v>114</v>
      </c>
    </row>
    <row r="111" spans="1:60" outlineLevel="1" x14ac:dyDescent="0.2">
      <c r="A111" s="154">
        <v>44</v>
      </c>
      <c r="B111" s="161" t="s">
        <v>247</v>
      </c>
      <c r="C111" s="192" t="s">
        <v>248</v>
      </c>
      <c r="D111" s="163" t="s">
        <v>132</v>
      </c>
      <c r="E111" s="168">
        <v>45.933999999999997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63">
        <v>2.0750000000000001E-2</v>
      </c>
      <c r="O111" s="163">
        <f>ROUND(E111*N111,5)</f>
        <v>0.95313000000000003</v>
      </c>
      <c r="P111" s="163">
        <v>0</v>
      </c>
      <c r="Q111" s="163">
        <f>ROUND(E111*P111,5)</f>
        <v>0</v>
      </c>
      <c r="R111" s="163"/>
      <c r="S111" s="163"/>
      <c r="T111" s="164">
        <v>1.3</v>
      </c>
      <c r="U111" s="163">
        <f>ROUND(E111*T111,2)</f>
        <v>59.71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235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1"/>
      <c r="C112" s="193" t="s">
        <v>249</v>
      </c>
      <c r="D112" s="165"/>
      <c r="E112" s="169">
        <v>23.76</v>
      </c>
      <c r="F112" s="172"/>
      <c r="G112" s="172"/>
      <c r="H112" s="172"/>
      <c r="I112" s="172"/>
      <c r="J112" s="172"/>
      <c r="K112" s="172"/>
      <c r="L112" s="172"/>
      <c r="M112" s="172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120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1"/>
      <c r="C113" s="193" t="s">
        <v>250</v>
      </c>
      <c r="D113" s="165"/>
      <c r="E113" s="169">
        <v>7.2</v>
      </c>
      <c r="F113" s="172"/>
      <c r="G113" s="172"/>
      <c r="H113" s="172"/>
      <c r="I113" s="172"/>
      <c r="J113" s="172"/>
      <c r="K113" s="172"/>
      <c r="L113" s="172"/>
      <c r="M113" s="172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120</v>
      </c>
      <c r="AF113" s="153">
        <v>0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1"/>
      <c r="C114" s="193" t="s">
        <v>251</v>
      </c>
      <c r="D114" s="165"/>
      <c r="E114" s="169">
        <v>14.974</v>
      </c>
      <c r="F114" s="172"/>
      <c r="G114" s="172"/>
      <c r="H114" s="172"/>
      <c r="I114" s="172"/>
      <c r="J114" s="172"/>
      <c r="K114" s="172"/>
      <c r="L114" s="172"/>
      <c r="M114" s="172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120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">
      <c r="A115" s="155" t="s">
        <v>113</v>
      </c>
      <c r="B115" s="162" t="s">
        <v>84</v>
      </c>
      <c r="C115" s="194" t="s">
        <v>85</v>
      </c>
      <c r="D115" s="166"/>
      <c r="E115" s="170"/>
      <c r="F115" s="173"/>
      <c r="G115" s="173">
        <f>SUMIF(AE116:AE120,"&lt;&gt;NOR",G116:G120)</f>
        <v>0</v>
      </c>
      <c r="H115" s="173"/>
      <c r="I115" s="173">
        <f>SUM(I116:I120)</f>
        <v>0</v>
      </c>
      <c r="J115" s="173"/>
      <c r="K115" s="173">
        <f>SUM(K116:K120)</f>
        <v>0</v>
      </c>
      <c r="L115" s="173"/>
      <c r="M115" s="173">
        <f>SUM(M116:M120)</f>
        <v>0</v>
      </c>
      <c r="N115" s="166"/>
      <c r="O115" s="166">
        <f>SUM(O116:O120)</f>
        <v>8.7550000000000003E-2</v>
      </c>
      <c r="P115" s="166"/>
      <c r="Q115" s="166">
        <f>SUM(Q116:Q120)</f>
        <v>0</v>
      </c>
      <c r="R115" s="166"/>
      <c r="S115" s="166"/>
      <c r="T115" s="167"/>
      <c r="U115" s="166">
        <f>SUM(U116:U120)</f>
        <v>32.520000000000003</v>
      </c>
      <c r="AE115" t="s">
        <v>114</v>
      </c>
    </row>
    <row r="116" spans="1:60" outlineLevel="1" x14ac:dyDescent="0.2">
      <c r="A116" s="154">
        <v>45</v>
      </c>
      <c r="B116" s="161" t="s">
        <v>252</v>
      </c>
      <c r="C116" s="192" t="s">
        <v>253</v>
      </c>
      <c r="D116" s="163" t="s">
        <v>132</v>
      </c>
      <c r="E116" s="168">
        <v>250.15100000000001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63">
        <v>3.5E-4</v>
      </c>
      <c r="O116" s="163">
        <f>ROUND(E116*N116,5)</f>
        <v>8.7550000000000003E-2</v>
      </c>
      <c r="P116" s="163">
        <v>0</v>
      </c>
      <c r="Q116" s="163">
        <f>ROUND(E116*P116,5)</f>
        <v>0</v>
      </c>
      <c r="R116" s="163"/>
      <c r="S116" s="163"/>
      <c r="T116" s="164">
        <v>0.13</v>
      </c>
      <c r="U116" s="163">
        <f>ROUND(E116*T116,2)</f>
        <v>32.520000000000003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235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1"/>
      <c r="C117" s="193" t="s">
        <v>254</v>
      </c>
      <c r="D117" s="165"/>
      <c r="E117" s="169">
        <v>96.924999999999997</v>
      </c>
      <c r="F117" s="172"/>
      <c r="G117" s="172"/>
      <c r="H117" s="172"/>
      <c r="I117" s="172"/>
      <c r="J117" s="172"/>
      <c r="K117" s="172"/>
      <c r="L117" s="172"/>
      <c r="M117" s="172"/>
      <c r="N117" s="163"/>
      <c r="O117" s="163"/>
      <c r="P117" s="163"/>
      <c r="Q117" s="163"/>
      <c r="R117" s="163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120</v>
      </c>
      <c r="AF117" s="153">
        <v>0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22.5" outlineLevel="1" x14ac:dyDescent="0.2">
      <c r="A118" s="154"/>
      <c r="B118" s="161"/>
      <c r="C118" s="193" t="s">
        <v>255</v>
      </c>
      <c r="D118" s="165"/>
      <c r="E118" s="169">
        <v>82.263999999999996</v>
      </c>
      <c r="F118" s="172"/>
      <c r="G118" s="172"/>
      <c r="H118" s="172"/>
      <c r="I118" s="172"/>
      <c r="J118" s="172"/>
      <c r="K118" s="172"/>
      <c r="L118" s="172"/>
      <c r="M118" s="172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120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1"/>
      <c r="C119" s="193" t="s">
        <v>256</v>
      </c>
      <c r="D119" s="165"/>
      <c r="E119" s="169">
        <v>67.78</v>
      </c>
      <c r="F119" s="172"/>
      <c r="G119" s="172"/>
      <c r="H119" s="172"/>
      <c r="I119" s="172"/>
      <c r="J119" s="172"/>
      <c r="K119" s="172"/>
      <c r="L119" s="172"/>
      <c r="M119" s="172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120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81"/>
      <c r="B120" s="182"/>
      <c r="C120" s="195" t="s">
        <v>150</v>
      </c>
      <c r="D120" s="183"/>
      <c r="E120" s="184">
        <v>3.1819999999999999</v>
      </c>
      <c r="F120" s="185"/>
      <c r="G120" s="185"/>
      <c r="H120" s="185"/>
      <c r="I120" s="185"/>
      <c r="J120" s="185"/>
      <c r="K120" s="185"/>
      <c r="L120" s="185"/>
      <c r="M120" s="185"/>
      <c r="N120" s="186"/>
      <c r="O120" s="186"/>
      <c r="P120" s="186"/>
      <c r="Q120" s="186"/>
      <c r="R120" s="186"/>
      <c r="S120" s="186"/>
      <c r="T120" s="187"/>
      <c r="U120" s="186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120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x14ac:dyDescent="0.2">
      <c r="A121" s="6"/>
      <c r="B121" s="7" t="s">
        <v>129</v>
      </c>
      <c r="C121" s="196" t="s">
        <v>129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AC121">
        <v>15</v>
      </c>
      <c r="AD121">
        <v>21</v>
      </c>
    </row>
    <row r="122" spans="1:60" x14ac:dyDescent="0.2">
      <c r="A122" s="188"/>
      <c r="B122" s="189">
        <v>26</v>
      </c>
      <c r="C122" s="197" t="s">
        <v>129</v>
      </c>
      <c r="D122" s="190"/>
      <c r="E122" s="190"/>
      <c r="F122" s="190"/>
      <c r="G122" s="191">
        <f>G8+G18+G21+G28+G41+G47+G55+G60+G72+G86+G89+G96+G104+G110+G115</f>
        <v>0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AC122">
        <f>SUMIF(L7:L120,AC121,G7:G120)</f>
        <v>0</v>
      </c>
      <c r="AD122">
        <f>SUMIF(L7:L120,AD121,G7:G120)</f>
        <v>0</v>
      </c>
      <c r="AE122" t="s">
        <v>257</v>
      </c>
    </row>
    <row r="123" spans="1:60" x14ac:dyDescent="0.2">
      <c r="A123" s="6"/>
      <c r="B123" s="7" t="s">
        <v>129</v>
      </c>
      <c r="C123" s="196" t="s">
        <v>129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 x14ac:dyDescent="0.2">
      <c r="A124" s="6"/>
      <c r="B124" s="7" t="s">
        <v>129</v>
      </c>
      <c r="C124" s="196" t="s">
        <v>129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256">
        <v>33</v>
      </c>
      <c r="B125" s="256"/>
      <c r="C125" s="25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58"/>
      <c r="B126" s="259"/>
      <c r="C126" s="260"/>
      <c r="D126" s="259"/>
      <c r="E126" s="259"/>
      <c r="F126" s="259"/>
      <c r="G126" s="26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AE126" t="s">
        <v>258</v>
      </c>
    </row>
    <row r="127" spans="1:60" x14ac:dyDescent="0.2">
      <c r="A127" s="262"/>
      <c r="B127" s="263"/>
      <c r="C127" s="264"/>
      <c r="D127" s="263"/>
      <c r="E127" s="263"/>
      <c r="F127" s="263"/>
      <c r="G127" s="26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60" x14ac:dyDescent="0.2">
      <c r="A128" s="262"/>
      <c r="B128" s="263"/>
      <c r="C128" s="264"/>
      <c r="D128" s="263"/>
      <c r="E128" s="263"/>
      <c r="F128" s="263"/>
      <c r="G128" s="26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262"/>
      <c r="B129" s="263"/>
      <c r="C129" s="264"/>
      <c r="D129" s="263"/>
      <c r="E129" s="263"/>
      <c r="F129" s="263"/>
      <c r="G129" s="26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31" x14ac:dyDescent="0.2">
      <c r="A130" s="266"/>
      <c r="B130" s="267"/>
      <c r="C130" s="268"/>
      <c r="D130" s="267"/>
      <c r="E130" s="267"/>
      <c r="F130" s="267"/>
      <c r="G130" s="269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6"/>
      <c r="B131" s="7" t="s">
        <v>129</v>
      </c>
      <c r="C131" s="196" t="s">
        <v>129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C132" s="198"/>
      <c r="AE132" t="s">
        <v>259</v>
      </c>
    </row>
  </sheetData>
  <sheetProtection password="C7DC" sheet="1" objects="1" scenarios="1"/>
  <mergeCells count="10">
    <mergeCell ref="C51:G51"/>
    <mergeCell ref="C91:G91"/>
    <mergeCell ref="A125:C125"/>
    <mergeCell ref="A126:G130"/>
    <mergeCell ref="A1:G1"/>
    <mergeCell ref="C2:G2"/>
    <mergeCell ref="C3:G3"/>
    <mergeCell ref="C4:G4"/>
    <mergeCell ref="C30:G30"/>
    <mergeCell ref="C37:G3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</dc:creator>
  <cp:lastModifiedBy>Vláčil Jan, Bc.</cp:lastModifiedBy>
  <cp:lastPrinted>2014-02-28T09:52:57Z</cp:lastPrinted>
  <dcterms:created xsi:type="dcterms:W3CDTF">2009-04-08T07:15:50Z</dcterms:created>
  <dcterms:modified xsi:type="dcterms:W3CDTF">2017-11-09T06:48:34Z</dcterms:modified>
</cp:coreProperties>
</file>