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codeName="ThisWorkbook" defaultThemeVersion="124226"/>
  <mc:AlternateContent xmlns:mc="http://schemas.openxmlformats.org/markup-compatibility/2006">
    <mc:Choice Requires="x15">
      <x15ac:absPath xmlns:x15ac="http://schemas.microsoft.com/office/spreadsheetml/2010/11/ac" url="\\192.168.0.5\odi\KLM\Kuželna - přístavba\Regiony 2021_v hodnocení\VZ\ZD\Pr4_Soupis_praci_Pristavba_kuzelny_Dacice_slepy\"/>
    </mc:Choice>
  </mc:AlternateContent>
  <xr:revisionPtr revIDLastSave="0" documentId="13_ncr:1_{70F9845C-DDE5-4E95-9F53-4D0ABA496DEF}" xr6:coauthVersionLast="47" xr6:coauthVersionMax="47" xr10:uidLastSave="{00000000-0000-0000-0000-000000000000}"/>
  <bookViews>
    <workbookView xWindow="28680" yWindow="-1020" windowWidth="29040" windowHeight="15840" activeTab="3" xr2:uid="{00000000-000D-0000-FFFF-FFFF00000000}"/>
  </bookViews>
  <sheets>
    <sheet name="Pokyny pro vyplnění" sheetId="11" r:id="rId1"/>
    <sheet name="Stavba" sheetId="1" r:id="rId2"/>
    <sheet name="VzorPolozky" sheetId="10" state="hidden" r:id="rId3"/>
    <sheet name="SO 01 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1 Pol'!$1:$7</definedName>
    <definedName name="oadresa">Stavba!$D$6</definedName>
    <definedName name="Objednatel" localSheetId="1">Stavba!$D$5</definedName>
    <definedName name="Objekt" localSheetId="1">Stavba!$B$38</definedName>
    <definedName name="_xlnm.Print_Area" localSheetId="3">'SO 01 1 Pol'!$A$1:$Y$460</definedName>
    <definedName name="_xlnm.Print_Area" localSheetId="1">Stavba!$A$1:$J$94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93" i="1" l="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G459" i="12"/>
  <c r="BA440" i="12"/>
  <c r="BA136" i="12"/>
  <c r="BA115" i="12"/>
  <c r="BA113" i="12"/>
  <c r="BA110" i="12"/>
  <c r="BA108" i="12"/>
  <c r="BA59" i="12"/>
  <c r="BA51" i="12"/>
  <c r="BA27" i="12"/>
  <c r="BA12" i="12"/>
  <c r="G9" i="12"/>
  <c r="M9" i="12" s="1"/>
  <c r="I9" i="12"/>
  <c r="I8" i="12" s="1"/>
  <c r="K9" i="12"/>
  <c r="K8" i="12" s="1"/>
  <c r="O9" i="12"/>
  <c r="O8" i="12" s="1"/>
  <c r="Q9" i="12"/>
  <c r="V9" i="12"/>
  <c r="G11" i="12"/>
  <c r="I11" i="12"/>
  <c r="K11" i="12"/>
  <c r="M11" i="12"/>
  <c r="O11" i="12"/>
  <c r="Q11" i="12"/>
  <c r="Q8" i="12" s="1"/>
  <c r="V11" i="12"/>
  <c r="G13" i="12"/>
  <c r="M13" i="12" s="1"/>
  <c r="I13" i="12"/>
  <c r="K13" i="12"/>
  <c r="O13" i="12"/>
  <c r="Q13" i="12"/>
  <c r="V13" i="12"/>
  <c r="V8" i="12" s="1"/>
  <c r="G15" i="12"/>
  <c r="I15" i="12"/>
  <c r="K15" i="12"/>
  <c r="M15" i="12"/>
  <c r="O15" i="12"/>
  <c r="Q15" i="12"/>
  <c r="V15" i="12"/>
  <c r="G16" i="12"/>
  <c r="I16" i="12"/>
  <c r="K16" i="12"/>
  <c r="M16" i="12"/>
  <c r="O16" i="12"/>
  <c r="Q16" i="12"/>
  <c r="V16" i="12"/>
  <c r="G18" i="12"/>
  <c r="G19" i="12"/>
  <c r="I19" i="12"/>
  <c r="K19" i="12"/>
  <c r="K18" i="12" s="1"/>
  <c r="M19" i="12"/>
  <c r="O19" i="12"/>
  <c r="O18" i="12" s="1"/>
  <c r="Q19" i="12"/>
  <c r="Q18" i="12" s="1"/>
  <c r="V19" i="12"/>
  <c r="V18" i="12" s="1"/>
  <c r="G21" i="12"/>
  <c r="M21" i="12" s="1"/>
  <c r="I21" i="12"/>
  <c r="K21" i="12"/>
  <c r="O21" i="12"/>
  <c r="Q21" i="12"/>
  <c r="V21" i="12"/>
  <c r="G22" i="12"/>
  <c r="I22" i="12"/>
  <c r="K22" i="12"/>
  <c r="M22" i="12"/>
  <c r="O22" i="12"/>
  <c r="Q22" i="12"/>
  <c r="V22" i="12"/>
  <c r="G24" i="12"/>
  <c r="I24" i="12"/>
  <c r="K24" i="12"/>
  <c r="M24" i="12"/>
  <c r="O24" i="12"/>
  <c r="Q24" i="12"/>
  <c r="V24" i="12"/>
  <c r="G26" i="12"/>
  <c r="M26" i="12" s="1"/>
  <c r="I26" i="12"/>
  <c r="I18" i="12" s="1"/>
  <c r="K26" i="12"/>
  <c r="O26" i="12"/>
  <c r="Q26" i="12"/>
  <c r="V26" i="12"/>
  <c r="G28" i="12"/>
  <c r="I28" i="12"/>
  <c r="K28" i="12"/>
  <c r="M28" i="12"/>
  <c r="O28" i="12"/>
  <c r="Q28" i="12"/>
  <c r="V28" i="12"/>
  <c r="G29" i="12"/>
  <c r="M29" i="12" s="1"/>
  <c r="I29" i="12"/>
  <c r="K29" i="12"/>
  <c r="O29" i="12"/>
  <c r="Q29" i="12"/>
  <c r="V29" i="12"/>
  <c r="G31" i="12"/>
  <c r="M31" i="12" s="1"/>
  <c r="I31" i="12"/>
  <c r="K31" i="12"/>
  <c r="O31" i="12"/>
  <c r="Q31" i="12"/>
  <c r="V31" i="12"/>
  <c r="V30" i="12" s="1"/>
  <c r="G33" i="12"/>
  <c r="I33" i="12"/>
  <c r="I30" i="12" s="1"/>
  <c r="K33" i="12"/>
  <c r="K30" i="12" s="1"/>
  <c r="M33" i="12"/>
  <c r="O33" i="12"/>
  <c r="Q33" i="12"/>
  <c r="V33" i="12"/>
  <c r="G35" i="12"/>
  <c r="I35" i="12"/>
  <c r="K35" i="12"/>
  <c r="M35" i="12"/>
  <c r="O35" i="12"/>
  <c r="Q35" i="12"/>
  <c r="V35" i="12"/>
  <c r="G36" i="12"/>
  <c r="G30" i="12" s="1"/>
  <c r="I36" i="12"/>
  <c r="K36" i="12"/>
  <c r="O36" i="12"/>
  <c r="Q36" i="12"/>
  <c r="V36" i="12"/>
  <c r="G37" i="12"/>
  <c r="I37" i="12"/>
  <c r="K37" i="12"/>
  <c r="M37" i="12"/>
  <c r="O37" i="12"/>
  <c r="Q37" i="12"/>
  <c r="Q30" i="12" s="1"/>
  <c r="V37" i="12"/>
  <c r="G38" i="12"/>
  <c r="M38" i="12" s="1"/>
  <c r="I38" i="12"/>
  <c r="K38" i="12"/>
  <c r="O38" i="12"/>
  <c r="Q38" i="12"/>
  <c r="V38" i="12"/>
  <c r="G39" i="12"/>
  <c r="I39" i="12"/>
  <c r="K39" i="12"/>
  <c r="M39" i="12"/>
  <c r="O39" i="12"/>
  <c r="Q39" i="12"/>
  <c r="V39" i="12"/>
  <c r="G40" i="12"/>
  <c r="M40" i="12" s="1"/>
  <c r="I40" i="12"/>
  <c r="K40" i="12"/>
  <c r="O40" i="12"/>
  <c r="Q40" i="12"/>
  <c r="V40" i="12"/>
  <c r="G41" i="12"/>
  <c r="M41" i="12" s="1"/>
  <c r="I41" i="12"/>
  <c r="K41" i="12"/>
  <c r="O41" i="12"/>
  <c r="Q41" i="12"/>
  <c r="V41" i="12"/>
  <c r="G42" i="12"/>
  <c r="I42" i="12"/>
  <c r="K42" i="12"/>
  <c r="M42" i="12"/>
  <c r="O42" i="12"/>
  <c r="Q42" i="12"/>
  <c r="V42" i="12"/>
  <c r="G43" i="12"/>
  <c r="M43" i="12" s="1"/>
  <c r="I43" i="12"/>
  <c r="K43" i="12"/>
  <c r="O43" i="12"/>
  <c r="Q43" i="12"/>
  <c r="V43" i="12"/>
  <c r="G45" i="12"/>
  <c r="I45" i="12"/>
  <c r="K45" i="12"/>
  <c r="M45" i="12"/>
  <c r="O45" i="12"/>
  <c r="O30" i="12" s="1"/>
  <c r="Q45" i="12"/>
  <c r="V45" i="12"/>
  <c r="G46" i="12"/>
  <c r="M46" i="12" s="1"/>
  <c r="I46" i="12"/>
  <c r="K46" i="12"/>
  <c r="O46" i="12"/>
  <c r="Q46" i="12"/>
  <c r="V46" i="12"/>
  <c r="G48" i="12"/>
  <c r="I48" i="12"/>
  <c r="K48" i="12"/>
  <c r="M48" i="12"/>
  <c r="O48" i="12"/>
  <c r="Q48" i="12"/>
  <c r="V48" i="12"/>
  <c r="G50" i="12"/>
  <c r="I50" i="12"/>
  <c r="K50" i="12"/>
  <c r="M50" i="12"/>
  <c r="O50" i="12"/>
  <c r="Q50" i="12"/>
  <c r="V50" i="12"/>
  <c r="G52" i="12"/>
  <c r="M52" i="12" s="1"/>
  <c r="I52" i="12"/>
  <c r="K52" i="12"/>
  <c r="O52" i="12"/>
  <c r="Q52" i="12"/>
  <c r="V52" i="12"/>
  <c r="Q53" i="12"/>
  <c r="G54" i="12"/>
  <c r="M54" i="12" s="1"/>
  <c r="I54" i="12"/>
  <c r="K54" i="12"/>
  <c r="O54" i="12"/>
  <c r="Q54" i="12"/>
  <c r="V54" i="12"/>
  <c r="G55" i="12"/>
  <c r="I55" i="12"/>
  <c r="K55" i="12"/>
  <c r="K53" i="12" s="1"/>
  <c r="M55" i="12"/>
  <c r="O55" i="12"/>
  <c r="O53" i="12" s="1"/>
  <c r="Q55" i="12"/>
  <c r="V55" i="12"/>
  <c r="G56" i="12"/>
  <c r="I56" i="12"/>
  <c r="K56" i="12"/>
  <c r="M56" i="12"/>
  <c r="O56" i="12"/>
  <c r="Q56" i="12"/>
  <c r="V56" i="12"/>
  <c r="G57" i="12"/>
  <c r="M57" i="12" s="1"/>
  <c r="I57" i="12"/>
  <c r="I53" i="12" s="1"/>
  <c r="K57" i="12"/>
  <c r="O57" i="12"/>
  <c r="Q57" i="12"/>
  <c r="V57" i="12"/>
  <c r="G58" i="12"/>
  <c r="I58" i="12"/>
  <c r="K58" i="12"/>
  <c r="M58" i="12"/>
  <c r="O58" i="12"/>
  <c r="Q58" i="12"/>
  <c r="V58" i="12"/>
  <c r="V53" i="12" s="1"/>
  <c r="G61" i="12"/>
  <c r="I61" i="12"/>
  <c r="I60" i="12" s="1"/>
  <c r="K61" i="12"/>
  <c r="M61" i="12"/>
  <c r="O61" i="12"/>
  <c r="O60" i="12" s="1"/>
  <c r="Q61" i="12"/>
  <c r="Q60" i="12" s="1"/>
  <c r="V61" i="12"/>
  <c r="V60" i="12" s="1"/>
  <c r="G62" i="12"/>
  <c r="M62" i="12" s="1"/>
  <c r="I62" i="12"/>
  <c r="K62" i="12"/>
  <c r="O62" i="12"/>
  <c r="Q62" i="12"/>
  <c r="V62" i="12"/>
  <c r="G63" i="12"/>
  <c r="I63" i="12"/>
  <c r="K63" i="12"/>
  <c r="K60" i="12" s="1"/>
  <c r="M63" i="12"/>
  <c r="O63" i="12"/>
  <c r="Q63" i="12"/>
  <c r="V63" i="12"/>
  <c r="G64" i="12"/>
  <c r="I64" i="12"/>
  <c r="K64" i="12"/>
  <c r="M64" i="12"/>
  <c r="O64" i="12"/>
  <c r="Q64" i="12"/>
  <c r="V64" i="12"/>
  <c r="G66" i="12"/>
  <c r="G60" i="12" s="1"/>
  <c r="I66" i="12"/>
  <c r="K66" i="12"/>
  <c r="O66" i="12"/>
  <c r="Q66" i="12"/>
  <c r="V66" i="12"/>
  <c r="G67" i="12"/>
  <c r="I67" i="12"/>
  <c r="K67" i="12"/>
  <c r="M67" i="12"/>
  <c r="O67" i="12"/>
  <c r="Q67" i="12"/>
  <c r="V67" i="12"/>
  <c r="G68" i="12"/>
  <c r="M68" i="12" s="1"/>
  <c r="I68" i="12"/>
  <c r="K68" i="12"/>
  <c r="O68" i="12"/>
  <c r="Q68" i="12"/>
  <c r="V68" i="12"/>
  <c r="G70" i="12"/>
  <c r="I70" i="12"/>
  <c r="K70" i="12"/>
  <c r="M70" i="12"/>
  <c r="O70" i="12"/>
  <c r="Q70" i="12"/>
  <c r="V70" i="12"/>
  <c r="G72" i="12"/>
  <c r="I72" i="12"/>
  <c r="K72" i="12"/>
  <c r="M72" i="12"/>
  <c r="O72" i="12"/>
  <c r="Q72" i="12"/>
  <c r="V72" i="12"/>
  <c r="G74" i="12"/>
  <c r="M74" i="12" s="1"/>
  <c r="I74" i="12"/>
  <c r="K74" i="12"/>
  <c r="O74" i="12"/>
  <c r="Q74" i="12"/>
  <c r="V74" i="12"/>
  <c r="G76" i="12"/>
  <c r="I76" i="12"/>
  <c r="K76" i="12"/>
  <c r="M76" i="12"/>
  <c r="O76" i="12"/>
  <c r="Q76" i="12"/>
  <c r="V76" i="12"/>
  <c r="G77" i="12"/>
  <c r="K77" i="12"/>
  <c r="G78" i="12"/>
  <c r="I78" i="12"/>
  <c r="I77" i="12" s="1"/>
  <c r="K78" i="12"/>
  <c r="M78" i="12"/>
  <c r="O78" i="12"/>
  <c r="O77" i="12" s="1"/>
  <c r="Q78" i="12"/>
  <c r="Q77" i="12" s="1"/>
  <c r="V78" i="12"/>
  <c r="V77" i="12" s="1"/>
  <c r="G80" i="12"/>
  <c r="M80" i="12" s="1"/>
  <c r="I80" i="12"/>
  <c r="K80" i="12"/>
  <c r="O80" i="12"/>
  <c r="Q80" i="12"/>
  <c r="V80" i="12"/>
  <c r="K82" i="12"/>
  <c r="G83" i="12"/>
  <c r="I83" i="12"/>
  <c r="K83" i="12"/>
  <c r="M83" i="12"/>
  <c r="O83" i="12"/>
  <c r="O82" i="12" s="1"/>
  <c r="Q83" i="12"/>
  <c r="Q82" i="12" s="1"/>
  <c r="V83" i="12"/>
  <c r="V82" i="12" s="1"/>
  <c r="G85" i="12"/>
  <c r="G82" i="12" s="1"/>
  <c r="I85" i="12"/>
  <c r="I82" i="12" s="1"/>
  <c r="K85" i="12"/>
  <c r="O85" i="12"/>
  <c r="Q85" i="12"/>
  <c r="V85" i="12"/>
  <c r="Q87" i="12"/>
  <c r="V87" i="12"/>
  <c r="G88" i="12"/>
  <c r="M88" i="12" s="1"/>
  <c r="M87" i="12" s="1"/>
  <c r="I88" i="12"/>
  <c r="K88" i="12"/>
  <c r="O88" i="12"/>
  <c r="Q88" i="12"/>
  <c r="V88" i="12"/>
  <c r="G90" i="12"/>
  <c r="I90" i="12"/>
  <c r="I87" i="12" s="1"/>
  <c r="K90" i="12"/>
  <c r="K87" i="12" s="1"/>
  <c r="M90" i="12"/>
  <c r="O90" i="12"/>
  <c r="O87" i="12" s="1"/>
  <c r="Q90" i="12"/>
  <c r="V90" i="12"/>
  <c r="G93" i="12"/>
  <c r="M93" i="12" s="1"/>
  <c r="M92" i="12" s="1"/>
  <c r="I93" i="12"/>
  <c r="I92" i="12" s="1"/>
  <c r="K93" i="12"/>
  <c r="K92" i="12" s="1"/>
  <c r="O93" i="12"/>
  <c r="Q93" i="12"/>
  <c r="V93" i="12"/>
  <c r="G94" i="12"/>
  <c r="I94" i="12"/>
  <c r="K94" i="12"/>
  <c r="M94" i="12"/>
  <c r="O94" i="12"/>
  <c r="O92" i="12" s="1"/>
  <c r="Q94" i="12"/>
  <c r="Q92" i="12" s="1"/>
  <c r="V94" i="12"/>
  <c r="V92" i="12" s="1"/>
  <c r="G95" i="12"/>
  <c r="G96" i="12"/>
  <c r="I96" i="12"/>
  <c r="I95" i="12" s="1"/>
  <c r="K96" i="12"/>
  <c r="K95" i="12" s="1"/>
  <c r="M96" i="12"/>
  <c r="M95" i="12" s="1"/>
  <c r="O96" i="12"/>
  <c r="O95" i="12" s="1"/>
  <c r="Q96" i="12"/>
  <c r="Q95" i="12" s="1"/>
  <c r="V96" i="12"/>
  <c r="V95" i="12" s="1"/>
  <c r="G98" i="12"/>
  <c r="M98" i="12" s="1"/>
  <c r="I98" i="12"/>
  <c r="K98" i="12"/>
  <c r="O98" i="12"/>
  <c r="Q98" i="12"/>
  <c r="V98" i="12"/>
  <c r="G99" i="12"/>
  <c r="I99" i="12"/>
  <c r="K99" i="12"/>
  <c r="M99" i="12"/>
  <c r="O99" i="12"/>
  <c r="Q99" i="12"/>
  <c r="V99" i="12"/>
  <c r="G100" i="12"/>
  <c r="I100" i="12"/>
  <c r="K100" i="12"/>
  <c r="M100" i="12"/>
  <c r="O100" i="12"/>
  <c r="Q100" i="12"/>
  <c r="V100" i="12"/>
  <c r="G103" i="12"/>
  <c r="I103" i="12"/>
  <c r="K103" i="12"/>
  <c r="K102" i="12" s="1"/>
  <c r="M103" i="12"/>
  <c r="O103" i="12"/>
  <c r="O102" i="12" s="1"/>
  <c r="Q103" i="12"/>
  <c r="Q102" i="12" s="1"/>
  <c r="V103" i="12"/>
  <c r="V102" i="12" s="1"/>
  <c r="G105" i="12"/>
  <c r="M105" i="12" s="1"/>
  <c r="I105" i="12"/>
  <c r="K105" i="12"/>
  <c r="O105" i="12"/>
  <c r="Q105" i="12"/>
  <c r="V105" i="12"/>
  <c r="G107" i="12"/>
  <c r="I107" i="12"/>
  <c r="K107" i="12"/>
  <c r="M107" i="12"/>
  <c r="O107" i="12"/>
  <c r="Q107" i="12"/>
  <c r="V107" i="12"/>
  <c r="G109" i="12"/>
  <c r="M109" i="12" s="1"/>
  <c r="I109" i="12"/>
  <c r="K109" i="12"/>
  <c r="O109" i="12"/>
  <c r="Q109" i="12"/>
  <c r="V109" i="12"/>
  <c r="G111" i="12"/>
  <c r="M111" i="12" s="1"/>
  <c r="I111" i="12"/>
  <c r="K111" i="12"/>
  <c r="O111" i="12"/>
  <c r="Q111" i="12"/>
  <c r="V111" i="12"/>
  <c r="G112" i="12"/>
  <c r="I112" i="12"/>
  <c r="K112" i="12"/>
  <c r="M112" i="12"/>
  <c r="O112" i="12"/>
  <c r="Q112" i="12"/>
  <c r="V112" i="12"/>
  <c r="G114" i="12"/>
  <c r="G102" i="12" s="1"/>
  <c r="I114" i="12"/>
  <c r="K114" i="12"/>
  <c r="O114" i="12"/>
  <c r="Q114" i="12"/>
  <c r="V114" i="12"/>
  <c r="G116" i="12"/>
  <c r="I116" i="12"/>
  <c r="K116" i="12"/>
  <c r="M116" i="12"/>
  <c r="O116" i="12"/>
  <c r="Q116" i="12"/>
  <c r="V116" i="12"/>
  <c r="G118" i="12"/>
  <c r="M118" i="12" s="1"/>
  <c r="I118" i="12"/>
  <c r="K118" i="12"/>
  <c r="O118" i="12"/>
  <c r="Q118" i="12"/>
  <c r="V118" i="12"/>
  <c r="G120" i="12"/>
  <c r="I120" i="12"/>
  <c r="K120" i="12"/>
  <c r="M120" i="12"/>
  <c r="O120" i="12"/>
  <c r="Q120" i="12"/>
  <c r="V120" i="12"/>
  <c r="G122" i="12"/>
  <c r="I122" i="12"/>
  <c r="K122" i="12"/>
  <c r="M122" i="12"/>
  <c r="O122" i="12"/>
  <c r="Q122" i="12"/>
  <c r="V122" i="12"/>
  <c r="G123" i="12"/>
  <c r="M123" i="12" s="1"/>
  <c r="I123" i="12"/>
  <c r="I102" i="12" s="1"/>
  <c r="K123" i="12"/>
  <c r="O123" i="12"/>
  <c r="Q123" i="12"/>
  <c r="V123" i="12"/>
  <c r="G124" i="12"/>
  <c r="I124" i="12"/>
  <c r="K124" i="12"/>
  <c r="M124" i="12"/>
  <c r="O124" i="12"/>
  <c r="Q124" i="12"/>
  <c r="V124" i="12"/>
  <c r="G125" i="12"/>
  <c r="M125" i="12" s="1"/>
  <c r="I125" i="12"/>
  <c r="K125" i="12"/>
  <c r="O125" i="12"/>
  <c r="Q125" i="12"/>
  <c r="V125" i="12"/>
  <c r="G126" i="12"/>
  <c r="I126" i="12"/>
  <c r="K126" i="12"/>
  <c r="M126" i="12"/>
  <c r="O126" i="12"/>
  <c r="Q126" i="12"/>
  <c r="V126" i="12"/>
  <c r="G127" i="12"/>
  <c r="M127" i="12" s="1"/>
  <c r="I127" i="12"/>
  <c r="K127" i="12"/>
  <c r="O127" i="12"/>
  <c r="Q127" i="12"/>
  <c r="V127" i="12"/>
  <c r="G128" i="12"/>
  <c r="M128" i="12" s="1"/>
  <c r="I128" i="12"/>
  <c r="K128" i="12"/>
  <c r="O128" i="12"/>
  <c r="Q128" i="12"/>
  <c r="V128" i="12"/>
  <c r="G129" i="12"/>
  <c r="I129" i="12"/>
  <c r="K129" i="12"/>
  <c r="M129" i="12"/>
  <c r="O129" i="12"/>
  <c r="Q129" i="12"/>
  <c r="V129" i="12"/>
  <c r="G130" i="12"/>
  <c r="M130" i="12" s="1"/>
  <c r="I130" i="12"/>
  <c r="K130" i="12"/>
  <c r="O130" i="12"/>
  <c r="Q130" i="12"/>
  <c r="V130" i="12"/>
  <c r="G131" i="12"/>
  <c r="I131" i="12"/>
  <c r="K131" i="12"/>
  <c r="M131" i="12"/>
  <c r="O131" i="12"/>
  <c r="Q131" i="12"/>
  <c r="V131" i="12"/>
  <c r="G132" i="12"/>
  <c r="M132" i="12" s="1"/>
  <c r="I132" i="12"/>
  <c r="K132" i="12"/>
  <c r="O132" i="12"/>
  <c r="Q132" i="12"/>
  <c r="V132" i="12"/>
  <c r="G133" i="12"/>
  <c r="I133" i="12"/>
  <c r="K133" i="12"/>
  <c r="M133" i="12"/>
  <c r="O133" i="12"/>
  <c r="Q133" i="12"/>
  <c r="V133" i="12"/>
  <c r="O134" i="12"/>
  <c r="Q134" i="12"/>
  <c r="V134" i="12"/>
  <c r="G135" i="12"/>
  <c r="M135" i="12" s="1"/>
  <c r="M134" i="12" s="1"/>
  <c r="I135" i="12"/>
  <c r="I134" i="12" s="1"/>
  <c r="K135" i="12"/>
  <c r="K134" i="12" s="1"/>
  <c r="O135" i="12"/>
  <c r="Q135" i="12"/>
  <c r="V135" i="12"/>
  <c r="I137" i="12"/>
  <c r="K137" i="12"/>
  <c r="O137" i="12"/>
  <c r="Q137" i="12"/>
  <c r="V137" i="12"/>
  <c r="G138" i="12"/>
  <c r="M138" i="12" s="1"/>
  <c r="M137" i="12" s="1"/>
  <c r="I138" i="12"/>
  <c r="K138" i="12"/>
  <c r="O138" i="12"/>
  <c r="Q138" i="12"/>
  <c r="V138" i="12"/>
  <c r="G140" i="12"/>
  <c r="O140" i="12"/>
  <c r="G141" i="12"/>
  <c r="M141" i="12" s="1"/>
  <c r="I141" i="12"/>
  <c r="K141" i="12"/>
  <c r="O141" i="12"/>
  <c r="Q141" i="12"/>
  <c r="Q140" i="12" s="1"/>
  <c r="V141" i="12"/>
  <c r="V140" i="12" s="1"/>
  <c r="G142" i="12"/>
  <c r="M142" i="12" s="1"/>
  <c r="I142" i="12"/>
  <c r="I140" i="12" s="1"/>
  <c r="K142" i="12"/>
  <c r="K140" i="12" s="1"/>
  <c r="O142" i="12"/>
  <c r="Q142" i="12"/>
  <c r="V142" i="12"/>
  <c r="G144" i="12"/>
  <c r="M144" i="12" s="1"/>
  <c r="I144" i="12"/>
  <c r="I143" i="12" s="1"/>
  <c r="K144" i="12"/>
  <c r="O144" i="12"/>
  <c r="Q144" i="12"/>
  <c r="V144" i="12"/>
  <c r="G146" i="12"/>
  <c r="I146" i="12"/>
  <c r="K146" i="12"/>
  <c r="K143" i="12" s="1"/>
  <c r="M146" i="12"/>
  <c r="O146" i="12"/>
  <c r="O143" i="12" s="1"/>
  <c r="Q146" i="12"/>
  <c r="Q143" i="12" s="1"/>
  <c r="V146" i="12"/>
  <c r="G148" i="12"/>
  <c r="M148" i="12" s="1"/>
  <c r="I148" i="12"/>
  <c r="K148" i="12"/>
  <c r="O148" i="12"/>
  <c r="Q148" i="12"/>
  <c r="V148" i="12"/>
  <c r="G150" i="12"/>
  <c r="I150" i="12"/>
  <c r="K150" i="12"/>
  <c r="M150" i="12"/>
  <c r="O150" i="12"/>
  <c r="Q150" i="12"/>
  <c r="V150" i="12"/>
  <c r="G152" i="12"/>
  <c r="I152" i="12"/>
  <c r="K152" i="12"/>
  <c r="M152" i="12"/>
  <c r="O152" i="12"/>
  <c r="Q152" i="12"/>
  <c r="V152" i="12"/>
  <c r="G154" i="12"/>
  <c r="M154" i="12" s="1"/>
  <c r="I154" i="12"/>
  <c r="K154" i="12"/>
  <c r="O154" i="12"/>
  <c r="Q154" i="12"/>
  <c r="V154" i="12"/>
  <c r="G156" i="12"/>
  <c r="I156" i="12"/>
  <c r="K156" i="12"/>
  <c r="M156" i="12"/>
  <c r="O156" i="12"/>
  <c r="Q156" i="12"/>
  <c r="V156" i="12"/>
  <c r="V143" i="12" s="1"/>
  <c r="G158" i="12"/>
  <c r="M158" i="12" s="1"/>
  <c r="I158" i="12"/>
  <c r="K158" i="12"/>
  <c r="O158" i="12"/>
  <c r="Q158" i="12"/>
  <c r="V158" i="12"/>
  <c r="G160" i="12"/>
  <c r="I160" i="12"/>
  <c r="K160" i="12"/>
  <c r="M160" i="12"/>
  <c r="O160" i="12"/>
  <c r="Q160" i="12"/>
  <c r="V160" i="12"/>
  <c r="G162" i="12"/>
  <c r="M162" i="12" s="1"/>
  <c r="I162" i="12"/>
  <c r="K162" i="12"/>
  <c r="O162" i="12"/>
  <c r="Q162" i="12"/>
  <c r="V162" i="12"/>
  <c r="G164" i="12"/>
  <c r="M164" i="12" s="1"/>
  <c r="I164" i="12"/>
  <c r="K164" i="12"/>
  <c r="O164" i="12"/>
  <c r="Q164" i="12"/>
  <c r="V164" i="12"/>
  <c r="G166" i="12"/>
  <c r="I166" i="12"/>
  <c r="K166" i="12"/>
  <c r="M166" i="12"/>
  <c r="O166" i="12"/>
  <c r="Q166" i="12"/>
  <c r="V166" i="12"/>
  <c r="G168" i="12"/>
  <c r="M168" i="12" s="1"/>
  <c r="I168" i="12"/>
  <c r="K168" i="12"/>
  <c r="O168" i="12"/>
  <c r="Q168" i="12"/>
  <c r="V168" i="12"/>
  <c r="G170" i="12"/>
  <c r="I170" i="12"/>
  <c r="K170" i="12"/>
  <c r="M170" i="12"/>
  <c r="O170" i="12"/>
  <c r="Q170" i="12"/>
  <c r="V170" i="12"/>
  <c r="G172" i="12"/>
  <c r="M172" i="12" s="1"/>
  <c r="I172" i="12"/>
  <c r="K172" i="12"/>
  <c r="O172" i="12"/>
  <c r="Q172" i="12"/>
  <c r="V172" i="12"/>
  <c r="G174" i="12"/>
  <c r="I174" i="12"/>
  <c r="K174" i="12"/>
  <c r="M174" i="12"/>
  <c r="O174" i="12"/>
  <c r="Q174" i="12"/>
  <c r="V174" i="12"/>
  <c r="G176" i="12"/>
  <c r="I176" i="12"/>
  <c r="K176" i="12"/>
  <c r="M176" i="12"/>
  <c r="O176" i="12"/>
  <c r="Q176" i="12"/>
  <c r="V176" i="12"/>
  <c r="G178" i="12"/>
  <c r="M178" i="12" s="1"/>
  <c r="I178" i="12"/>
  <c r="K178" i="12"/>
  <c r="O178" i="12"/>
  <c r="Q178" i="12"/>
  <c r="V178" i="12"/>
  <c r="G179" i="12"/>
  <c r="I179" i="12"/>
  <c r="K179" i="12"/>
  <c r="M179" i="12"/>
  <c r="O179" i="12"/>
  <c r="Q179" i="12"/>
  <c r="V179" i="12"/>
  <c r="G180" i="12"/>
  <c r="M180" i="12" s="1"/>
  <c r="I180" i="12"/>
  <c r="K180" i="12"/>
  <c r="O180" i="12"/>
  <c r="Q180" i="12"/>
  <c r="V180" i="12"/>
  <c r="G181" i="12"/>
  <c r="I181" i="12"/>
  <c r="K181" i="12"/>
  <c r="M181" i="12"/>
  <c r="O181" i="12"/>
  <c r="Q181" i="12"/>
  <c r="V181" i="12"/>
  <c r="G182" i="12"/>
  <c r="M182" i="12" s="1"/>
  <c r="I182" i="12"/>
  <c r="K182" i="12"/>
  <c r="O182" i="12"/>
  <c r="Q182" i="12"/>
  <c r="V182" i="12"/>
  <c r="G183" i="12"/>
  <c r="M183" i="12" s="1"/>
  <c r="I183" i="12"/>
  <c r="K183" i="12"/>
  <c r="O183" i="12"/>
  <c r="Q183" i="12"/>
  <c r="V183" i="12"/>
  <c r="G186" i="12"/>
  <c r="M186" i="12" s="1"/>
  <c r="M185" i="12" s="1"/>
  <c r="I186" i="12"/>
  <c r="I185" i="12" s="1"/>
  <c r="K186" i="12"/>
  <c r="O186" i="12"/>
  <c r="Q186" i="12"/>
  <c r="V186" i="12"/>
  <c r="G188" i="12"/>
  <c r="I188" i="12"/>
  <c r="K188" i="12"/>
  <c r="K185" i="12" s="1"/>
  <c r="M188" i="12"/>
  <c r="O188" i="12"/>
  <c r="O185" i="12" s="1"/>
  <c r="Q188" i="12"/>
  <c r="Q185" i="12" s="1"/>
  <c r="V188" i="12"/>
  <c r="G190" i="12"/>
  <c r="M190" i="12" s="1"/>
  <c r="I190" i="12"/>
  <c r="K190" i="12"/>
  <c r="O190" i="12"/>
  <c r="Q190" i="12"/>
  <c r="V190" i="12"/>
  <c r="G192" i="12"/>
  <c r="I192" i="12"/>
  <c r="K192" i="12"/>
  <c r="M192" i="12"/>
  <c r="O192" i="12"/>
  <c r="Q192" i="12"/>
  <c r="V192" i="12"/>
  <c r="G194" i="12"/>
  <c r="I194" i="12"/>
  <c r="K194" i="12"/>
  <c r="M194" i="12"/>
  <c r="O194" i="12"/>
  <c r="Q194" i="12"/>
  <c r="V194" i="12"/>
  <c r="G196" i="12"/>
  <c r="M196" i="12" s="1"/>
  <c r="I196" i="12"/>
  <c r="K196" i="12"/>
  <c r="O196" i="12"/>
  <c r="Q196" i="12"/>
  <c r="V196" i="12"/>
  <c r="G198" i="12"/>
  <c r="I198" i="12"/>
  <c r="K198" i="12"/>
  <c r="M198" i="12"/>
  <c r="O198" i="12"/>
  <c r="Q198" i="12"/>
  <c r="V198" i="12"/>
  <c r="V185" i="12" s="1"/>
  <c r="G200" i="12"/>
  <c r="M200" i="12" s="1"/>
  <c r="I200" i="12"/>
  <c r="K200" i="12"/>
  <c r="O200" i="12"/>
  <c r="Q200" i="12"/>
  <c r="V200" i="12"/>
  <c r="G202" i="12"/>
  <c r="I202" i="12"/>
  <c r="K202" i="12"/>
  <c r="M202" i="12"/>
  <c r="O202" i="12"/>
  <c r="Q202" i="12"/>
  <c r="V202" i="12"/>
  <c r="G204" i="12"/>
  <c r="M204" i="12" s="1"/>
  <c r="I204" i="12"/>
  <c r="K204" i="12"/>
  <c r="O204" i="12"/>
  <c r="Q204" i="12"/>
  <c r="V204" i="12"/>
  <c r="G206" i="12"/>
  <c r="M206" i="12" s="1"/>
  <c r="I206" i="12"/>
  <c r="K206" i="12"/>
  <c r="O206" i="12"/>
  <c r="Q206" i="12"/>
  <c r="V206" i="12"/>
  <c r="G208" i="12"/>
  <c r="I208" i="12"/>
  <c r="K208" i="12"/>
  <c r="M208" i="12"/>
  <c r="O208" i="12"/>
  <c r="Q208" i="12"/>
  <c r="V208" i="12"/>
  <c r="G210" i="12"/>
  <c r="M210" i="12" s="1"/>
  <c r="I210" i="12"/>
  <c r="K210" i="12"/>
  <c r="O210" i="12"/>
  <c r="Q210" i="12"/>
  <c r="V210" i="12"/>
  <c r="G211" i="12"/>
  <c r="I211" i="12"/>
  <c r="K211" i="12"/>
  <c r="M211" i="12"/>
  <c r="O211" i="12"/>
  <c r="Q211" i="12"/>
  <c r="V211" i="12"/>
  <c r="G212" i="12"/>
  <c r="M212" i="12" s="1"/>
  <c r="I212" i="12"/>
  <c r="K212" i="12"/>
  <c r="O212" i="12"/>
  <c r="Q212" i="12"/>
  <c r="V212" i="12"/>
  <c r="G215" i="12"/>
  <c r="I215" i="12"/>
  <c r="K215" i="12"/>
  <c r="M215" i="12"/>
  <c r="O215" i="12"/>
  <c r="O214" i="12" s="1"/>
  <c r="Q215" i="12"/>
  <c r="Q214" i="12" s="1"/>
  <c r="V215" i="12"/>
  <c r="V214" i="12" s="1"/>
  <c r="G217" i="12"/>
  <c r="G214" i="12" s="1"/>
  <c r="I217" i="12"/>
  <c r="I214" i="12" s="1"/>
  <c r="K217" i="12"/>
  <c r="O217" i="12"/>
  <c r="Q217" i="12"/>
  <c r="V217" i="12"/>
  <c r="G219" i="12"/>
  <c r="I219" i="12"/>
  <c r="K219" i="12"/>
  <c r="M219" i="12"/>
  <c r="O219" i="12"/>
  <c r="Q219" i="12"/>
  <c r="V219" i="12"/>
  <c r="G221" i="12"/>
  <c r="M221" i="12" s="1"/>
  <c r="I221" i="12"/>
  <c r="K221" i="12"/>
  <c r="O221" i="12"/>
  <c r="Q221" i="12"/>
  <c r="V221" i="12"/>
  <c r="G223" i="12"/>
  <c r="I223" i="12"/>
  <c r="K223" i="12"/>
  <c r="M223" i="12"/>
  <c r="O223" i="12"/>
  <c r="Q223" i="12"/>
  <c r="V223" i="12"/>
  <c r="G225" i="12"/>
  <c r="M225" i="12" s="1"/>
  <c r="I225" i="12"/>
  <c r="K225" i="12"/>
  <c r="O225" i="12"/>
  <c r="Q225" i="12"/>
  <c r="V225" i="12"/>
  <c r="G226" i="12"/>
  <c r="M226" i="12" s="1"/>
  <c r="I226" i="12"/>
  <c r="K226" i="12"/>
  <c r="K214" i="12" s="1"/>
  <c r="O226" i="12"/>
  <c r="Q226" i="12"/>
  <c r="V226" i="12"/>
  <c r="G227" i="12"/>
  <c r="I227" i="12"/>
  <c r="K227" i="12"/>
  <c r="M227" i="12"/>
  <c r="O227" i="12"/>
  <c r="Q227" i="12"/>
  <c r="V227" i="12"/>
  <c r="G228" i="12"/>
  <c r="M228" i="12" s="1"/>
  <c r="I228" i="12"/>
  <c r="K228" i="12"/>
  <c r="O228" i="12"/>
  <c r="Q228" i="12"/>
  <c r="V228" i="12"/>
  <c r="G229" i="12"/>
  <c r="I229" i="12"/>
  <c r="K229" i="12"/>
  <c r="M229" i="12"/>
  <c r="O229" i="12"/>
  <c r="Q229" i="12"/>
  <c r="V229" i="12"/>
  <c r="G230" i="12"/>
  <c r="M230" i="12" s="1"/>
  <c r="I230" i="12"/>
  <c r="K230" i="12"/>
  <c r="O230" i="12"/>
  <c r="Q230" i="12"/>
  <c r="V230" i="12"/>
  <c r="G231" i="12"/>
  <c r="I231" i="12"/>
  <c r="K231" i="12"/>
  <c r="M231" i="12"/>
  <c r="O231" i="12"/>
  <c r="Q231" i="12"/>
  <c r="V231" i="12"/>
  <c r="G232" i="12"/>
  <c r="I232" i="12"/>
  <c r="K232" i="12"/>
  <c r="M232" i="12"/>
  <c r="O232" i="12"/>
  <c r="Q232" i="12"/>
  <c r="V232" i="12"/>
  <c r="G233" i="12"/>
  <c r="M233" i="12" s="1"/>
  <c r="I233" i="12"/>
  <c r="K233" i="12"/>
  <c r="O233" i="12"/>
  <c r="Q233" i="12"/>
  <c r="V233" i="12"/>
  <c r="G234" i="12"/>
  <c r="I234" i="12"/>
  <c r="K234" i="12"/>
  <c r="M234" i="12"/>
  <c r="O234" i="12"/>
  <c r="Q234" i="12"/>
  <c r="V234" i="12"/>
  <c r="G235" i="12"/>
  <c r="M235" i="12" s="1"/>
  <c r="I235" i="12"/>
  <c r="K235" i="12"/>
  <c r="O235" i="12"/>
  <c r="Q235" i="12"/>
  <c r="V235" i="12"/>
  <c r="G236" i="12"/>
  <c r="I236" i="12"/>
  <c r="K236" i="12"/>
  <c r="M236" i="12"/>
  <c r="O236" i="12"/>
  <c r="Q236" i="12"/>
  <c r="V236" i="12"/>
  <c r="G237" i="12"/>
  <c r="M237" i="12" s="1"/>
  <c r="I237" i="12"/>
  <c r="K237" i="12"/>
  <c r="O237" i="12"/>
  <c r="Q237" i="12"/>
  <c r="V237" i="12"/>
  <c r="G238" i="12"/>
  <c r="M238" i="12" s="1"/>
  <c r="I238" i="12"/>
  <c r="K238" i="12"/>
  <c r="O238" i="12"/>
  <c r="Q238" i="12"/>
  <c r="V238" i="12"/>
  <c r="G239" i="12"/>
  <c r="I239" i="12"/>
  <c r="K239" i="12"/>
  <c r="M239" i="12"/>
  <c r="O239" i="12"/>
  <c r="Q239" i="12"/>
  <c r="V239" i="12"/>
  <c r="G240" i="12"/>
  <c r="M240" i="12" s="1"/>
  <c r="I240" i="12"/>
  <c r="K240" i="12"/>
  <c r="O240" i="12"/>
  <c r="Q240" i="12"/>
  <c r="V240" i="12"/>
  <c r="G241" i="12"/>
  <c r="I241" i="12"/>
  <c r="K241" i="12"/>
  <c r="M241" i="12"/>
  <c r="O241" i="12"/>
  <c r="Q241" i="12"/>
  <c r="V241" i="12"/>
  <c r="G242" i="12"/>
  <c r="M242" i="12" s="1"/>
  <c r="I242" i="12"/>
  <c r="K242" i="12"/>
  <c r="O242" i="12"/>
  <c r="Q242" i="12"/>
  <c r="V242" i="12"/>
  <c r="G243" i="12"/>
  <c r="I243" i="12"/>
  <c r="K243" i="12"/>
  <c r="M243" i="12"/>
  <c r="O243" i="12"/>
  <c r="Q243" i="12"/>
  <c r="V243" i="12"/>
  <c r="G244" i="12"/>
  <c r="I244" i="12"/>
  <c r="K244" i="12"/>
  <c r="M244" i="12"/>
  <c r="O244" i="12"/>
  <c r="Q244" i="12"/>
  <c r="V244" i="12"/>
  <c r="G245" i="12"/>
  <c r="M245" i="12" s="1"/>
  <c r="I245" i="12"/>
  <c r="K245" i="12"/>
  <c r="O245" i="12"/>
  <c r="Q245" i="12"/>
  <c r="V245" i="12"/>
  <c r="G246" i="12"/>
  <c r="I246" i="12"/>
  <c r="K246" i="12"/>
  <c r="M246" i="12"/>
  <c r="O246" i="12"/>
  <c r="Q246" i="12"/>
  <c r="V246" i="12"/>
  <c r="G247" i="12"/>
  <c r="M247" i="12" s="1"/>
  <c r="I247" i="12"/>
  <c r="K247" i="12"/>
  <c r="O247" i="12"/>
  <c r="Q247" i="12"/>
  <c r="V247" i="12"/>
  <c r="G250" i="12"/>
  <c r="M250" i="12" s="1"/>
  <c r="I250" i="12"/>
  <c r="K250" i="12"/>
  <c r="O250" i="12"/>
  <c r="Q250" i="12"/>
  <c r="Q249" i="12" s="1"/>
  <c r="V250" i="12"/>
  <c r="V249" i="12" s="1"/>
  <c r="G252" i="12"/>
  <c r="M252" i="12" s="1"/>
  <c r="I252" i="12"/>
  <c r="I249" i="12" s="1"/>
  <c r="K252" i="12"/>
  <c r="K249" i="12" s="1"/>
  <c r="O252" i="12"/>
  <c r="Q252" i="12"/>
  <c r="V252" i="12"/>
  <c r="G254" i="12"/>
  <c r="I254" i="12"/>
  <c r="K254" i="12"/>
  <c r="M254" i="12"/>
  <c r="O254" i="12"/>
  <c r="Q254" i="12"/>
  <c r="V254" i="12"/>
  <c r="G256" i="12"/>
  <c r="G249" i="12" s="1"/>
  <c r="I256" i="12"/>
  <c r="K256" i="12"/>
  <c r="O256" i="12"/>
  <c r="Q256" i="12"/>
  <c r="V256" i="12"/>
  <c r="G258" i="12"/>
  <c r="I258" i="12"/>
  <c r="K258" i="12"/>
  <c r="M258" i="12"/>
  <c r="O258" i="12"/>
  <c r="Q258" i="12"/>
  <c r="V258" i="12"/>
  <c r="G259" i="12"/>
  <c r="M259" i="12" s="1"/>
  <c r="I259" i="12"/>
  <c r="K259" i="12"/>
  <c r="O259" i="12"/>
  <c r="Q259" i="12"/>
  <c r="V259" i="12"/>
  <c r="G260" i="12"/>
  <c r="I260" i="12"/>
  <c r="K260" i="12"/>
  <c r="M260" i="12"/>
  <c r="O260" i="12"/>
  <c r="Q260" i="12"/>
  <c r="V260" i="12"/>
  <c r="G261" i="12"/>
  <c r="I261" i="12"/>
  <c r="K261" i="12"/>
  <c r="M261" i="12"/>
  <c r="O261" i="12"/>
  <c r="Q261" i="12"/>
  <c r="V261" i="12"/>
  <c r="G262" i="12"/>
  <c r="M262" i="12" s="1"/>
  <c r="I262" i="12"/>
  <c r="K262" i="12"/>
  <c r="O262" i="12"/>
  <c r="Q262" i="12"/>
  <c r="V262" i="12"/>
  <c r="G263" i="12"/>
  <c r="I263" i="12"/>
  <c r="K263" i="12"/>
  <c r="M263" i="12"/>
  <c r="O263" i="12"/>
  <c r="Q263" i="12"/>
  <c r="V263" i="12"/>
  <c r="G264" i="12"/>
  <c r="M264" i="12" s="1"/>
  <c r="I264" i="12"/>
  <c r="K264" i="12"/>
  <c r="O264" i="12"/>
  <c r="Q264" i="12"/>
  <c r="V264" i="12"/>
  <c r="G265" i="12"/>
  <c r="M265" i="12" s="1"/>
  <c r="I265" i="12"/>
  <c r="K265" i="12"/>
  <c r="O265" i="12"/>
  <c r="O249" i="12" s="1"/>
  <c r="Q265" i="12"/>
  <c r="V265" i="12"/>
  <c r="G266" i="12"/>
  <c r="M266" i="12" s="1"/>
  <c r="I266" i="12"/>
  <c r="K266" i="12"/>
  <c r="O266" i="12"/>
  <c r="Q266" i="12"/>
  <c r="V266" i="12"/>
  <c r="G267" i="12"/>
  <c r="M267" i="12" s="1"/>
  <c r="I267" i="12"/>
  <c r="K267" i="12"/>
  <c r="O267" i="12"/>
  <c r="Q267" i="12"/>
  <c r="V267" i="12"/>
  <c r="G268" i="12"/>
  <c r="I268" i="12"/>
  <c r="K268" i="12"/>
  <c r="M268" i="12"/>
  <c r="O268" i="12"/>
  <c r="Q268" i="12"/>
  <c r="V268" i="12"/>
  <c r="G269" i="12"/>
  <c r="M269" i="12" s="1"/>
  <c r="I269" i="12"/>
  <c r="K269" i="12"/>
  <c r="O269" i="12"/>
  <c r="Q269" i="12"/>
  <c r="V269" i="12"/>
  <c r="G270" i="12"/>
  <c r="I270" i="12"/>
  <c r="K270" i="12"/>
  <c r="M270" i="12"/>
  <c r="O270" i="12"/>
  <c r="Q270" i="12"/>
  <c r="V270" i="12"/>
  <c r="G273" i="12"/>
  <c r="I273" i="12"/>
  <c r="I272" i="12" s="1"/>
  <c r="K273" i="12"/>
  <c r="K272" i="12" s="1"/>
  <c r="M273" i="12"/>
  <c r="O273" i="12"/>
  <c r="O272" i="12" s="1"/>
  <c r="Q273" i="12"/>
  <c r="Q272" i="12" s="1"/>
  <c r="V273" i="12"/>
  <c r="G274" i="12"/>
  <c r="I274" i="12"/>
  <c r="K274" i="12"/>
  <c r="M274" i="12"/>
  <c r="O274" i="12"/>
  <c r="Q274" i="12"/>
  <c r="V274" i="12"/>
  <c r="G275" i="12"/>
  <c r="G272" i="12" s="1"/>
  <c r="I275" i="12"/>
  <c r="K275" i="12"/>
  <c r="M275" i="12"/>
  <c r="O275" i="12"/>
  <c r="Q275" i="12"/>
  <c r="V275" i="12"/>
  <c r="G276" i="12"/>
  <c r="I276" i="12"/>
  <c r="K276" i="12"/>
  <c r="M276" i="12"/>
  <c r="O276" i="12"/>
  <c r="Q276" i="12"/>
  <c r="V276" i="12"/>
  <c r="V272" i="12" s="1"/>
  <c r="G277" i="12"/>
  <c r="M277" i="12" s="1"/>
  <c r="I277" i="12"/>
  <c r="K277" i="12"/>
  <c r="O277" i="12"/>
  <c r="Q277" i="12"/>
  <c r="V277" i="12"/>
  <c r="G279" i="12"/>
  <c r="M279" i="12" s="1"/>
  <c r="I279" i="12"/>
  <c r="K279" i="12"/>
  <c r="O279" i="12"/>
  <c r="Q279" i="12"/>
  <c r="V279" i="12"/>
  <c r="G280" i="12"/>
  <c r="M280" i="12" s="1"/>
  <c r="I280" i="12"/>
  <c r="K280" i="12"/>
  <c r="O280" i="12"/>
  <c r="Q280" i="12"/>
  <c r="V280" i="12"/>
  <c r="G281" i="12"/>
  <c r="M281" i="12" s="1"/>
  <c r="I281" i="12"/>
  <c r="K281" i="12"/>
  <c r="O281" i="12"/>
  <c r="Q281" i="12"/>
  <c r="V281" i="12"/>
  <c r="G283" i="12"/>
  <c r="I283" i="12"/>
  <c r="K283" i="12"/>
  <c r="M283" i="12"/>
  <c r="O283" i="12"/>
  <c r="Q283" i="12"/>
  <c r="V283" i="12"/>
  <c r="G284" i="12"/>
  <c r="M284" i="12" s="1"/>
  <c r="I284" i="12"/>
  <c r="K284" i="12"/>
  <c r="O284" i="12"/>
  <c r="Q284" i="12"/>
  <c r="V284" i="12"/>
  <c r="G285" i="12"/>
  <c r="I285" i="12"/>
  <c r="K285" i="12"/>
  <c r="M285" i="12"/>
  <c r="O285" i="12"/>
  <c r="Q285" i="12"/>
  <c r="V285" i="12"/>
  <c r="G286" i="12"/>
  <c r="M286" i="12" s="1"/>
  <c r="I286" i="12"/>
  <c r="K286" i="12"/>
  <c r="O286" i="12"/>
  <c r="Q286" i="12"/>
  <c r="V286" i="12"/>
  <c r="G287" i="12"/>
  <c r="I287" i="12"/>
  <c r="K287" i="12"/>
  <c r="M287" i="12"/>
  <c r="O287" i="12"/>
  <c r="Q287" i="12"/>
  <c r="V287" i="12"/>
  <c r="G288" i="12"/>
  <c r="I288" i="12"/>
  <c r="K288" i="12"/>
  <c r="M288" i="12"/>
  <c r="O288" i="12"/>
  <c r="Q288" i="12"/>
  <c r="V288" i="12"/>
  <c r="G289" i="12"/>
  <c r="I289" i="12"/>
  <c r="K289" i="12"/>
  <c r="M289" i="12"/>
  <c r="O289" i="12"/>
  <c r="Q289" i="12"/>
  <c r="V289" i="12"/>
  <c r="G290" i="12"/>
  <c r="I290" i="12"/>
  <c r="K290" i="12"/>
  <c r="M290" i="12"/>
  <c r="O290" i="12"/>
  <c r="Q290" i="12"/>
  <c r="V290" i="12"/>
  <c r="G292" i="12"/>
  <c r="M292" i="12" s="1"/>
  <c r="I292" i="12"/>
  <c r="K292" i="12"/>
  <c r="K291" i="12" s="1"/>
  <c r="O292" i="12"/>
  <c r="O291" i="12" s="1"/>
  <c r="Q292" i="12"/>
  <c r="Q291" i="12" s="1"/>
  <c r="V292" i="12"/>
  <c r="V291" i="12" s="1"/>
  <c r="G293" i="12"/>
  <c r="M293" i="12" s="1"/>
  <c r="I293" i="12"/>
  <c r="K293" i="12"/>
  <c r="O293" i="12"/>
  <c r="Q293" i="12"/>
  <c r="V293" i="12"/>
  <c r="G294" i="12"/>
  <c r="I294" i="12"/>
  <c r="K294" i="12"/>
  <c r="M294" i="12"/>
  <c r="O294" i="12"/>
  <c r="Q294" i="12"/>
  <c r="V294" i="12"/>
  <c r="G295" i="12"/>
  <c r="I295" i="12"/>
  <c r="K295" i="12"/>
  <c r="M295" i="12"/>
  <c r="O295" i="12"/>
  <c r="Q295" i="12"/>
  <c r="V295" i="12"/>
  <c r="G296" i="12"/>
  <c r="M296" i="12" s="1"/>
  <c r="I296" i="12"/>
  <c r="K296" i="12"/>
  <c r="O296" i="12"/>
  <c r="Q296" i="12"/>
  <c r="V296" i="12"/>
  <c r="G297" i="12"/>
  <c r="I297" i="12"/>
  <c r="I291" i="12" s="1"/>
  <c r="K297" i="12"/>
  <c r="M297" i="12"/>
  <c r="O297" i="12"/>
  <c r="Q297" i="12"/>
  <c r="V297" i="12"/>
  <c r="G298" i="12"/>
  <c r="M298" i="12" s="1"/>
  <c r="I298" i="12"/>
  <c r="K298" i="12"/>
  <c r="O298" i="12"/>
  <c r="Q298" i="12"/>
  <c r="V298" i="12"/>
  <c r="G299" i="12"/>
  <c r="I299" i="12"/>
  <c r="K299" i="12"/>
  <c r="M299" i="12"/>
  <c r="O299" i="12"/>
  <c r="Q299" i="12"/>
  <c r="V299" i="12"/>
  <c r="G301" i="12"/>
  <c r="G300" i="12" s="1"/>
  <c r="I301" i="12"/>
  <c r="I300" i="12" s="1"/>
  <c r="K301" i="12"/>
  <c r="K300" i="12" s="1"/>
  <c r="M301" i="12"/>
  <c r="O301" i="12"/>
  <c r="Q301" i="12"/>
  <c r="V301" i="12"/>
  <c r="G302" i="12"/>
  <c r="I302" i="12"/>
  <c r="K302" i="12"/>
  <c r="M302" i="12"/>
  <c r="O302" i="12"/>
  <c r="Q302" i="12"/>
  <c r="Q300" i="12" s="1"/>
  <c r="V302" i="12"/>
  <c r="V300" i="12" s="1"/>
  <c r="G303" i="12"/>
  <c r="M303" i="12" s="1"/>
  <c r="I303" i="12"/>
  <c r="K303" i="12"/>
  <c r="O303" i="12"/>
  <c r="Q303" i="12"/>
  <c r="V303" i="12"/>
  <c r="G304" i="12"/>
  <c r="M304" i="12" s="1"/>
  <c r="I304" i="12"/>
  <c r="K304" i="12"/>
  <c r="O304" i="12"/>
  <c r="O300" i="12" s="1"/>
  <c r="Q304" i="12"/>
  <c r="V304" i="12"/>
  <c r="G305" i="12"/>
  <c r="M305" i="12" s="1"/>
  <c r="I305" i="12"/>
  <c r="K305" i="12"/>
  <c r="O305" i="12"/>
  <c r="Q305" i="12"/>
  <c r="V305" i="12"/>
  <c r="G306" i="12"/>
  <c r="I306" i="12"/>
  <c r="K306" i="12"/>
  <c r="M306" i="12"/>
  <c r="O306" i="12"/>
  <c r="Q306" i="12"/>
  <c r="V306" i="12"/>
  <c r="G307" i="12"/>
  <c r="I307" i="12"/>
  <c r="K307" i="12"/>
  <c r="M307" i="12"/>
  <c r="O307" i="12"/>
  <c r="Q307" i="12"/>
  <c r="V307" i="12"/>
  <c r="G308" i="12"/>
  <c r="M308" i="12" s="1"/>
  <c r="I308" i="12"/>
  <c r="K308" i="12"/>
  <c r="O308" i="12"/>
  <c r="Q308" i="12"/>
  <c r="V308" i="12"/>
  <c r="G309" i="12"/>
  <c r="I309" i="12"/>
  <c r="K309" i="12"/>
  <c r="M309" i="12"/>
  <c r="O309" i="12"/>
  <c r="Q309" i="12"/>
  <c r="V309" i="12"/>
  <c r="G310" i="12"/>
  <c r="M310" i="12" s="1"/>
  <c r="I310" i="12"/>
  <c r="K310" i="12"/>
  <c r="O310" i="12"/>
  <c r="Q310" i="12"/>
  <c r="V310" i="12"/>
  <c r="G311" i="12"/>
  <c r="I311" i="12"/>
  <c r="K311" i="12"/>
  <c r="M311" i="12"/>
  <c r="O311" i="12"/>
  <c r="Q311" i="12"/>
  <c r="V311" i="12"/>
  <c r="G312" i="12"/>
  <c r="I312" i="12"/>
  <c r="K312" i="12"/>
  <c r="M312" i="12"/>
  <c r="O312" i="12"/>
  <c r="Q312" i="12"/>
  <c r="V312" i="12"/>
  <c r="G313" i="12"/>
  <c r="I313" i="12"/>
  <c r="K313" i="12"/>
  <c r="M313" i="12"/>
  <c r="O313" i="12"/>
  <c r="Q313" i="12"/>
  <c r="V313" i="12"/>
  <c r="G314" i="12"/>
  <c r="I314" i="12"/>
  <c r="K314" i="12"/>
  <c r="M314" i="12"/>
  <c r="O314" i="12"/>
  <c r="Q314" i="12"/>
  <c r="V314" i="12"/>
  <c r="G315" i="12"/>
  <c r="M315" i="12" s="1"/>
  <c r="I315" i="12"/>
  <c r="K315" i="12"/>
  <c r="O315" i="12"/>
  <c r="Q315" i="12"/>
  <c r="V315" i="12"/>
  <c r="G316" i="12"/>
  <c r="M316" i="12" s="1"/>
  <c r="I316" i="12"/>
  <c r="K316" i="12"/>
  <c r="O316" i="12"/>
  <c r="Q316" i="12"/>
  <c r="V316" i="12"/>
  <c r="G317" i="12"/>
  <c r="M317" i="12" s="1"/>
  <c r="I317" i="12"/>
  <c r="K317" i="12"/>
  <c r="O317" i="12"/>
  <c r="Q317" i="12"/>
  <c r="V317" i="12"/>
  <c r="G318" i="12"/>
  <c r="I318" i="12"/>
  <c r="K318" i="12"/>
  <c r="M318" i="12"/>
  <c r="O318" i="12"/>
  <c r="Q318" i="12"/>
  <c r="V318" i="12"/>
  <c r="G319" i="12"/>
  <c r="I319" i="12"/>
  <c r="K319" i="12"/>
  <c r="M319" i="12"/>
  <c r="O319" i="12"/>
  <c r="Q319" i="12"/>
  <c r="V319" i="12"/>
  <c r="G320" i="12"/>
  <c r="M320" i="12" s="1"/>
  <c r="I320" i="12"/>
  <c r="K320" i="12"/>
  <c r="O320" i="12"/>
  <c r="Q320" i="12"/>
  <c r="V320" i="12"/>
  <c r="G321" i="12"/>
  <c r="I321" i="12"/>
  <c r="K321" i="12"/>
  <c r="M321" i="12"/>
  <c r="O321" i="12"/>
  <c r="Q321" i="12"/>
  <c r="V321" i="12"/>
  <c r="G324" i="12"/>
  <c r="I324" i="12"/>
  <c r="I323" i="12" s="1"/>
  <c r="K324" i="12"/>
  <c r="K323" i="12" s="1"/>
  <c r="M324" i="12"/>
  <c r="O324" i="12"/>
  <c r="O323" i="12" s="1"/>
  <c r="Q324" i="12"/>
  <c r="Q323" i="12" s="1"/>
  <c r="V324" i="12"/>
  <c r="G325" i="12"/>
  <c r="I325" i="12"/>
  <c r="K325" i="12"/>
  <c r="M325" i="12"/>
  <c r="O325" i="12"/>
  <c r="Q325" i="12"/>
  <c r="V325" i="12"/>
  <c r="G326" i="12"/>
  <c r="I326" i="12"/>
  <c r="K326" i="12"/>
  <c r="M326" i="12"/>
  <c r="O326" i="12"/>
  <c r="Q326" i="12"/>
  <c r="V326" i="12"/>
  <c r="G327" i="12"/>
  <c r="I327" i="12"/>
  <c r="K327" i="12"/>
  <c r="M327" i="12"/>
  <c r="O327" i="12"/>
  <c r="Q327" i="12"/>
  <c r="V327" i="12"/>
  <c r="V323" i="12" s="1"/>
  <c r="G328" i="12"/>
  <c r="M328" i="12" s="1"/>
  <c r="I328" i="12"/>
  <c r="K328" i="12"/>
  <c r="O328" i="12"/>
  <c r="Q328" i="12"/>
  <c r="V328" i="12"/>
  <c r="G329" i="12"/>
  <c r="I329" i="12"/>
  <c r="K329" i="12"/>
  <c r="M329" i="12"/>
  <c r="O329" i="12"/>
  <c r="Q329" i="12"/>
  <c r="V329" i="12"/>
  <c r="G330" i="12"/>
  <c r="M330" i="12" s="1"/>
  <c r="I330" i="12"/>
  <c r="K330" i="12"/>
  <c r="O330" i="12"/>
  <c r="Q330" i="12"/>
  <c r="V330" i="12"/>
  <c r="G331" i="12"/>
  <c r="I331" i="12"/>
  <c r="K331" i="12"/>
  <c r="M331" i="12"/>
  <c r="O331" i="12"/>
  <c r="Q331" i="12"/>
  <c r="V331" i="12"/>
  <c r="G332" i="12"/>
  <c r="I332" i="12"/>
  <c r="K332" i="12"/>
  <c r="M332" i="12"/>
  <c r="O332" i="12"/>
  <c r="Q332" i="12"/>
  <c r="V332" i="12"/>
  <c r="G333" i="12"/>
  <c r="G323" i="12" s="1"/>
  <c r="I333" i="12"/>
  <c r="K333" i="12"/>
  <c r="O333" i="12"/>
  <c r="Q333" i="12"/>
  <c r="V333" i="12"/>
  <c r="G334" i="12"/>
  <c r="I334" i="12"/>
  <c r="K334" i="12"/>
  <c r="M334" i="12"/>
  <c r="O334" i="12"/>
  <c r="Q334" i="12"/>
  <c r="V334" i="12"/>
  <c r="G335" i="12"/>
  <c r="G336" i="12"/>
  <c r="I336" i="12"/>
  <c r="I335" i="12" s="1"/>
  <c r="K336" i="12"/>
  <c r="K335" i="12" s="1"/>
  <c r="M336" i="12"/>
  <c r="M335" i="12" s="1"/>
  <c r="O336" i="12"/>
  <c r="O335" i="12" s="1"/>
  <c r="Q336" i="12"/>
  <c r="Q335" i="12" s="1"/>
  <c r="V336" i="12"/>
  <c r="G337" i="12"/>
  <c r="I337" i="12"/>
  <c r="K337" i="12"/>
  <c r="M337" i="12"/>
  <c r="O337" i="12"/>
  <c r="Q337" i="12"/>
  <c r="V337" i="12"/>
  <c r="G338" i="12"/>
  <c r="I338" i="12"/>
  <c r="K338" i="12"/>
  <c r="M338" i="12"/>
  <c r="O338" i="12"/>
  <c r="Q338" i="12"/>
  <c r="V338" i="12"/>
  <c r="G339" i="12"/>
  <c r="I339" i="12"/>
  <c r="K339" i="12"/>
  <c r="M339" i="12"/>
  <c r="O339" i="12"/>
  <c r="Q339" i="12"/>
  <c r="V339" i="12"/>
  <c r="V335" i="12" s="1"/>
  <c r="G340" i="12"/>
  <c r="M340" i="12" s="1"/>
  <c r="I340" i="12"/>
  <c r="K340" i="12"/>
  <c r="O340" i="12"/>
  <c r="Q340" i="12"/>
  <c r="V340" i="12"/>
  <c r="G341" i="12"/>
  <c r="I341" i="12"/>
  <c r="K341" i="12"/>
  <c r="M341" i="12"/>
  <c r="O341" i="12"/>
  <c r="Q341" i="12"/>
  <c r="V341" i="12"/>
  <c r="G342" i="12"/>
  <c r="M342" i="12" s="1"/>
  <c r="I342" i="12"/>
  <c r="K342" i="12"/>
  <c r="O342" i="12"/>
  <c r="Q342" i="12"/>
  <c r="V342" i="12"/>
  <c r="G343" i="12"/>
  <c r="I343" i="12"/>
  <c r="K343" i="12"/>
  <c r="M343" i="12"/>
  <c r="O343" i="12"/>
  <c r="Q343" i="12"/>
  <c r="V343" i="12"/>
  <c r="G346" i="12"/>
  <c r="M346" i="12" s="1"/>
  <c r="M345" i="12" s="1"/>
  <c r="I346" i="12"/>
  <c r="I345" i="12" s="1"/>
  <c r="K346" i="12"/>
  <c r="K345" i="12" s="1"/>
  <c r="O346" i="12"/>
  <c r="Q346" i="12"/>
  <c r="V346" i="12"/>
  <c r="G347" i="12"/>
  <c r="I347" i="12"/>
  <c r="K347" i="12"/>
  <c r="M347" i="12"/>
  <c r="O347" i="12"/>
  <c r="O345" i="12" s="1"/>
  <c r="Q347" i="12"/>
  <c r="Q345" i="12" s="1"/>
  <c r="V347" i="12"/>
  <c r="V345" i="12" s="1"/>
  <c r="G348" i="12"/>
  <c r="M348" i="12" s="1"/>
  <c r="I348" i="12"/>
  <c r="K348" i="12"/>
  <c r="O348" i="12"/>
  <c r="Q348" i="12"/>
  <c r="V348" i="12"/>
  <c r="G349" i="12"/>
  <c r="I349" i="12"/>
  <c r="K349" i="12"/>
  <c r="M349" i="12"/>
  <c r="O349" i="12"/>
  <c r="Q349" i="12"/>
  <c r="V349" i="12"/>
  <c r="G350" i="12"/>
  <c r="I350" i="12"/>
  <c r="K350" i="12"/>
  <c r="M350" i="12"/>
  <c r="O350" i="12"/>
  <c r="Q350" i="12"/>
  <c r="V350" i="12"/>
  <c r="G351" i="12"/>
  <c r="I351" i="12"/>
  <c r="K351" i="12"/>
  <c r="M351" i="12"/>
  <c r="O351" i="12"/>
  <c r="Q351" i="12"/>
  <c r="V351" i="12"/>
  <c r="G352" i="12"/>
  <c r="I352" i="12"/>
  <c r="K352" i="12"/>
  <c r="M352" i="12"/>
  <c r="O352" i="12"/>
  <c r="Q352" i="12"/>
  <c r="V352" i="12"/>
  <c r="G353" i="12"/>
  <c r="M353" i="12" s="1"/>
  <c r="I353" i="12"/>
  <c r="K353" i="12"/>
  <c r="O353" i="12"/>
  <c r="Q353" i="12"/>
  <c r="V353" i="12"/>
  <c r="G354" i="12"/>
  <c r="I354" i="12"/>
  <c r="K354" i="12"/>
  <c r="M354" i="12"/>
  <c r="O354" i="12"/>
  <c r="Q354" i="12"/>
  <c r="V354" i="12"/>
  <c r="G356" i="12"/>
  <c r="G355" i="12" s="1"/>
  <c r="I356" i="12"/>
  <c r="I355" i="12" s="1"/>
  <c r="K356" i="12"/>
  <c r="K355" i="12" s="1"/>
  <c r="M356" i="12"/>
  <c r="O356" i="12"/>
  <c r="O355" i="12" s="1"/>
  <c r="Q356" i="12"/>
  <c r="V356" i="12"/>
  <c r="G357" i="12"/>
  <c r="I357" i="12"/>
  <c r="K357" i="12"/>
  <c r="M357" i="12"/>
  <c r="O357" i="12"/>
  <c r="Q357" i="12"/>
  <c r="V357" i="12"/>
  <c r="V355" i="12" s="1"/>
  <c r="G358" i="12"/>
  <c r="M358" i="12" s="1"/>
  <c r="I358" i="12"/>
  <c r="K358" i="12"/>
  <c r="O358" i="12"/>
  <c r="Q358" i="12"/>
  <c r="V358" i="12"/>
  <c r="G360" i="12"/>
  <c r="I360" i="12"/>
  <c r="K360" i="12"/>
  <c r="M360" i="12"/>
  <c r="O360" i="12"/>
  <c r="Q360" i="12"/>
  <c r="Q355" i="12" s="1"/>
  <c r="V360" i="12"/>
  <c r="G362" i="12"/>
  <c r="M362" i="12" s="1"/>
  <c r="I362" i="12"/>
  <c r="K362" i="12"/>
  <c r="O362" i="12"/>
  <c r="Q362" i="12"/>
  <c r="V362" i="12"/>
  <c r="G364" i="12"/>
  <c r="I364" i="12"/>
  <c r="K364" i="12"/>
  <c r="M364" i="12"/>
  <c r="O364" i="12"/>
  <c r="Q364" i="12"/>
  <c r="V364" i="12"/>
  <c r="G366" i="12"/>
  <c r="I366" i="12"/>
  <c r="K366" i="12"/>
  <c r="M366" i="12"/>
  <c r="O366" i="12"/>
  <c r="Q366" i="12"/>
  <c r="V366" i="12"/>
  <c r="G367" i="12"/>
  <c r="I367" i="12"/>
  <c r="K367" i="12"/>
  <c r="M367" i="12"/>
  <c r="O367" i="12"/>
  <c r="Q367" i="12"/>
  <c r="V367" i="12"/>
  <c r="G368" i="12"/>
  <c r="I368" i="12"/>
  <c r="K368" i="12"/>
  <c r="M368" i="12"/>
  <c r="O368" i="12"/>
  <c r="Q368" i="12"/>
  <c r="V368" i="12"/>
  <c r="G369" i="12"/>
  <c r="M369" i="12" s="1"/>
  <c r="I369" i="12"/>
  <c r="K369" i="12"/>
  <c r="O369" i="12"/>
  <c r="Q369" i="12"/>
  <c r="V369" i="12"/>
  <c r="G370" i="12"/>
  <c r="I370" i="12"/>
  <c r="K370" i="12"/>
  <c r="M370" i="12"/>
  <c r="O370" i="12"/>
  <c r="Q370" i="12"/>
  <c r="V370" i="12"/>
  <c r="G371" i="12"/>
  <c r="M371" i="12" s="1"/>
  <c r="I371" i="12"/>
  <c r="K371" i="12"/>
  <c r="O371" i="12"/>
  <c r="Q371" i="12"/>
  <c r="V371" i="12"/>
  <c r="G372" i="12"/>
  <c r="I372" i="12"/>
  <c r="K372" i="12"/>
  <c r="M372" i="12"/>
  <c r="O372" i="12"/>
  <c r="Q372" i="12"/>
  <c r="V372" i="12"/>
  <c r="G373" i="12"/>
  <c r="I373" i="12"/>
  <c r="K373" i="12"/>
  <c r="M373" i="12"/>
  <c r="O373" i="12"/>
  <c r="Q373" i="12"/>
  <c r="V373" i="12"/>
  <c r="G374" i="12"/>
  <c r="G375" i="12"/>
  <c r="I375" i="12"/>
  <c r="K375" i="12"/>
  <c r="M375" i="12"/>
  <c r="O375" i="12"/>
  <c r="O374" i="12" s="1"/>
  <c r="Q375" i="12"/>
  <c r="Q374" i="12" s="1"/>
  <c r="V375" i="12"/>
  <c r="V374" i="12" s="1"/>
  <c r="G376" i="12"/>
  <c r="M376" i="12" s="1"/>
  <c r="I376" i="12"/>
  <c r="K376" i="12"/>
  <c r="O376" i="12"/>
  <c r="Q376" i="12"/>
  <c r="V376" i="12"/>
  <c r="G377" i="12"/>
  <c r="I377" i="12"/>
  <c r="K377" i="12"/>
  <c r="K374" i="12" s="1"/>
  <c r="M377" i="12"/>
  <c r="O377" i="12"/>
  <c r="Q377" i="12"/>
  <c r="V377" i="12"/>
  <c r="G378" i="12"/>
  <c r="I378" i="12"/>
  <c r="K378" i="12"/>
  <c r="M378" i="12"/>
  <c r="O378" i="12"/>
  <c r="Q378" i="12"/>
  <c r="V378" i="12"/>
  <c r="G379" i="12"/>
  <c r="M379" i="12" s="1"/>
  <c r="I379" i="12"/>
  <c r="I374" i="12" s="1"/>
  <c r="K379" i="12"/>
  <c r="O379" i="12"/>
  <c r="Q379" i="12"/>
  <c r="V379" i="12"/>
  <c r="G380" i="12"/>
  <c r="I380" i="12"/>
  <c r="K380" i="12"/>
  <c r="M380" i="12"/>
  <c r="O380" i="12"/>
  <c r="Q380" i="12"/>
  <c r="V380" i="12"/>
  <c r="G381" i="12"/>
  <c r="M381" i="12" s="1"/>
  <c r="I381" i="12"/>
  <c r="K381" i="12"/>
  <c r="O381" i="12"/>
  <c r="Q381" i="12"/>
  <c r="V381" i="12"/>
  <c r="G382" i="12"/>
  <c r="I382" i="12"/>
  <c r="K382" i="12"/>
  <c r="M382" i="12"/>
  <c r="O382" i="12"/>
  <c r="Q382" i="12"/>
  <c r="V382" i="12"/>
  <c r="G383" i="12"/>
  <c r="I383" i="12"/>
  <c r="K383" i="12"/>
  <c r="M383" i="12"/>
  <c r="O383" i="12"/>
  <c r="Q383" i="12"/>
  <c r="V383" i="12"/>
  <c r="K384" i="12"/>
  <c r="O384" i="12"/>
  <c r="G385" i="12"/>
  <c r="I385" i="12"/>
  <c r="K385" i="12"/>
  <c r="M385" i="12"/>
  <c r="O385" i="12"/>
  <c r="Q385" i="12"/>
  <c r="Q384" i="12" s="1"/>
  <c r="V385" i="12"/>
  <c r="V384" i="12" s="1"/>
  <c r="G386" i="12"/>
  <c r="G384" i="12" s="1"/>
  <c r="I386" i="12"/>
  <c r="K386" i="12"/>
  <c r="O386" i="12"/>
  <c r="Q386" i="12"/>
  <c r="V386" i="12"/>
  <c r="G387" i="12"/>
  <c r="I387" i="12"/>
  <c r="K387" i="12"/>
  <c r="M387" i="12"/>
  <c r="O387" i="12"/>
  <c r="Q387" i="12"/>
  <c r="V387" i="12"/>
  <c r="G388" i="12"/>
  <c r="M388" i="12" s="1"/>
  <c r="I388" i="12"/>
  <c r="K388" i="12"/>
  <c r="O388" i="12"/>
  <c r="Q388" i="12"/>
  <c r="V388" i="12"/>
  <c r="G389" i="12"/>
  <c r="I389" i="12"/>
  <c r="K389" i="12"/>
  <c r="M389" i="12"/>
  <c r="O389" i="12"/>
  <c r="Q389" i="12"/>
  <c r="V389" i="12"/>
  <c r="G390" i="12"/>
  <c r="I390" i="12"/>
  <c r="K390" i="12"/>
  <c r="M390" i="12"/>
  <c r="O390" i="12"/>
  <c r="Q390" i="12"/>
  <c r="V390" i="12"/>
  <c r="G391" i="12"/>
  <c r="I391" i="12"/>
  <c r="I384" i="12" s="1"/>
  <c r="K391" i="12"/>
  <c r="M391" i="12"/>
  <c r="O391" i="12"/>
  <c r="Q391" i="12"/>
  <c r="V391" i="12"/>
  <c r="G392" i="12"/>
  <c r="I392" i="12"/>
  <c r="K392" i="12"/>
  <c r="M392" i="12"/>
  <c r="O392" i="12"/>
  <c r="Q392" i="12"/>
  <c r="V392" i="12"/>
  <c r="I393" i="12"/>
  <c r="G394" i="12"/>
  <c r="I394" i="12"/>
  <c r="K394" i="12"/>
  <c r="K393" i="12" s="1"/>
  <c r="M394" i="12"/>
  <c r="O394" i="12"/>
  <c r="O393" i="12" s="1"/>
  <c r="Q394" i="12"/>
  <c r="Q393" i="12" s="1"/>
  <c r="V394" i="12"/>
  <c r="V393" i="12" s="1"/>
  <c r="G395" i="12"/>
  <c r="I395" i="12"/>
  <c r="K395" i="12"/>
  <c r="M395" i="12"/>
  <c r="O395" i="12"/>
  <c r="Q395" i="12"/>
  <c r="V395" i="12"/>
  <c r="G396" i="12"/>
  <c r="I396" i="12"/>
  <c r="K396" i="12"/>
  <c r="M396" i="12"/>
  <c r="O396" i="12"/>
  <c r="Q396" i="12"/>
  <c r="V396" i="12"/>
  <c r="G397" i="12"/>
  <c r="I397" i="12"/>
  <c r="K397" i="12"/>
  <c r="M397" i="12"/>
  <c r="O397" i="12"/>
  <c r="Q397" i="12"/>
  <c r="V397" i="12"/>
  <c r="G398" i="12"/>
  <c r="G393" i="12" s="1"/>
  <c r="I398" i="12"/>
  <c r="K398" i="12"/>
  <c r="O398" i="12"/>
  <c r="Q398" i="12"/>
  <c r="V398" i="12"/>
  <c r="G399" i="12"/>
  <c r="I399" i="12"/>
  <c r="K399" i="12"/>
  <c r="M399" i="12"/>
  <c r="O399" i="12"/>
  <c r="Q399" i="12"/>
  <c r="V399" i="12"/>
  <c r="G400" i="12"/>
  <c r="G401" i="12"/>
  <c r="I401" i="12"/>
  <c r="I400" i="12" s="1"/>
  <c r="K401" i="12"/>
  <c r="K400" i="12" s="1"/>
  <c r="M401" i="12"/>
  <c r="M400" i="12" s="1"/>
  <c r="O401" i="12"/>
  <c r="O400" i="12" s="1"/>
  <c r="Q401" i="12"/>
  <c r="Q400" i="12" s="1"/>
  <c r="V401" i="12"/>
  <c r="G402" i="12"/>
  <c r="I402" i="12"/>
  <c r="K402" i="12"/>
  <c r="M402" i="12"/>
  <c r="O402" i="12"/>
  <c r="Q402" i="12"/>
  <c r="V402" i="12"/>
  <c r="V400" i="12" s="1"/>
  <c r="G403" i="12"/>
  <c r="I403" i="12"/>
  <c r="K403" i="12"/>
  <c r="M403" i="12"/>
  <c r="O403" i="12"/>
  <c r="Q403" i="12"/>
  <c r="V403" i="12"/>
  <c r="G404" i="12"/>
  <c r="I404" i="12"/>
  <c r="K404" i="12"/>
  <c r="M404" i="12"/>
  <c r="O404" i="12"/>
  <c r="Q404" i="12"/>
  <c r="V404" i="12"/>
  <c r="G405" i="12"/>
  <c r="M405" i="12" s="1"/>
  <c r="I405" i="12"/>
  <c r="K405" i="12"/>
  <c r="O405" i="12"/>
  <c r="Q405" i="12"/>
  <c r="V405" i="12"/>
  <c r="G406" i="12"/>
  <c r="I406" i="12"/>
  <c r="K406" i="12"/>
  <c r="M406" i="12"/>
  <c r="O406" i="12"/>
  <c r="Q406" i="12"/>
  <c r="V406" i="12"/>
  <c r="G408" i="12"/>
  <c r="I408" i="12"/>
  <c r="K408" i="12"/>
  <c r="M408" i="12"/>
  <c r="O408" i="12"/>
  <c r="Q408" i="12"/>
  <c r="V408" i="12"/>
  <c r="G409" i="12"/>
  <c r="I409" i="12"/>
  <c r="K409" i="12"/>
  <c r="M409" i="12"/>
  <c r="O409" i="12"/>
  <c r="Q409" i="12"/>
  <c r="V409" i="12"/>
  <c r="G410" i="12"/>
  <c r="I410" i="12"/>
  <c r="K410" i="12"/>
  <c r="M410" i="12"/>
  <c r="O410" i="12"/>
  <c r="Q410" i="12"/>
  <c r="V410" i="12"/>
  <c r="G411" i="12"/>
  <c r="I411" i="12"/>
  <c r="K411" i="12"/>
  <c r="G412" i="12"/>
  <c r="I412" i="12"/>
  <c r="K412" i="12"/>
  <c r="M412" i="12"/>
  <c r="O412" i="12"/>
  <c r="O411" i="12" s="1"/>
  <c r="Q412" i="12"/>
  <c r="Q411" i="12" s="1"/>
  <c r="V412" i="12"/>
  <c r="V411" i="12" s="1"/>
  <c r="G413" i="12"/>
  <c r="M413" i="12" s="1"/>
  <c r="I413" i="12"/>
  <c r="K413" i="12"/>
  <c r="O413" i="12"/>
  <c r="Q413" i="12"/>
  <c r="V413" i="12"/>
  <c r="G415" i="12"/>
  <c r="I415" i="12"/>
  <c r="K415" i="12"/>
  <c r="M415" i="12"/>
  <c r="O415" i="12"/>
  <c r="Q415" i="12"/>
  <c r="V415" i="12"/>
  <c r="G417" i="12"/>
  <c r="G416" i="12" s="1"/>
  <c r="I417" i="12"/>
  <c r="I416" i="12" s="1"/>
  <c r="K417" i="12"/>
  <c r="K416" i="12" s="1"/>
  <c r="M417" i="12"/>
  <c r="O417" i="12"/>
  <c r="Q417" i="12"/>
  <c r="V417" i="12"/>
  <c r="G418" i="12"/>
  <c r="I418" i="12"/>
  <c r="K418" i="12"/>
  <c r="M418" i="12"/>
  <c r="O418" i="12"/>
  <c r="O416" i="12" s="1"/>
  <c r="Q418" i="12"/>
  <c r="Q416" i="12" s="1"/>
  <c r="V418" i="12"/>
  <c r="V416" i="12" s="1"/>
  <c r="G419" i="12"/>
  <c r="M419" i="12" s="1"/>
  <c r="I419" i="12"/>
  <c r="K419" i="12"/>
  <c r="O419" i="12"/>
  <c r="Q419" i="12"/>
  <c r="V419" i="12"/>
  <c r="G420" i="12"/>
  <c r="I420" i="12"/>
  <c r="K420" i="12"/>
  <c r="M420" i="12"/>
  <c r="O420" i="12"/>
  <c r="Q420" i="12"/>
  <c r="V420" i="12"/>
  <c r="G421" i="12"/>
  <c r="M421" i="12" s="1"/>
  <c r="I421" i="12"/>
  <c r="K421" i="12"/>
  <c r="O421" i="12"/>
  <c r="Q421" i="12"/>
  <c r="V421" i="12"/>
  <c r="G422" i="12"/>
  <c r="I422" i="12"/>
  <c r="K422" i="12"/>
  <c r="M422" i="12"/>
  <c r="O422" i="12"/>
  <c r="Q422" i="12"/>
  <c r="V422" i="12"/>
  <c r="G425" i="12"/>
  <c r="M425" i="12" s="1"/>
  <c r="M424" i="12" s="1"/>
  <c r="I425" i="12"/>
  <c r="I424" i="12" s="1"/>
  <c r="K425" i="12"/>
  <c r="K424" i="12" s="1"/>
  <c r="O425" i="12"/>
  <c r="Q425" i="12"/>
  <c r="V425" i="12"/>
  <c r="G426" i="12"/>
  <c r="I426" i="12"/>
  <c r="K426" i="12"/>
  <c r="M426" i="12"/>
  <c r="O426" i="12"/>
  <c r="O424" i="12" s="1"/>
  <c r="Q426" i="12"/>
  <c r="Q424" i="12" s="1"/>
  <c r="V426" i="12"/>
  <c r="V424" i="12" s="1"/>
  <c r="G427" i="12"/>
  <c r="M427" i="12" s="1"/>
  <c r="I427" i="12"/>
  <c r="K427" i="12"/>
  <c r="O427" i="12"/>
  <c r="Q427" i="12"/>
  <c r="V427" i="12"/>
  <c r="G428" i="12"/>
  <c r="I428" i="12"/>
  <c r="K428" i="12"/>
  <c r="M428" i="12"/>
  <c r="O428" i="12"/>
  <c r="Q428" i="12"/>
  <c r="V428" i="12"/>
  <c r="G430" i="12"/>
  <c r="G429" i="12" s="1"/>
  <c r="I430" i="12"/>
  <c r="I429" i="12" s="1"/>
  <c r="K430" i="12"/>
  <c r="K429" i="12" s="1"/>
  <c r="M430" i="12"/>
  <c r="O430" i="12"/>
  <c r="Q430" i="12"/>
  <c r="V430" i="12"/>
  <c r="G431" i="12"/>
  <c r="I431" i="12"/>
  <c r="K431" i="12"/>
  <c r="M431" i="12"/>
  <c r="O431" i="12"/>
  <c r="O429" i="12" s="1"/>
  <c r="Q431" i="12"/>
  <c r="Q429" i="12" s="1"/>
  <c r="V431" i="12"/>
  <c r="V429" i="12" s="1"/>
  <c r="G432" i="12"/>
  <c r="M432" i="12" s="1"/>
  <c r="I432" i="12"/>
  <c r="K432" i="12"/>
  <c r="O432" i="12"/>
  <c r="Q432" i="12"/>
  <c r="V432" i="12"/>
  <c r="G433" i="12"/>
  <c r="I433" i="12"/>
  <c r="K433" i="12"/>
  <c r="M433" i="12"/>
  <c r="O433" i="12"/>
  <c r="Q433" i="12"/>
  <c r="V433" i="12"/>
  <c r="G434" i="12"/>
  <c r="M434" i="12" s="1"/>
  <c r="I434" i="12"/>
  <c r="K434" i="12"/>
  <c r="O434" i="12"/>
  <c r="Q434" i="12"/>
  <c r="V434" i="12"/>
  <c r="O435" i="12"/>
  <c r="G436" i="12"/>
  <c r="I436" i="12"/>
  <c r="K436" i="12"/>
  <c r="M436" i="12"/>
  <c r="O436" i="12"/>
  <c r="Q436" i="12"/>
  <c r="Q435" i="12" s="1"/>
  <c r="V436" i="12"/>
  <c r="V435" i="12" s="1"/>
  <c r="G437" i="12"/>
  <c r="M437" i="12" s="1"/>
  <c r="M435" i="12" s="1"/>
  <c r="I437" i="12"/>
  <c r="I435" i="12" s="1"/>
  <c r="K437" i="12"/>
  <c r="K435" i="12" s="1"/>
  <c r="O437" i="12"/>
  <c r="Q437" i="12"/>
  <c r="V437" i="12"/>
  <c r="I438" i="12"/>
  <c r="K438" i="12"/>
  <c r="O438" i="12"/>
  <c r="Q438" i="12"/>
  <c r="V438" i="12"/>
  <c r="G439" i="12"/>
  <c r="G438" i="12" s="1"/>
  <c r="I439" i="12"/>
  <c r="K439" i="12"/>
  <c r="O439" i="12"/>
  <c r="Q439" i="12"/>
  <c r="V439" i="12"/>
  <c r="O441" i="12"/>
  <c r="Q441" i="12"/>
  <c r="G442" i="12"/>
  <c r="I442" i="12"/>
  <c r="K442" i="12"/>
  <c r="M442" i="12"/>
  <c r="O442" i="12"/>
  <c r="Q442" i="12"/>
  <c r="V442" i="12"/>
  <c r="V441" i="12" s="1"/>
  <c r="G443" i="12"/>
  <c r="G441" i="12" s="1"/>
  <c r="I443" i="12"/>
  <c r="I441" i="12" s="1"/>
  <c r="K443" i="12"/>
  <c r="K441" i="12" s="1"/>
  <c r="M443" i="12"/>
  <c r="M441" i="12" s="1"/>
  <c r="O443" i="12"/>
  <c r="Q443" i="12"/>
  <c r="V443" i="12"/>
  <c r="K444" i="12"/>
  <c r="O444" i="12"/>
  <c r="Q444" i="12"/>
  <c r="V444" i="12"/>
  <c r="G445" i="12"/>
  <c r="M445" i="12" s="1"/>
  <c r="M444" i="12" s="1"/>
  <c r="I445" i="12"/>
  <c r="I444" i="12" s="1"/>
  <c r="K445" i="12"/>
  <c r="O445" i="12"/>
  <c r="Q445" i="12"/>
  <c r="V445" i="12"/>
  <c r="Q447" i="12"/>
  <c r="V447" i="12"/>
  <c r="G448" i="12"/>
  <c r="M448" i="12" s="1"/>
  <c r="M447" i="12" s="1"/>
  <c r="I448" i="12"/>
  <c r="K448" i="12"/>
  <c r="O448" i="12"/>
  <c r="Q448" i="12"/>
  <c r="V448" i="12"/>
  <c r="G449" i="12"/>
  <c r="G447" i="12" s="1"/>
  <c r="I449" i="12"/>
  <c r="I447" i="12" s="1"/>
  <c r="K449" i="12"/>
  <c r="K447" i="12" s="1"/>
  <c r="M449" i="12"/>
  <c r="O449" i="12"/>
  <c r="O447" i="12" s="1"/>
  <c r="Q449" i="12"/>
  <c r="V449" i="12"/>
  <c r="O450" i="12"/>
  <c r="Q450" i="12"/>
  <c r="V450" i="12"/>
  <c r="G451" i="12"/>
  <c r="M451" i="12" s="1"/>
  <c r="M450" i="12" s="1"/>
  <c r="I451" i="12"/>
  <c r="I450" i="12" s="1"/>
  <c r="K451" i="12"/>
  <c r="K450" i="12" s="1"/>
  <c r="O451" i="12"/>
  <c r="Q451" i="12"/>
  <c r="V451" i="12"/>
  <c r="I452" i="12"/>
  <c r="K452" i="12"/>
  <c r="O452" i="12"/>
  <c r="Q452" i="12"/>
  <c r="V452" i="12"/>
  <c r="G453" i="12"/>
  <c r="M453" i="12" s="1"/>
  <c r="M452" i="12" s="1"/>
  <c r="I453" i="12"/>
  <c r="K453" i="12"/>
  <c r="O453" i="12"/>
  <c r="Q453" i="12"/>
  <c r="V453" i="12"/>
  <c r="O454" i="12"/>
  <c r="Q454" i="12"/>
  <c r="G455" i="12"/>
  <c r="I455" i="12"/>
  <c r="K455" i="12"/>
  <c r="M455" i="12"/>
  <c r="O455" i="12"/>
  <c r="Q455" i="12"/>
  <c r="V455" i="12"/>
  <c r="V454" i="12" s="1"/>
  <c r="G456" i="12"/>
  <c r="G454" i="12" s="1"/>
  <c r="I456" i="12"/>
  <c r="I454" i="12" s="1"/>
  <c r="K456" i="12"/>
  <c r="K454" i="12" s="1"/>
  <c r="M456" i="12"/>
  <c r="M454" i="12" s="1"/>
  <c r="O456" i="12"/>
  <c r="Q456" i="12"/>
  <c r="V456" i="12"/>
  <c r="G457" i="12"/>
  <c r="I457" i="12"/>
  <c r="K457" i="12"/>
  <c r="M457" i="12"/>
  <c r="O457" i="12"/>
  <c r="Q457" i="12"/>
  <c r="V457" i="12"/>
  <c r="AE459" i="12"/>
  <c r="AF459" i="12"/>
  <c r="I20" i="1"/>
  <c r="I19" i="1"/>
  <c r="I18" i="1"/>
  <c r="I17" i="1"/>
  <c r="I16" i="1"/>
  <c r="I94" i="1"/>
  <c r="J93" i="1" s="1"/>
  <c r="F43" i="1"/>
  <c r="G23" i="1" s="1"/>
  <c r="G43" i="1"/>
  <c r="G25" i="1" s="1"/>
  <c r="H43" i="1"/>
  <c r="I42" i="1"/>
  <c r="I41" i="1"/>
  <c r="I39" i="1"/>
  <c r="I43" i="1" s="1"/>
  <c r="J39" i="1" s="1"/>
  <c r="J43" i="1" s="1"/>
  <c r="J28" i="1"/>
  <c r="J26" i="1"/>
  <c r="G38" i="1"/>
  <c r="F38" i="1"/>
  <c r="J23" i="1"/>
  <c r="J24" i="1"/>
  <c r="J25" i="1"/>
  <c r="J27" i="1"/>
  <c r="E24" i="1"/>
  <c r="G24" i="1"/>
  <c r="E26" i="1"/>
  <c r="G26" i="1"/>
  <c r="J62" i="1" l="1"/>
  <c r="J67" i="1"/>
  <c r="J55" i="1"/>
  <c r="J87" i="1"/>
  <c r="J68" i="1"/>
  <c r="J86" i="1"/>
  <c r="J54" i="1"/>
  <c r="J60" i="1"/>
  <c r="J73" i="1"/>
  <c r="J79" i="1"/>
  <c r="J61" i="1"/>
  <c r="J53" i="1"/>
  <c r="J80" i="1"/>
  <c r="J88" i="1"/>
  <c r="J56" i="1"/>
  <c r="J66" i="1"/>
  <c r="J74" i="1"/>
  <c r="J83" i="1"/>
  <c r="J81" i="1"/>
  <c r="J75" i="1"/>
  <c r="J82" i="1"/>
  <c r="J89" i="1"/>
  <c r="J57" i="1"/>
  <c r="J63" i="1"/>
  <c r="J69" i="1"/>
  <c r="J76" i="1"/>
  <c r="J58" i="1"/>
  <c r="J91" i="1"/>
  <c r="J64" i="1"/>
  <c r="J70" i="1"/>
  <c r="J77" i="1"/>
  <c r="J59" i="1"/>
  <c r="J65" i="1"/>
  <c r="J71" i="1"/>
  <c r="J92" i="1"/>
  <c r="J72" i="1"/>
  <c r="J78" i="1"/>
  <c r="J84" i="1"/>
  <c r="J90" i="1"/>
  <c r="J85" i="1"/>
  <c r="A27" i="1"/>
  <c r="A28" i="1" s="1"/>
  <c r="G28" i="1" s="1"/>
  <c r="G27" i="1" s="1"/>
  <c r="G29" i="1" s="1"/>
  <c r="M355" i="12"/>
  <c r="M429" i="12"/>
  <c r="M411" i="12"/>
  <c r="M272" i="12"/>
  <c r="M143" i="12"/>
  <c r="M140" i="12"/>
  <c r="M8" i="12"/>
  <c r="M416" i="12"/>
  <c r="M323" i="12"/>
  <c r="M249" i="12"/>
  <c r="M291" i="12"/>
  <c r="M77" i="12"/>
  <c r="M374" i="12"/>
  <c r="M53" i="12"/>
  <c r="M18" i="12"/>
  <c r="M300" i="12"/>
  <c r="G444" i="12"/>
  <c r="G137" i="12"/>
  <c r="G87" i="12"/>
  <c r="G53" i="12"/>
  <c r="G452" i="12"/>
  <c r="G450" i="12"/>
  <c r="M439" i="12"/>
  <c r="M438" i="12" s="1"/>
  <c r="G424" i="12"/>
  <c r="G345" i="12"/>
  <c r="G185" i="12"/>
  <c r="G143" i="12"/>
  <c r="G8" i="12"/>
  <c r="G435" i="12"/>
  <c r="G134" i="12"/>
  <c r="M398" i="12"/>
  <c r="M393" i="12" s="1"/>
  <c r="M386" i="12"/>
  <c r="M384" i="12" s="1"/>
  <c r="M333" i="12"/>
  <c r="M256" i="12"/>
  <c r="M114" i="12"/>
  <c r="M102" i="12" s="1"/>
  <c r="G92" i="12"/>
  <c r="M217" i="12"/>
  <c r="M214" i="12" s="1"/>
  <c r="M85" i="12"/>
  <c r="M82" i="12" s="1"/>
  <c r="M66" i="12"/>
  <c r="M60" i="12" s="1"/>
  <c r="M36" i="12"/>
  <c r="M30" i="12" s="1"/>
  <c r="G291" i="12"/>
  <c r="I21" i="1"/>
  <c r="J42" i="1"/>
  <c r="J41" i="1"/>
  <c r="J9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Götthans Miroslav</author>
  </authors>
  <commentList>
    <comment ref="S6" authorId="0" shapeId="0" xr:uid="{8FAAB08B-782C-4DE2-9963-451B8C8FACB7}">
      <text>
        <r>
          <rPr>
            <sz val="9"/>
            <color indexed="81"/>
            <rFont val="Tahoma"/>
            <family val="2"/>
            <charset val="238"/>
          </rPr>
          <t>Jedná se o informaci, zda se jedná o položku, která je do rozpočtu zadána z cenové soustavy RTS, nebo vlastní.</t>
        </r>
      </text>
    </comment>
    <comment ref="T6" authorId="0" shapeId="0" xr:uid="{87F27F1D-F575-4299-8615-C03DBF5EE848}">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<sst xmlns="http://schemas.openxmlformats.org/spreadsheetml/2006/main" count="3356" uniqueCount="818">
  <si>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</si>
  <si>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</si>
  <si>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</si>
  <si>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</si>
  <si>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</si>
  <si>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</si>
  <si>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</si>
  <si>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</si>
  <si>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</si>
  <si>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</si>
  <si>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</si>
  <si>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</si>
  <si>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</si>
  <si>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</si>
  <si>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</si>
  <si>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</si>
  <si>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</si>
  <si>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</si>
  <si>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</si>
  <si>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</si>
  <si>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</si>
  <si>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</si>
  <si>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</si>
  <si>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</si>
  <si>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</si>
  <si>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</si>
  <si>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</si>
  <si>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</si>
  <si>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</si>
  <si>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</si>
  <si>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</si>
  <si>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</si>
  <si>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</si>
  <si>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</si>
  <si>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</si>
  <si>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</si>
  <si>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</si>
  <si>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</si>
  <si>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</si>
  <si>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</si>
  <si>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</si>
  <si>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</si>
  <si>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</si>
  <si>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</si>
  <si>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výběrové řízení</t>
  </si>
  <si>
    <t>SO 01</t>
  </si>
  <si>
    <t>Kuželna TJ Centropen Dačice</t>
  </si>
  <si>
    <t>Objekt:</t>
  </si>
  <si>
    <t>Rozpočet:</t>
  </si>
  <si>
    <t>Přístavba a stav. úpravy kuželny</t>
  </si>
  <si>
    <t>Stavba</t>
  </si>
  <si>
    <t>Stavební objekt</t>
  </si>
  <si>
    <t>Celkem za stavbu</t>
  </si>
  <si>
    <t>CZK</t>
  </si>
  <si>
    <t>#POPS</t>
  </si>
  <si>
    <t>Popis stavby: 022 - Přístavba a stav. úpravy kuželny</t>
  </si>
  <si>
    <t>#POPO</t>
  </si>
  <si>
    <t>Popis objektu: SO 01 - Kuželna TJ Centropen Dačice</t>
  </si>
  <si>
    <t>#POPR</t>
  </si>
  <si>
    <t>Popis rozpočtu: 1 - výběrové řízení</t>
  </si>
  <si>
    <t>Rekapitulace dílů</t>
  </si>
  <si>
    <t>Typ dílu</t>
  </si>
  <si>
    <t>Zemní práce</t>
  </si>
  <si>
    <t>2</t>
  </si>
  <si>
    <t>Základy,zvláštní zakládání</t>
  </si>
  <si>
    <t>2a</t>
  </si>
  <si>
    <t>Pergola - NEOCEŇOVAT</t>
  </si>
  <si>
    <t>3</t>
  </si>
  <si>
    <t>Svislé a kompletní konstrukce</t>
  </si>
  <si>
    <t>4</t>
  </si>
  <si>
    <t>Vodorovné konstrukce</t>
  </si>
  <si>
    <t>61</t>
  </si>
  <si>
    <t>Upravy povrchů vnitřní</t>
  </si>
  <si>
    <t>62</t>
  </si>
  <si>
    <t>Upravy povrchů vnější</t>
  </si>
  <si>
    <t>63</t>
  </si>
  <si>
    <t>Podlahy a podlahové konstrukce</t>
  </si>
  <si>
    <t>64</t>
  </si>
  <si>
    <t>Výplně otvorů</t>
  </si>
  <si>
    <t>827</t>
  </si>
  <si>
    <t>Dešťová kanalizace</t>
  </si>
  <si>
    <t>96a</t>
  </si>
  <si>
    <t>Stavební a bourací práce-rekonstrukce</t>
  </si>
  <si>
    <t>99</t>
  </si>
  <si>
    <t>Staveništní přesun hmot</t>
  </si>
  <si>
    <t>711</t>
  </si>
  <si>
    <t>Izolace proti vodě</t>
  </si>
  <si>
    <t>713</t>
  </si>
  <si>
    <t>Izolace tepelné</t>
  </si>
  <si>
    <t>721</t>
  </si>
  <si>
    <t>Vnitřní kanalizace</t>
  </si>
  <si>
    <t>721a</t>
  </si>
  <si>
    <t>Vnitřní kanalizace-rekonstruce</t>
  </si>
  <si>
    <t>722</t>
  </si>
  <si>
    <t>Vnitřní vodovod</t>
  </si>
  <si>
    <t>722a</t>
  </si>
  <si>
    <t>Vnitřní vodovod-rekonstrukce</t>
  </si>
  <si>
    <t>723</t>
  </si>
  <si>
    <t>Vnitřní plynovod</t>
  </si>
  <si>
    <t>723a</t>
  </si>
  <si>
    <t>Vnitřní plynovod-rekonstrukce</t>
  </si>
  <si>
    <t>725</t>
  </si>
  <si>
    <t>Zařizovací předměty</t>
  </si>
  <si>
    <t>725a</t>
  </si>
  <si>
    <t>Zařizovací předměty- rekonstrukce</t>
  </si>
  <si>
    <t>731a</t>
  </si>
  <si>
    <t>Kotelny-rekonstrukce - NEOCEŇOVAT</t>
  </si>
  <si>
    <t>732a</t>
  </si>
  <si>
    <t>Strojovny-rekonstrukce - NEOCEŇOVAT</t>
  </si>
  <si>
    <t>733</t>
  </si>
  <si>
    <t>Rozvod potrubí</t>
  </si>
  <si>
    <t>734</t>
  </si>
  <si>
    <t>Armatury</t>
  </si>
  <si>
    <t>734a</t>
  </si>
  <si>
    <t>Armatury-rekonstrukce - NEOCEŇOVAT</t>
  </si>
  <si>
    <t>735</t>
  </si>
  <si>
    <t>Otopná tělesa</t>
  </si>
  <si>
    <t>762</t>
  </si>
  <si>
    <t>Konstrukce tesařské</t>
  </si>
  <si>
    <t>764</t>
  </si>
  <si>
    <t>Konstrukce klempířské</t>
  </si>
  <si>
    <t>765</t>
  </si>
  <si>
    <t>Krytiny tvrdé</t>
  </si>
  <si>
    <t>766</t>
  </si>
  <si>
    <t>Konstrukce truhlářské</t>
  </si>
  <si>
    <t>769</t>
  </si>
  <si>
    <t>Otvorove prvky z plastu</t>
  </si>
  <si>
    <t>771</t>
  </si>
  <si>
    <t>Podlahy z dlaždic a obklady</t>
  </si>
  <si>
    <t>776</t>
  </si>
  <si>
    <t>Podlahy povlakové</t>
  </si>
  <si>
    <t>781</t>
  </si>
  <si>
    <t>Obklady keramické</t>
  </si>
  <si>
    <t>783</t>
  </si>
  <si>
    <t>Nátěry</t>
  </si>
  <si>
    <t>784</t>
  </si>
  <si>
    <t>Malby</t>
  </si>
  <si>
    <t>M21</t>
  </si>
  <si>
    <t>Elektromontáže</t>
  </si>
  <si>
    <t>M21a</t>
  </si>
  <si>
    <t>Elektromontáže-rekonstrukce</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</si>
  <si>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</si>
  <si>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</si>
  <si>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</si>
  <si>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</si>
  <si>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</si>
  <si>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</si>
  <si>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</si>
  <si>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</si>
  <si>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</si>
  <si>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</si>
  <si>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</si>
  <si>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</si>
  <si>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</si>
  <si>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</si>
  <si>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</si>
  <si>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</si>
  <si>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</si>
  <si>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</si>
  <si>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</si>
  <si>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</si>
  <si>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</si>
  <si>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</si>
  <si>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</si>
  <si>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</si>
  <si>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</si>
  <si>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</si>
  <si>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</si>
  <si>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</si>
  <si>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</si>
  <si>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</si>
  <si>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</si>
  <si>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122201101R00</t>
  </si>
  <si>
    <t>Odkopávky a  prokopávky nezapažené v hornině 3  do 100 m3</t>
  </si>
  <si>
    <t>m3</t>
  </si>
  <si>
    <t>800-1</t>
  </si>
  <si>
    <t>RTS 22/ II</t>
  </si>
  <si>
    <t>Práce</t>
  </si>
  <si>
    <t>Běžná</t>
  </si>
  <si>
    <t>POL1_1</t>
  </si>
  <si>
    <t>s přehozením výkopku na vzdálenost do 3 m nebo s naložením na dopravní prostředek,</t>
  </si>
  <si>
    <t>SPI</t>
  </si>
  <si>
    <t>132101111R00</t>
  </si>
  <si>
    <t>Hloubení rýh šířky do 60 cm do 100 m3, v hornině 1-2, hloubení strojně</t>
  </si>
  <si>
    <t>zapažených i nezapažených s urovnáním dna do předepsaného profilu a spádu, s přehozením výkopku na přilehlém terénu na vzdálenost do 3 m od podélné osy rýhy nebo s naložením výkopku na dopravní prostředek.</t>
  </si>
  <si>
    <t>162501102R00</t>
  </si>
  <si>
    <t>Vodorovné přemístění výkopku z horniny 1 až 4, na vzdálenost přes 2 500  do 3 000 m</t>
  </si>
  <si>
    <t>po suchu, bez naložení výkopku, avšak se složením bez rozhrnutí, zpáteční cesta vozidla.</t>
  </si>
  <si>
    <t>199000002R00</t>
  </si>
  <si>
    <t>Poplatky za skládku horniny 1- 4, skupina 17 05 04 z Katalogu odpadů</t>
  </si>
  <si>
    <t>979093111R00</t>
  </si>
  <si>
    <t>Uložení suti na skládku bez zhutnění</t>
  </si>
  <si>
    <t>t</t>
  </si>
  <si>
    <t>800-6</t>
  </si>
  <si>
    <t>POL1_</t>
  </si>
  <si>
    <t>s hrubým urovnáním,</t>
  </si>
  <si>
    <t>274272150RT2</t>
  </si>
  <si>
    <t>Zdivo základové z bednicích tvárnic tloušťky 400 mm, výplň betonem C 12/15, Beton čerstvý obyčejný;  C 12/15;  prostředí: X0;  cement: CEM II;  Dmax = 22 mm;  S 2</t>
  </si>
  <si>
    <t>m2</t>
  </si>
  <si>
    <t>801-1</t>
  </si>
  <si>
    <t>s výplní betonem, bez výztuže,</t>
  </si>
  <si>
    <t>274313511R00</t>
  </si>
  <si>
    <t>Beton základových pasů prostý třídy C 12/15, Beton čerstvý obyčejný;  C 12/15;  prostředí: X0;  cement: CEM II;  Dmax = 22 mm;  S 3</t>
  </si>
  <si>
    <t>631315511R00</t>
  </si>
  <si>
    <t>Mazanina z betonu prostého tl. přes 120 do 240 mm třídy C 12/15,  , Beton čerstvý obyčejný;  C 12/15;  prostředí: X0;  cement: CEM I;  Dmax = 22 mm;  S 2</t>
  </si>
  <si>
    <t>(z kameniva) hlazená dřevěným hladítkem</t>
  </si>
  <si>
    <t>631361921RT3</t>
  </si>
  <si>
    <t>Výztuž mazanin z betonů a z lehkých betonů ze svařovaných sítí průměr drátu 5 mm, velikost oka 150/150 mm</t>
  </si>
  <si>
    <t>včetně distančních prvků</t>
  </si>
  <si>
    <t>631571003R00</t>
  </si>
  <si>
    <t>Násyp pod podlahy z kameniva z kameniva  ze štěrkopísku 0-32 pro zpevnění podkladu</t>
  </si>
  <si>
    <t>pod mazaniny a dlažby, popř. na plochých střechách, vodorovný nebo ve spádu, s udusáním a urovnáním povrchu,</t>
  </si>
  <si>
    <t>711471051RZ5</t>
  </si>
  <si>
    <t>Provedení izolace proti tlakové vodě fóliemi z plastů vodorovná, včetně dodávky fólie, Fólie hydroizolační polymerní pro spodní stavbu</t>
  </si>
  <si>
    <t>800-711</t>
  </si>
  <si>
    <t>210220021RT1</t>
  </si>
  <si>
    <t>Montáž uzemňovacího vedení v zemi, včetně svorek, propojení a izolace spojů, z profilů ocelových pozinkovaných  (FeZn),  , včetně dodávky pásku 30 x 4 mm, bez nátěru</t>
  </si>
  <si>
    <t>m</t>
  </si>
  <si>
    <t>139601101R00</t>
  </si>
  <si>
    <t>Ruční výkop jam, rýh a šachet v horninách 1 a 2</t>
  </si>
  <si>
    <t>s přehozením na vzdálenost do 5 m nebo s naložením na ruční dopravní prostředek</t>
  </si>
  <si>
    <t>274272140RT2</t>
  </si>
  <si>
    <t>Zdivo základové z bednicích tvárnic tloušťky 300 mm, výplň betonem C 12/15, Beton čerstvý obyčejný;  C 12/15;  prostředí: X0;  cement: CEM II;  Dmax = 22 mm;  S 2</t>
  </si>
  <si>
    <t>275313611R00</t>
  </si>
  <si>
    <t>Beton základových patek prostý třídy C 16/20, Beton čerstvý obyčejný;  C 16/20;  prostředí: X0;  cement: CEM II;  Dmax = 22 mm;  S 3</t>
  </si>
  <si>
    <t>762332130R00</t>
  </si>
  <si>
    <t>Vázané konstrukce krovů montáž  střech pultových, sedlových, valbových, stanových čtvercového nebo obdélníkového půdorysu z řeziva, průřezové plochy přes 120 do 288 cm2</t>
  </si>
  <si>
    <t>800-762</t>
  </si>
  <si>
    <t>762395000R00</t>
  </si>
  <si>
    <t>Spojovací a ochranné prostředky svory, prkna, hřebíky, pásová ocel, vruty, impregnace</t>
  </si>
  <si>
    <t>764352201R00</t>
  </si>
  <si>
    <t>Žlaby z pozinkovaného plechu dodávka a montáž žlabů včetně háků, čel, rohů, rovných hrdel a dilatací  podokapních půlkulatých, rš 250 mm</t>
  </si>
  <si>
    <t>800-764</t>
  </si>
  <si>
    <t>764391210R00</t>
  </si>
  <si>
    <t>Ostatní střešní prvky z pozinkovaného plechu dodávka a montáž   závětrné lišty, rš 250 mm</t>
  </si>
  <si>
    <t>764454202R00</t>
  </si>
  <si>
    <t>Odpadní trouby z pozinkovaného plechu dodávka a montáž odpadní trouby z Pz plechu, kruhové včetně zděří, manžet, odboček, kolen, odskoků, výpustí vody a přechodových kusů  průměru 100 mm</t>
  </si>
  <si>
    <t>765371110R00</t>
  </si>
  <si>
    <t>Krytina profilová z plastů krytina, z PVC, trapéz, 70/18 mm, na dřevěnou konstrukci</t>
  </si>
  <si>
    <t>800-765</t>
  </si>
  <si>
    <t>783726200R00</t>
  </si>
  <si>
    <t>Nátěry tesařských konstrukcí lazurovací lazurovací, 2x lak</t>
  </si>
  <si>
    <t>800-783</t>
  </si>
  <si>
    <t>včetně montáže, dodávkya demontáže lešení.</t>
  </si>
  <si>
    <t>783782205R00</t>
  </si>
  <si>
    <t>Nátěry tesařských konstrukcí ochranné fungicidní+ biocidní (proti plísním, houbám a hmyzu), dvojnásobný</t>
  </si>
  <si>
    <t>999281111R00</t>
  </si>
  <si>
    <t xml:space="preserve">Přesun hmot pro opravy a údržbu objektů pro opravy a údržbu dosavadních objektů včetně vnějších plášťů  výšky do 25 m,  </t>
  </si>
  <si>
    <t>801-4</t>
  </si>
  <si>
    <t>oborů 801, 803, 811 a 812</t>
  </si>
  <si>
    <t>998762102R00</t>
  </si>
  <si>
    <t>Přesun hmot pro konstrukce tesařské v objektech výšky do 12 m</t>
  </si>
  <si>
    <t>50 m vodorovně</t>
  </si>
  <si>
    <t>591050031RA0</t>
  </si>
  <si>
    <t>Komunikace z dlažby zámkové, podklad štěrkopísek přírodní , tloušťky 80 mm, celková tloušťka 430 mm bez zemních prací</t>
  </si>
  <si>
    <t>AP-HSV</t>
  </si>
  <si>
    <t>RTS 22/ I</t>
  </si>
  <si>
    <t>Agregovaná položka</t>
  </si>
  <si>
    <t>POL2_</t>
  </si>
  <si>
    <t>odkopávky nezapažené pro silnice, s přemístěním výkopku v příčných profilech, s naložením na dopravní prostředek a odvozem do 1 km, s uložením výkopku na skládku a úpravou pláně. Podklad ze štěrkopísku s rozprostřením, vlhčením a zhutněním tl. 15 cm, podklad z kameniva hrubého, drceného velikosti 32 - 63 mm s výplňovým kamenivem (vibrovaný štěrk), s rozprostřením, vlhčení a zhutněním tl. 25 cm, dodávka a položení dlažby zámkové do lože z těženého kameniva do tl. 5 cm, s vyplněním spár, s dvojím beraněním a se smetením přebytečného materiálu na krajnici, osazení a dodávka záhonových obrubníků do lože z prostého betonu tl. 5 - 10 cm se zalitím a zatřením spár maltou, s opěrou. Skladba: podklad ze štěrkopísku                  15 cm podklad z drceného kameniva       25 cm lože z kameniva                               5 cm dlažba zámková, betonová              8 cm celkem                                           53 cm</t>
  </si>
  <si>
    <t>15</t>
  </si>
  <si>
    <t xml:space="preserve">Řezivo SM hranoly vč.hoblování </t>
  </si>
  <si>
    <t>Vlastní</t>
  </si>
  <si>
    <t>Indiv</t>
  </si>
  <si>
    <t>Specifikace</t>
  </si>
  <si>
    <t>POL3_0</t>
  </si>
  <si>
    <t>311238144R00</t>
  </si>
  <si>
    <t>Zdivo nosné z cihel a tvarovek pálených tloušťky 300 mm,  , charakteristická pevnost v tlaku fk = 3,88 MPa, součinitel prostupu tepla U=0,55 W/m2.K, hodnota pro zdivo bez omítky při vlhko..., Prvek zdicí pálený P; funkce: blok zdicí; tvar: poloviční; l = 125 mm; w = 300 mm; h = 249 mm; broušený; styčná plocha: P+D; svisle děrovaný prvek;...</t>
  </si>
  <si>
    <t>311238244R00</t>
  </si>
  <si>
    <t>Zdivo nosné z cihel a tvarovek pálených tloušťky 440 mm,  , charakteristická pevnost v tlaku fk = 3,88 MPa, součinitel prostupu tepla U = 0,27 W/m2.K, hodnota pro zdivo bez omítky při vlh..., Prvek zdicí pálený P; funkce: blok zdicí; tvar: rohový; l = 187 mm; w = 440 mm; h = 249 mm; broušený; styčná plocha: P+D; svisle děrovaný prvek; la...</t>
  </si>
  <si>
    <t>317168131R00</t>
  </si>
  <si>
    <t>Překlady keramické montáž a dodávka nosné, délky 1250 mm, šířky 70 mm, výšky 238 mm</t>
  </si>
  <si>
    <t>kus</t>
  </si>
  <si>
    <t>317168132R00</t>
  </si>
  <si>
    <t>Překlady keramické montáž a dodávka nosné, délky 1500 mm, šířky 70 mm, výšky 238 mm</t>
  </si>
  <si>
    <t>342012221R00</t>
  </si>
  <si>
    <t>Příčky z desek sádrokartonových jednoduché opláštění, jednoduchá konstrukce CW 75 tloušťka příčky 100 mm, desky standard, tloušťky 12,5 mm, tloušťka izolace 50 mm, požární odolnost EI 30, Výrobek izolační pro budovy z minerální vlny (MW) tvar: rohož; použití: stěny; tloušťka d = 50,0 mm; hrana: rovná; OH = 15 kg/m3; lambda = 0,037 W/...</t>
  </si>
  <si>
    <t>zřízení nosné konstrukce příčky, vložení tepelné izolace tl. do 5 cm, montáž desek, tmelení spár Q2 a úprava rohů. Včetně dodávek materiálu.</t>
  </si>
  <si>
    <t>411121131R00</t>
  </si>
  <si>
    <t>Osaz.stropních panelů š. do 180, dl. do 380 cm</t>
  </si>
  <si>
    <t>411121145R00</t>
  </si>
  <si>
    <t>Osaz.stropních panelů š. do 240, dl. do 700 cm</t>
  </si>
  <si>
    <t>416020111R00</t>
  </si>
  <si>
    <t>Podhledy na kovové konstrukci opláštěné deskami sádrokartonovými nosná konstrukce z profilů HUT 48/15,5 s přímým uchycením  1x deska, tloušťky 12,5 mm, standard, bez izolace</t>
  </si>
  <si>
    <t>417238122R00</t>
  </si>
  <si>
    <t>Obezdění ztužujícího věnce pálenou věncovkou  výšky 250 mm, Prvek zdicí pálený P; funkce: věncovka; tvar: základní; l = 497 mm; w = 80 mm; h = 249 mm; broušený; styčná plocha: P+D; svisle děrovaný prvek; lam...</t>
  </si>
  <si>
    <t>s vložením tepelné izolace z pěnového polystyrenu tl. 100 mm a zajištěním polohy izolace maltou</t>
  </si>
  <si>
    <t>417321313R00</t>
  </si>
  <si>
    <t>Železobeton ztužujících pásů a věnců třídy C 16/20, Beton čerstvý obyčejný;  C 16/20;  prostředí: X0;  cement: CEM II;  Dmax = 22 mm;  S 3</t>
  </si>
  <si>
    <t>417351115R00</t>
  </si>
  <si>
    <t>Bednění bočnic ztužujících pásů a věnců včetně vzpěr zřízení</t>
  </si>
  <si>
    <t>417361821R00</t>
  </si>
  <si>
    <t>Výztuž ztužujících pásů a věnců z betonářské oceli 10 505(R)</t>
  </si>
  <si>
    <t>Včetně distančních prvků.</t>
  </si>
  <si>
    <t>447113123R00</t>
  </si>
  <si>
    <t>Podkroví a stropy opláštěné sádrokartonovými deskami, bez záklopu nosná konstrukce z profilů CD 1x deska, tloušťky 12,5 mm, impregnovaná, tloušťka izolace 160 mm, požární odolnost REI 15, Výrobek izolační pro budovy z minerální vlny (MW) tvar: deska; použití: stěny, podhledy, šikmé střechy, stropy; tloušťka d = 160,0 mm; hrana: rovná...</t>
  </si>
  <si>
    <t>s úpravou rohů, koutů a hran konstrukcí, přebroušení a tmelení spár,</t>
  </si>
  <si>
    <t>59346758R</t>
  </si>
  <si>
    <t>panel stropní železobetonový; vylehčený; předpjatý; PPD; délka 2,00 až 9,00 m; š = 119,0 cm; h = 16,0 cm; lana 9/9,3 + 2/9,3; stálé zatížení 1,5 kN/m</t>
  </si>
  <si>
    <t>SPCM</t>
  </si>
  <si>
    <t>5,3*4</t>
  </si>
  <si>
    <t>VV</t>
  </si>
  <si>
    <t>3,7*4</t>
  </si>
  <si>
    <t>171156461200R</t>
  </si>
  <si>
    <t>Jeřáb automobilní Tatra 815 AD 28</t>
  </si>
  <si>
    <t>Sh</t>
  </si>
  <si>
    <t>STROJ</t>
  </si>
  <si>
    <t>Stroj</t>
  </si>
  <si>
    <t>Cena</t>
  </si>
  <si>
    <t>POL6_</t>
  </si>
  <si>
    <t>611473112R00</t>
  </si>
  <si>
    <t>Omítky vnitřní stropů ze suchých směsí stropů rovných štukové</t>
  </si>
  <si>
    <t>vápenocementové, strojně nebo ručně nanášené, s pomocným lešením, kompletní souvrství</t>
  </si>
  <si>
    <t>612472181R00</t>
  </si>
  <si>
    <t>Omítka stěn, míchané jádro, štuk ze suché směsi jádro míchané, štuk ze suché směsi</t>
  </si>
  <si>
    <t>postřik a jádro míchané z písku, cementu a hydrátu, štuk z pytlované suché směsi</t>
  </si>
  <si>
    <t>622471317RU5</t>
  </si>
  <si>
    <t xml:space="preserve">Nátěry a nástřiky vnějších stěn a pilířů základním a krycím nátěrem (nebo přestřikem povrchu) hmota silikátová, složitost 1 ÷ 2,  </t>
  </si>
  <si>
    <t>Penetrace + 2 x krycí nátěr.</t>
  </si>
  <si>
    <t>622472112R00</t>
  </si>
  <si>
    <t xml:space="preserve">Omítka vnější stěn z hotových maltových směsí štuková ze suché maltové směsi  stupeň složitosti 1÷2, ručně,  </t>
  </si>
  <si>
    <t>kompletní omítkové souvrství</t>
  </si>
  <si>
    <t>631312611R00</t>
  </si>
  <si>
    <t>Mazanina z betonu prostého tl. přes 50 do 80 mm třídy C 16/20,  , Beton čerstvý obyčejný;  C 16/20;  prostředí: X0;  cement: CEM II;  Dmax = 22 mm;  S 2</t>
  </si>
  <si>
    <t>631313611R00</t>
  </si>
  <si>
    <t>Mazanina z betonu prostého tl. přes 80 do 120 mm třídy C 16/20 ,  , Beton čerstvý obyčejný;  C 16/20;  prostředí: X0;  cement: CEM I;  Dmax = 22 mm;  S 2</t>
  </si>
  <si>
    <t>642942111R00</t>
  </si>
  <si>
    <t>Osazení zárubní dveřních ocelových bez dveřních křídel, do zdiva včetně kotvení, na jakoukoliv cementovou maltu, s vybetonováním prahu v zárubni a s osazením špalíků nebo latí pro dřevěný práh  plocha do 2,5 m2</t>
  </si>
  <si>
    <t>55330422R</t>
  </si>
  <si>
    <t>zárubeň kovová hranatá; pro přesné zdění; š profilu 150 mm; š průchodu 800 mm; h průchodu 1 970 mm; L; závěsy pevné</t>
  </si>
  <si>
    <t>894411111RT2</t>
  </si>
  <si>
    <t>Zřízení šachet kanalizačních z betonových dílců na potrubí včetně dílců TBS-Q 100/50 PS a TBR-Q 100-63/58 KPS  s obložením dna betonem C 25/30 z cementu portlandského nebo struskoportlandského, na potrubí DN do 200 mm</t>
  </si>
  <si>
    <t>827-1</t>
  </si>
  <si>
    <t>výšky vstupu do 1,5 m, podkladní deska z betonu B5, montáž a dodávka stupadel,</t>
  </si>
  <si>
    <t>21</t>
  </si>
  <si>
    <t>D+M plastová retenční nádrž 3m3 vč.dna,a podsypu a napojení</t>
  </si>
  <si>
    <t xml:space="preserve">ks    </t>
  </si>
  <si>
    <t>22</t>
  </si>
  <si>
    <t>Zemní práce pro ret.nádrž,potrubí a přeložky stáv. vedení NN,SLP,NTL</t>
  </si>
  <si>
    <t>Nedokončená</t>
  </si>
  <si>
    <t>871313121RU2</t>
  </si>
  <si>
    <t>Montáž potrubí z trub z plastů těsněných gumovým kroužkem  včetně dodávky trub hrdlových  Montáž trub z plastu, gumový kroužek, DN 150, včetně dodávky trub KG SN4 125x3,2x5000</t>
  </si>
  <si>
    <t>v otevřeném výkopu ve sklonu do 20 %,</t>
  </si>
  <si>
    <t>310238211R00</t>
  </si>
  <si>
    <t>Zazdívka otvorů o ploše přes 0,25 m2 do 1 m2 ve zdivu nadzákladovém cihlami pálenými pro jakoukoliv maltu vápenocementovou</t>
  </si>
  <si>
    <t>včetně pomocného pracovního lešení</t>
  </si>
  <si>
    <t>340238211R00</t>
  </si>
  <si>
    <t>Zazdívka otvorů o ploše přes 0,25 m2 do 1 m2 v příčkách nebo stěnách cihlami  pálenými  tloušťky do 100 mm</t>
  </si>
  <si>
    <t>342012321R00</t>
  </si>
  <si>
    <t>Příčky z desek sádrokartonových jednoduché opláštění, jednoduchá konstrukce CW 100 tloušťka příčky 125 mm, desky standard, tloušťky 12,5 mm, tloušťka izolace 50 mm, požární odolnost EI 30, Výrobek izolační pro budovy z minerální vlny (MW) tvar: rohož; použití: stěny; tloušťka d = 50,0 mm; hrana: rovná; OH = 15 kg/m3; lambda = 0,037 W/...</t>
  </si>
  <si>
    <t>962032231R00</t>
  </si>
  <si>
    <t>Bourání zdiva nadzákladového z cihel pálených nebo vápenopískových, na maltu vápenou nebo vápenocementovou</t>
  </si>
  <si>
    <t>801-3</t>
  </si>
  <si>
    <t>nebo vybourání otvorů průřezové plochy přes 4 m2 ve zdivu nadzákladovém, včetně pomocného lešení o výšce podlahy do 1900 mm a pro zatížení do 1,5 kPa  (150 kg/m2)</t>
  </si>
  <si>
    <t>962084131R00</t>
  </si>
  <si>
    <t>Bourání zdiva příček deskových a sádrových potažených rabicovým pletivem nebo bez pletiva, sádrokartonových bez kovové konstrukce, tloušťky do 100 mm</t>
  </si>
  <si>
    <t>nebo vybourání otvorů jakýchkoliv rozměrů, včetně pomocného lešení o výšce podlahy do 1900 mm a pro zatížení do 1,5 kPa  (150 kg/m2),</t>
  </si>
  <si>
    <t>968061125R00</t>
  </si>
  <si>
    <t>Vyvěšení nebo zavěšení dřevěných křídel dveří, plochy do 2 m2</t>
  </si>
  <si>
    <t>oken, dveří a vrat, s uložením a opětovným zavěšením po provedení stavebních změn,</t>
  </si>
  <si>
    <t>968062244R00</t>
  </si>
  <si>
    <t>Vybourání dřevěných rámů oken jednoduchých, plochy do 1 m2</t>
  </si>
  <si>
    <t>včetně pomocného lešení o výšce podlahy do 1900 mm a pro zatížení do 1,5 kPa  (150 kg/m2),</t>
  </si>
  <si>
    <t>968062455R00</t>
  </si>
  <si>
    <t>Vybourání dřevěných rámů dveřních zárubní, plochy do 2 m2</t>
  </si>
  <si>
    <t>968072455R00</t>
  </si>
  <si>
    <t>Vybourání a vyjmutí kovových rámů a rolet rámů, včetně pomocného lešení o výšce podlahy do 1900 mm a pro zatížení do 1,5 kPa  (150 kg/m2) dveřních zárubní, plochy do 2 m2</t>
  </si>
  <si>
    <t>766661112R00</t>
  </si>
  <si>
    <t>Montáž dveřních křídel kompletizovaných otevíravých ,  , do ocelové nebo fošnové zárubně, jednokřídlových, šířky do 800 mm</t>
  </si>
  <si>
    <t>800-766</t>
  </si>
  <si>
    <t>771575109R00</t>
  </si>
  <si>
    <t>Montáž podlah z dlaždic keramických 300 x 300 mm, režných nebo glazovaných, hladkých, kladených do flexibilního tmele</t>
  </si>
  <si>
    <t>800-771</t>
  </si>
  <si>
    <t>781415016R00</t>
  </si>
  <si>
    <t>Montáž obkladů vnitřních z obkládaček pórovinových  , nad 200 x 250 mm , lepených do flexibilního tmele</t>
  </si>
  <si>
    <t>784191101R00</t>
  </si>
  <si>
    <t>Příprava povrchu Penetrace (napouštění) podkladu disperzní, jednonásobná</t>
  </si>
  <si>
    <t>800-784</t>
  </si>
  <si>
    <t>784195112R00</t>
  </si>
  <si>
    <t>Malby z malířských směsí hlinkových,  , bělost 77 %, dvojnásobné</t>
  </si>
  <si>
    <t>979082111R00</t>
  </si>
  <si>
    <t>Vnitrostaveništní doprava suti a vybouraných hmot do 10 m</t>
  </si>
  <si>
    <t>968R01</t>
  </si>
  <si>
    <t>Vybourání kovových skříní E.I.+ HUP</t>
  </si>
  <si>
    <t>26</t>
  </si>
  <si>
    <t>Vnitřní dveře plné vč.kování</t>
  </si>
  <si>
    <t>ks</t>
  </si>
  <si>
    <t>POL3_</t>
  </si>
  <si>
    <t>27</t>
  </si>
  <si>
    <t>Dlažba keram.dle výběru v cenové relaci 450 Kč/m2</t>
  </si>
  <si>
    <t>28</t>
  </si>
  <si>
    <t>Obklady vnitřní dle výběru v cenové relaci 350 Kč/m2</t>
  </si>
  <si>
    <t>55330476R</t>
  </si>
  <si>
    <t>zárubeň kovová pro sádrokarton; š profilu 150 mm; š průchodu 800 mm; h průchodu 1 970 mm; P; závěsy pevné</t>
  </si>
  <si>
    <t>998011002R00</t>
  </si>
  <si>
    <t>Přesun hmot pro budovy s nosnou konstrukcí zděnou výšky přes 6 do 12 m</t>
  </si>
  <si>
    <t>Přesun hmot</t>
  </si>
  <si>
    <t>POL7_</t>
  </si>
  <si>
    <t>přesun hmot pro budovy občanské výstavby (JKSO 801), budovy pro bydlení (JKSO 803) budovy pro výrobu a služby (JKSO 812) s nosnou svislou konstrukcí zděnou z cihel nebo tvárnic nebo kovovou</t>
  </si>
  <si>
    <t>711170010RA0</t>
  </si>
  <si>
    <t>Izolace proti zemní vlhkosti termoplasty vodorovná, z PVC, tloušťky 1,0 mm</t>
  </si>
  <si>
    <t>AP-PSV</t>
  </si>
  <si>
    <t>včetně podkladní a ochranné geotextilie</t>
  </si>
  <si>
    <t>713141151R00</t>
  </si>
  <si>
    <t>Montáž tepelné izolace plochých střech kladená na sucho, jednovrstvá</t>
  </si>
  <si>
    <t>800-713</t>
  </si>
  <si>
    <t>POL1_7</t>
  </si>
  <si>
    <t>63151377.AR</t>
  </si>
  <si>
    <t>deska izolační minerální vlákno; tl. 160,0 mm; součinitel tepelné vodivosti 0,038 W/mK; R = 4,150 m2K/W; obj. hmotnost 30,00 kg/m3; hydrofobizováno</t>
  </si>
  <si>
    <t>451572111R00</t>
  </si>
  <si>
    <t>Lože pod potrubí, stoky a drobné objekty z kameniva drobného těženého 0÷4 mm</t>
  </si>
  <si>
    <t>v otevřeném výkopu,</t>
  </si>
  <si>
    <t>721176101R00</t>
  </si>
  <si>
    <t>Potrubí HT připojovací vnější průměr D 32 mm, tloušťka stěny 1,8 mm, DN 30</t>
  </si>
  <si>
    <t>800-721</t>
  </si>
  <si>
    <t>včetně tvarovek, objímek. Bez zednických výpomocí.</t>
  </si>
  <si>
    <t>721176102R00</t>
  </si>
  <si>
    <t>Potrubí HT připojovací vnější průměr D 40 mm, tloušťka stěny 1,8 mm, DN 40</t>
  </si>
  <si>
    <t>721176103R00</t>
  </si>
  <si>
    <t>Potrubí HT připojovací vnější průměr D 50 mm, tloušťka stěny 1,8 mm, DN 50</t>
  </si>
  <si>
    <t>721176104R00</t>
  </si>
  <si>
    <t>Potrubí HT připojovací vnější průměr D 75 mm, tloušťka stěny 1,9 mm, DN 70</t>
  </si>
  <si>
    <t>721176105R00</t>
  </si>
  <si>
    <t>Potrubí HT připojovací vnější průměr D 110 mm, tloušťka stěny 2,7 mm, DN 100</t>
  </si>
  <si>
    <t>721176113R00</t>
  </si>
  <si>
    <t>Potrubí HT odpadní svislé vnější průměr D 50 mm, tloušťka stěny 1,8 mm, DN 50</t>
  </si>
  <si>
    <t>721176114R00</t>
  </si>
  <si>
    <t>Potrubí HT odpadní svislé vnější průměr D 75 mm, tloušťka stěny 1,9 mm, DN 70</t>
  </si>
  <si>
    <t>721176115R00</t>
  </si>
  <si>
    <t>Potrubí HT odpadní svislé vnější průměr D 110 mm, tloušťka stěny 2,7 mm, DN 100</t>
  </si>
  <si>
    <t>721176222R00</t>
  </si>
  <si>
    <t>Potrubí KG svodné (ležaté) v zemi vnější průměr D 110 mm, tloušťka stěny 3,2 mm, DN 100</t>
  </si>
  <si>
    <t>721176223R00</t>
  </si>
  <si>
    <t>Potrubí KG svodné (ležaté) v zemi vnější průměr D 125 mm, tloušťka stěny 3,2 mm, DN 125</t>
  </si>
  <si>
    <t>721176224R00</t>
  </si>
  <si>
    <t>Potrubí KG svodné (ležaté) v zemi vnější průměr D 160 mm, tloušťka stěny 4,0 mm, DN 150</t>
  </si>
  <si>
    <t>721194103R00</t>
  </si>
  <si>
    <t>Zřízení přípojek na potrubí D 32 mm, materiál ve specifikaci</t>
  </si>
  <si>
    <t>vyvedení a upevnění odpadních výpustek,</t>
  </si>
  <si>
    <t>721194104R00</t>
  </si>
  <si>
    <t>Zřízení přípojek na potrubí D 40 mm, materiál ve specifikaci</t>
  </si>
  <si>
    <t>721194105R00</t>
  </si>
  <si>
    <t>Zřízení přípojek na potrubí D 50 mm, materiál ve specifikaci</t>
  </si>
  <si>
    <t>721194107R00</t>
  </si>
  <si>
    <t>Zřízení přípojek na potrubí D 75 mm, materiál ve specifikaci</t>
  </si>
  <si>
    <t>721194109R00</t>
  </si>
  <si>
    <t>Zřízení přípojek na potrubí D 110  mm, materiál ve specifikaci</t>
  </si>
  <si>
    <t>721273144R00</t>
  </si>
  <si>
    <t>Ventilační hlavice D 75 mm, z PVC, s posuvným mezikružím, povrch stabilizován proti UV záření, včetně dodávky materiálu</t>
  </si>
  <si>
    <t>721273150RT1</t>
  </si>
  <si>
    <t>Ventilační hlavice D 50, 75, 110 mm, přivzdušňovací ventil D 50/75/110 mm s dvojitou izolační stěnou, s masivní pryžovou membránou, s odnímatelnou mřížkou proti hmyzu a pro čištění, mat. , včetně dodávky materiálu</t>
  </si>
  <si>
    <t>721290112R00</t>
  </si>
  <si>
    <t>Zkouška těsnosti kanalizace v objektech vodou, DN 200</t>
  </si>
  <si>
    <t>40</t>
  </si>
  <si>
    <t>Zemní práce pro luž.kanalizaci a vodo pod stavbou</t>
  </si>
  <si>
    <t>721R01</t>
  </si>
  <si>
    <t>Prostupové manžety do DN 160</t>
  </si>
  <si>
    <t>998721102R00</t>
  </si>
  <si>
    <t>Přesun hmot pro vnitřní kanalizaci v objektech výšky do 12 m</t>
  </si>
  <si>
    <t>50 m vodorovně, měřeno od těžiště půdorysné plochy skládky do těžiště půdorysné plochy objektu</t>
  </si>
  <si>
    <t>721273145R00</t>
  </si>
  <si>
    <t>Ventilační hlavice DN 100, z PVC, s posuvným mezikružím, povrch stabilizován proti UV záření, včetně dodávky materiálu</t>
  </si>
  <si>
    <t>722131115R00</t>
  </si>
  <si>
    <t>Potrubí z trubek ocelových vně pozinkovaných pro průmysl spojované lisováním D 28 mm, s 1,5 mm</t>
  </si>
  <si>
    <t>RTS 19/ II</t>
  </si>
  <si>
    <t>včetně tvarovek, bez zednických výpomocí,</t>
  </si>
  <si>
    <t>722172411R00</t>
  </si>
  <si>
    <t>Potrubí z plastických hmot polypropylenové potrubí PP-R, D 20 mm, s 2,8 mm, PN 16, polyfúzně svařované, včetně zednických výpomocí</t>
  </si>
  <si>
    <t>včetně tvarovek, bez zednických výpomocí</t>
  </si>
  <si>
    <t>722172412R00</t>
  </si>
  <si>
    <t>Potrubí z plastických hmot polypropylenové potrubí PP-R, D 25 mm, s 3,5 mm, PN 16, polyfúzně svařované, včetně zednických výpomocí</t>
  </si>
  <si>
    <t>722172413R00</t>
  </si>
  <si>
    <t>Potrubí z plastických hmot polypropylenové potrubí PP-R, D 32 mm, s 4,4 mm, PN 16, polyfúzně svařované, včetně zednických výpomocí</t>
  </si>
  <si>
    <t>722172414R00</t>
  </si>
  <si>
    <t>Potrubí z plastických hmot polypropylenové potrubí PP-R, D 40 mm, s 5,5 mm, PN 16, polyfúzně svařované, včetně zednických výpomocí</t>
  </si>
  <si>
    <t>722181118R00</t>
  </si>
  <si>
    <t>Izolace vodovodního potrubí ochranná plstěnými pásy, DN 100</t>
  </si>
  <si>
    <t>722181213RT7</t>
  </si>
  <si>
    <t>Izolace vodovodního potrubí návleková z trubic z pěnového polyetylenu, tloušťka stěny 13 mm, d 22 mm</t>
  </si>
  <si>
    <t>722181213RT8</t>
  </si>
  <si>
    <t>Izolace vodovodního potrubí návleková z trubic z pěnového polyetylenu, tloušťka stěny 13 mm, d 25 mm</t>
  </si>
  <si>
    <t>722181213RU1</t>
  </si>
  <si>
    <t>Izolace vodovodního potrubí návleková z trubic z pěnového polyetylenu, tloušťka stěny 13 mm, d 32 mm</t>
  </si>
  <si>
    <t>722181213RV9</t>
  </si>
  <si>
    <t>Izolace vodovodního potrubí návleková z trubic z pěnového polyetylenu, tloušťka stěny 13 mm, d 40 mm</t>
  </si>
  <si>
    <t>722181215RT7</t>
  </si>
  <si>
    <t>Izolace vodovodního potrubí návleková z trubic z pěnového polyetylenu, tloušťka stěny 25 mm, d 22 mm</t>
  </si>
  <si>
    <t>722181215RT8</t>
  </si>
  <si>
    <t>Izolace vodovodního potrubí návleková z trubic z pěnového polyetylenu, tloušťka stěny 25 mm, d 25 mm</t>
  </si>
  <si>
    <t>722181215RU1</t>
  </si>
  <si>
    <t>Izolace vodovodního potrubí návleková z trubic z pěnového polyetylenu, tloušťka stěny 25 mm, d 32 mm</t>
  </si>
  <si>
    <t>722181225RV9</t>
  </si>
  <si>
    <t>Izolace vodovodního potrubí návleková z trubic z pěnového polyetylenu s povrchovou ochrannou hliníkovou fólií zesílenou sklorohoží 5x5 mm, tloušťka stěny 25 mm, d 40 mm</t>
  </si>
  <si>
    <t>722190401R00</t>
  </si>
  <si>
    <t>Vyvedení a upevnění výpustek DN 15</t>
  </si>
  <si>
    <t>722190402R00</t>
  </si>
  <si>
    <t>Vyvedení a upevnění výpustek DN 20</t>
  </si>
  <si>
    <t>722224111R00</t>
  </si>
  <si>
    <t>Kohout kulový, vypouštěcí a napouštěcí, vnější závit, mosazný, DN 15, PN 10, včetně dodávky materiálu</t>
  </si>
  <si>
    <t>722224112R00</t>
  </si>
  <si>
    <t>Kohout kulový, vypouštěcí a napouštěcí, vnější závit, mosazný, DN 20, PN 10, včetně dodávky materiálu</t>
  </si>
  <si>
    <t>722231161R00</t>
  </si>
  <si>
    <t>Ventil vodovodní, pojistný, pružinový, litinový,  , DN 15, PN 16, včetně dodávky materiálu</t>
  </si>
  <si>
    <t>722262211R00</t>
  </si>
  <si>
    <t xml:space="preserve">Vodoměr závitový, vícevtokový, mokroběžný, DN 20, pro teplotu vody do 40 °C, montáž horizontálně , jmenovitý průtok 2,5 m3/hod,  ,  </t>
  </si>
  <si>
    <t>722290226R00</t>
  </si>
  <si>
    <t>Dílčí tlakové zkoušky vodovodního potrubí závitového, do DN 50</t>
  </si>
  <si>
    <t>722290234R00</t>
  </si>
  <si>
    <t>Proplach a dezinfekce vodovodního potrubí do DN 80</t>
  </si>
  <si>
    <t>29</t>
  </si>
  <si>
    <t xml:space="preserve">Objímka dvojitá G1/2 d 22mm </t>
  </si>
  <si>
    <t>30</t>
  </si>
  <si>
    <t xml:space="preserve">Objímka dvojitá G 3/4 d 27mm </t>
  </si>
  <si>
    <t>31</t>
  </si>
  <si>
    <t xml:space="preserve">DTTO G 1" d 34mm </t>
  </si>
  <si>
    <t>32</t>
  </si>
  <si>
    <t xml:space="preserve">DTTO G 5/4" d 43mm </t>
  </si>
  <si>
    <t>998722102R00</t>
  </si>
  <si>
    <t>Přesun hmot pro vnitřní vodovod v objektech výšky do 12 m</t>
  </si>
  <si>
    <t>vodorovně do 50 m</t>
  </si>
  <si>
    <t>722181215RV9</t>
  </si>
  <si>
    <t>Izolace vodovodního potrubí návleková z trubic z pěnového polyetylenu, tloušťka stěny 25 mm, d 40 mm</t>
  </si>
  <si>
    <t>722237222R00</t>
  </si>
  <si>
    <t>Kohout kulový, mosazný, vnitřní-vnitřní závit, DN 20, PN 42, včetně dodávky materiálu</t>
  </si>
  <si>
    <t>722290215R00</t>
  </si>
  <si>
    <t>Dílčí tlakové zkoušky vodovodního potrubí přírubového nebo hrdlového, do DN 100</t>
  </si>
  <si>
    <t>723110203R00</t>
  </si>
  <si>
    <t>Potrubí z trubek černých spojovaných na závit běžných, DN 20</t>
  </si>
  <si>
    <t>723110204R00</t>
  </si>
  <si>
    <t>Potrubí z trubek černých spojovaných na závit běžných, DN 25</t>
  </si>
  <si>
    <t>723110206R00</t>
  </si>
  <si>
    <t>Potrubí z trubek černých spojovaných na závit běžných, DN 40</t>
  </si>
  <si>
    <t>723150352R00</t>
  </si>
  <si>
    <t>Zhotovení redukce kováním 2 DN, DN 50/20</t>
  </si>
  <si>
    <t>723190203R00</t>
  </si>
  <si>
    <t>Přípojka plynovodu z trubek závitových, černých, DN 20</t>
  </si>
  <si>
    <t>soubor</t>
  </si>
  <si>
    <t>723233146R00</t>
  </si>
  <si>
    <t>Ventil solenoidový EV-003 SM, mosazný, závit vnitřní-vnitřní, DN 20, PN 5, včetně dodávky materiálu</t>
  </si>
  <si>
    <t>723233147R00</t>
  </si>
  <si>
    <t>Ventil solenoidový EV-001, mosazný, závit vnitřní-vnitřní, DN 15, PN 5, včetně dodávky materiálu</t>
  </si>
  <si>
    <t>998723101R00</t>
  </si>
  <si>
    <t>Přesun hmot pro vnitřní plynovod v objektech výšky do 6 m</t>
  </si>
  <si>
    <t>43</t>
  </si>
  <si>
    <t xml:space="preserve">Hlavní tlaková zkouška vzduchem 0,6 MPa DN 50 </t>
  </si>
  <si>
    <t>46</t>
  </si>
  <si>
    <t xml:space="preserve">Nátěr syntet,potrubí do DN 100 Z+2x+1x email </t>
  </si>
  <si>
    <t>47</t>
  </si>
  <si>
    <t>Revize instalace domovního plynovodu NTL vč. revizní zprávy</t>
  </si>
  <si>
    <t>48</t>
  </si>
  <si>
    <t>Provedení tlakové zkoušky plynovodu NTL vč.revizní zprávy</t>
  </si>
  <si>
    <t>42</t>
  </si>
  <si>
    <t xml:space="preserve">Skříň do fasády 500/500 </t>
  </si>
  <si>
    <t>44</t>
  </si>
  <si>
    <t xml:space="preserve">Objímka na trubky ocelové 3/4" </t>
  </si>
  <si>
    <t>45</t>
  </si>
  <si>
    <t xml:space="preserve">DTTO 1" </t>
  </si>
  <si>
    <t>49</t>
  </si>
  <si>
    <t>Vpuštění plynu a zaškolení obsluhy vč.písemného protokolu</t>
  </si>
  <si>
    <t>60</t>
  </si>
  <si>
    <t xml:space="preserve">Revize spalinových cest vč,revizní zprávy </t>
  </si>
  <si>
    <t>Uvedení plyn.spotřebiče do provozu</t>
  </si>
  <si>
    <t>912      R00</t>
  </si>
  <si>
    <t>Hzs - Zedník tř.7</t>
  </si>
  <si>
    <t>h</t>
  </si>
  <si>
    <t>Prav.M</t>
  </si>
  <si>
    <t>HZS</t>
  </si>
  <si>
    <t>POL10_</t>
  </si>
  <si>
    <t>57</t>
  </si>
  <si>
    <t>58</t>
  </si>
  <si>
    <t>59</t>
  </si>
  <si>
    <t>Demontážní práce vodovod,kanalizace,vnitřní plyn</t>
  </si>
  <si>
    <t>725013135R00</t>
  </si>
  <si>
    <t>Klozetové mísy kombinované, bilé, hluboké splachování, vodorovný odpad, včetně sedátka, šířka 360 mm, hloubka 650 mm, výška 430 mm</t>
  </si>
  <si>
    <t>725122111R00</t>
  </si>
  <si>
    <t>Pisoár diturvitový, bílý, přívod vnější, včetně dodávky materiálu</t>
  </si>
  <si>
    <t>725121612R00</t>
  </si>
  <si>
    <t>Splachovač pisoáru automatický s montážní krabicí a integrovaným zdrojem, včetně dodávky materiálu</t>
  </si>
  <si>
    <t>725017134R00</t>
  </si>
  <si>
    <t>Umyvadlo na šrouby, bílé, šířka 600 mm, hloubka 450 mm</t>
  </si>
  <si>
    <t>725319101R00</t>
  </si>
  <si>
    <t>Montáž dřezu jednoduchého</t>
  </si>
  <si>
    <t>725829301RT2</t>
  </si>
  <si>
    <t>Baterie umyvadlové a dřezové baterie umyvadlová směšovací; stojánková; ovládání pákové, s otevíráním odpadu; povrch chrom; v. výtoku 45 mm, včetně dodávky materiálu</t>
  </si>
  <si>
    <t>725829201R00</t>
  </si>
  <si>
    <t>Montáž baterií umyvadlových a dřezových umyvadlové a dřezové nástěnné chromové</t>
  </si>
  <si>
    <t>725860109R00</t>
  </si>
  <si>
    <t>Zápachová uzávěrka (sifon) pro zařizovací předměty D 40 mm; pro umyvadla; plast, mosaz; příslušenství přípojka pro pračku/myčku, včetně dodávky materiálu</t>
  </si>
  <si>
    <t>725860202R00</t>
  </si>
  <si>
    <t>Zápachová uzávěrka (sifon) pro zařizovací předměty D 40, 50 mm x 6/4"; pro dřezy; PP; příslušenství stavitelný kulový kloub, včetně dodávky materiálu</t>
  </si>
  <si>
    <t>725829301RT3</t>
  </si>
  <si>
    <t>Montáž baterie umyv.a dřezové stojánkové, včetně baterie</t>
  </si>
  <si>
    <t>725829301RT4</t>
  </si>
  <si>
    <t>Montáž baterie umyv.a dřezové stojánkové, včetně baterie, pro tělesně postižené</t>
  </si>
  <si>
    <t>725829301RT5</t>
  </si>
  <si>
    <t>33</t>
  </si>
  <si>
    <t xml:space="preserve">Zdroj napájecí 24 Vss SLZ 01Z </t>
  </si>
  <si>
    <t>34</t>
  </si>
  <si>
    <t xml:space="preserve">Dřez nerez pr.600 s odklád.plochou </t>
  </si>
  <si>
    <t>35</t>
  </si>
  <si>
    <t xml:space="preserve">Průtokový ohřívač el. 10 litrů </t>
  </si>
  <si>
    <t>36</t>
  </si>
  <si>
    <t xml:space="preserve">Baterie dřezová nástěnná </t>
  </si>
  <si>
    <t>37</t>
  </si>
  <si>
    <t xml:space="preserve">Rohový připojovací ventil RV 80-15 </t>
  </si>
  <si>
    <t>38</t>
  </si>
  <si>
    <t xml:space="preserve">Dvířka plastová PH 150/150 </t>
  </si>
  <si>
    <t>39</t>
  </si>
  <si>
    <t xml:space="preserve">Dvířka plastová PH 150/300 </t>
  </si>
  <si>
    <t>998725102R00</t>
  </si>
  <si>
    <t>Přesun hmot pro zařizovací předměty v objektech výšky do 12 m</t>
  </si>
  <si>
    <t>725119110R00</t>
  </si>
  <si>
    <t>Nádrže splachovací montáž podomítkové</t>
  </si>
  <si>
    <t>725219401R00</t>
  </si>
  <si>
    <t>Umyvadlo montáž na šrouby do zdiva</t>
  </si>
  <si>
    <t>725860212RT1</t>
  </si>
  <si>
    <t>Zápachová uzávěrka (sifon) pro zařizovací předměty D 40, 50 mm; pro umyvadla; podomítková; PP; příslušenství vyjímatelná vložka, včetně dodávky materiálu</t>
  </si>
  <si>
    <t>725R01</t>
  </si>
  <si>
    <t>Umyvadlo z diturvitu s uzávěrkou T 1015, č.1431</t>
  </si>
  <si>
    <t>20</t>
  </si>
  <si>
    <t>Klozet pro inval.program pro tělesně postižené</t>
  </si>
  <si>
    <t>23</t>
  </si>
  <si>
    <t xml:space="preserve">Výlevka diturvit.,bílá </t>
  </si>
  <si>
    <t>24</t>
  </si>
  <si>
    <t xml:space="preserve">Dvojdřez nerez kuch.velký </t>
  </si>
  <si>
    <t>54</t>
  </si>
  <si>
    <t>Hydrantový systém,box s plnými dveřmi+HP průměr 25/30 stálotv.hadice</t>
  </si>
  <si>
    <t>55</t>
  </si>
  <si>
    <t xml:space="preserve">Průtokový ohřívač el.10 litrů </t>
  </si>
  <si>
    <t>56</t>
  </si>
  <si>
    <t>731341140R00</t>
  </si>
  <si>
    <t>Hadice napouštěcí pryžové D 20/28</t>
  </si>
  <si>
    <t>800-731</t>
  </si>
  <si>
    <t>731R01</t>
  </si>
  <si>
    <t>Montáž a dodávka kotle ocel.plynový kondenz.na ZP vč.základ.regulace a příslušenství</t>
  </si>
  <si>
    <t>909      R00</t>
  </si>
  <si>
    <t>Hzs-nezmeritelne stavebni prace</t>
  </si>
  <si>
    <t>16</t>
  </si>
  <si>
    <t>MaRegulace kotlového okruhu D+M</t>
  </si>
  <si>
    <t>17</t>
  </si>
  <si>
    <t>Modol proTV+instalační matariál</t>
  </si>
  <si>
    <t>69</t>
  </si>
  <si>
    <t>NE 0.1-neutral.zařízení+granulát</t>
  </si>
  <si>
    <t>998731102R00</t>
  </si>
  <si>
    <t>Přesun hmot pro kotelny umístěné ve výšce (hloubce) do 12 m</t>
  </si>
  <si>
    <t>732111315R00</t>
  </si>
  <si>
    <t>Rozdělovače a sběrače včetně dodávky (výroby) těles  trubková hrdla rozdělovačů a sběračů bez přírub, DN 32</t>
  </si>
  <si>
    <t>732199100RM1</t>
  </si>
  <si>
    <t>Montáž orientačních štítků s dodávkou orientačního štítku</t>
  </si>
  <si>
    <t>732331515R00</t>
  </si>
  <si>
    <t>Nádoby expanzní tlakové Nádoby expanzní tlakové s membránou obsah 50 l</t>
  </si>
  <si>
    <t>732421312R00</t>
  </si>
  <si>
    <t>Čerpadla teplovodní oběhová mokroběžná, DN 25, dopravní výška 4 m</t>
  </si>
  <si>
    <t>998734101R00</t>
  </si>
  <si>
    <t>Přesun hmot pro armatury v objektech výšky do 6 m</t>
  </si>
  <si>
    <t>732R01</t>
  </si>
  <si>
    <t>Tělesa hydraul.stabilizátor DN 80 dl.1,2m vč.montáže</t>
  </si>
  <si>
    <t>732R02</t>
  </si>
  <si>
    <t>Zásobníkový ohřívač vody 150l vč.montáže</t>
  </si>
  <si>
    <t>734R01</t>
  </si>
  <si>
    <t>Ventily pojist. závitový pro expanz.nádobu 3/4"</t>
  </si>
  <si>
    <t>734R02</t>
  </si>
  <si>
    <t>Ventily pojist. závitový pro expanz.nádobu15 PO=0,6MPa</t>
  </si>
  <si>
    <t>722181213RT6</t>
  </si>
  <si>
    <t>Izolace vodovodního potrubí návleková z trubic z pěnového polyetylenu, tloušťka stěny 13 mm, d 18 mm</t>
  </si>
  <si>
    <t>722181213RT9</t>
  </si>
  <si>
    <t>Izolace vodovodního potrubí návleková z trubic z pěnového polyetylenu, tloušťka stěny 13 mm, d 28 mm</t>
  </si>
  <si>
    <t>733163102R00</t>
  </si>
  <si>
    <t>Potrubí z měděných trubek měděné potrubí, D 15 mm, s 1,0 mm, pájení pomocí kapilárních pájecích tvarovek</t>
  </si>
  <si>
    <t>733163103R00</t>
  </si>
  <si>
    <t>Potrubí z měděných trubek měděné potrubí, D 18 mm, s 1,0 mm, pájení pomocí kapilárních pájecích tvarovek</t>
  </si>
  <si>
    <t>733163104R00</t>
  </si>
  <si>
    <t>Potrubí z měděných trubek měděné potrubí, D 22 mm, s 1,0 mm, pájení pomocí kapilárních pájecích tvarovek</t>
  </si>
  <si>
    <t>733163105R00</t>
  </si>
  <si>
    <t>Potrubí z měděných trubek měděné potrubí, D 28 mm, s 1,5 mm, pájení pomocí kapilárních pájecích tvarovek</t>
  </si>
  <si>
    <t>733190107R00</t>
  </si>
  <si>
    <t>Tlakové zkoušky potrubí ocelových závitových, plastových, měděných přes DN 32 do DN 40</t>
  </si>
  <si>
    <t>733191113R00</t>
  </si>
  <si>
    <t>Manžety prostupové přes DN 32 do DN 50</t>
  </si>
  <si>
    <t>50</t>
  </si>
  <si>
    <t xml:space="preserve">Objímka pro trubky 1/2" </t>
  </si>
  <si>
    <t>51</t>
  </si>
  <si>
    <t>52</t>
  </si>
  <si>
    <t xml:space="preserve">DTTO 5/4" </t>
  </si>
  <si>
    <t>66</t>
  </si>
  <si>
    <t xml:space="preserve">DTTO vnitřní průměr 22mm </t>
  </si>
  <si>
    <t>68</t>
  </si>
  <si>
    <t xml:space="preserve">DTTO vnitřní průměr 35mm </t>
  </si>
  <si>
    <t>998733101R00</t>
  </si>
  <si>
    <t>Přesun hmot pro rozvody potrubí v objektech výšky do 6 m</t>
  </si>
  <si>
    <t>723237215R00</t>
  </si>
  <si>
    <t>Kohout kulový  , mosazný, závit vnitřní-vnitřní, DN 25, PN 5, včetně dodávky materiálu</t>
  </si>
  <si>
    <t>734209105R00</t>
  </si>
  <si>
    <t>Montáž závitové armatury s jedním závitem, G 1", bez dodávky materiálu</t>
  </si>
  <si>
    <t>734209115R00</t>
  </si>
  <si>
    <t>Montáž závitové armatury se dvěma závity, G 1", bez dodávky materiálu</t>
  </si>
  <si>
    <t>734215132R00</t>
  </si>
  <si>
    <t>Ventil automatický, odvzdušňovací, mosazný, PN 14, DN 10, včetně dodávky materiálu</t>
  </si>
  <si>
    <t>734265312R00</t>
  </si>
  <si>
    <t>Šroubení topenářské, přímé, mosazné, DN 15, PN 16, včetně dodávky materiálu</t>
  </si>
  <si>
    <t>734265314R00</t>
  </si>
  <si>
    <t>Šroubení topenářské, přímé, mosazné, DN 25, PN 16, včetně dodávky materiálu</t>
  </si>
  <si>
    <t>734291113R00</t>
  </si>
  <si>
    <t>Kohout kulový, napouštěcí a vypouštěcí, mosazný, DN 15, PN 10, včetně dodávky materiálu</t>
  </si>
  <si>
    <t>73424R01</t>
  </si>
  <si>
    <t>Klapka zpětná 2x vnitř.závit DN 25</t>
  </si>
  <si>
    <t>734209101R00</t>
  </si>
  <si>
    <t>Montáž závitové armatury s jedním závitem, G 1/4", bez dodávky materiálu</t>
  </si>
  <si>
    <t>734209103R00</t>
  </si>
  <si>
    <t>Montáž závitové armatury s jedním závitem, G 1/2", bez dodávky materiálu</t>
  </si>
  <si>
    <t>734211113R00</t>
  </si>
  <si>
    <t>Ventil odvzdušňovací, ruční, mosazný, PN 6, DN 10, včetně dodávky materiálu</t>
  </si>
  <si>
    <t>734421130R00</t>
  </si>
  <si>
    <t>Tlakoměr deformační 0-10 MPa č. 03313, D 160, včetně dodávky materiálu</t>
  </si>
  <si>
    <t>734494213R00</t>
  </si>
  <si>
    <t>Návarek s trubkovým závitem G 1/2", včetně dodávky materiálu</t>
  </si>
  <si>
    <t>18</t>
  </si>
  <si>
    <t xml:space="preserve">Filtr vnitřní DN 25 vč.montáže </t>
  </si>
  <si>
    <t>19</t>
  </si>
  <si>
    <t xml:space="preserve">Teploměr s jímkou pevný stonek 160mm </t>
  </si>
  <si>
    <t>735156102R00</t>
  </si>
  <si>
    <t>Otopná tělesa panelová počet desek 1, počet přídavných přestupných ploch 0, výška 300 mm, délka 600 mm, levé nebo pravé boční připojení,s nuceným nebo samotížným oběhem, čelní deska profilovaná, včetně dodávky materiálu</t>
  </si>
  <si>
    <t>735156166R00</t>
  </si>
  <si>
    <t>Otopná tělesa panelová počet desek 1, počet přídavných přestupných ploch 0, výška 600 mm, délka 1000 mm, levé nebo pravé boční připojení,s nuceným nebo samotížným oběhem, čelní deska profilovaná, včetně dodávky materiálu</t>
  </si>
  <si>
    <t>735156711R00</t>
  </si>
  <si>
    <t>Otopná tělesa panelová počet desek 3, počet přídavných přestupných ploch 3, výška 300 mm, délka 2000 mm, levé nebo pravé boční připojení,s nuceným nebo samotížným oběhem, čelní deska profilovaná, včetně dodávky materiálu</t>
  </si>
  <si>
    <t>904      R02</t>
  </si>
  <si>
    <t>Hzs-zkousky v ramci montaz.praci, Topná zkouška</t>
  </si>
  <si>
    <t>735156101R00</t>
  </si>
  <si>
    <t xml:space="preserve">Montáž otop.těles panel do 1000mm </t>
  </si>
  <si>
    <t>998735101R00</t>
  </si>
  <si>
    <t>Přesun hmot pro otopná tělesa v objektech výšky do 6 m</t>
  </si>
  <si>
    <t>762332120R00</t>
  </si>
  <si>
    <t>Vázané konstrukce krovů montáž  střech pultových, sedlových, valbových, stanových čtvercového nebo obdélníkového půdorysu z řeziva, průřezové plochy přes 120 do 224 cm2</t>
  </si>
  <si>
    <t>762342203R00</t>
  </si>
  <si>
    <t xml:space="preserve">Montáž laťování střech o sklonu do 60° při vzdálenost latí přes 220 do 360 mm,  </t>
  </si>
  <si>
    <t>762342204R00</t>
  </si>
  <si>
    <t>Montáž kontralatí přibitím, bez dodávky řeziva</t>
  </si>
  <si>
    <t>762911121R00</t>
  </si>
  <si>
    <t xml:space="preserve">Impregnace řeziva tlakovakuová, ochrana proti dřevokazným houbám, plísním a dřevokaznému hmyzu </t>
  </si>
  <si>
    <t>766620052RA0</t>
  </si>
  <si>
    <t>Montáž oken dřevěných, střešních, světlovodů střešní okno do dřevěné konstrukce, včetně dodávky okna a lemování rozměr 78 x 118 cm</t>
  </si>
  <si>
    <t>60511100R</t>
  </si>
  <si>
    <t>řezivo SM; tl = 33 až 100 mm; l = 4 000 až 6 000 mm; jakost I; středové</t>
  </si>
  <si>
    <t>60517107R</t>
  </si>
  <si>
    <t>lať SM; průřez do 25 cm2; jakost I, II; l = 4 000</t>
  </si>
  <si>
    <t>764352203R00</t>
  </si>
  <si>
    <t>Žlaby z pozinkovaného plechu dodávka a montáž žlabů včetně háků, čel, rohů, rovných hrdel a dilatací  podokapních půlkulatých, rš 330 mm</t>
  </si>
  <si>
    <t>764410240RT2</t>
  </si>
  <si>
    <t>Oplechování parapetů z pozinkovaného plechu dodávka a montáž   rš 250 mm</t>
  </si>
  <si>
    <t>včetně rohů</t>
  </si>
  <si>
    <t>765332111R00</t>
  </si>
  <si>
    <t>Krytina betonová Krytina betonová střech jednoduchých z tašek drážkových, v barvě cihlové, višňové, hnědé, šedé, černé</t>
  </si>
  <si>
    <t>765332132R00</t>
  </si>
  <si>
    <t>Krytina betonová Doplňky pro betonovou zastřešení krytinu drážkovou, štítová hrana, v barvě cihlové, višňové, hnědé, šedé, černé</t>
  </si>
  <si>
    <t>765332141R00</t>
  </si>
  <si>
    <t>Krytina betonová Doplňky pro betonovou zastřešení krytinu drážkovou, hřeben s větracím pásem, v barvě cihlové, višňové, hnědé, šedé, černé</t>
  </si>
  <si>
    <t>765901221R00</t>
  </si>
  <si>
    <t>Fólie parotěsné, difúzní a vodotěsné Fólie střech parotěsné  zábrana parotěsná</t>
  </si>
  <si>
    <t>765901103R00</t>
  </si>
  <si>
    <t xml:space="preserve">Fólie parotěsné, difúzní a vodotěsné Fólie podstřešní difuzní na krokve,  </t>
  </si>
  <si>
    <t>998765102R00</t>
  </si>
  <si>
    <t>Přesun hmot pro krytiny tvrdé v objektech výšky do 12 m</t>
  </si>
  <si>
    <t>766422342R0x</t>
  </si>
  <si>
    <t>Obložení podhledů jednod.aglomer.deskami do 1,5 m2, včetně dodávky</t>
  </si>
  <si>
    <t>54914582R</t>
  </si>
  <si>
    <t>kování stavební - prvek: dveřní kování se zajištěním; provedení Cr; pro dveře WC, koupelen</t>
  </si>
  <si>
    <t>611601203R</t>
  </si>
  <si>
    <t>dveře vnitřní š = 800 mm; h = 1 970,0 mm; laminátové; otevíravé; počet křídel 1; plné; dekor dub, buk, olše, javor, třešeň, bílá, šedá, ořech, wenge, kalvados, merano, titan</t>
  </si>
  <si>
    <t>766629301R00</t>
  </si>
  <si>
    <t>Montáž otvorových prvků plastových nebo z dřevěných europrofilů oken, plochy do 1,50 m2</t>
  </si>
  <si>
    <t>766629304R00</t>
  </si>
  <si>
    <t xml:space="preserve">Montáž otvorových prvků plastových nebo z dřevěných europrofilů balkónových dveří,  </t>
  </si>
  <si>
    <t>611R01</t>
  </si>
  <si>
    <t>Dveře plastové 90/197</t>
  </si>
  <si>
    <t>611R02</t>
  </si>
  <si>
    <t>Okno plastové 1křídlové 60x120 cm  OS</t>
  </si>
  <si>
    <t>611R03</t>
  </si>
  <si>
    <t>Okno plastové 1křídlové 50x120 cm  OS</t>
  </si>
  <si>
    <t>771575101RT4</t>
  </si>
  <si>
    <t>Montáž podlah z dlaždic keramických 100 x 50 mm, režných nebo glazovaných, hladkých, kladených do flexibilního tmele</t>
  </si>
  <si>
    <t>12</t>
  </si>
  <si>
    <t>Dlažba keram,dle výběru v cenové relaci 450 Kč/m2</t>
  </si>
  <si>
    <t>776520010RAC</t>
  </si>
  <si>
    <t>Podlahy povlakové podlahovina heterogenní, akustická, oblast použití 34-42, tl. 3,3 mm, z pásů, včetně soklíku, bez vyrovnání podkladu</t>
  </si>
  <si>
    <t>lepení a dodávka podlahoviny z PVC, bez podkladu. Svaření podlahoviny. Dodávka a lepení podlahových soklíků z měkčeného PVC. Pastování a vyleštění podlah.</t>
  </si>
  <si>
    <t>781415011RT2</t>
  </si>
  <si>
    <t>Montáž obkladů vnitřních z obkládaček pórovinových montáž obkladů vnitřních  z obkladaček pórovinových do tmele  , 100 x 100 mm, lepených do flexibilního tmele</t>
  </si>
  <si>
    <t>13</t>
  </si>
  <si>
    <t>783522100RT2</t>
  </si>
  <si>
    <t>Nátěry klempířských konstrukcí syntetické 2x email</t>
  </si>
  <si>
    <t>na vzduchu schnoucí</t>
  </si>
  <si>
    <t>21R01</t>
  </si>
  <si>
    <t>kpl</t>
  </si>
  <si>
    <t>POL1_9</t>
  </si>
  <si>
    <t>M21R02</t>
  </si>
  <si>
    <t>VRN0</t>
  </si>
  <si>
    <t>Inženýrská činnost</t>
  </si>
  <si>
    <t>Soubor</t>
  </si>
  <si>
    <t>VRN</t>
  </si>
  <si>
    <t>POL99_2</t>
  </si>
  <si>
    <t>VRN1</t>
  </si>
  <si>
    <t>Projektová dokumentace</t>
  </si>
  <si>
    <t>POL99_8</t>
  </si>
  <si>
    <t>VRN2</t>
  </si>
  <si>
    <t>Stavební povolení</t>
  </si>
  <si>
    <t>SUM</t>
  </si>
  <si>
    <t>END</t>
  </si>
  <si>
    <r>
      <t xml:space="preserve">Pergola - </t>
    </r>
    <r>
      <rPr>
        <b/>
        <sz val="10"/>
        <color rgb="FFFF0000"/>
        <rFont val="Arial CE"/>
        <charset val="238"/>
      </rPr>
      <t>NEOCEŇOVAT</t>
    </r>
  </si>
  <si>
    <r>
      <t xml:space="preserve">Kotelny-rekonstrukce - </t>
    </r>
    <r>
      <rPr>
        <b/>
        <sz val="10"/>
        <color rgb="FFFF0000"/>
        <rFont val="Arial CE"/>
        <charset val="238"/>
      </rPr>
      <t>NEOCEŇOVAT</t>
    </r>
  </si>
  <si>
    <r>
      <t xml:space="preserve">Strojovny-rekonstrukce - </t>
    </r>
    <r>
      <rPr>
        <b/>
        <sz val="10"/>
        <color rgb="FFFF0000"/>
        <rFont val="Arial CE"/>
        <charset val="238"/>
      </rPr>
      <t>NEOCEŇOVAT</t>
    </r>
  </si>
  <si>
    <r>
      <t xml:space="preserve">Armatury-rekonstrukce - </t>
    </r>
    <r>
      <rPr>
        <b/>
        <sz val="10"/>
        <color rgb="FFFF0000"/>
        <rFont val="Arial CE"/>
        <charset val="238"/>
      </rPr>
      <t>NEOCEŇOVAT</t>
    </r>
  </si>
  <si>
    <r>
      <t xml:space="preserve">Ukončení střešní hlavice typové 80/125 - </t>
    </r>
    <r>
      <rPr>
        <sz val="8"/>
        <color rgb="FFFF0000"/>
        <rFont val="Arial CE"/>
        <charset val="238"/>
      </rPr>
      <t>NEOCEŇOVAT</t>
    </r>
  </si>
  <si>
    <r>
      <t xml:space="preserve">Příslušenství kotlů odkouření potrubí 60/100-8m - </t>
    </r>
    <r>
      <rPr>
        <sz val="8"/>
        <color rgb="FFFF0000"/>
        <rFont val="Arial CE"/>
        <charset val="238"/>
      </rPr>
      <t>NEOCEŇOVAT</t>
    </r>
  </si>
  <si>
    <r>
      <t xml:space="preserve">Odkouření sada pro PK 80/125 celkem odtan 10m - </t>
    </r>
    <r>
      <rPr>
        <sz val="8"/>
        <color rgb="FFFF0000"/>
        <rFont val="Arial CE"/>
        <charset val="238"/>
      </rPr>
      <t>NEOCEŇOVAT</t>
    </r>
  </si>
  <si>
    <r>
      <t xml:space="preserve">Koleno koaxiální typové 80/125 - </t>
    </r>
    <r>
      <rPr>
        <sz val="8"/>
        <color rgb="FFFF0000"/>
        <rFont val="Arial CE"/>
        <charset val="238"/>
      </rPr>
      <t>NEOCEŇOVAT</t>
    </r>
  </si>
  <si>
    <r>
      <t xml:space="preserve">Elektroinstalace - rekonstrukce - </t>
    </r>
    <r>
      <rPr>
        <b/>
        <sz val="8"/>
        <color rgb="FFFF0000"/>
        <rFont val="Arial CE"/>
        <charset val="238"/>
      </rPr>
      <t>dle samostatného rozpočtu</t>
    </r>
  </si>
  <si>
    <r>
      <t xml:space="preserve">Eletroinstalace - přístavba - </t>
    </r>
    <r>
      <rPr>
        <b/>
        <sz val="8"/>
        <color rgb="FFFF0000"/>
        <rFont val="Arial CE"/>
        <charset val="238"/>
      </rPr>
      <t>dle samostatného rozpočtu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</si>
</sst>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9"/>
      <name val="Arial CE"/>
      <charset val="238"/>
    </font>
    <font>
      <b/>
      <sz val="10"/>
      <color rgb="FFFF0000"/>
      <name val="Arial CE"/>
      <charset val="238"/>
    </font>
    <font>
      <sz val="8"/>
      <color rgb="FFFF0000"/>
      <name val="Arial CE"/>
      <charset val="238"/>
    </font>
    <font>
      <b/>
      <sz val="8"/>
      <color rgb="FFFF0000"/>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4" borderId="6" xfId="0" applyNumberFormat="1" applyFont="1" applyFill="1" applyBorder="1" applyAlignment="1" applyProtection="1">
      <alignment horizontal="left" vertical="center" wrapText="1"/>
      <protection locked="0"/>
    </xf>
    <xf numFmtId="49" fontId="8" fillId="4" borderId="0" xfId="0" applyNumberFormat="1"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9" fillId="0" borderId="0" xfId="0" applyNumberFormat="1" applyFont="1" applyAlignment="1">
      <alignment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4" borderId="6" xfId="0" applyNumberFormat="1" applyFont="1" applyFill="1" applyBorder="1" applyAlignment="1" applyProtection="1">
      <alignment horizontal="left" vertical="center"/>
      <protection locked="0"/>
    </xf>
    <xf numFmtId="49" fontId="0" fillId="4" borderId="6" xfId="0" applyNumberFormat="1"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 fontId="17" fillId="0" borderId="42" xfId="0" applyNumberFormat="1" applyFont="1" applyFill="1" applyBorder="1" applyAlignment="1" applyProtection="1">
      <alignment vertical="top" shrinkToFit="1"/>
      <protection locked="0"/>
    </xf>
    <xf numFmtId="4" fontId="17" fillId="0" borderId="39" xfId="0" applyNumberFormat="1" applyFont="1" applyFill="1" applyBorder="1" applyAlignment="1" applyProtection="1">
      <alignment vertical="top" shrinkToFit="1"/>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5" t="s">
        <v>39</v>
      </c>
      <c r="B2" s="195"/>
      <c r="C2" s="195"/>
      <c r="D2" s="195"/>
      <c r="E2" s="195"/>
      <c r="F2" s="195"/>
      <c r="G2" s="195"/>
    </row>
  </sheetData>
  <sheetProtection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7"/>
  <sheetViews>
    <sheetView showGridLines="0" topLeftCell="B3" zoomScale="85" zoomScaleNormal="85" zoomScaleSheetLayoutView="75" workbookViewId="0">
      <selection activeCell="D34" sqref="D34:E34"/>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30" t="s">
        <v>41</v>
      </c>
      <c r="C1" s="231"/>
      <c r="D1" s="231"/>
      <c r="E1" s="231"/>
      <c r="F1" s="231"/>
      <c r="G1" s="231"/>
      <c r="H1" s="231"/>
      <c r="I1" s="231"/>
      <c r="J1" s="232"/>
    </row>
    <row r="2" spans="1:15" ht="36" customHeight="1" x14ac:dyDescent="0.2">
      <c r="A2" s="2"/>
      <c r="B2" s="77" t="s">
        <v>22</v>
      </c>
      <c r="C2" s="78"/>
      <c r="D2" s="79"/>
      <c r="E2" s="236" t="s">
        <v>49</v>
      </c>
      <c r="F2" s="237"/>
      <c r="G2" s="237"/>
      <c r="H2" s="237"/>
      <c r="I2" s="237"/>
      <c r="J2" s="238"/>
      <c r="O2" s="1"/>
    </row>
    <row r="3" spans="1:15" ht="27" customHeight="1" x14ac:dyDescent="0.2">
      <c r="A3" s="2"/>
      <c r="B3" s="80" t="s">
        <v>47</v>
      </c>
      <c r="C3" s="78"/>
      <c r="D3" s="81" t="s">
        <v>45</v>
      </c>
      <c r="E3" s="239" t="s">
        <v>46</v>
      </c>
      <c r="F3" s="240"/>
      <c r="G3" s="240"/>
      <c r="H3" s="240"/>
      <c r="I3" s="240"/>
      <c r="J3" s="241"/>
    </row>
    <row r="4" spans="1:15" ht="23.25" customHeight="1" x14ac:dyDescent="0.2">
      <c r="A4" s="76">
        <v>5641</v>
      </c>
      <c r="B4" s="82" t="s">
        <v>48</v>
      </c>
      <c r="C4" s="83"/>
      <c r="D4" s="84"/>
      <c r="E4" s="219"/>
      <c r="F4" s="220"/>
      <c r="G4" s="220"/>
      <c r="H4" s="220"/>
      <c r="I4" s="220"/>
      <c r="J4" s="221"/>
    </row>
    <row r="5" spans="1:15" ht="24" customHeight="1" x14ac:dyDescent="0.2">
      <c r="A5" s="2"/>
      <c r="B5" s="31" t="s">
        <v>42</v>
      </c>
      <c r="D5" s="224"/>
      <c r="E5" s="225"/>
      <c r="F5" s="225"/>
      <c r="G5" s="225"/>
      <c r="H5" s="18" t="s">
        <v>40</v>
      </c>
      <c r="I5" s="22"/>
      <c r="J5" s="8"/>
    </row>
    <row r="6" spans="1:15" ht="15.75" customHeight="1" x14ac:dyDescent="0.2">
      <c r="A6" s="2"/>
      <c r="B6" s="28"/>
      <c r="C6" s="55"/>
      <c r="D6" s="226"/>
      <c r="E6" s="227"/>
      <c r="F6" s="227"/>
      <c r="G6" s="227"/>
      <c r="H6" s="18" t="s">
        <v>34</v>
      </c>
      <c r="I6" s="22"/>
      <c r="J6" s="8"/>
    </row>
    <row r="7" spans="1:15" ht="15.75" customHeight="1" x14ac:dyDescent="0.2">
      <c r="A7" s="2"/>
      <c r="B7" s="29"/>
      <c r="C7" s="56"/>
      <c r="D7" s="53"/>
      <c r="E7" s="228"/>
      <c r="F7" s="229"/>
      <c r="G7" s="229"/>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3"/>
      <c r="E11" s="243"/>
      <c r="F11" s="243"/>
      <c r="G11" s="243"/>
      <c r="H11" s="18" t="s">
        <v>40</v>
      </c>
      <c r="I11" s="86"/>
      <c r="J11" s="8"/>
    </row>
    <row r="12" spans="1:15" ht="15.75" customHeight="1" x14ac:dyDescent="0.2">
      <c r="A12" s="2"/>
      <c r="B12" s="28"/>
      <c r="C12" s="55"/>
      <c r="D12" s="218"/>
      <c r="E12" s="218"/>
      <c r="F12" s="218"/>
      <c r="G12" s="218"/>
      <c r="H12" s="18" t="s">
        <v>34</v>
      </c>
      <c r="I12" s="86"/>
      <c r="J12" s="8"/>
    </row>
    <row r="13" spans="1:15" ht="15.75" customHeight="1" x14ac:dyDescent="0.2">
      <c r="A13" s="2"/>
      <c r="B13" s="29"/>
      <c r="C13" s="56"/>
      <c r="D13" s="85"/>
      <c r="E13" s="222"/>
      <c r="F13" s="223"/>
      <c r="G13" s="223"/>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42"/>
      <c r="F15" s="242"/>
      <c r="G15" s="244"/>
      <c r="H15" s="244"/>
      <c r="I15" s="244" t="s">
        <v>29</v>
      </c>
      <c r="J15" s="245"/>
    </row>
    <row r="16" spans="1:15" ht="23.25" customHeight="1" x14ac:dyDescent="0.2">
      <c r="A16" s="143" t="s">
        <v>24</v>
      </c>
      <c r="B16" s="38" t="s">
        <v>24</v>
      </c>
      <c r="C16" s="62"/>
      <c r="D16" s="63"/>
      <c r="E16" s="207"/>
      <c r="F16" s="208"/>
      <c r="G16" s="207"/>
      <c r="H16" s="208"/>
      <c r="I16" s="207">
        <f>SUMIF(F53:F93,A16,I53:I93)+SUMIF(F53:F93,"PSU",I53:I93)</f>
        <v>0</v>
      </c>
      <c r="J16" s="209"/>
    </row>
    <row r="17" spans="1:10" ht="23.25" customHeight="1" x14ac:dyDescent="0.2">
      <c r="A17" s="143" t="s">
        <v>25</v>
      </c>
      <c r="B17" s="38" t="s">
        <v>25</v>
      </c>
      <c r="C17" s="62"/>
      <c r="D17" s="63"/>
      <c r="E17" s="207"/>
      <c r="F17" s="208"/>
      <c r="G17" s="207"/>
      <c r="H17" s="208"/>
      <c r="I17" s="207">
        <f>SUMIF(F53:F93,A17,I53:I93)</f>
        <v>0</v>
      </c>
      <c r="J17" s="209"/>
    </row>
    <row r="18" spans="1:10" ht="23.25" customHeight="1" x14ac:dyDescent="0.2">
      <c r="A18" s="143" t="s">
        <v>26</v>
      </c>
      <c r="B18" s="38" t="s">
        <v>26</v>
      </c>
      <c r="C18" s="62"/>
      <c r="D18" s="63"/>
      <c r="E18" s="207"/>
      <c r="F18" s="208"/>
      <c r="G18" s="207"/>
      <c r="H18" s="208"/>
      <c r="I18" s="207">
        <f>SUMIF(F53:F93,A18,I53:I93)</f>
        <v>0</v>
      </c>
      <c r="J18" s="209"/>
    </row>
    <row r="19" spans="1:10" ht="23.25" customHeight="1" x14ac:dyDescent="0.2">
      <c r="A19" s="143" t="s">
        <v>141</v>
      </c>
      <c r="B19" s="38" t="s">
        <v>27</v>
      </c>
      <c r="C19" s="62"/>
      <c r="D19" s="63"/>
      <c r="E19" s="207"/>
      <c r="F19" s="208"/>
      <c r="G19" s="207"/>
      <c r="H19" s="208"/>
      <c r="I19" s="207">
        <f>SUMIF(F53:F93,A19,I53:I93)</f>
        <v>0</v>
      </c>
      <c r="J19" s="209"/>
    </row>
    <row r="20" spans="1:10" ht="23.25" customHeight="1" x14ac:dyDescent="0.2">
      <c r="A20" s="143" t="s">
        <v>142</v>
      </c>
      <c r="B20" s="38" t="s">
        <v>28</v>
      </c>
      <c r="C20" s="62"/>
      <c r="D20" s="63"/>
      <c r="E20" s="207"/>
      <c r="F20" s="208"/>
      <c r="G20" s="207"/>
      <c r="H20" s="208"/>
      <c r="I20" s="207">
        <f>SUMIF(F53:F93,A20,I53:I93)</f>
        <v>0</v>
      </c>
      <c r="J20" s="209"/>
    </row>
    <row r="21" spans="1:10" ht="23.25" customHeight="1" x14ac:dyDescent="0.2">
      <c r="A21" s="2"/>
      <c r="B21" s="48" t="s">
        <v>29</v>
      </c>
      <c r="C21" s="64"/>
      <c r="D21" s="65"/>
      <c r="E21" s="210"/>
      <c r="F21" s="246"/>
      <c r="G21" s="210"/>
      <c r="H21" s="246"/>
      <c r="I21" s="210">
        <f>SUM(I16:J20)</f>
        <v>0</v>
      </c>
      <c r="J21" s="211"/>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15</v>
      </c>
      <c r="F23" s="39" t="s">
        <v>0</v>
      </c>
      <c r="G23" s="205">
        <f>ZakladDPHSniVypocet</f>
        <v>0</v>
      </c>
      <c r="H23" s="206"/>
      <c r="I23" s="206"/>
      <c r="J23" s="40" t="str">
        <f t="shared" ref="J23:J28" si="0">Mena</f>
        <v>CZK</v>
      </c>
    </row>
    <row r="24" spans="1:10" ht="23.25" hidden="1" customHeight="1" x14ac:dyDescent="0.2">
      <c r="A24" s="2"/>
      <c r="B24" s="38" t="s">
        <v>13</v>
      </c>
      <c r="C24" s="62"/>
      <c r="D24" s="63"/>
      <c r="E24" s="67">
        <f>SazbaDPH1</f>
        <v>15</v>
      </c>
      <c r="F24" s="39" t="s">
        <v>0</v>
      </c>
      <c r="G24" s="203">
        <f>I23*E23/100</f>
        <v>0</v>
      </c>
      <c r="H24" s="204"/>
      <c r="I24" s="204"/>
      <c r="J24" s="40" t="str">
        <f t="shared" si="0"/>
        <v>CZK</v>
      </c>
    </row>
    <row r="25" spans="1:10" ht="23.25" customHeight="1" x14ac:dyDescent="0.2">
      <c r="A25" s="2"/>
      <c r="B25" s="38" t="s">
        <v>14</v>
      </c>
      <c r="C25" s="62"/>
      <c r="D25" s="63"/>
      <c r="E25" s="67">
        <v>21</v>
      </c>
      <c r="F25" s="39" t="s">
        <v>0</v>
      </c>
      <c r="G25" s="205">
        <f>ZakladDPHZaklVypocet</f>
        <v>0</v>
      </c>
      <c r="H25" s="206"/>
      <c r="I25" s="206"/>
      <c r="J25" s="40" t="str">
        <f t="shared" si="0"/>
        <v>CZK</v>
      </c>
    </row>
    <row r="26" spans="1:10" ht="23.25" hidden="1" customHeight="1" x14ac:dyDescent="0.2">
      <c r="A26" s="2"/>
      <c r="B26" s="32" t="s">
        <v>15</v>
      </c>
      <c r="C26" s="68"/>
      <c r="D26" s="54"/>
      <c r="E26" s="69">
        <f>SazbaDPH2</f>
        <v>21</v>
      </c>
      <c r="F26" s="30" t="s">
        <v>0</v>
      </c>
      <c r="G26" s="233">
        <f>I25*E25/100</f>
        <v>0</v>
      </c>
      <c r="H26" s="234"/>
      <c r="I26" s="234"/>
      <c r="J26" s="37" t="str">
        <f t="shared" si="0"/>
        <v>CZK</v>
      </c>
    </row>
    <row r="27" spans="1:10" ht="23.25" customHeight="1" thickBot="1" x14ac:dyDescent="0.25">
      <c r="A27" s="2">
        <f>ZakladDPHSni+ZakladDPHZakl</f>
        <v>0</v>
      </c>
      <c r="B27" s="31" t="s">
        <v>4</v>
      </c>
      <c r="C27" s="70"/>
      <c r="D27" s="71"/>
      <c r="E27" s="70"/>
      <c r="F27" s="16"/>
      <c r="G27" s="235">
        <f>CenaCelkemBezDPH-(ZakladDPHSni+ZakladDPHZakl)</f>
        <v>0</v>
      </c>
      <c r="H27" s="235"/>
      <c r="I27" s="235"/>
      <c r="J27" s="41" t="str">
        <f t="shared" si="0"/>
        <v>CZK</v>
      </c>
    </row>
    <row r="28" spans="1:10" ht="27.75" customHeight="1" thickBot="1" x14ac:dyDescent="0.25">
      <c r="A28" s="2">
        <f>(A27-INT(A27))*100</f>
        <v>0</v>
      </c>
      <c r="B28" s="116" t="s">
        <v>23</v>
      </c>
      <c r="C28" s="117"/>
      <c r="D28" s="117"/>
      <c r="E28" s="118"/>
      <c r="F28" s="119"/>
      <c r="G28" s="213">
        <f>IF(A28&gt;50, ROUNDUP(A27, 0), ROUNDDOWN(A27, 0))</f>
        <v>0</v>
      </c>
      <c r="H28" s="213"/>
      <c r="I28" s="213"/>
      <c r="J28" s="120" t="str">
        <f t="shared" si="0"/>
        <v>CZK</v>
      </c>
    </row>
    <row r="29" spans="1:10" ht="27.75" hidden="1" customHeight="1" thickBot="1" x14ac:dyDescent="0.25">
      <c r="A29" s="2"/>
      <c r="B29" s="116" t="s">
        <v>35</v>
      </c>
      <c r="C29" s="121"/>
      <c r="D29" s="121"/>
      <c r="E29" s="121"/>
      <c r="F29" s="122"/>
      <c r="G29" s="212">
        <f>ZakladDPHSni+DPHSni+ZakladDPHZakl+DPHZakl+Zaokrouhleni</f>
        <v>0</v>
      </c>
      <c r="H29" s="212"/>
      <c r="I29" s="212"/>
      <c r="J29" s="123"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14"/>
      <c r="E34" s="215"/>
      <c r="G34" s="216"/>
      <c r="H34" s="217"/>
      <c r="I34" s="217"/>
      <c r="J34" s="25"/>
    </row>
    <row r="35" spans="1:10" ht="12.75" customHeight="1" x14ac:dyDescent="0.2">
      <c r="A35" s="2"/>
      <c r="B35" s="2"/>
      <c r="D35" s="202" t="s">
        <v>2</v>
      </c>
      <c r="E35" s="202"/>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
      <c r="A39" s="88">
        <v>1</v>
      </c>
      <c r="B39" s="99" t="s">
        <v>50</v>
      </c>
      <c r="C39" s="198"/>
      <c r="D39" s="198"/>
      <c r="E39" s="198"/>
      <c r="F39" s="100">
        <f>'SO 01 1 Pol'!AE459</f>
        <v>0</v>
      </c>
      <c r="G39" s="101">
        <f>'SO 01 1 Pol'!AF459</f>
        <v>0</v>
      </c>
      <c r="H39" s="102"/>
      <c r="I39" s="103">
        <f>F39+G39+H39</f>
        <v>0</v>
      </c>
      <c r="J39" s="104" t="str">
        <f>IF(_xlfn.SINGLE(CenaCelkemVypocet)=0,"",I39/_xlfn.SINGLE(CenaCelkemVypocet)*100)</f>
        <v/>
      </c>
    </row>
    <row r="40" spans="1:10" ht="25.5" hidden="1" customHeight="1" x14ac:dyDescent="0.2">
      <c r="A40" s="88">
        <v>2</v>
      </c>
      <c r="B40" s="105"/>
      <c r="C40" s="199" t="s">
        <v>51</v>
      </c>
      <c r="D40" s="199"/>
      <c r="E40" s="199"/>
      <c r="F40" s="106"/>
      <c r="G40" s="107"/>
      <c r="H40" s="107"/>
      <c r="I40" s="108"/>
      <c r="J40" s="109"/>
    </row>
    <row r="41" spans="1:10" ht="25.5" hidden="1" customHeight="1" x14ac:dyDescent="0.2">
      <c r="A41" s="88">
        <v>2</v>
      </c>
      <c r="B41" s="105" t="s">
        <v>45</v>
      </c>
      <c r="C41" s="199" t="s">
        <v>46</v>
      </c>
      <c r="D41" s="199"/>
      <c r="E41" s="199"/>
      <c r="F41" s="106">
        <f>'SO 01 1 Pol'!AE459</f>
        <v>0</v>
      </c>
      <c r="G41" s="107">
        <f>'SO 01 1 Pol'!AF459</f>
        <v>0</v>
      </c>
      <c r="H41" s="107"/>
      <c r="I41" s="108">
        <f>F41+G41+H41</f>
        <v>0</v>
      </c>
      <c r="J41" s="109" t="str">
        <f>IF(_xlfn.SINGLE(CenaCelkemVypocet)=0,"",I41/_xlfn.SINGLE(CenaCelkemVypocet)*100)</f>
        <v/>
      </c>
    </row>
    <row r="42" spans="1:10" ht="25.5" hidden="1" customHeight="1" x14ac:dyDescent="0.2">
      <c r="A42" s="88">
        <v>3</v>
      </c>
      <c r="B42" s="110" t="s">
        <v>43</v>
      </c>
      <c r="C42" s="198" t="s">
        <v>44</v>
      </c>
      <c r="D42" s="198"/>
      <c r="E42" s="198"/>
      <c r="F42" s="111">
        <f>'SO 01 1 Pol'!AE459</f>
        <v>0</v>
      </c>
      <c r="G42" s="102">
        <f>'SO 01 1 Pol'!AF459</f>
        <v>0</v>
      </c>
      <c r="H42" s="102"/>
      <c r="I42" s="103">
        <f>F42+G42+H42</f>
        <v>0</v>
      </c>
      <c r="J42" s="104" t="str">
        <f>IF(_xlfn.SINGLE(CenaCelkemVypocet)=0,"",I42/_xlfn.SINGLE(CenaCelkemVypocet)*100)</f>
        <v/>
      </c>
    </row>
    <row r="43" spans="1:10" ht="25.5" hidden="1" customHeight="1" x14ac:dyDescent="0.2">
      <c r="A43" s="88"/>
      <c r="B43" s="200" t="s">
        <v>52</v>
      </c>
      <c r="C43" s="201"/>
      <c r="D43" s="201"/>
      <c r="E43" s="201"/>
      <c r="F43" s="112">
        <f>SUMIF(A39:A42,"=1",F39:F42)</f>
        <v>0</v>
      </c>
      <c r="G43" s="113">
        <f>SUMIF(A39:A42,"=1",G39:G42)</f>
        <v>0</v>
      </c>
      <c r="H43" s="113">
        <f>SUMIF(A39:A42,"=1",H39:H42)</f>
        <v>0</v>
      </c>
      <c r="I43" s="114">
        <f>SUMIF(A39:A42,"=1",I39:I42)</f>
        <v>0</v>
      </c>
      <c r="J43" s="115">
        <f>SUMIF(A39:A42,"=1",J39:J42)</f>
        <v>0</v>
      </c>
    </row>
    <row r="45" spans="1:10" x14ac:dyDescent="0.2">
      <c r="A45" t="s">
        <v>54</v>
      </c>
      <c r="B45" t="s">
        <v>55</v>
      </c>
    </row>
    <row r="46" spans="1:10" x14ac:dyDescent="0.2">
      <c r="A46" t="s">
        <v>56</v>
      </c>
      <c r="B46" t="s">
        <v>57</v>
      </c>
    </row>
    <row r="47" spans="1:10" x14ac:dyDescent="0.2">
      <c r="A47" t="s">
        <v>58</v>
      </c>
      <c r="B47" t="s">
        <v>59</v>
      </c>
    </row>
    <row r="50" spans="1:10" ht="15.75" x14ac:dyDescent="0.25">
      <c r="B50" s="124" t="s">
        <v>60</v>
      </c>
    </row>
    <row r="52" spans="1:10" ht="25.5" customHeight="1" x14ac:dyDescent="0.2">
      <c r="A52" s="126"/>
      <c r="B52" s="129" t="s">
        <v>17</v>
      </c>
      <c r="C52" s="129" t="s">
        <v>5</v>
      </c>
      <c r="D52" s="130"/>
      <c r="E52" s="130"/>
      <c r="F52" s="131" t="s">
        <v>61</v>
      </c>
      <c r="G52" s="131"/>
      <c r="H52" s="131"/>
      <c r="I52" s="131" t="s">
        <v>29</v>
      </c>
      <c r="J52" s="131" t="s">
        <v>0</v>
      </c>
    </row>
    <row r="53" spans="1:10" ht="36.75" customHeight="1" x14ac:dyDescent="0.2">
      <c r="A53" s="127"/>
      <c r="B53" s="132" t="s">
        <v>43</v>
      </c>
      <c r="C53" s="196" t="s">
        <v>62</v>
      </c>
      <c r="D53" s="197"/>
      <c r="E53" s="197"/>
      <c r="F53" s="139" t="s">
        <v>24</v>
      </c>
      <c r="G53" s="140"/>
      <c r="H53" s="140"/>
      <c r="I53" s="140">
        <f>'SO 01 1 Pol'!G8</f>
        <v>0</v>
      </c>
      <c r="J53" s="136" t="str">
        <f>IF(I94=0,"",I53/I94*100)</f>
        <v/>
      </c>
    </row>
    <row r="54" spans="1:10" ht="36.75" customHeight="1" x14ac:dyDescent="0.2">
      <c r="A54" s="127"/>
      <c r="B54" s="132" t="s">
        <v>63</v>
      </c>
      <c r="C54" s="196" t="s">
        <v>64</v>
      </c>
      <c r="D54" s="197"/>
      <c r="E54" s="197"/>
      <c r="F54" s="139" t="s">
        <v>24</v>
      </c>
      <c r="G54" s="140"/>
      <c r="H54" s="140"/>
      <c r="I54" s="140">
        <f>'SO 01 1 Pol'!G18</f>
        <v>0</v>
      </c>
      <c r="J54" s="136" t="str">
        <f>IF(I94=0,"",I54/I94*100)</f>
        <v/>
      </c>
    </row>
    <row r="55" spans="1:10" ht="36.75" customHeight="1" x14ac:dyDescent="0.2">
      <c r="A55" s="127"/>
      <c r="B55" s="132" t="s">
        <v>65</v>
      </c>
      <c r="C55" s="196" t="s">
        <v>66</v>
      </c>
      <c r="D55" s="197"/>
      <c r="E55" s="197"/>
      <c r="F55" s="139" t="s">
        <v>24</v>
      </c>
      <c r="G55" s="140"/>
      <c r="H55" s="140"/>
      <c r="I55" s="140">
        <f>'SO 01 1 Pol'!G30</f>
        <v>0</v>
      </c>
      <c r="J55" s="136" t="str">
        <f>IF(I94=0,"",I55/I94*100)</f>
        <v/>
      </c>
    </row>
    <row r="56" spans="1:10" ht="36.75" customHeight="1" x14ac:dyDescent="0.2">
      <c r="A56" s="127"/>
      <c r="B56" s="132" t="s">
        <v>67</v>
      </c>
      <c r="C56" s="196" t="s">
        <v>68</v>
      </c>
      <c r="D56" s="197"/>
      <c r="E56" s="197"/>
      <c r="F56" s="139" t="s">
        <v>24</v>
      </c>
      <c r="G56" s="140"/>
      <c r="H56" s="140"/>
      <c r="I56" s="140">
        <f>'SO 01 1 Pol'!G53</f>
        <v>0</v>
      </c>
      <c r="J56" s="136" t="str">
        <f>IF(I94=0,"",I56/I94*100)</f>
        <v/>
      </c>
    </row>
    <row r="57" spans="1:10" ht="36.75" customHeight="1" x14ac:dyDescent="0.2">
      <c r="A57" s="127"/>
      <c r="B57" s="132" t="s">
        <v>69</v>
      </c>
      <c r="C57" s="196" t="s">
        <v>70</v>
      </c>
      <c r="D57" s="197"/>
      <c r="E57" s="197"/>
      <c r="F57" s="139" t="s">
        <v>24</v>
      </c>
      <c r="G57" s="140"/>
      <c r="H57" s="140"/>
      <c r="I57" s="140">
        <f>'SO 01 1 Pol'!G60</f>
        <v>0</v>
      </c>
      <c r="J57" s="136" t="str">
        <f>IF(I94=0,"",I57/I94*100)</f>
        <v/>
      </c>
    </row>
    <row r="58" spans="1:10" ht="36.75" customHeight="1" x14ac:dyDescent="0.2">
      <c r="A58" s="127"/>
      <c r="B58" s="132" t="s">
        <v>71</v>
      </c>
      <c r="C58" s="196" t="s">
        <v>72</v>
      </c>
      <c r="D58" s="197"/>
      <c r="E58" s="197"/>
      <c r="F58" s="139" t="s">
        <v>24</v>
      </c>
      <c r="G58" s="140"/>
      <c r="H58" s="140"/>
      <c r="I58" s="140">
        <f>'SO 01 1 Pol'!G77</f>
        <v>0</v>
      </c>
      <c r="J58" s="136" t="str">
        <f>IF(I94=0,"",I58/I94*100)</f>
        <v/>
      </c>
    </row>
    <row r="59" spans="1:10" ht="36.75" customHeight="1" x14ac:dyDescent="0.2">
      <c r="A59" s="127"/>
      <c r="B59" s="132" t="s">
        <v>73</v>
      </c>
      <c r="C59" s="196" t="s">
        <v>74</v>
      </c>
      <c r="D59" s="197"/>
      <c r="E59" s="197"/>
      <c r="F59" s="139" t="s">
        <v>24</v>
      </c>
      <c r="G59" s="140"/>
      <c r="H59" s="140"/>
      <c r="I59" s="140">
        <f>'SO 01 1 Pol'!G82</f>
        <v>0</v>
      </c>
      <c r="J59" s="136" t="str">
        <f>IF(I94=0,"",I59/I94*100)</f>
        <v/>
      </c>
    </row>
    <row r="60" spans="1:10" ht="36.75" customHeight="1" x14ac:dyDescent="0.2">
      <c r="A60" s="127"/>
      <c r="B60" s="132" t="s">
        <v>75</v>
      </c>
      <c r="C60" s="196" t="s">
        <v>76</v>
      </c>
      <c r="D60" s="197"/>
      <c r="E60" s="197"/>
      <c r="F60" s="139" t="s">
        <v>24</v>
      </c>
      <c r="G60" s="140"/>
      <c r="H60" s="140"/>
      <c r="I60" s="140">
        <f>'SO 01 1 Pol'!G87</f>
        <v>0</v>
      </c>
      <c r="J60" s="136" t="str">
        <f>IF(I94=0,"",I60/I94*100)</f>
        <v/>
      </c>
    </row>
    <row r="61" spans="1:10" ht="36.75" customHeight="1" x14ac:dyDescent="0.2">
      <c r="A61" s="127"/>
      <c r="B61" s="132" t="s">
        <v>77</v>
      </c>
      <c r="C61" s="196" t="s">
        <v>78</v>
      </c>
      <c r="D61" s="197"/>
      <c r="E61" s="197"/>
      <c r="F61" s="139" t="s">
        <v>24</v>
      </c>
      <c r="G61" s="140"/>
      <c r="H61" s="140"/>
      <c r="I61" s="140">
        <f>'SO 01 1 Pol'!G92</f>
        <v>0</v>
      </c>
      <c r="J61" s="136" t="str">
        <f>IF(I94=0,"",I61/I94*100)</f>
        <v/>
      </c>
    </row>
    <row r="62" spans="1:10" ht="36.75" customHeight="1" x14ac:dyDescent="0.2">
      <c r="A62" s="127"/>
      <c r="B62" s="132" t="s">
        <v>79</v>
      </c>
      <c r="C62" s="196" t="s">
        <v>80</v>
      </c>
      <c r="D62" s="197"/>
      <c r="E62" s="197"/>
      <c r="F62" s="139" t="s">
        <v>24</v>
      </c>
      <c r="G62" s="140"/>
      <c r="H62" s="140"/>
      <c r="I62" s="140">
        <f>'SO 01 1 Pol'!G95</f>
        <v>0</v>
      </c>
      <c r="J62" s="136" t="str">
        <f>IF(I94=0,"",I62/I94*100)</f>
        <v/>
      </c>
    </row>
    <row r="63" spans="1:10" ht="36.75" customHeight="1" x14ac:dyDescent="0.2">
      <c r="A63" s="127"/>
      <c r="B63" s="132" t="s">
        <v>81</v>
      </c>
      <c r="C63" s="196" t="s">
        <v>82</v>
      </c>
      <c r="D63" s="197"/>
      <c r="E63" s="197"/>
      <c r="F63" s="139" t="s">
        <v>24</v>
      </c>
      <c r="G63" s="140"/>
      <c r="H63" s="140"/>
      <c r="I63" s="140">
        <f>'SO 01 1 Pol'!G102</f>
        <v>0</v>
      </c>
      <c r="J63" s="136" t="str">
        <f>IF(I94=0,"",I63/I94*100)</f>
        <v/>
      </c>
    </row>
    <row r="64" spans="1:10" ht="36.75" customHeight="1" x14ac:dyDescent="0.2">
      <c r="A64" s="127"/>
      <c r="B64" s="132" t="s">
        <v>83</v>
      </c>
      <c r="C64" s="196" t="s">
        <v>84</v>
      </c>
      <c r="D64" s="197"/>
      <c r="E64" s="197"/>
      <c r="F64" s="139" t="s">
        <v>24</v>
      </c>
      <c r="G64" s="140"/>
      <c r="H64" s="140"/>
      <c r="I64" s="140">
        <f>'SO 01 1 Pol'!G134</f>
        <v>0</v>
      </c>
      <c r="J64" s="136" t="str">
        <f>IF(I94=0,"",I64/I94*100)</f>
        <v/>
      </c>
    </row>
    <row r="65" spans="1:10" ht="36.75" customHeight="1" x14ac:dyDescent="0.2">
      <c r="A65" s="127"/>
      <c r="B65" s="132" t="s">
        <v>85</v>
      </c>
      <c r="C65" s="196" t="s">
        <v>86</v>
      </c>
      <c r="D65" s="197"/>
      <c r="E65" s="197"/>
      <c r="F65" s="139" t="s">
        <v>25</v>
      </c>
      <c r="G65" s="140"/>
      <c r="H65" s="140"/>
      <c r="I65" s="140">
        <f>'SO 01 1 Pol'!G137</f>
        <v>0</v>
      </c>
      <c r="J65" s="136" t="str">
        <f>IF(I94=0,"",I65/I94*100)</f>
        <v/>
      </c>
    </row>
    <row r="66" spans="1:10" ht="36.75" customHeight="1" x14ac:dyDescent="0.2">
      <c r="A66" s="127"/>
      <c r="B66" s="132" t="s">
        <v>87</v>
      </c>
      <c r="C66" s="196" t="s">
        <v>88</v>
      </c>
      <c r="D66" s="197"/>
      <c r="E66" s="197"/>
      <c r="F66" s="139" t="s">
        <v>25</v>
      </c>
      <c r="G66" s="140"/>
      <c r="H66" s="140"/>
      <c r="I66" s="140">
        <f>'SO 01 1 Pol'!G140</f>
        <v>0</v>
      </c>
      <c r="J66" s="136" t="str">
        <f>IF(I94=0,"",I66/I94*100)</f>
        <v/>
      </c>
    </row>
    <row r="67" spans="1:10" ht="36.75" customHeight="1" x14ac:dyDescent="0.2">
      <c r="A67" s="127"/>
      <c r="B67" s="132" t="s">
        <v>89</v>
      </c>
      <c r="C67" s="196" t="s">
        <v>90</v>
      </c>
      <c r="D67" s="197"/>
      <c r="E67" s="197"/>
      <c r="F67" s="139" t="s">
        <v>25</v>
      </c>
      <c r="G67" s="140"/>
      <c r="H67" s="140"/>
      <c r="I67" s="140">
        <f>'SO 01 1 Pol'!G143</f>
        <v>0</v>
      </c>
      <c r="J67" s="136" t="str">
        <f>IF(I94=0,"",I67/I94*100)</f>
        <v/>
      </c>
    </row>
    <row r="68" spans="1:10" ht="36.75" customHeight="1" x14ac:dyDescent="0.2">
      <c r="A68" s="127"/>
      <c r="B68" s="132" t="s">
        <v>91</v>
      </c>
      <c r="C68" s="196" t="s">
        <v>92</v>
      </c>
      <c r="D68" s="197"/>
      <c r="E68" s="197"/>
      <c r="F68" s="139" t="s">
        <v>25</v>
      </c>
      <c r="G68" s="140"/>
      <c r="H68" s="140"/>
      <c r="I68" s="140">
        <f>'SO 01 1 Pol'!G185</f>
        <v>0</v>
      </c>
      <c r="J68" s="136" t="str">
        <f>IF(I94=0,"",I68/I94*100)</f>
        <v/>
      </c>
    </row>
    <row r="69" spans="1:10" ht="36.75" customHeight="1" x14ac:dyDescent="0.2">
      <c r="A69" s="127"/>
      <c r="B69" s="132" t="s">
        <v>93</v>
      </c>
      <c r="C69" s="196" t="s">
        <v>94</v>
      </c>
      <c r="D69" s="197"/>
      <c r="E69" s="197"/>
      <c r="F69" s="139" t="s">
        <v>25</v>
      </c>
      <c r="G69" s="140"/>
      <c r="H69" s="140"/>
      <c r="I69" s="140">
        <f>'SO 01 1 Pol'!G214</f>
        <v>0</v>
      </c>
      <c r="J69" s="136" t="str">
        <f>IF(I94=0,"",I69/I94*100)</f>
        <v/>
      </c>
    </row>
    <row r="70" spans="1:10" ht="36.75" customHeight="1" x14ac:dyDescent="0.2">
      <c r="A70" s="127"/>
      <c r="B70" s="132" t="s">
        <v>95</v>
      </c>
      <c r="C70" s="196" t="s">
        <v>96</v>
      </c>
      <c r="D70" s="197"/>
      <c r="E70" s="197"/>
      <c r="F70" s="139" t="s">
        <v>25</v>
      </c>
      <c r="G70" s="140"/>
      <c r="H70" s="140"/>
      <c r="I70" s="140">
        <f>'SO 01 1 Pol'!G249</f>
        <v>0</v>
      </c>
      <c r="J70" s="136" t="str">
        <f>IF(I94=0,"",I70/I94*100)</f>
        <v/>
      </c>
    </row>
    <row r="71" spans="1:10" ht="36.75" customHeight="1" x14ac:dyDescent="0.2">
      <c r="A71" s="127"/>
      <c r="B71" s="132" t="s">
        <v>97</v>
      </c>
      <c r="C71" s="196" t="s">
        <v>98</v>
      </c>
      <c r="D71" s="197"/>
      <c r="E71" s="197"/>
      <c r="F71" s="139" t="s">
        <v>25</v>
      </c>
      <c r="G71" s="140"/>
      <c r="H71" s="140"/>
      <c r="I71" s="140">
        <f>'SO 01 1 Pol'!G272</f>
        <v>0</v>
      </c>
      <c r="J71" s="136" t="str">
        <f>IF(I94=0,"",I71/I94*100)</f>
        <v/>
      </c>
    </row>
    <row r="72" spans="1:10" ht="36.75" customHeight="1" x14ac:dyDescent="0.2">
      <c r="A72" s="127"/>
      <c r="B72" s="132" t="s">
        <v>99</v>
      </c>
      <c r="C72" s="196" t="s">
        <v>100</v>
      </c>
      <c r="D72" s="197"/>
      <c r="E72" s="197"/>
      <c r="F72" s="139" t="s">
        <v>25</v>
      </c>
      <c r="G72" s="140"/>
      <c r="H72" s="140"/>
      <c r="I72" s="140">
        <f>'SO 01 1 Pol'!G291</f>
        <v>0</v>
      </c>
      <c r="J72" s="136" t="str">
        <f>IF(I94=0,"",I72/I94*100)</f>
        <v/>
      </c>
    </row>
    <row r="73" spans="1:10" ht="36.75" customHeight="1" x14ac:dyDescent="0.2">
      <c r="A73" s="127"/>
      <c r="B73" s="132" t="s">
        <v>101</v>
      </c>
      <c r="C73" s="196" t="s">
        <v>102</v>
      </c>
      <c r="D73" s="197"/>
      <c r="E73" s="197"/>
      <c r="F73" s="139" t="s">
        <v>25</v>
      </c>
      <c r="G73" s="140"/>
      <c r="H73" s="140"/>
      <c r="I73" s="140">
        <f>'SO 01 1 Pol'!G300</f>
        <v>0</v>
      </c>
      <c r="J73" s="136" t="str">
        <f>IF(I94=0,"",I73/I94*100)</f>
        <v/>
      </c>
    </row>
    <row r="74" spans="1:10" ht="36.75" customHeight="1" x14ac:dyDescent="0.2">
      <c r="A74" s="127"/>
      <c r="B74" s="132" t="s">
        <v>103</v>
      </c>
      <c r="C74" s="196" t="s">
        <v>104</v>
      </c>
      <c r="D74" s="197"/>
      <c r="E74" s="197"/>
      <c r="F74" s="139" t="s">
        <v>25</v>
      </c>
      <c r="G74" s="140"/>
      <c r="H74" s="140"/>
      <c r="I74" s="140">
        <f>'SO 01 1 Pol'!G323</f>
        <v>0</v>
      </c>
      <c r="J74" s="136" t="str">
        <f>IF(I94=0,"",I74/I94*100)</f>
        <v/>
      </c>
    </row>
    <row r="75" spans="1:10" ht="36.75" customHeight="1" x14ac:dyDescent="0.2">
      <c r="A75" s="127"/>
      <c r="B75" s="132" t="s">
        <v>105</v>
      </c>
      <c r="C75" s="196" t="s">
        <v>106</v>
      </c>
      <c r="D75" s="197"/>
      <c r="E75" s="197"/>
      <c r="F75" s="139" t="s">
        <v>25</v>
      </c>
      <c r="G75" s="140"/>
      <c r="H75" s="140"/>
      <c r="I75" s="140">
        <f>'SO 01 1 Pol'!G335</f>
        <v>0</v>
      </c>
      <c r="J75" s="136" t="str">
        <f>IF(I94=0,"",I75/I94*100)</f>
        <v/>
      </c>
    </row>
    <row r="76" spans="1:10" ht="36.75" customHeight="1" x14ac:dyDescent="0.2">
      <c r="A76" s="127"/>
      <c r="B76" s="132" t="s">
        <v>107</v>
      </c>
      <c r="C76" s="196" t="s">
        <v>108</v>
      </c>
      <c r="D76" s="197"/>
      <c r="E76" s="197"/>
      <c r="F76" s="139" t="s">
        <v>25</v>
      </c>
      <c r="G76" s="140"/>
      <c r="H76" s="140"/>
      <c r="I76" s="140">
        <f>'SO 01 1 Pol'!G345</f>
        <v>0</v>
      </c>
      <c r="J76" s="136" t="str">
        <f>IF(I94=0,"",I76/I94*100)</f>
        <v/>
      </c>
    </row>
    <row r="77" spans="1:10" ht="36.75" customHeight="1" x14ac:dyDescent="0.2">
      <c r="A77" s="127"/>
      <c r="B77" s="132" t="s">
        <v>109</v>
      </c>
      <c r="C77" s="196" t="s">
        <v>110</v>
      </c>
      <c r="D77" s="197"/>
      <c r="E77" s="197"/>
      <c r="F77" s="139" t="s">
        <v>25</v>
      </c>
      <c r="G77" s="140"/>
      <c r="H77" s="140"/>
      <c r="I77" s="140">
        <f>'SO 01 1 Pol'!G355</f>
        <v>0</v>
      </c>
      <c r="J77" s="136" t="str">
        <f>IF(I94=0,"",I77/I94*100)</f>
        <v/>
      </c>
    </row>
    <row r="78" spans="1:10" ht="36.75" customHeight="1" x14ac:dyDescent="0.2">
      <c r="A78" s="127"/>
      <c r="B78" s="132" t="s">
        <v>111</v>
      </c>
      <c r="C78" s="196" t="s">
        <v>112</v>
      </c>
      <c r="D78" s="197"/>
      <c r="E78" s="197"/>
      <c r="F78" s="139" t="s">
        <v>25</v>
      </c>
      <c r="G78" s="140"/>
      <c r="H78" s="140"/>
      <c r="I78" s="140">
        <f>'SO 01 1 Pol'!G374</f>
        <v>0</v>
      </c>
      <c r="J78" s="136" t="str">
        <f>IF(I94=0,"",I78/I94*100)</f>
        <v/>
      </c>
    </row>
    <row r="79" spans="1:10" ht="36.75" customHeight="1" x14ac:dyDescent="0.2">
      <c r="A79" s="127"/>
      <c r="B79" s="132" t="s">
        <v>113</v>
      </c>
      <c r="C79" s="196" t="s">
        <v>114</v>
      </c>
      <c r="D79" s="197"/>
      <c r="E79" s="197"/>
      <c r="F79" s="139" t="s">
        <v>25</v>
      </c>
      <c r="G79" s="140"/>
      <c r="H79" s="140"/>
      <c r="I79" s="140">
        <f>'SO 01 1 Pol'!G384</f>
        <v>0</v>
      </c>
      <c r="J79" s="136" t="str">
        <f>IF(I94=0,"",I79/I94*100)</f>
        <v/>
      </c>
    </row>
    <row r="80" spans="1:10" ht="36.75" customHeight="1" x14ac:dyDescent="0.2">
      <c r="A80" s="127"/>
      <c r="B80" s="132" t="s">
        <v>115</v>
      </c>
      <c r="C80" s="196" t="s">
        <v>116</v>
      </c>
      <c r="D80" s="197"/>
      <c r="E80" s="197"/>
      <c r="F80" s="139" t="s">
        <v>25</v>
      </c>
      <c r="G80" s="140"/>
      <c r="H80" s="140"/>
      <c r="I80" s="140">
        <f>'SO 01 1 Pol'!G393</f>
        <v>0</v>
      </c>
      <c r="J80" s="136" t="str">
        <f>IF(I94=0,"",I80/I94*100)</f>
        <v/>
      </c>
    </row>
    <row r="81" spans="1:10" ht="36.75" customHeight="1" x14ac:dyDescent="0.2">
      <c r="A81" s="127"/>
      <c r="B81" s="132" t="s">
        <v>117</v>
      </c>
      <c r="C81" s="196" t="s">
        <v>118</v>
      </c>
      <c r="D81" s="197"/>
      <c r="E81" s="197"/>
      <c r="F81" s="139" t="s">
        <v>25</v>
      </c>
      <c r="G81" s="140"/>
      <c r="H81" s="140"/>
      <c r="I81" s="140">
        <f>'SO 01 1 Pol'!G400</f>
        <v>0</v>
      </c>
      <c r="J81" s="136" t="str">
        <f>IF(I94=0,"",I81/I94*100)</f>
        <v/>
      </c>
    </row>
    <row r="82" spans="1:10" ht="36.75" customHeight="1" x14ac:dyDescent="0.2">
      <c r="A82" s="127"/>
      <c r="B82" s="132" t="s">
        <v>119</v>
      </c>
      <c r="C82" s="196" t="s">
        <v>120</v>
      </c>
      <c r="D82" s="197"/>
      <c r="E82" s="197"/>
      <c r="F82" s="139" t="s">
        <v>25</v>
      </c>
      <c r="G82" s="140"/>
      <c r="H82" s="140"/>
      <c r="I82" s="140">
        <f>'SO 01 1 Pol'!G411</f>
        <v>0</v>
      </c>
      <c r="J82" s="136" t="str">
        <f>IF(I94=0,"",I82/I94*100)</f>
        <v/>
      </c>
    </row>
    <row r="83" spans="1:10" ht="36.75" customHeight="1" x14ac:dyDescent="0.2">
      <c r="A83" s="127"/>
      <c r="B83" s="132" t="s">
        <v>121</v>
      </c>
      <c r="C83" s="196" t="s">
        <v>122</v>
      </c>
      <c r="D83" s="197"/>
      <c r="E83" s="197"/>
      <c r="F83" s="139" t="s">
        <v>25</v>
      </c>
      <c r="G83" s="140"/>
      <c r="H83" s="140"/>
      <c r="I83" s="140">
        <f>'SO 01 1 Pol'!G416</f>
        <v>0</v>
      </c>
      <c r="J83" s="136" t="str">
        <f>IF(I94=0,"",I83/I94*100)</f>
        <v/>
      </c>
    </row>
    <row r="84" spans="1:10" ht="36.75" customHeight="1" x14ac:dyDescent="0.2">
      <c r="A84" s="127"/>
      <c r="B84" s="132" t="s">
        <v>123</v>
      </c>
      <c r="C84" s="196" t="s">
        <v>124</v>
      </c>
      <c r="D84" s="197"/>
      <c r="E84" s="197"/>
      <c r="F84" s="139" t="s">
        <v>25</v>
      </c>
      <c r="G84" s="140"/>
      <c r="H84" s="140"/>
      <c r="I84" s="140">
        <f>'SO 01 1 Pol'!G424</f>
        <v>0</v>
      </c>
      <c r="J84" s="136" t="str">
        <f>IF(I94=0,"",I84/I94*100)</f>
        <v/>
      </c>
    </row>
    <row r="85" spans="1:10" ht="36.75" customHeight="1" x14ac:dyDescent="0.2">
      <c r="A85" s="127"/>
      <c r="B85" s="132" t="s">
        <v>125</v>
      </c>
      <c r="C85" s="196" t="s">
        <v>126</v>
      </c>
      <c r="D85" s="197"/>
      <c r="E85" s="197"/>
      <c r="F85" s="139" t="s">
        <v>25</v>
      </c>
      <c r="G85" s="140"/>
      <c r="H85" s="140"/>
      <c r="I85" s="140">
        <f>'SO 01 1 Pol'!G429</f>
        <v>0</v>
      </c>
      <c r="J85" s="136" t="str">
        <f>IF(I94=0,"",I85/I94*100)</f>
        <v/>
      </c>
    </row>
    <row r="86" spans="1:10" ht="36.75" customHeight="1" x14ac:dyDescent="0.2">
      <c r="A86" s="127"/>
      <c r="B86" s="132" t="s">
        <v>127</v>
      </c>
      <c r="C86" s="196" t="s">
        <v>128</v>
      </c>
      <c r="D86" s="197"/>
      <c r="E86" s="197"/>
      <c r="F86" s="139" t="s">
        <v>25</v>
      </c>
      <c r="G86" s="140"/>
      <c r="H86" s="140"/>
      <c r="I86" s="140">
        <f>'SO 01 1 Pol'!G435</f>
        <v>0</v>
      </c>
      <c r="J86" s="136" t="str">
        <f>IF(I94=0,"",I86/I94*100)</f>
        <v/>
      </c>
    </row>
    <row r="87" spans="1:10" ht="36.75" customHeight="1" x14ac:dyDescent="0.2">
      <c r="A87" s="127"/>
      <c r="B87" s="132" t="s">
        <v>129</v>
      </c>
      <c r="C87" s="196" t="s">
        <v>130</v>
      </c>
      <c r="D87" s="197"/>
      <c r="E87" s="197"/>
      <c r="F87" s="139" t="s">
        <v>25</v>
      </c>
      <c r="G87" s="140"/>
      <c r="H87" s="140"/>
      <c r="I87" s="140">
        <f>'SO 01 1 Pol'!G438</f>
        <v>0</v>
      </c>
      <c r="J87" s="136" t="str">
        <f>IF(I94=0,"",I87/I94*100)</f>
        <v/>
      </c>
    </row>
    <row r="88" spans="1:10" ht="36.75" customHeight="1" x14ac:dyDescent="0.2">
      <c r="A88" s="127"/>
      <c r="B88" s="132" t="s">
        <v>131</v>
      </c>
      <c r="C88" s="196" t="s">
        <v>132</v>
      </c>
      <c r="D88" s="197"/>
      <c r="E88" s="197"/>
      <c r="F88" s="139" t="s">
        <v>25</v>
      </c>
      <c r="G88" s="140"/>
      <c r="H88" s="140"/>
      <c r="I88" s="140">
        <f>'SO 01 1 Pol'!G441</f>
        <v>0</v>
      </c>
      <c r="J88" s="136" t="str">
        <f>IF(I94=0,"",I88/I94*100)</f>
        <v/>
      </c>
    </row>
    <row r="89" spans="1:10" ht="36.75" customHeight="1" x14ac:dyDescent="0.2">
      <c r="A89" s="127"/>
      <c r="B89" s="132" t="s">
        <v>133</v>
      </c>
      <c r="C89" s="196" t="s">
        <v>134</v>
      </c>
      <c r="D89" s="197"/>
      <c r="E89" s="197"/>
      <c r="F89" s="139" t="s">
        <v>25</v>
      </c>
      <c r="G89" s="140"/>
      <c r="H89" s="140"/>
      <c r="I89" s="140">
        <f>'SO 01 1 Pol'!G444</f>
        <v>0</v>
      </c>
      <c r="J89" s="136" t="str">
        <f>IF(I94=0,"",I89/I94*100)</f>
        <v/>
      </c>
    </row>
    <row r="90" spans="1:10" ht="36.75" customHeight="1" x14ac:dyDescent="0.2">
      <c r="A90" s="127"/>
      <c r="B90" s="132" t="s">
        <v>135</v>
      </c>
      <c r="C90" s="196" t="s">
        <v>136</v>
      </c>
      <c r="D90" s="197"/>
      <c r="E90" s="197"/>
      <c r="F90" s="139" t="s">
        <v>25</v>
      </c>
      <c r="G90" s="140"/>
      <c r="H90" s="140"/>
      <c r="I90" s="140">
        <f>'SO 01 1 Pol'!G447</f>
        <v>0</v>
      </c>
      <c r="J90" s="136" t="str">
        <f>IF(I94=0,"",I90/I94*100)</f>
        <v/>
      </c>
    </row>
    <row r="91" spans="1:10" ht="36.75" customHeight="1" x14ac:dyDescent="0.2">
      <c r="A91" s="127"/>
      <c r="B91" s="132" t="s">
        <v>137</v>
      </c>
      <c r="C91" s="196" t="s">
        <v>138</v>
      </c>
      <c r="D91" s="197"/>
      <c r="E91" s="197"/>
      <c r="F91" s="139" t="s">
        <v>26</v>
      </c>
      <c r="G91" s="140"/>
      <c r="H91" s="140"/>
      <c r="I91" s="140">
        <f>'SO 01 1 Pol'!G450</f>
        <v>0</v>
      </c>
      <c r="J91" s="136" t="str">
        <f>IF(I94=0,"",I91/I94*100)</f>
        <v/>
      </c>
    </row>
    <row r="92" spans="1:10" ht="36.75" customHeight="1" x14ac:dyDescent="0.2">
      <c r="A92" s="127"/>
      <c r="B92" s="132" t="s">
        <v>139</v>
      </c>
      <c r="C92" s="196" t="s">
        <v>140</v>
      </c>
      <c r="D92" s="197"/>
      <c r="E92" s="197"/>
      <c r="F92" s="139" t="s">
        <v>26</v>
      </c>
      <c r="G92" s="140"/>
      <c r="H92" s="140"/>
      <c r="I92" s="140">
        <f>'SO 01 1 Pol'!G452</f>
        <v>0</v>
      </c>
      <c r="J92" s="136" t="str">
        <f>IF(I94=0,"",I92/I94*100)</f>
        <v/>
      </c>
    </row>
    <row r="93" spans="1:10" ht="36.75" customHeight="1" x14ac:dyDescent="0.2">
      <c r="A93" s="127"/>
      <c r="B93" s="132" t="s">
        <v>141</v>
      </c>
      <c r="C93" s="196" t="s">
        <v>27</v>
      </c>
      <c r="D93" s="197"/>
      <c r="E93" s="197"/>
      <c r="F93" s="139" t="s">
        <v>141</v>
      </c>
      <c r="G93" s="140"/>
      <c r="H93" s="140"/>
      <c r="I93" s="140">
        <f>'SO 01 1 Pol'!G454</f>
        <v>0</v>
      </c>
      <c r="J93" s="136" t="str">
        <f>IF(I94=0,"",I93/I94*100)</f>
        <v/>
      </c>
    </row>
    <row r="94" spans="1:10" ht="25.5" customHeight="1" x14ac:dyDescent="0.2">
      <c r="A94" s="128"/>
      <c r="B94" s="133" t="s">
        <v>1</v>
      </c>
      <c r="C94" s="134"/>
      <c r="D94" s="135"/>
      <c r="E94" s="135"/>
      <c r="F94" s="141"/>
      <c r="G94" s="142"/>
      <c r="H94" s="142"/>
      <c r="I94" s="142">
        <f>SUM(I53:I93)</f>
        <v>0</v>
      </c>
      <c r="J94" s="137">
        <f>SUM(J53:J93)</f>
        <v>0</v>
      </c>
    </row>
    <row r="95" spans="1:10" x14ac:dyDescent="0.2">
      <c r="F95" s="87"/>
      <c r="G95" s="87"/>
      <c r="H95" s="87"/>
      <c r="I95" s="87"/>
      <c r="J95" s="138"/>
    </row>
    <row r="96" spans="1:10" x14ac:dyDescent="0.2">
      <c r="F96" s="87"/>
      <c r="G96" s="87"/>
      <c r="H96" s="87"/>
      <c r="I96" s="87"/>
      <c r="J96" s="138"/>
    </row>
    <row r="97" spans="6:10" x14ac:dyDescent="0.2">
      <c r="F97" s="87"/>
      <c r="G97" s="87"/>
      <c r="H97" s="87"/>
      <c r="I97" s="87"/>
      <c r="J97" s="138"/>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C73:E73"/>
    <mergeCell ref="C74:E74"/>
    <mergeCell ref="C75:E75"/>
    <mergeCell ref="C76:E76"/>
    <mergeCell ref="C77:E77"/>
    <mergeCell ref="C78:E78"/>
    <mergeCell ref="C79:E79"/>
    <mergeCell ref="C80:E80"/>
    <mergeCell ref="C81:E81"/>
    <mergeCell ref="C82:E82"/>
    <mergeCell ref="C83:E83"/>
    <mergeCell ref="C84:E84"/>
    <mergeCell ref="C85:E85"/>
    <mergeCell ref="C86:E86"/>
    <mergeCell ref="C87:E87"/>
    <mergeCell ref="C93:E93"/>
    <mergeCell ref="C88:E88"/>
    <mergeCell ref="C89:E89"/>
    <mergeCell ref="C90:E90"/>
    <mergeCell ref="C91:E91"/>
    <mergeCell ref="C92:E9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6</v>
      </c>
      <c r="B1" s="247"/>
      <c r="C1" s="248"/>
      <c r="D1" s="247"/>
      <c r="E1" s="247"/>
      <c r="F1" s="247"/>
      <c r="G1" s="247"/>
    </row>
    <row r="2" spans="1:7" ht="24.95" customHeight="1" x14ac:dyDescent="0.2">
      <c r="A2" s="50" t="s">
        <v>7</v>
      </c>
      <c r="B2" s="49"/>
      <c r="C2" s="249"/>
      <c r="D2" s="249"/>
      <c r="E2" s="249"/>
      <c r="F2" s="249"/>
      <c r="G2" s="250"/>
    </row>
    <row r="3" spans="1:7" ht="24.95" customHeight="1" x14ac:dyDescent="0.2">
      <c r="A3" s="50" t="s">
        <v>8</v>
      </c>
      <c r="B3" s="49"/>
      <c r="C3" s="249"/>
      <c r="D3" s="249"/>
      <c r="E3" s="249"/>
      <c r="F3" s="249"/>
      <c r="G3" s="250"/>
    </row>
    <row r="4" spans="1:7" ht="24.95" customHeight="1" x14ac:dyDescent="0.2">
      <c r="A4" s="50" t="s">
        <v>9</v>
      </c>
      <c r="B4" s="49"/>
      <c r="C4" s="249"/>
      <c r="D4" s="249"/>
      <c r="E4" s="249"/>
      <c r="F4" s="249"/>
      <c r="G4" s="250"/>
    </row>
    <row r="5" spans="1:7" x14ac:dyDescent="0.2">
      <c r="B5" s="4"/>
      <c r="C5" s="5"/>
      <c r="D5" s="6"/>
    </row>
  </sheetData>
  <sheetProtection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2B7A9-0EAE-4915-BEE3-C040149F2EA6}">
  <sheetPr>
    <outlinePr summaryBelow="0"/>
  </sheetPr>
  <dimension ref="A1:BH5000"/>
  <sheetViews>
    <sheetView tabSelected="1" zoomScale="115" zoomScaleNormal="115" workbookViewId="0">
      <pane ySplit="7" topLeftCell="A446" activePane="bottomLeft" state="frozen"/>
      <selection pane="bottomLeft" activeCell="C463" sqref="C463"/>
    </sheetView>
  </sheetViews>
  <sheetFormatPr defaultRowHeight="12.75" outlineLevelRow="2"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3" t="s">
        <v>143</v>
      </c>
      <c r="B1" s="253"/>
      <c r="C1" s="253"/>
      <c r="D1" s="253"/>
      <c r="E1" s="253"/>
      <c r="F1" s="253"/>
      <c r="G1" s="253"/>
      <c r="AG1" t="s">
        <v>144</v>
      </c>
    </row>
    <row r="2" spans="1:60" ht="24.95" customHeight="1" x14ac:dyDescent="0.2">
      <c r="A2" s="144" t="s">
        <v>7</v>
      </c>
      <c r="B2" s="49"/>
      <c r="C2" s="254" t="s">
        <v>49</v>
      </c>
      <c r="D2" s="255"/>
      <c r="E2" s="255"/>
      <c r="F2" s="255"/>
      <c r="G2" s="256"/>
      <c r="AG2" t="s">
        <v>145</v>
      </c>
    </row>
    <row r="3" spans="1:60" ht="24.95" customHeight="1" x14ac:dyDescent="0.2">
      <c r="A3" s="144" t="s">
        <v>8</v>
      </c>
      <c r="B3" s="49" t="s">
        <v>45</v>
      </c>
      <c r="C3" s="254" t="s">
        <v>46</v>
      </c>
      <c r="D3" s="255"/>
      <c r="E3" s="255"/>
      <c r="F3" s="255"/>
      <c r="G3" s="256"/>
      <c r="AC3" s="125" t="s">
        <v>145</v>
      </c>
      <c r="AG3" t="s">
        <v>146</v>
      </c>
    </row>
    <row r="4" spans="1:60" ht="24.95" customHeight="1" x14ac:dyDescent="0.2">
      <c r="A4" s="145" t="s">
        <v>9</v>
      </c>
      <c r="B4" s="146"/>
      <c r="C4" s="257"/>
      <c r="D4" s="258"/>
      <c r="E4" s="258"/>
      <c r="F4" s="258"/>
      <c r="G4" s="259"/>
      <c r="AG4" t="s">
        <v>147</v>
      </c>
    </row>
    <row r="5" spans="1:60" x14ac:dyDescent="0.2">
      <c r="D5" s="10"/>
    </row>
    <row r="6" spans="1:60" ht="38.25" x14ac:dyDescent="0.2">
      <c r="A6" s="148" t="s">
        <v>148</v>
      </c>
      <c r="B6" s="150" t="s">
        <v>149</v>
      </c>
      <c r="C6" s="150" t="s">
        <v>150</v>
      </c>
      <c r="D6" s="149" t="s">
        <v>151</v>
      </c>
      <c r="E6" s="148" t="s">
        <v>152</v>
      </c>
      <c r="F6" s="147" t="s">
        <v>153</v>
      </c>
      <c r="G6" s="148" t="s">
        <v>29</v>
      </c>
      <c r="H6" s="151" t="s">
        <v>30</v>
      </c>
      <c r="I6" s="151" t="s">
        <v>154</v>
      </c>
      <c r="J6" s="151" t="s">
        <v>31</v>
      </c>
      <c r="K6" s="151" t="s">
        <v>155</v>
      </c>
      <c r="L6" s="151" t="s">
        <v>156</v>
      </c>
      <c r="M6" s="151" t="s">
        <v>157</v>
      </c>
      <c r="N6" s="151" t="s">
        <v>158</v>
      </c>
      <c r="O6" s="151" t="s">
        <v>159</v>
      </c>
      <c r="P6" s="151" t="s">
        <v>160</v>
      </c>
      <c r="Q6" s="151" t="s">
        <v>161</v>
      </c>
      <c r="R6" s="151" t="s">
        <v>162</v>
      </c>
      <c r="S6" s="151" t="s">
        <v>163</v>
      </c>
      <c r="T6" s="151" t="s">
        <v>164</v>
      </c>
      <c r="U6" s="151" t="s">
        <v>165</v>
      </c>
      <c r="V6" s="151" t="s">
        <v>166</v>
      </c>
      <c r="W6" s="151" t="s">
        <v>167</v>
      </c>
      <c r="X6" s="151" t="s">
        <v>168</v>
      </c>
      <c r="Y6" s="151" t="s">
        <v>169</v>
      </c>
    </row>
    <row r="7" spans="1:60" hidden="1" x14ac:dyDescent="0.2">
      <c r="A7" s="3"/>
      <c r="B7" s="4"/>
      <c r="C7" s="4"/>
      <c r="D7" s="6"/>
      <c r="E7" s="153"/>
      <c r="F7" s="154"/>
      <c r="G7" s="154"/>
      <c r="H7" s="154"/>
      <c r="I7" s="154"/>
      <c r="J7" s="154"/>
      <c r="K7" s="154"/>
      <c r="L7" s="154"/>
      <c r="M7" s="154"/>
      <c r="N7" s="153"/>
      <c r="O7" s="153"/>
      <c r="P7" s="153"/>
      <c r="Q7" s="153"/>
      <c r="R7" s="154"/>
      <c r="S7" s="154"/>
      <c r="T7" s="154"/>
      <c r="U7" s="154"/>
      <c r="V7" s="154"/>
      <c r="W7" s="154"/>
      <c r="X7" s="154"/>
      <c r="Y7" s="154"/>
    </row>
    <row r="8" spans="1:60" x14ac:dyDescent="0.2">
      <c r="A8" s="166" t="s">
        <v>170</v>
      </c>
      <c r="B8" s="167" t="s">
        <v>43</v>
      </c>
      <c r="C8" s="188" t="s">
        <v>62</v>
      </c>
      <c r="D8" s="168"/>
      <c r="E8" s="169"/>
      <c r="F8" s="170"/>
      <c r="G8" s="170">
        <f>SUMIF(AG9:AG17,"&lt;&gt;NOR",G9:G17)</f>
        <v>0</v>
      </c>
      <c r="H8" s="170"/>
      <c r="I8" s="170">
        <f>SUM(I9:I17)</f>
        <v>0</v>
      </c>
      <c r="J8" s="170"/>
      <c r="K8" s="170">
        <f>SUM(K9:K17)</f>
        <v>0</v>
      </c>
      <c r="L8" s="170"/>
      <c r="M8" s="170">
        <f>SUM(M9:M17)</f>
        <v>0</v>
      </c>
      <c r="N8" s="169"/>
      <c r="O8" s="169">
        <f>SUM(O9:O17)</f>
        <v>0</v>
      </c>
      <c r="P8" s="169"/>
      <c r="Q8" s="169">
        <f>SUM(Q9:Q17)</f>
        <v>0</v>
      </c>
      <c r="R8" s="170"/>
      <c r="S8" s="170"/>
      <c r="T8" s="171"/>
      <c r="U8" s="165"/>
      <c r="V8" s="165">
        <f>SUM(V9:V17)</f>
        <v>22.9</v>
      </c>
      <c r="W8" s="165"/>
      <c r="X8" s="165"/>
      <c r="Y8" s="165"/>
      <c r="AG8" t="s">
        <v>171</v>
      </c>
    </row>
    <row r="9" spans="1:60" outlineLevel="1" x14ac:dyDescent="0.2">
      <c r="A9" s="173">
        <v>1</v>
      </c>
      <c r="B9" s="174" t="s">
        <v>172</v>
      </c>
      <c r="C9" s="189" t="s">
        <v>173</v>
      </c>
      <c r="D9" s="175" t="s">
        <v>174</v>
      </c>
      <c r="E9" s="176">
        <v>54</v>
      </c>
      <c r="F9" s="177"/>
      <c r="G9" s="178">
        <f>ROUND(E9*F9,2)</f>
        <v>0</v>
      </c>
      <c r="H9" s="177"/>
      <c r="I9" s="178">
        <f>ROUND(E9*H9,2)</f>
        <v>0</v>
      </c>
      <c r="J9" s="177"/>
      <c r="K9" s="178">
        <f>ROUND(E9*J9,2)</f>
        <v>0</v>
      </c>
      <c r="L9" s="178">
        <v>21</v>
      </c>
      <c r="M9" s="178">
        <f>G9*(1+L9/100)</f>
        <v>0</v>
      </c>
      <c r="N9" s="176">
        <v>0</v>
      </c>
      <c r="O9" s="176">
        <f>ROUND(E9*N9,2)</f>
        <v>0</v>
      </c>
      <c r="P9" s="176">
        <v>0</v>
      </c>
      <c r="Q9" s="176">
        <f>ROUND(E9*P9,2)</f>
        <v>0</v>
      </c>
      <c r="R9" s="178" t="s">
        <v>175</v>
      </c>
      <c r="S9" s="178" t="s">
        <v>176</v>
      </c>
      <c r="T9" s="179" t="s">
        <v>176</v>
      </c>
      <c r="U9" s="162">
        <v>0.36799999999999999</v>
      </c>
      <c r="V9" s="162">
        <f>ROUND(E9*U9,2)</f>
        <v>19.87</v>
      </c>
      <c r="W9" s="162"/>
      <c r="X9" s="162" t="s">
        <v>177</v>
      </c>
      <c r="Y9" s="162" t="s">
        <v>178</v>
      </c>
      <c r="Z9" s="152"/>
      <c r="AA9" s="152"/>
      <c r="AB9" s="152"/>
      <c r="AC9" s="152"/>
      <c r="AD9" s="152"/>
      <c r="AE9" s="152"/>
      <c r="AF9" s="152"/>
      <c r="AG9" s="152" t="s">
        <v>179</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2" x14ac:dyDescent="0.2">
      <c r="A10" s="159"/>
      <c r="B10" s="160"/>
      <c r="C10" s="251" t="s">
        <v>180</v>
      </c>
      <c r="D10" s="252"/>
      <c r="E10" s="252"/>
      <c r="F10" s="252"/>
      <c r="G10" s="252"/>
      <c r="H10" s="162"/>
      <c r="I10" s="162"/>
      <c r="J10" s="162"/>
      <c r="K10" s="162"/>
      <c r="L10" s="162"/>
      <c r="M10" s="162"/>
      <c r="N10" s="161"/>
      <c r="O10" s="161"/>
      <c r="P10" s="161"/>
      <c r="Q10" s="161"/>
      <c r="R10" s="162"/>
      <c r="S10" s="162"/>
      <c r="T10" s="162"/>
      <c r="U10" s="162"/>
      <c r="V10" s="162"/>
      <c r="W10" s="162"/>
      <c r="X10" s="162"/>
      <c r="Y10" s="162"/>
      <c r="Z10" s="152"/>
      <c r="AA10" s="152"/>
      <c r="AB10" s="152"/>
      <c r="AC10" s="152"/>
      <c r="AD10" s="152"/>
      <c r="AE10" s="152"/>
      <c r="AF10" s="152"/>
      <c r="AG10" s="152" t="s">
        <v>181</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73">
        <v>2</v>
      </c>
      <c r="B11" s="174" t="s">
        <v>182</v>
      </c>
      <c r="C11" s="189" t="s">
        <v>183</v>
      </c>
      <c r="D11" s="175" t="s">
        <v>174</v>
      </c>
      <c r="E11" s="176">
        <v>9.3000000000000007</v>
      </c>
      <c r="F11" s="177"/>
      <c r="G11" s="178">
        <f>ROUND(E11*F11,2)</f>
        <v>0</v>
      </c>
      <c r="H11" s="177"/>
      <c r="I11" s="178">
        <f>ROUND(E11*H11,2)</f>
        <v>0</v>
      </c>
      <c r="J11" s="177"/>
      <c r="K11" s="178">
        <f>ROUND(E11*J11,2)</f>
        <v>0</v>
      </c>
      <c r="L11" s="178">
        <v>21</v>
      </c>
      <c r="M11" s="178">
        <f>G11*(1+L11/100)</f>
        <v>0</v>
      </c>
      <c r="N11" s="176">
        <v>0</v>
      </c>
      <c r="O11" s="176">
        <f>ROUND(E11*N11,2)</f>
        <v>0</v>
      </c>
      <c r="P11" s="176">
        <v>0</v>
      </c>
      <c r="Q11" s="176">
        <f>ROUND(E11*P11,2)</f>
        <v>0</v>
      </c>
      <c r="R11" s="178" t="s">
        <v>175</v>
      </c>
      <c r="S11" s="178" t="s">
        <v>176</v>
      </c>
      <c r="T11" s="179" t="s">
        <v>176</v>
      </c>
      <c r="U11" s="162">
        <v>0.21</v>
      </c>
      <c r="V11" s="162">
        <f>ROUND(E11*U11,2)</f>
        <v>1.95</v>
      </c>
      <c r="W11" s="162"/>
      <c r="X11" s="162" t="s">
        <v>177</v>
      </c>
      <c r="Y11" s="162" t="s">
        <v>178</v>
      </c>
      <c r="Z11" s="152"/>
      <c r="AA11" s="152"/>
      <c r="AB11" s="152"/>
      <c r="AC11" s="152"/>
      <c r="AD11" s="152"/>
      <c r="AE11" s="152"/>
      <c r="AF11" s="152"/>
      <c r="AG11" s="152" t="s">
        <v>179</v>
      </c>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ht="22.5" outlineLevel="2" x14ac:dyDescent="0.2">
      <c r="A12" s="159"/>
      <c r="B12" s="160"/>
      <c r="C12" s="251" t="s">
        <v>184</v>
      </c>
      <c r="D12" s="252"/>
      <c r="E12" s="252"/>
      <c r="F12" s="252"/>
      <c r="G12" s="252"/>
      <c r="H12" s="162"/>
      <c r="I12" s="162"/>
      <c r="J12" s="162"/>
      <c r="K12" s="162"/>
      <c r="L12" s="162"/>
      <c r="M12" s="162"/>
      <c r="N12" s="161"/>
      <c r="O12" s="161"/>
      <c r="P12" s="161"/>
      <c r="Q12" s="161"/>
      <c r="R12" s="162"/>
      <c r="S12" s="162"/>
      <c r="T12" s="162"/>
      <c r="U12" s="162"/>
      <c r="V12" s="162"/>
      <c r="W12" s="162"/>
      <c r="X12" s="162"/>
      <c r="Y12" s="162"/>
      <c r="Z12" s="152"/>
      <c r="AA12" s="152"/>
      <c r="AB12" s="152"/>
      <c r="AC12" s="152"/>
      <c r="AD12" s="152"/>
      <c r="AE12" s="152"/>
      <c r="AF12" s="152"/>
      <c r="AG12" s="152" t="s">
        <v>181</v>
      </c>
      <c r="AH12" s="152"/>
      <c r="AI12" s="152"/>
      <c r="AJ12" s="152"/>
      <c r="AK12" s="152"/>
      <c r="AL12" s="152"/>
      <c r="AM12" s="152"/>
      <c r="AN12" s="152"/>
      <c r="AO12" s="152"/>
      <c r="AP12" s="152"/>
      <c r="AQ12" s="152"/>
      <c r="AR12" s="152"/>
      <c r="AS12" s="152"/>
      <c r="AT12" s="152"/>
      <c r="AU12" s="152"/>
      <c r="AV12" s="152"/>
      <c r="AW12" s="152"/>
      <c r="AX12" s="152"/>
      <c r="AY12" s="152"/>
      <c r="AZ12" s="152"/>
      <c r="BA12" s="180" t="str">
        <f>C12</f>
        <v>zapažených i nezapažených s urovnáním dna do předepsaného profilu a spádu, s přehozením výkopku na přilehlém terénu na vzdálenost do 3 m od podélné osy rýhy nebo s naložením výkopku na dopravní prostředek.</v>
      </c>
      <c r="BB12" s="152"/>
      <c r="BC12" s="152"/>
      <c r="BD12" s="152"/>
      <c r="BE12" s="152"/>
      <c r="BF12" s="152"/>
      <c r="BG12" s="152"/>
      <c r="BH12" s="152"/>
    </row>
    <row r="13" spans="1:60" outlineLevel="1" x14ac:dyDescent="0.2">
      <c r="A13" s="173">
        <v>3</v>
      </c>
      <c r="B13" s="174" t="s">
        <v>185</v>
      </c>
      <c r="C13" s="189" t="s">
        <v>186</v>
      </c>
      <c r="D13" s="175" t="s">
        <v>174</v>
      </c>
      <c r="E13" s="176">
        <v>63.3</v>
      </c>
      <c r="F13" s="177"/>
      <c r="G13" s="178">
        <f>ROUND(E13*F13,2)</f>
        <v>0</v>
      </c>
      <c r="H13" s="177"/>
      <c r="I13" s="178">
        <f>ROUND(E13*H13,2)</f>
        <v>0</v>
      </c>
      <c r="J13" s="177"/>
      <c r="K13" s="178">
        <f>ROUND(E13*J13,2)</f>
        <v>0</v>
      </c>
      <c r="L13" s="178">
        <v>21</v>
      </c>
      <c r="M13" s="178">
        <f>G13*(1+L13/100)</f>
        <v>0</v>
      </c>
      <c r="N13" s="176">
        <v>0</v>
      </c>
      <c r="O13" s="176">
        <f>ROUND(E13*N13,2)</f>
        <v>0</v>
      </c>
      <c r="P13" s="176">
        <v>0</v>
      </c>
      <c r="Q13" s="176">
        <f>ROUND(E13*P13,2)</f>
        <v>0</v>
      </c>
      <c r="R13" s="178" t="s">
        <v>175</v>
      </c>
      <c r="S13" s="178" t="s">
        <v>176</v>
      </c>
      <c r="T13" s="179" t="s">
        <v>176</v>
      </c>
      <c r="U13" s="162">
        <v>1.0999999999999999E-2</v>
      </c>
      <c r="V13" s="162">
        <f>ROUND(E13*U13,2)</f>
        <v>0.7</v>
      </c>
      <c r="W13" s="162"/>
      <c r="X13" s="162" t="s">
        <v>177</v>
      </c>
      <c r="Y13" s="162" t="s">
        <v>178</v>
      </c>
      <c r="Z13" s="152"/>
      <c r="AA13" s="152"/>
      <c r="AB13" s="152"/>
      <c r="AC13" s="152"/>
      <c r="AD13" s="152"/>
      <c r="AE13" s="152"/>
      <c r="AF13" s="152"/>
      <c r="AG13" s="152" t="s">
        <v>179</v>
      </c>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2" x14ac:dyDescent="0.2">
      <c r="A14" s="159"/>
      <c r="B14" s="160"/>
      <c r="C14" s="251" t="s">
        <v>187</v>
      </c>
      <c r="D14" s="252"/>
      <c r="E14" s="252"/>
      <c r="F14" s="252"/>
      <c r="G14" s="252"/>
      <c r="H14" s="162"/>
      <c r="I14" s="162"/>
      <c r="J14" s="162"/>
      <c r="K14" s="162"/>
      <c r="L14" s="162"/>
      <c r="M14" s="162"/>
      <c r="N14" s="161"/>
      <c r="O14" s="161"/>
      <c r="P14" s="161"/>
      <c r="Q14" s="161"/>
      <c r="R14" s="162"/>
      <c r="S14" s="162"/>
      <c r="T14" s="162"/>
      <c r="U14" s="162"/>
      <c r="V14" s="162"/>
      <c r="W14" s="162"/>
      <c r="X14" s="162"/>
      <c r="Y14" s="162"/>
      <c r="Z14" s="152"/>
      <c r="AA14" s="152"/>
      <c r="AB14" s="152"/>
      <c r="AC14" s="152"/>
      <c r="AD14" s="152"/>
      <c r="AE14" s="152"/>
      <c r="AF14" s="152"/>
      <c r="AG14" s="152" t="s">
        <v>181</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81">
        <v>4</v>
      </c>
      <c r="B15" s="182" t="s">
        <v>188</v>
      </c>
      <c r="C15" s="190" t="s">
        <v>189</v>
      </c>
      <c r="D15" s="183" t="s">
        <v>174</v>
      </c>
      <c r="E15" s="184">
        <v>63.3</v>
      </c>
      <c r="F15" s="185"/>
      <c r="G15" s="186">
        <f>ROUND(E15*F15,2)</f>
        <v>0</v>
      </c>
      <c r="H15" s="185"/>
      <c r="I15" s="186">
        <f>ROUND(E15*H15,2)</f>
        <v>0</v>
      </c>
      <c r="J15" s="185"/>
      <c r="K15" s="186">
        <f>ROUND(E15*J15,2)</f>
        <v>0</v>
      </c>
      <c r="L15" s="186">
        <v>21</v>
      </c>
      <c r="M15" s="186">
        <f>G15*(1+L15/100)</f>
        <v>0</v>
      </c>
      <c r="N15" s="184">
        <v>0</v>
      </c>
      <c r="O15" s="184">
        <f>ROUND(E15*N15,2)</f>
        <v>0</v>
      </c>
      <c r="P15" s="184">
        <v>0</v>
      </c>
      <c r="Q15" s="184">
        <f>ROUND(E15*P15,2)</f>
        <v>0</v>
      </c>
      <c r="R15" s="186" t="s">
        <v>175</v>
      </c>
      <c r="S15" s="186" t="s">
        <v>176</v>
      </c>
      <c r="T15" s="187" t="s">
        <v>176</v>
      </c>
      <c r="U15" s="162">
        <v>0</v>
      </c>
      <c r="V15" s="162">
        <f>ROUND(E15*U15,2)</f>
        <v>0</v>
      </c>
      <c r="W15" s="162"/>
      <c r="X15" s="162" t="s">
        <v>177</v>
      </c>
      <c r="Y15" s="162" t="s">
        <v>178</v>
      </c>
      <c r="Z15" s="152"/>
      <c r="AA15" s="152"/>
      <c r="AB15" s="152"/>
      <c r="AC15" s="152"/>
      <c r="AD15" s="152"/>
      <c r="AE15" s="152"/>
      <c r="AF15" s="152"/>
      <c r="AG15" s="152" t="s">
        <v>179</v>
      </c>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73">
        <v>5</v>
      </c>
      <c r="B16" s="174" t="s">
        <v>190</v>
      </c>
      <c r="C16" s="189" t="s">
        <v>191</v>
      </c>
      <c r="D16" s="175" t="s">
        <v>192</v>
      </c>
      <c r="E16" s="176">
        <v>63.3</v>
      </c>
      <c r="F16" s="177"/>
      <c r="G16" s="178">
        <f>ROUND(E16*F16,2)</f>
        <v>0</v>
      </c>
      <c r="H16" s="177"/>
      <c r="I16" s="178">
        <f>ROUND(E16*H16,2)</f>
        <v>0</v>
      </c>
      <c r="J16" s="177"/>
      <c r="K16" s="178">
        <f>ROUND(E16*J16,2)</f>
        <v>0</v>
      </c>
      <c r="L16" s="178">
        <v>21</v>
      </c>
      <c r="M16" s="178">
        <f>G16*(1+L16/100)</f>
        <v>0</v>
      </c>
      <c r="N16" s="176">
        <v>0</v>
      </c>
      <c r="O16" s="176">
        <f>ROUND(E16*N16,2)</f>
        <v>0</v>
      </c>
      <c r="P16" s="176">
        <v>0</v>
      </c>
      <c r="Q16" s="176">
        <f>ROUND(E16*P16,2)</f>
        <v>0</v>
      </c>
      <c r="R16" s="178" t="s">
        <v>193</v>
      </c>
      <c r="S16" s="178" t="s">
        <v>176</v>
      </c>
      <c r="T16" s="179" t="s">
        <v>176</v>
      </c>
      <c r="U16" s="162">
        <v>6.0000000000000001E-3</v>
      </c>
      <c r="V16" s="162">
        <f>ROUND(E16*U16,2)</f>
        <v>0.38</v>
      </c>
      <c r="W16" s="162"/>
      <c r="X16" s="162" t="s">
        <v>177</v>
      </c>
      <c r="Y16" s="162" t="s">
        <v>178</v>
      </c>
      <c r="Z16" s="152"/>
      <c r="AA16" s="152"/>
      <c r="AB16" s="152"/>
      <c r="AC16" s="152"/>
      <c r="AD16" s="152"/>
      <c r="AE16" s="152"/>
      <c r="AF16" s="152"/>
      <c r="AG16" s="152" t="s">
        <v>194</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2" x14ac:dyDescent="0.2">
      <c r="A17" s="159"/>
      <c r="B17" s="160"/>
      <c r="C17" s="251" t="s">
        <v>195</v>
      </c>
      <c r="D17" s="252"/>
      <c r="E17" s="252"/>
      <c r="F17" s="252"/>
      <c r="G17" s="252"/>
      <c r="H17" s="162"/>
      <c r="I17" s="162"/>
      <c r="J17" s="162"/>
      <c r="K17" s="162"/>
      <c r="L17" s="162"/>
      <c r="M17" s="162"/>
      <c r="N17" s="161"/>
      <c r="O17" s="161"/>
      <c r="P17" s="161"/>
      <c r="Q17" s="161"/>
      <c r="R17" s="162"/>
      <c r="S17" s="162"/>
      <c r="T17" s="162"/>
      <c r="U17" s="162"/>
      <c r="V17" s="162"/>
      <c r="W17" s="162"/>
      <c r="X17" s="162"/>
      <c r="Y17" s="162"/>
      <c r="Z17" s="152"/>
      <c r="AA17" s="152"/>
      <c r="AB17" s="152"/>
      <c r="AC17" s="152"/>
      <c r="AD17" s="152"/>
      <c r="AE17" s="152"/>
      <c r="AF17" s="152"/>
      <c r="AG17" s="152" t="s">
        <v>181</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x14ac:dyDescent="0.2">
      <c r="A18" s="166" t="s">
        <v>170</v>
      </c>
      <c r="B18" s="167" t="s">
        <v>63</v>
      </c>
      <c r="C18" s="188" t="s">
        <v>64</v>
      </c>
      <c r="D18" s="168"/>
      <c r="E18" s="169"/>
      <c r="F18" s="170"/>
      <c r="G18" s="170">
        <f>SUMIF(AG19:AG29,"&lt;&gt;NOR",G19:G29)</f>
        <v>0</v>
      </c>
      <c r="H18" s="170"/>
      <c r="I18" s="170">
        <f>SUM(I19:I29)</f>
        <v>0</v>
      </c>
      <c r="J18" s="170"/>
      <c r="K18" s="170">
        <f>SUM(K19:K29)</f>
        <v>0</v>
      </c>
      <c r="L18" s="170"/>
      <c r="M18" s="170">
        <f>SUM(M19:M29)</f>
        <v>0</v>
      </c>
      <c r="N18" s="169"/>
      <c r="O18" s="169">
        <f>SUM(O19:O29)</f>
        <v>62.009999999999991</v>
      </c>
      <c r="P18" s="169"/>
      <c r="Q18" s="169">
        <f>SUM(Q19:Q29)</f>
        <v>0</v>
      </c>
      <c r="R18" s="170"/>
      <c r="S18" s="170"/>
      <c r="T18" s="171"/>
      <c r="U18" s="165"/>
      <c r="V18" s="165">
        <f>SUM(V19:V29)</f>
        <v>69.900000000000006</v>
      </c>
      <c r="W18" s="165"/>
      <c r="X18" s="165"/>
      <c r="Y18" s="165"/>
      <c r="AG18" t="s">
        <v>171</v>
      </c>
    </row>
    <row r="19" spans="1:60" ht="22.5" outlineLevel="1" x14ac:dyDescent="0.2">
      <c r="A19" s="173">
        <v>6</v>
      </c>
      <c r="B19" s="174" t="s">
        <v>196</v>
      </c>
      <c r="C19" s="189" t="s">
        <v>197</v>
      </c>
      <c r="D19" s="175" t="s">
        <v>198</v>
      </c>
      <c r="E19" s="176">
        <v>12.45</v>
      </c>
      <c r="F19" s="177"/>
      <c r="G19" s="178">
        <f>ROUND(E19*F19,2)</f>
        <v>0</v>
      </c>
      <c r="H19" s="177"/>
      <c r="I19" s="178">
        <f>ROUND(E19*H19,2)</f>
        <v>0</v>
      </c>
      <c r="J19" s="177"/>
      <c r="K19" s="178">
        <f>ROUND(E19*J19,2)</f>
        <v>0</v>
      </c>
      <c r="L19" s="178">
        <v>21</v>
      </c>
      <c r="M19" s="178">
        <f>G19*(1+L19/100)</f>
        <v>0</v>
      </c>
      <c r="N19" s="176">
        <v>0.96299999999999997</v>
      </c>
      <c r="O19" s="176">
        <f>ROUND(E19*N19,2)</f>
        <v>11.99</v>
      </c>
      <c r="P19" s="176">
        <v>0</v>
      </c>
      <c r="Q19" s="176">
        <f>ROUND(E19*P19,2)</f>
        <v>0</v>
      </c>
      <c r="R19" s="178" t="s">
        <v>199</v>
      </c>
      <c r="S19" s="178" t="s">
        <v>176</v>
      </c>
      <c r="T19" s="179" t="s">
        <v>176</v>
      </c>
      <c r="U19" s="162">
        <v>1.22</v>
      </c>
      <c r="V19" s="162">
        <f>ROUND(E19*U19,2)</f>
        <v>15.19</v>
      </c>
      <c r="W19" s="162"/>
      <c r="X19" s="162" t="s">
        <v>177</v>
      </c>
      <c r="Y19" s="162" t="s">
        <v>178</v>
      </c>
      <c r="Z19" s="152"/>
      <c r="AA19" s="152"/>
      <c r="AB19" s="152"/>
      <c r="AC19" s="152"/>
      <c r="AD19" s="152"/>
      <c r="AE19" s="152"/>
      <c r="AF19" s="152"/>
      <c r="AG19" s="152" t="s">
        <v>179</v>
      </c>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2" x14ac:dyDescent="0.2">
      <c r="A20" s="159"/>
      <c r="B20" s="160"/>
      <c r="C20" s="251" t="s">
        <v>200</v>
      </c>
      <c r="D20" s="252"/>
      <c r="E20" s="252"/>
      <c r="F20" s="252"/>
      <c r="G20" s="252"/>
      <c r="H20" s="162"/>
      <c r="I20" s="162"/>
      <c r="J20" s="162"/>
      <c r="K20" s="162"/>
      <c r="L20" s="162"/>
      <c r="M20" s="162"/>
      <c r="N20" s="161"/>
      <c r="O20" s="161"/>
      <c r="P20" s="161"/>
      <c r="Q20" s="161"/>
      <c r="R20" s="162"/>
      <c r="S20" s="162"/>
      <c r="T20" s="162"/>
      <c r="U20" s="162"/>
      <c r="V20" s="162"/>
      <c r="W20" s="162"/>
      <c r="X20" s="162"/>
      <c r="Y20" s="162"/>
      <c r="Z20" s="152"/>
      <c r="AA20" s="152"/>
      <c r="AB20" s="152"/>
      <c r="AC20" s="152"/>
      <c r="AD20" s="152"/>
      <c r="AE20" s="152"/>
      <c r="AF20" s="152"/>
      <c r="AG20" s="152" t="s">
        <v>181</v>
      </c>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ht="22.5" outlineLevel="1" x14ac:dyDescent="0.2">
      <c r="A21" s="181">
        <v>7</v>
      </c>
      <c r="B21" s="182" t="s">
        <v>201</v>
      </c>
      <c r="C21" s="190" t="s">
        <v>202</v>
      </c>
      <c r="D21" s="183" t="s">
        <v>174</v>
      </c>
      <c r="E21" s="184">
        <v>9.3000000000000007</v>
      </c>
      <c r="F21" s="185"/>
      <c r="G21" s="186">
        <f>ROUND(E21*F21,2)</f>
        <v>0</v>
      </c>
      <c r="H21" s="185"/>
      <c r="I21" s="186">
        <f>ROUND(E21*H21,2)</f>
        <v>0</v>
      </c>
      <c r="J21" s="185"/>
      <c r="K21" s="186">
        <f>ROUND(E21*J21,2)</f>
        <v>0</v>
      </c>
      <c r="L21" s="186">
        <v>21</v>
      </c>
      <c r="M21" s="186">
        <f>G21*(1+L21/100)</f>
        <v>0</v>
      </c>
      <c r="N21" s="184">
        <v>2.5249999999999999</v>
      </c>
      <c r="O21" s="184">
        <f>ROUND(E21*N21,2)</f>
        <v>23.48</v>
      </c>
      <c r="P21" s="184">
        <v>0</v>
      </c>
      <c r="Q21" s="184">
        <f>ROUND(E21*P21,2)</f>
        <v>0</v>
      </c>
      <c r="R21" s="186" t="s">
        <v>199</v>
      </c>
      <c r="S21" s="186" t="s">
        <v>176</v>
      </c>
      <c r="T21" s="187" t="s">
        <v>176</v>
      </c>
      <c r="U21" s="162">
        <v>0.47699999999999998</v>
      </c>
      <c r="V21" s="162">
        <f>ROUND(E21*U21,2)</f>
        <v>4.4400000000000004</v>
      </c>
      <c r="W21" s="162"/>
      <c r="X21" s="162" t="s">
        <v>177</v>
      </c>
      <c r="Y21" s="162" t="s">
        <v>178</v>
      </c>
      <c r="Z21" s="152"/>
      <c r="AA21" s="152"/>
      <c r="AB21" s="152"/>
      <c r="AC21" s="152"/>
      <c r="AD21" s="152"/>
      <c r="AE21" s="152"/>
      <c r="AF21" s="152"/>
      <c r="AG21" s="152" t="s">
        <v>179</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ht="22.5" outlineLevel="1" x14ac:dyDescent="0.2">
      <c r="A22" s="173">
        <v>8</v>
      </c>
      <c r="B22" s="174" t="s">
        <v>203</v>
      </c>
      <c r="C22" s="189" t="s">
        <v>204</v>
      </c>
      <c r="D22" s="175" t="s">
        <v>174</v>
      </c>
      <c r="E22" s="176">
        <v>6</v>
      </c>
      <c r="F22" s="177"/>
      <c r="G22" s="178">
        <f>ROUND(E22*F22,2)</f>
        <v>0</v>
      </c>
      <c r="H22" s="177"/>
      <c r="I22" s="178">
        <f>ROUND(E22*H22,2)</f>
        <v>0</v>
      </c>
      <c r="J22" s="177"/>
      <c r="K22" s="178">
        <f>ROUND(E22*J22,2)</f>
        <v>0</v>
      </c>
      <c r="L22" s="178">
        <v>21</v>
      </c>
      <c r="M22" s="178">
        <f>G22*(1+L22/100)</f>
        <v>0</v>
      </c>
      <c r="N22" s="176">
        <v>2.5249999999999999</v>
      </c>
      <c r="O22" s="176">
        <f>ROUND(E22*N22,2)</f>
        <v>15.15</v>
      </c>
      <c r="P22" s="176">
        <v>0</v>
      </c>
      <c r="Q22" s="176">
        <f>ROUND(E22*P22,2)</f>
        <v>0</v>
      </c>
      <c r="R22" s="178" t="s">
        <v>199</v>
      </c>
      <c r="S22" s="178" t="s">
        <v>176</v>
      </c>
      <c r="T22" s="179" t="s">
        <v>176</v>
      </c>
      <c r="U22" s="162">
        <v>2.3170000000000002</v>
      </c>
      <c r="V22" s="162">
        <f>ROUND(E22*U22,2)</f>
        <v>13.9</v>
      </c>
      <c r="W22" s="162"/>
      <c r="X22" s="162" t="s">
        <v>177</v>
      </c>
      <c r="Y22" s="162" t="s">
        <v>178</v>
      </c>
      <c r="Z22" s="152"/>
      <c r="AA22" s="152"/>
      <c r="AB22" s="152"/>
      <c r="AC22" s="152"/>
      <c r="AD22" s="152"/>
      <c r="AE22" s="152"/>
      <c r="AF22" s="152"/>
      <c r="AG22" s="152" t="s">
        <v>179</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2" x14ac:dyDescent="0.2">
      <c r="A23" s="159"/>
      <c r="B23" s="160"/>
      <c r="C23" s="251" t="s">
        <v>205</v>
      </c>
      <c r="D23" s="252"/>
      <c r="E23" s="252"/>
      <c r="F23" s="252"/>
      <c r="G23" s="252"/>
      <c r="H23" s="162"/>
      <c r="I23" s="162"/>
      <c r="J23" s="162"/>
      <c r="K23" s="162"/>
      <c r="L23" s="162"/>
      <c r="M23" s="162"/>
      <c r="N23" s="161"/>
      <c r="O23" s="161"/>
      <c r="P23" s="161"/>
      <c r="Q23" s="161"/>
      <c r="R23" s="162"/>
      <c r="S23" s="162"/>
      <c r="T23" s="162"/>
      <c r="U23" s="162"/>
      <c r="V23" s="162"/>
      <c r="W23" s="162"/>
      <c r="X23" s="162"/>
      <c r="Y23" s="162"/>
      <c r="Z23" s="152"/>
      <c r="AA23" s="152"/>
      <c r="AB23" s="152"/>
      <c r="AC23" s="152"/>
      <c r="AD23" s="152"/>
      <c r="AE23" s="152"/>
      <c r="AF23" s="152"/>
      <c r="AG23" s="152" t="s">
        <v>181</v>
      </c>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ht="22.5" outlineLevel="1" x14ac:dyDescent="0.2">
      <c r="A24" s="173">
        <v>9</v>
      </c>
      <c r="B24" s="174" t="s">
        <v>206</v>
      </c>
      <c r="C24" s="189" t="s">
        <v>207</v>
      </c>
      <c r="D24" s="175" t="s">
        <v>192</v>
      </c>
      <c r="E24" s="176">
        <v>0.215</v>
      </c>
      <c r="F24" s="177"/>
      <c r="G24" s="178">
        <f>ROUND(E24*F24,2)</f>
        <v>0</v>
      </c>
      <c r="H24" s="177"/>
      <c r="I24" s="178">
        <f>ROUND(E24*H24,2)</f>
        <v>0</v>
      </c>
      <c r="J24" s="177"/>
      <c r="K24" s="178">
        <f>ROUND(E24*J24,2)</f>
        <v>0</v>
      </c>
      <c r="L24" s="178">
        <v>21</v>
      </c>
      <c r="M24" s="178">
        <f>G24*(1+L24/100)</f>
        <v>0</v>
      </c>
      <c r="N24" s="176">
        <v>1.0662499999999999</v>
      </c>
      <c r="O24" s="176">
        <f>ROUND(E24*N24,2)</f>
        <v>0.23</v>
      </c>
      <c r="P24" s="176">
        <v>0</v>
      </c>
      <c r="Q24" s="176">
        <f>ROUND(E24*P24,2)</f>
        <v>0</v>
      </c>
      <c r="R24" s="178" t="s">
        <v>199</v>
      </c>
      <c r="S24" s="178" t="s">
        <v>176</v>
      </c>
      <c r="T24" s="179" t="s">
        <v>176</v>
      </c>
      <c r="U24" s="162">
        <v>15.231</v>
      </c>
      <c r="V24" s="162">
        <f>ROUND(E24*U24,2)</f>
        <v>3.27</v>
      </c>
      <c r="W24" s="162"/>
      <c r="X24" s="162" t="s">
        <v>177</v>
      </c>
      <c r="Y24" s="162" t="s">
        <v>178</v>
      </c>
      <c r="Z24" s="152"/>
      <c r="AA24" s="152"/>
      <c r="AB24" s="152"/>
      <c r="AC24" s="152"/>
      <c r="AD24" s="152"/>
      <c r="AE24" s="152"/>
      <c r="AF24" s="152"/>
      <c r="AG24" s="152" t="s">
        <v>179</v>
      </c>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2" x14ac:dyDescent="0.2">
      <c r="A25" s="159"/>
      <c r="B25" s="160"/>
      <c r="C25" s="251" t="s">
        <v>208</v>
      </c>
      <c r="D25" s="252"/>
      <c r="E25" s="252"/>
      <c r="F25" s="252"/>
      <c r="G25" s="252"/>
      <c r="H25" s="162"/>
      <c r="I25" s="162"/>
      <c r="J25" s="162"/>
      <c r="K25" s="162"/>
      <c r="L25" s="162"/>
      <c r="M25" s="162"/>
      <c r="N25" s="161"/>
      <c r="O25" s="161"/>
      <c r="P25" s="161"/>
      <c r="Q25" s="161"/>
      <c r="R25" s="162"/>
      <c r="S25" s="162"/>
      <c r="T25" s="162"/>
      <c r="U25" s="162"/>
      <c r="V25" s="162"/>
      <c r="W25" s="162"/>
      <c r="X25" s="162"/>
      <c r="Y25" s="162"/>
      <c r="Z25" s="152"/>
      <c r="AA25" s="152"/>
      <c r="AB25" s="152"/>
      <c r="AC25" s="152"/>
      <c r="AD25" s="152"/>
      <c r="AE25" s="152"/>
      <c r="AF25" s="152"/>
      <c r="AG25" s="152" t="s">
        <v>181</v>
      </c>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73">
        <v>10</v>
      </c>
      <c r="B26" s="174" t="s">
        <v>209</v>
      </c>
      <c r="C26" s="189" t="s">
        <v>210</v>
      </c>
      <c r="D26" s="175" t="s">
        <v>174</v>
      </c>
      <c r="E26" s="176">
        <v>6</v>
      </c>
      <c r="F26" s="177"/>
      <c r="G26" s="178">
        <f>ROUND(E26*F26,2)</f>
        <v>0</v>
      </c>
      <c r="H26" s="177"/>
      <c r="I26" s="178">
        <f>ROUND(E26*H26,2)</f>
        <v>0</v>
      </c>
      <c r="J26" s="177"/>
      <c r="K26" s="178">
        <f>ROUND(E26*J26,2)</f>
        <v>0</v>
      </c>
      <c r="L26" s="178">
        <v>21</v>
      </c>
      <c r="M26" s="178">
        <f>G26*(1+L26/100)</f>
        <v>0</v>
      </c>
      <c r="N26" s="176">
        <v>1.837</v>
      </c>
      <c r="O26" s="176">
        <f>ROUND(E26*N26,2)</f>
        <v>11.02</v>
      </c>
      <c r="P26" s="176">
        <v>0</v>
      </c>
      <c r="Q26" s="176">
        <f>ROUND(E26*P26,2)</f>
        <v>0</v>
      </c>
      <c r="R26" s="178" t="s">
        <v>199</v>
      </c>
      <c r="S26" s="178" t="s">
        <v>176</v>
      </c>
      <c r="T26" s="179" t="s">
        <v>176</v>
      </c>
      <c r="U26" s="162">
        <v>1.8360000000000001</v>
      </c>
      <c r="V26" s="162">
        <f>ROUND(E26*U26,2)</f>
        <v>11.02</v>
      </c>
      <c r="W26" s="162"/>
      <c r="X26" s="162" t="s">
        <v>177</v>
      </c>
      <c r="Y26" s="162" t="s">
        <v>178</v>
      </c>
      <c r="Z26" s="152"/>
      <c r="AA26" s="152"/>
      <c r="AB26" s="152"/>
      <c r="AC26" s="152"/>
      <c r="AD26" s="152"/>
      <c r="AE26" s="152"/>
      <c r="AF26" s="152"/>
      <c r="AG26" s="152" t="s">
        <v>179</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2" x14ac:dyDescent="0.2">
      <c r="A27" s="159"/>
      <c r="B27" s="160"/>
      <c r="C27" s="251" t="s">
        <v>211</v>
      </c>
      <c r="D27" s="252"/>
      <c r="E27" s="252"/>
      <c r="F27" s="252"/>
      <c r="G27" s="252"/>
      <c r="H27" s="162"/>
      <c r="I27" s="162"/>
      <c r="J27" s="162"/>
      <c r="K27" s="162"/>
      <c r="L27" s="162"/>
      <c r="M27" s="162"/>
      <c r="N27" s="161"/>
      <c r="O27" s="161"/>
      <c r="P27" s="161"/>
      <c r="Q27" s="161"/>
      <c r="R27" s="162"/>
      <c r="S27" s="162"/>
      <c r="T27" s="162"/>
      <c r="U27" s="162"/>
      <c r="V27" s="162"/>
      <c r="W27" s="162"/>
      <c r="X27" s="162"/>
      <c r="Y27" s="162"/>
      <c r="Z27" s="152"/>
      <c r="AA27" s="152"/>
      <c r="AB27" s="152"/>
      <c r="AC27" s="152"/>
      <c r="AD27" s="152"/>
      <c r="AE27" s="152"/>
      <c r="AF27" s="152"/>
      <c r="AG27" s="152" t="s">
        <v>181</v>
      </c>
      <c r="AH27" s="152"/>
      <c r="AI27" s="152"/>
      <c r="AJ27" s="152"/>
      <c r="AK27" s="152"/>
      <c r="AL27" s="152"/>
      <c r="AM27" s="152"/>
      <c r="AN27" s="152"/>
      <c r="AO27" s="152"/>
      <c r="AP27" s="152"/>
      <c r="AQ27" s="152"/>
      <c r="AR27" s="152"/>
      <c r="AS27" s="152"/>
      <c r="AT27" s="152"/>
      <c r="AU27" s="152"/>
      <c r="AV27" s="152"/>
      <c r="AW27" s="152"/>
      <c r="AX27" s="152"/>
      <c r="AY27" s="152"/>
      <c r="AZ27" s="152"/>
      <c r="BA27" s="180" t="str">
        <f>C27</f>
        <v>pod mazaniny a dlažby, popř. na plochých střechách, vodorovný nebo ve spádu, s udusáním a urovnáním povrchu,</v>
      </c>
      <c r="BB27" s="152"/>
      <c r="BC27" s="152"/>
      <c r="BD27" s="152"/>
      <c r="BE27" s="152"/>
      <c r="BF27" s="152"/>
      <c r="BG27" s="152"/>
      <c r="BH27" s="152"/>
    </row>
    <row r="28" spans="1:60" ht="22.5" outlineLevel="1" x14ac:dyDescent="0.2">
      <c r="A28" s="181">
        <v>11</v>
      </c>
      <c r="B28" s="182" t="s">
        <v>212</v>
      </c>
      <c r="C28" s="190" t="s">
        <v>213</v>
      </c>
      <c r="D28" s="183" t="s">
        <v>198</v>
      </c>
      <c r="E28" s="184">
        <v>50.5</v>
      </c>
      <c r="F28" s="185"/>
      <c r="G28" s="186">
        <f>ROUND(E28*F28,2)</f>
        <v>0</v>
      </c>
      <c r="H28" s="185"/>
      <c r="I28" s="186">
        <f>ROUND(E28*H28,2)</f>
        <v>0</v>
      </c>
      <c r="J28" s="185"/>
      <c r="K28" s="186">
        <f>ROUND(E28*J28,2)</f>
        <v>0</v>
      </c>
      <c r="L28" s="186">
        <v>21</v>
      </c>
      <c r="M28" s="186">
        <f>G28*(1+L28/100)</f>
        <v>0</v>
      </c>
      <c r="N28" s="184">
        <v>2.1900000000000001E-3</v>
      </c>
      <c r="O28" s="184">
        <f>ROUND(E28*N28,2)</f>
        <v>0.11</v>
      </c>
      <c r="P28" s="184">
        <v>0</v>
      </c>
      <c r="Q28" s="184">
        <f>ROUND(E28*P28,2)</f>
        <v>0</v>
      </c>
      <c r="R28" s="186" t="s">
        <v>214</v>
      </c>
      <c r="S28" s="186" t="s">
        <v>176</v>
      </c>
      <c r="T28" s="187" t="s">
        <v>176</v>
      </c>
      <c r="U28" s="162">
        <v>0.36</v>
      </c>
      <c r="V28" s="162">
        <f>ROUND(E28*U28,2)</f>
        <v>18.18</v>
      </c>
      <c r="W28" s="162"/>
      <c r="X28" s="162" t="s">
        <v>177</v>
      </c>
      <c r="Y28" s="162" t="s">
        <v>178</v>
      </c>
      <c r="Z28" s="152"/>
      <c r="AA28" s="152"/>
      <c r="AB28" s="152"/>
      <c r="AC28" s="152"/>
      <c r="AD28" s="152"/>
      <c r="AE28" s="152"/>
      <c r="AF28" s="152"/>
      <c r="AG28" s="152" t="s">
        <v>179</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ht="22.5" outlineLevel="1" x14ac:dyDescent="0.2">
      <c r="A29" s="181">
        <v>12</v>
      </c>
      <c r="B29" s="182" t="s">
        <v>215</v>
      </c>
      <c r="C29" s="190" t="s">
        <v>216</v>
      </c>
      <c r="D29" s="183" t="s">
        <v>217</v>
      </c>
      <c r="E29" s="184">
        <v>30</v>
      </c>
      <c r="F29" s="185"/>
      <c r="G29" s="186">
        <f>ROUND(E29*F29,2)</f>
        <v>0</v>
      </c>
      <c r="H29" s="185"/>
      <c r="I29" s="186">
        <f>ROUND(E29*H29,2)</f>
        <v>0</v>
      </c>
      <c r="J29" s="185"/>
      <c r="K29" s="186">
        <f>ROUND(E29*J29,2)</f>
        <v>0</v>
      </c>
      <c r="L29" s="186">
        <v>21</v>
      </c>
      <c r="M29" s="186">
        <f>G29*(1+L29/100)</f>
        <v>0</v>
      </c>
      <c r="N29" s="184">
        <v>9.8999999999999999E-4</v>
      </c>
      <c r="O29" s="184">
        <f>ROUND(E29*N29,2)</f>
        <v>0.03</v>
      </c>
      <c r="P29" s="184">
        <v>0</v>
      </c>
      <c r="Q29" s="184">
        <f>ROUND(E29*P29,2)</f>
        <v>0</v>
      </c>
      <c r="R29" s="186" t="s">
        <v>137</v>
      </c>
      <c r="S29" s="186" t="s">
        <v>176</v>
      </c>
      <c r="T29" s="187" t="s">
        <v>176</v>
      </c>
      <c r="U29" s="162">
        <v>0.13</v>
      </c>
      <c r="V29" s="162">
        <f>ROUND(E29*U29,2)</f>
        <v>3.9</v>
      </c>
      <c r="W29" s="162"/>
      <c r="X29" s="162" t="s">
        <v>177</v>
      </c>
      <c r="Y29" s="162" t="s">
        <v>178</v>
      </c>
      <c r="Z29" s="152"/>
      <c r="AA29" s="152"/>
      <c r="AB29" s="152"/>
      <c r="AC29" s="152"/>
      <c r="AD29" s="152"/>
      <c r="AE29" s="152"/>
      <c r="AF29" s="152"/>
      <c r="AG29" s="152" t="s">
        <v>179</v>
      </c>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x14ac:dyDescent="0.2">
      <c r="A30" s="166" t="s">
        <v>170</v>
      </c>
      <c r="B30" s="167" t="s">
        <v>65</v>
      </c>
      <c r="C30" s="188" t="s">
        <v>808</v>
      </c>
      <c r="D30" s="168"/>
      <c r="E30" s="169"/>
      <c r="F30" s="170"/>
      <c r="G30" s="170">
        <f>SUMIF(AG31:AG52,"&lt;&gt;NOR",G31:G52)</f>
        <v>0</v>
      </c>
      <c r="H30" s="170"/>
      <c r="I30" s="170">
        <f>SUM(I31:I52)</f>
        <v>0</v>
      </c>
      <c r="J30" s="170"/>
      <c r="K30" s="170">
        <f>SUM(K31:K52)</f>
        <v>0</v>
      </c>
      <c r="L30" s="170"/>
      <c r="M30" s="170">
        <f>SUM(M31:M52)</f>
        <v>0</v>
      </c>
      <c r="N30" s="169"/>
      <c r="O30" s="169">
        <f>SUM(O31:O52)</f>
        <v>27.349999999999998</v>
      </c>
      <c r="P30" s="169"/>
      <c r="Q30" s="169">
        <f>SUM(Q31:Q52)</f>
        <v>0</v>
      </c>
      <c r="R30" s="170"/>
      <c r="S30" s="170"/>
      <c r="T30" s="171"/>
      <c r="U30" s="165"/>
      <c r="V30" s="165">
        <f>SUM(V31:V52)</f>
        <v>207.75999999999996</v>
      </c>
      <c r="W30" s="165"/>
      <c r="X30" s="165"/>
      <c r="Y30" s="165"/>
      <c r="AG30" t="s">
        <v>171</v>
      </c>
    </row>
    <row r="31" spans="1:60" outlineLevel="1" x14ac:dyDescent="0.2">
      <c r="A31" s="173">
        <v>13</v>
      </c>
      <c r="B31" s="174" t="s">
        <v>218</v>
      </c>
      <c r="C31" s="189" t="s">
        <v>219</v>
      </c>
      <c r="D31" s="175" t="s">
        <v>174</v>
      </c>
      <c r="E31" s="176">
        <v>8</v>
      </c>
      <c r="F31" s="261"/>
      <c r="G31" s="178">
        <f>ROUND(E31*F31,2)</f>
        <v>0</v>
      </c>
      <c r="H31" s="177"/>
      <c r="I31" s="178">
        <f>ROUND(E31*H31,2)</f>
        <v>0</v>
      </c>
      <c r="J31" s="177"/>
      <c r="K31" s="178">
        <f>ROUND(E31*J31,2)</f>
        <v>0</v>
      </c>
      <c r="L31" s="178">
        <v>21</v>
      </c>
      <c r="M31" s="178">
        <f>G31*(1+L31/100)</f>
        <v>0</v>
      </c>
      <c r="N31" s="176">
        <v>0</v>
      </c>
      <c r="O31" s="176">
        <f>ROUND(E31*N31,2)</f>
        <v>0</v>
      </c>
      <c r="P31" s="176">
        <v>0</v>
      </c>
      <c r="Q31" s="176">
        <f>ROUND(E31*P31,2)</f>
        <v>0</v>
      </c>
      <c r="R31" s="178" t="s">
        <v>175</v>
      </c>
      <c r="S31" s="178" t="s">
        <v>176</v>
      </c>
      <c r="T31" s="179" t="s">
        <v>176</v>
      </c>
      <c r="U31" s="162">
        <v>2.335</v>
      </c>
      <c r="V31" s="162">
        <f>ROUND(E31*U31,2)</f>
        <v>18.68</v>
      </c>
      <c r="W31" s="162"/>
      <c r="X31" s="162" t="s">
        <v>177</v>
      </c>
      <c r="Y31" s="162" t="s">
        <v>178</v>
      </c>
      <c r="Z31" s="152"/>
      <c r="AA31" s="152"/>
      <c r="AB31" s="152"/>
      <c r="AC31" s="152"/>
      <c r="AD31" s="152"/>
      <c r="AE31" s="152"/>
      <c r="AF31" s="152"/>
      <c r="AG31" s="152" t="s">
        <v>179</v>
      </c>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2" x14ac:dyDescent="0.2">
      <c r="A32" s="159"/>
      <c r="B32" s="160"/>
      <c r="C32" s="251" t="s">
        <v>220</v>
      </c>
      <c r="D32" s="252"/>
      <c r="E32" s="252"/>
      <c r="F32" s="252"/>
      <c r="G32" s="252"/>
      <c r="H32" s="162"/>
      <c r="I32" s="162"/>
      <c r="J32" s="162"/>
      <c r="K32" s="162"/>
      <c r="L32" s="162"/>
      <c r="M32" s="162"/>
      <c r="N32" s="161"/>
      <c r="O32" s="161"/>
      <c r="P32" s="161"/>
      <c r="Q32" s="161"/>
      <c r="R32" s="162"/>
      <c r="S32" s="162"/>
      <c r="T32" s="162"/>
      <c r="U32" s="162"/>
      <c r="V32" s="162"/>
      <c r="W32" s="162"/>
      <c r="X32" s="162"/>
      <c r="Y32" s="162"/>
      <c r="Z32" s="152"/>
      <c r="AA32" s="152"/>
      <c r="AB32" s="152"/>
      <c r="AC32" s="152"/>
      <c r="AD32" s="152"/>
      <c r="AE32" s="152"/>
      <c r="AF32" s="152"/>
      <c r="AG32" s="152" t="s">
        <v>181</v>
      </c>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ht="22.5" outlineLevel="1" x14ac:dyDescent="0.2">
      <c r="A33" s="173">
        <v>14</v>
      </c>
      <c r="B33" s="174" t="s">
        <v>221</v>
      </c>
      <c r="C33" s="189" t="s">
        <v>222</v>
      </c>
      <c r="D33" s="175" t="s">
        <v>198</v>
      </c>
      <c r="E33" s="176">
        <v>5.36</v>
      </c>
      <c r="F33" s="261"/>
      <c r="G33" s="178">
        <f>ROUND(E33*F33,2)</f>
        <v>0</v>
      </c>
      <c r="H33" s="177"/>
      <c r="I33" s="178">
        <f>ROUND(E33*H33,2)</f>
        <v>0</v>
      </c>
      <c r="J33" s="177"/>
      <c r="K33" s="178">
        <f>ROUND(E33*J33,2)</f>
        <v>0</v>
      </c>
      <c r="L33" s="178">
        <v>21</v>
      </c>
      <c r="M33" s="178">
        <f>G33*(1+L33/100)</f>
        <v>0</v>
      </c>
      <c r="N33" s="176">
        <v>0.74</v>
      </c>
      <c r="O33" s="176">
        <f>ROUND(E33*N33,2)</f>
        <v>3.97</v>
      </c>
      <c r="P33" s="176">
        <v>0</v>
      </c>
      <c r="Q33" s="176">
        <f>ROUND(E33*P33,2)</f>
        <v>0</v>
      </c>
      <c r="R33" s="178" t="s">
        <v>199</v>
      </c>
      <c r="S33" s="178" t="s">
        <v>176</v>
      </c>
      <c r="T33" s="179" t="s">
        <v>176</v>
      </c>
      <c r="U33" s="162">
        <v>1.1000000000000001</v>
      </c>
      <c r="V33" s="162">
        <f>ROUND(E33*U33,2)</f>
        <v>5.9</v>
      </c>
      <c r="W33" s="162"/>
      <c r="X33" s="162" t="s">
        <v>177</v>
      </c>
      <c r="Y33" s="162" t="s">
        <v>178</v>
      </c>
      <c r="Z33" s="152"/>
      <c r="AA33" s="152"/>
      <c r="AB33" s="152"/>
      <c r="AC33" s="152"/>
      <c r="AD33" s="152"/>
      <c r="AE33" s="152"/>
      <c r="AF33" s="152"/>
      <c r="AG33" s="152" t="s">
        <v>179</v>
      </c>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2" x14ac:dyDescent="0.2">
      <c r="A34" s="159"/>
      <c r="B34" s="160"/>
      <c r="C34" s="251" t="s">
        <v>200</v>
      </c>
      <c r="D34" s="252"/>
      <c r="E34" s="252"/>
      <c r="F34" s="252"/>
      <c r="G34" s="252"/>
      <c r="H34" s="162"/>
      <c r="I34" s="162"/>
      <c r="J34" s="162"/>
      <c r="K34" s="162"/>
      <c r="L34" s="162"/>
      <c r="M34" s="162"/>
      <c r="N34" s="161"/>
      <c r="O34" s="161"/>
      <c r="P34" s="161"/>
      <c r="Q34" s="161"/>
      <c r="R34" s="162"/>
      <c r="S34" s="162"/>
      <c r="T34" s="162"/>
      <c r="U34" s="162"/>
      <c r="V34" s="162"/>
      <c r="W34" s="162"/>
      <c r="X34" s="162"/>
      <c r="Y34" s="162"/>
      <c r="Z34" s="152"/>
      <c r="AA34" s="152"/>
      <c r="AB34" s="152"/>
      <c r="AC34" s="152"/>
      <c r="AD34" s="152"/>
      <c r="AE34" s="152"/>
      <c r="AF34" s="152"/>
      <c r="AG34" s="152" t="s">
        <v>181</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ht="22.5" outlineLevel="1" x14ac:dyDescent="0.2">
      <c r="A35" s="181">
        <v>15</v>
      </c>
      <c r="B35" s="182" t="s">
        <v>201</v>
      </c>
      <c r="C35" s="190" t="s">
        <v>202</v>
      </c>
      <c r="D35" s="183" t="s">
        <v>174</v>
      </c>
      <c r="E35" s="184">
        <v>3.375</v>
      </c>
      <c r="F35" s="260"/>
      <c r="G35" s="186">
        <f t="shared" ref="G35:G43" si="0">ROUND(E35*F35,2)</f>
        <v>0</v>
      </c>
      <c r="H35" s="185"/>
      <c r="I35" s="186">
        <f t="shared" ref="I35:I43" si="1">ROUND(E35*H35,2)</f>
        <v>0</v>
      </c>
      <c r="J35" s="185"/>
      <c r="K35" s="186">
        <f t="shared" ref="K35:K43" si="2">ROUND(E35*J35,2)</f>
        <v>0</v>
      </c>
      <c r="L35" s="186">
        <v>21</v>
      </c>
      <c r="M35" s="186">
        <f t="shared" ref="M35:M43" si="3">G35*(1+L35/100)</f>
        <v>0</v>
      </c>
      <c r="N35" s="184">
        <v>2.5249999999999999</v>
      </c>
      <c r="O35" s="184">
        <f t="shared" ref="O35:O43" si="4">ROUND(E35*N35,2)</f>
        <v>8.52</v>
      </c>
      <c r="P35" s="184">
        <v>0</v>
      </c>
      <c r="Q35" s="184">
        <f t="shared" ref="Q35:Q43" si="5">ROUND(E35*P35,2)</f>
        <v>0</v>
      </c>
      <c r="R35" s="186" t="s">
        <v>199</v>
      </c>
      <c r="S35" s="186" t="s">
        <v>176</v>
      </c>
      <c r="T35" s="187" t="s">
        <v>176</v>
      </c>
      <c r="U35" s="162">
        <v>0.47699999999999998</v>
      </c>
      <c r="V35" s="162">
        <f t="shared" ref="V35:V43" si="6">ROUND(E35*U35,2)</f>
        <v>1.61</v>
      </c>
      <c r="W35" s="162"/>
      <c r="X35" s="162" t="s">
        <v>177</v>
      </c>
      <c r="Y35" s="162" t="s">
        <v>178</v>
      </c>
      <c r="Z35" s="152"/>
      <c r="AA35" s="152"/>
      <c r="AB35" s="152"/>
      <c r="AC35" s="152"/>
      <c r="AD35" s="152"/>
      <c r="AE35" s="152"/>
      <c r="AF35" s="152"/>
      <c r="AG35" s="152" t="s">
        <v>179</v>
      </c>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ht="22.5" outlineLevel="1" x14ac:dyDescent="0.2">
      <c r="A36" s="181">
        <v>16</v>
      </c>
      <c r="B36" s="182" t="s">
        <v>223</v>
      </c>
      <c r="C36" s="190" t="s">
        <v>224</v>
      </c>
      <c r="D36" s="183" t="s">
        <v>174</v>
      </c>
      <c r="E36" s="184">
        <v>0.57599999999999996</v>
      </c>
      <c r="F36" s="260"/>
      <c r="G36" s="186">
        <f t="shared" si="0"/>
        <v>0</v>
      </c>
      <c r="H36" s="185"/>
      <c r="I36" s="186">
        <f t="shared" si="1"/>
        <v>0</v>
      </c>
      <c r="J36" s="185"/>
      <c r="K36" s="186">
        <f t="shared" si="2"/>
        <v>0</v>
      </c>
      <c r="L36" s="186">
        <v>21</v>
      </c>
      <c r="M36" s="186">
        <f t="shared" si="3"/>
        <v>0</v>
      </c>
      <c r="N36" s="184">
        <v>2.5249999999999999</v>
      </c>
      <c r="O36" s="184">
        <f t="shared" si="4"/>
        <v>1.45</v>
      </c>
      <c r="P36" s="184">
        <v>0</v>
      </c>
      <c r="Q36" s="184">
        <f t="shared" si="5"/>
        <v>0</v>
      </c>
      <c r="R36" s="186" t="s">
        <v>199</v>
      </c>
      <c r="S36" s="186" t="s">
        <v>176</v>
      </c>
      <c r="T36" s="187" t="s">
        <v>176</v>
      </c>
      <c r="U36" s="162">
        <v>0.47699999999999998</v>
      </c>
      <c r="V36" s="162">
        <f t="shared" si="6"/>
        <v>0.27</v>
      </c>
      <c r="W36" s="162"/>
      <c r="X36" s="162" t="s">
        <v>177</v>
      </c>
      <c r="Y36" s="162" t="s">
        <v>178</v>
      </c>
      <c r="Z36" s="152"/>
      <c r="AA36" s="152"/>
      <c r="AB36" s="152"/>
      <c r="AC36" s="152"/>
      <c r="AD36" s="152"/>
      <c r="AE36" s="152"/>
      <c r="AF36" s="152"/>
      <c r="AG36" s="152" t="s">
        <v>179</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ht="33.75" outlineLevel="1" x14ac:dyDescent="0.2">
      <c r="A37" s="181">
        <v>17</v>
      </c>
      <c r="B37" s="182" t="s">
        <v>225</v>
      </c>
      <c r="C37" s="190" t="s">
        <v>226</v>
      </c>
      <c r="D37" s="183" t="s">
        <v>217</v>
      </c>
      <c r="E37" s="184">
        <v>137</v>
      </c>
      <c r="F37" s="260"/>
      <c r="G37" s="186">
        <f t="shared" si="0"/>
        <v>0</v>
      </c>
      <c r="H37" s="185"/>
      <c r="I37" s="186">
        <f t="shared" si="1"/>
        <v>0</v>
      </c>
      <c r="J37" s="185"/>
      <c r="K37" s="186">
        <f t="shared" si="2"/>
        <v>0</v>
      </c>
      <c r="L37" s="186">
        <v>21</v>
      </c>
      <c r="M37" s="186">
        <f t="shared" si="3"/>
        <v>0</v>
      </c>
      <c r="N37" s="184">
        <v>9.8999999999999999E-4</v>
      </c>
      <c r="O37" s="184">
        <f t="shared" si="4"/>
        <v>0.14000000000000001</v>
      </c>
      <c r="P37" s="184">
        <v>0</v>
      </c>
      <c r="Q37" s="184">
        <f t="shared" si="5"/>
        <v>0</v>
      </c>
      <c r="R37" s="186" t="s">
        <v>227</v>
      </c>
      <c r="S37" s="186" t="s">
        <v>176</v>
      </c>
      <c r="T37" s="187" t="s">
        <v>176</v>
      </c>
      <c r="U37" s="162">
        <v>0.45300000000000001</v>
      </c>
      <c r="V37" s="162">
        <f t="shared" si="6"/>
        <v>62.06</v>
      </c>
      <c r="W37" s="162"/>
      <c r="X37" s="162" t="s">
        <v>177</v>
      </c>
      <c r="Y37" s="162" t="s">
        <v>178</v>
      </c>
      <c r="Z37" s="152"/>
      <c r="AA37" s="152"/>
      <c r="AB37" s="152"/>
      <c r="AC37" s="152"/>
      <c r="AD37" s="152"/>
      <c r="AE37" s="152"/>
      <c r="AF37" s="152"/>
      <c r="AG37" s="152" t="s">
        <v>179</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81">
        <v>18</v>
      </c>
      <c r="B38" s="182" t="s">
        <v>228</v>
      </c>
      <c r="C38" s="190" t="s">
        <v>229</v>
      </c>
      <c r="D38" s="183" t="s">
        <v>174</v>
      </c>
      <c r="E38" s="184">
        <v>2.65</v>
      </c>
      <c r="F38" s="260"/>
      <c r="G38" s="186">
        <f t="shared" si="0"/>
        <v>0</v>
      </c>
      <c r="H38" s="185"/>
      <c r="I38" s="186">
        <f t="shared" si="1"/>
        <v>0</v>
      </c>
      <c r="J38" s="185"/>
      <c r="K38" s="186">
        <f t="shared" si="2"/>
        <v>0</v>
      </c>
      <c r="L38" s="186">
        <v>21</v>
      </c>
      <c r="M38" s="186">
        <f t="shared" si="3"/>
        <v>0</v>
      </c>
      <c r="N38" s="184">
        <v>2.3570000000000001E-2</v>
      </c>
      <c r="O38" s="184">
        <f t="shared" si="4"/>
        <v>0.06</v>
      </c>
      <c r="P38" s="184">
        <v>0</v>
      </c>
      <c r="Q38" s="184">
        <f t="shared" si="5"/>
        <v>0</v>
      </c>
      <c r="R38" s="186" t="s">
        <v>227</v>
      </c>
      <c r="S38" s="186" t="s">
        <v>176</v>
      </c>
      <c r="T38" s="187" t="s">
        <v>176</v>
      </c>
      <c r="U38" s="162">
        <v>0</v>
      </c>
      <c r="V38" s="162">
        <f t="shared" si="6"/>
        <v>0</v>
      </c>
      <c r="W38" s="162"/>
      <c r="X38" s="162" t="s">
        <v>177</v>
      </c>
      <c r="Y38" s="162" t="s">
        <v>178</v>
      </c>
      <c r="Z38" s="152"/>
      <c r="AA38" s="152"/>
      <c r="AB38" s="152"/>
      <c r="AC38" s="152"/>
      <c r="AD38" s="152"/>
      <c r="AE38" s="152"/>
      <c r="AF38" s="152"/>
      <c r="AG38" s="152" t="s">
        <v>179</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ht="22.5" outlineLevel="1" x14ac:dyDescent="0.2">
      <c r="A39" s="181">
        <v>19</v>
      </c>
      <c r="B39" s="182" t="s">
        <v>230</v>
      </c>
      <c r="C39" s="190" t="s">
        <v>231</v>
      </c>
      <c r="D39" s="183" t="s">
        <v>217</v>
      </c>
      <c r="E39" s="184">
        <v>13.5</v>
      </c>
      <c r="F39" s="260"/>
      <c r="G39" s="186">
        <f t="shared" si="0"/>
        <v>0</v>
      </c>
      <c r="H39" s="185"/>
      <c r="I39" s="186">
        <f t="shared" si="1"/>
        <v>0</v>
      </c>
      <c r="J39" s="185"/>
      <c r="K39" s="186">
        <f t="shared" si="2"/>
        <v>0</v>
      </c>
      <c r="L39" s="186">
        <v>21</v>
      </c>
      <c r="M39" s="186">
        <f t="shared" si="3"/>
        <v>0</v>
      </c>
      <c r="N39" s="184">
        <v>2.49E-3</v>
      </c>
      <c r="O39" s="184">
        <f t="shared" si="4"/>
        <v>0.03</v>
      </c>
      <c r="P39" s="184">
        <v>0</v>
      </c>
      <c r="Q39" s="184">
        <f t="shared" si="5"/>
        <v>0</v>
      </c>
      <c r="R39" s="186" t="s">
        <v>232</v>
      </c>
      <c r="S39" s="186" t="s">
        <v>176</v>
      </c>
      <c r="T39" s="187" t="s">
        <v>176</v>
      </c>
      <c r="U39" s="162">
        <v>0.53188000000000002</v>
      </c>
      <c r="V39" s="162">
        <f t="shared" si="6"/>
        <v>7.18</v>
      </c>
      <c r="W39" s="162"/>
      <c r="X39" s="162" t="s">
        <v>177</v>
      </c>
      <c r="Y39" s="162" t="s">
        <v>178</v>
      </c>
      <c r="Z39" s="152"/>
      <c r="AA39" s="152"/>
      <c r="AB39" s="152"/>
      <c r="AC39" s="152"/>
      <c r="AD39" s="152"/>
      <c r="AE39" s="152"/>
      <c r="AF39" s="152"/>
      <c r="AG39" s="152" t="s">
        <v>179</v>
      </c>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ht="22.5" outlineLevel="1" x14ac:dyDescent="0.2">
      <c r="A40" s="181">
        <v>20</v>
      </c>
      <c r="B40" s="182" t="s">
        <v>233</v>
      </c>
      <c r="C40" s="190" t="s">
        <v>234</v>
      </c>
      <c r="D40" s="183" t="s">
        <v>217</v>
      </c>
      <c r="E40" s="184">
        <v>10</v>
      </c>
      <c r="F40" s="260"/>
      <c r="G40" s="186">
        <f t="shared" si="0"/>
        <v>0</v>
      </c>
      <c r="H40" s="185"/>
      <c r="I40" s="186">
        <f t="shared" si="1"/>
        <v>0</v>
      </c>
      <c r="J40" s="185"/>
      <c r="K40" s="186">
        <f t="shared" si="2"/>
        <v>0</v>
      </c>
      <c r="L40" s="186">
        <v>21</v>
      </c>
      <c r="M40" s="186">
        <f t="shared" si="3"/>
        <v>0</v>
      </c>
      <c r="N40" s="184">
        <v>2.5000000000000001E-3</v>
      </c>
      <c r="O40" s="184">
        <f t="shared" si="4"/>
        <v>0.03</v>
      </c>
      <c r="P40" s="184">
        <v>0</v>
      </c>
      <c r="Q40" s="184">
        <f t="shared" si="5"/>
        <v>0</v>
      </c>
      <c r="R40" s="186" t="s">
        <v>232</v>
      </c>
      <c r="S40" s="186" t="s">
        <v>176</v>
      </c>
      <c r="T40" s="187" t="s">
        <v>176</v>
      </c>
      <c r="U40" s="162">
        <v>0.55184999999999995</v>
      </c>
      <c r="V40" s="162">
        <f t="shared" si="6"/>
        <v>5.52</v>
      </c>
      <c r="W40" s="162"/>
      <c r="X40" s="162" t="s">
        <v>177</v>
      </c>
      <c r="Y40" s="162" t="s">
        <v>178</v>
      </c>
      <c r="Z40" s="152"/>
      <c r="AA40" s="152"/>
      <c r="AB40" s="152"/>
      <c r="AC40" s="152"/>
      <c r="AD40" s="152"/>
      <c r="AE40" s="152"/>
      <c r="AF40" s="152"/>
      <c r="AG40" s="152" t="s">
        <v>179</v>
      </c>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ht="33.75" outlineLevel="1" x14ac:dyDescent="0.2">
      <c r="A41" s="181">
        <v>21</v>
      </c>
      <c r="B41" s="182" t="s">
        <v>235</v>
      </c>
      <c r="C41" s="190" t="s">
        <v>236</v>
      </c>
      <c r="D41" s="183" t="s">
        <v>217</v>
      </c>
      <c r="E41" s="184">
        <v>3</v>
      </c>
      <c r="F41" s="260"/>
      <c r="G41" s="186">
        <f t="shared" si="0"/>
        <v>0</v>
      </c>
      <c r="H41" s="185"/>
      <c r="I41" s="186">
        <f t="shared" si="1"/>
        <v>0</v>
      </c>
      <c r="J41" s="185"/>
      <c r="K41" s="186">
        <f t="shared" si="2"/>
        <v>0</v>
      </c>
      <c r="L41" s="186">
        <v>21</v>
      </c>
      <c r="M41" s="186">
        <f t="shared" si="3"/>
        <v>0</v>
      </c>
      <c r="N41" s="184">
        <v>2.63E-3</v>
      </c>
      <c r="O41" s="184">
        <f t="shared" si="4"/>
        <v>0.01</v>
      </c>
      <c r="P41" s="184">
        <v>0</v>
      </c>
      <c r="Q41" s="184">
        <f t="shared" si="5"/>
        <v>0</v>
      </c>
      <c r="R41" s="186" t="s">
        <v>232</v>
      </c>
      <c r="S41" s="186" t="s">
        <v>176</v>
      </c>
      <c r="T41" s="187" t="s">
        <v>176</v>
      </c>
      <c r="U41" s="162">
        <v>0.54305000000000003</v>
      </c>
      <c r="V41" s="162">
        <f t="shared" si="6"/>
        <v>1.63</v>
      </c>
      <c r="W41" s="162"/>
      <c r="X41" s="162" t="s">
        <v>177</v>
      </c>
      <c r="Y41" s="162" t="s">
        <v>178</v>
      </c>
      <c r="Z41" s="152"/>
      <c r="AA41" s="152"/>
      <c r="AB41" s="152"/>
      <c r="AC41" s="152"/>
      <c r="AD41" s="152"/>
      <c r="AE41" s="152"/>
      <c r="AF41" s="152"/>
      <c r="AG41" s="152" t="s">
        <v>179</v>
      </c>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81">
        <v>22</v>
      </c>
      <c r="B42" s="182" t="s">
        <v>237</v>
      </c>
      <c r="C42" s="190" t="s">
        <v>238</v>
      </c>
      <c r="D42" s="183" t="s">
        <v>198</v>
      </c>
      <c r="E42" s="184">
        <v>60</v>
      </c>
      <c r="F42" s="260"/>
      <c r="G42" s="186">
        <f t="shared" si="0"/>
        <v>0</v>
      </c>
      <c r="H42" s="185"/>
      <c r="I42" s="186">
        <f t="shared" si="1"/>
        <v>0</v>
      </c>
      <c r="J42" s="185"/>
      <c r="K42" s="186">
        <f t="shared" si="2"/>
        <v>0</v>
      </c>
      <c r="L42" s="186">
        <v>21</v>
      </c>
      <c r="M42" s="186">
        <f t="shared" si="3"/>
        <v>0</v>
      </c>
      <c r="N42" s="184">
        <v>7.1000000000000002E-4</v>
      </c>
      <c r="O42" s="184">
        <f t="shared" si="4"/>
        <v>0.04</v>
      </c>
      <c r="P42" s="184">
        <v>0</v>
      </c>
      <c r="Q42" s="184">
        <f t="shared" si="5"/>
        <v>0</v>
      </c>
      <c r="R42" s="186" t="s">
        <v>239</v>
      </c>
      <c r="S42" s="186" t="s">
        <v>176</v>
      </c>
      <c r="T42" s="187" t="s">
        <v>176</v>
      </c>
      <c r="U42" s="162">
        <v>0.51700000000000002</v>
      </c>
      <c r="V42" s="162">
        <f t="shared" si="6"/>
        <v>31.02</v>
      </c>
      <c r="W42" s="162"/>
      <c r="X42" s="162" t="s">
        <v>177</v>
      </c>
      <c r="Y42" s="162" t="s">
        <v>178</v>
      </c>
      <c r="Z42" s="152"/>
      <c r="AA42" s="152"/>
      <c r="AB42" s="152"/>
      <c r="AC42" s="152"/>
      <c r="AD42" s="152"/>
      <c r="AE42" s="152"/>
      <c r="AF42" s="152"/>
      <c r="AG42" s="152" t="s">
        <v>179</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73">
        <v>23</v>
      </c>
      <c r="B43" s="174" t="s">
        <v>240</v>
      </c>
      <c r="C43" s="189" t="s">
        <v>241</v>
      </c>
      <c r="D43" s="175" t="s">
        <v>198</v>
      </c>
      <c r="E43" s="176">
        <v>80</v>
      </c>
      <c r="F43" s="261"/>
      <c r="G43" s="178">
        <f t="shared" si="0"/>
        <v>0</v>
      </c>
      <c r="H43" s="177"/>
      <c r="I43" s="178">
        <f t="shared" si="1"/>
        <v>0</v>
      </c>
      <c r="J43" s="177"/>
      <c r="K43" s="178">
        <f t="shared" si="2"/>
        <v>0</v>
      </c>
      <c r="L43" s="178">
        <v>21</v>
      </c>
      <c r="M43" s="178">
        <f t="shared" si="3"/>
        <v>0</v>
      </c>
      <c r="N43" s="176">
        <v>3.2000000000000003E-4</v>
      </c>
      <c r="O43" s="176">
        <f t="shared" si="4"/>
        <v>0.03</v>
      </c>
      <c r="P43" s="176">
        <v>0</v>
      </c>
      <c r="Q43" s="176">
        <f t="shared" si="5"/>
        <v>0</v>
      </c>
      <c r="R43" s="178" t="s">
        <v>242</v>
      </c>
      <c r="S43" s="178" t="s">
        <v>176</v>
      </c>
      <c r="T43" s="179" t="s">
        <v>176</v>
      </c>
      <c r="U43" s="162">
        <v>9.7000000000000003E-2</v>
      </c>
      <c r="V43" s="162">
        <f t="shared" si="6"/>
        <v>7.76</v>
      </c>
      <c r="W43" s="162"/>
      <c r="X43" s="162" t="s">
        <v>177</v>
      </c>
      <c r="Y43" s="162" t="s">
        <v>178</v>
      </c>
      <c r="Z43" s="152"/>
      <c r="AA43" s="152"/>
      <c r="AB43" s="152"/>
      <c r="AC43" s="152"/>
      <c r="AD43" s="152"/>
      <c r="AE43" s="152"/>
      <c r="AF43" s="152"/>
      <c r="AG43" s="152" t="s">
        <v>179</v>
      </c>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2" x14ac:dyDescent="0.2">
      <c r="A44" s="159"/>
      <c r="B44" s="160"/>
      <c r="C44" s="251" t="s">
        <v>243</v>
      </c>
      <c r="D44" s="252"/>
      <c r="E44" s="252"/>
      <c r="F44" s="252"/>
      <c r="G44" s="252"/>
      <c r="H44" s="162"/>
      <c r="I44" s="162"/>
      <c r="J44" s="162"/>
      <c r="K44" s="162"/>
      <c r="L44" s="162"/>
      <c r="M44" s="162"/>
      <c r="N44" s="161"/>
      <c r="O44" s="161"/>
      <c r="P44" s="161"/>
      <c r="Q44" s="161"/>
      <c r="R44" s="162"/>
      <c r="S44" s="162"/>
      <c r="T44" s="162"/>
      <c r="U44" s="162"/>
      <c r="V44" s="162"/>
      <c r="W44" s="162"/>
      <c r="X44" s="162"/>
      <c r="Y44" s="162"/>
      <c r="Z44" s="152"/>
      <c r="AA44" s="152"/>
      <c r="AB44" s="152"/>
      <c r="AC44" s="152"/>
      <c r="AD44" s="152"/>
      <c r="AE44" s="152"/>
      <c r="AF44" s="152"/>
      <c r="AG44" s="152" t="s">
        <v>181</v>
      </c>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ht="22.5" outlineLevel="1" x14ac:dyDescent="0.2">
      <c r="A45" s="181">
        <v>24</v>
      </c>
      <c r="B45" s="182" t="s">
        <v>244</v>
      </c>
      <c r="C45" s="190" t="s">
        <v>245</v>
      </c>
      <c r="D45" s="183" t="s">
        <v>198</v>
      </c>
      <c r="E45" s="184">
        <v>2.65</v>
      </c>
      <c r="F45" s="260"/>
      <c r="G45" s="186">
        <f>ROUND(E45*F45,2)</f>
        <v>0</v>
      </c>
      <c r="H45" s="185"/>
      <c r="I45" s="186">
        <f>ROUND(E45*H45,2)</f>
        <v>0</v>
      </c>
      <c r="J45" s="185"/>
      <c r="K45" s="186">
        <f>ROUND(E45*J45,2)</f>
        <v>0</v>
      </c>
      <c r="L45" s="186">
        <v>21</v>
      </c>
      <c r="M45" s="186">
        <f>G45*(1+L45/100)</f>
        <v>0</v>
      </c>
      <c r="N45" s="184">
        <v>1.6000000000000001E-4</v>
      </c>
      <c r="O45" s="184">
        <f>ROUND(E45*N45,2)</f>
        <v>0</v>
      </c>
      <c r="P45" s="184">
        <v>0</v>
      </c>
      <c r="Q45" s="184">
        <f>ROUND(E45*P45,2)</f>
        <v>0</v>
      </c>
      <c r="R45" s="186" t="s">
        <v>242</v>
      </c>
      <c r="S45" s="186" t="s">
        <v>176</v>
      </c>
      <c r="T45" s="187" t="s">
        <v>176</v>
      </c>
      <c r="U45" s="162">
        <v>0.15</v>
      </c>
      <c r="V45" s="162">
        <f>ROUND(E45*U45,2)</f>
        <v>0.4</v>
      </c>
      <c r="W45" s="162"/>
      <c r="X45" s="162" t="s">
        <v>177</v>
      </c>
      <c r="Y45" s="162" t="s">
        <v>178</v>
      </c>
      <c r="Z45" s="152"/>
      <c r="AA45" s="152"/>
      <c r="AB45" s="152"/>
      <c r="AC45" s="152"/>
      <c r="AD45" s="152"/>
      <c r="AE45" s="152"/>
      <c r="AF45" s="152"/>
      <c r="AG45" s="152" t="s">
        <v>179</v>
      </c>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ht="22.5" outlineLevel="1" x14ac:dyDescent="0.2">
      <c r="A46" s="173">
        <v>25</v>
      </c>
      <c r="B46" s="174" t="s">
        <v>246</v>
      </c>
      <c r="C46" s="189" t="s">
        <v>247</v>
      </c>
      <c r="D46" s="175" t="s">
        <v>192</v>
      </c>
      <c r="E46" s="176">
        <v>18.047999999999998</v>
      </c>
      <c r="F46" s="261"/>
      <c r="G46" s="178">
        <f>ROUND(E46*F46,2)</f>
        <v>0</v>
      </c>
      <c r="H46" s="177"/>
      <c r="I46" s="178">
        <f>ROUND(E46*H46,2)</f>
        <v>0</v>
      </c>
      <c r="J46" s="177"/>
      <c r="K46" s="178">
        <f>ROUND(E46*J46,2)</f>
        <v>0</v>
      </c>
      <c r="L46" s="178">
        <v>21</v>
      </c>
      <c r="M46" s="178">
        <f>G46*(1+L46/100)</f>
        <v>0</v>
      </c>
      <c r="N46" s="176">
        <v>0</v>
      </c>
      <c r="O46" s="176">
        <f>ROUND(E46*N46,2)</f>
        <v>0</v>
      </c>
      <c r="P46" s="176">
        <v>0</v>
      </c>
      <c r="Q46" s="176">
        <f>ROUND(E46*P46,2)</f>
        <v>0</v>
      </c>
      <c r="R46" s="178" t="s">
        <v>248</v>
      </c>
      <c r="S46" s="178" t="s">
        <v>176</v>
      </c>
      <c r="T46" s="179" t="s">
        <v>176</v>
      </c>
      <c r="U46" s="162">
        <v>2.577</v>
      </c>
      <c r="V46" s="162">
        <f>ROUND(E46*U46,2)</f>
        <v>46.51</v>
      </c>
      <c r="W46" s="162"/>
      <c r="X46" s="162" t="s">
        <v>177</v>
      </c>
      <c r="Y46" s="162" t="s">
        <v>178</v>
      </c>
      <c r="Z46" s="152"/>
      <c r="AA46" s="152"/>
      <c r="AB46" s="152"/>
      <c r="AC46" s="152"/>
      <c r="AD46" s="152"/>
      <c r="AE46" s="152"/>
      <c r="AF46" s="152"/>
      <c r="AG46" s="152" t="s">
        <v>179</v>
      </c>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2" x14ac:dyDescent="0.2">
      <c r="A47" s="159"/>
      <c r="B47" s="160"/>
      <c r="C47" s="251" t="s">
        <v>249</v>
      </c>
      <c r="D47" s="252"/>
      <c r="E47" s="252"/>
      <c r="F47" s="252"/>
      <c r="G47" s="252"/>
      <c r="H47" s="162"/>
      <c r="I47" s="162"/>
      <c r="J47" s="162"/>
      <c r="K47" s="162"/>
      <c r="L47" s="162"/>
      <c r="M47" s="162"/>
      <c r="N47" s="161"/>
      <c r="O47" s="161"/>
      <c r="P47" s="161"/>
      <c r="Q47" s="161"/>
      <c r="R47" s="162"/>
      <c r="S47" s="162"/>
      <c r="T47" s="162"/>
      <c r="U47" s="162"/>
      <c r="V47" s="162"/>
      <c r="W47" s="162"/>
      <c r="X47" s="162"/>
      <c r="Y47" s="162"/>
      <c r="Z47" s="152"/>
      <c r="AA47" s="152"/>
      <c r="AB47" s="152"/>
      <c r="AC47" s="152"/>
      <c r="AD47" s="152"/>
      <c r="AE47" s="152"/>
      <c r="AF47" s="152"/>
      <c r="AG47" s="152" t="s">
        <v>181</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outlineLevel="1" x14ac:dyDescent="0.2">
      <c r="A48" s="173">
        <v>26</v>
      </c>
      <c r="B48" s="174" t="s">
        <v>250</v>
      </c>
      <c r="C48" s="189" t="s">
        <v>251</v>
      </c>
      <c r="D48" s="175" t="s">
        <v>192</v>
      </c>
      <c r="E48" s="176">
        <v>2.524</v>
      </c>
      <c r="F48" s="261"/>
      <c r="G48" s="178">
        <f>ROUND(E48*F48,2)</f>
        <v>0</v>
      </c>
      <c r="H48" s="177"/>
      <c r="I48" s="178">
        <f>ROUND(E48*H48,2)</f>
        <v>0</v>
      </c>
      <c r="J48" s="177"/>
      <c r="K48" s="178">
        <f>ROUND(E48*J48,2)</f>
        <v>0</v>
      </c>
      <c r="L48" s="178">
        <v>21</v>
      </c>
      <c r="M48" s="178">
        <f>G48*(1+L48/100)</f>
        <v>0</v>
      </c>
      <c r="N48" s="176">
        <v>0</v>
      </c>
      <c r="O48" s="176">
        <f>ROUND(E48*N48,2)</f>
        <v>0</v>
      </c>
      <c r="P48" s="176">
        <v>0</v>
      </c>
      <c r="Q48" s="176">
        <f>ROUND(E48*P48,2)</f>
        <v>0</v>
      </c>
      <c r="R48" s="178" t="s">
        <v>227</v>
      </c>
      <c r="S48" s="178" t="s">
        <v>176</v>
      </c>
      <c r="T48" s="179" t="s">
        <v>176</v>
      </c>
      <c r="U48" s="162">
        <v>1.7509999999999999</v>
      </c>
      <c r="V48" s="162">
        <f>ROUND(E48*U48,2)</f>
        <v>4.42</v>
      </c>
      <c r="W48" s="162"/>
      <c r="X48" s="162" t="s">
        <v>177</v>
      </c>
      <c r="Y48" s="162" t="s">
        <v>178</v>
      </c>
      <c r="Z48" s="152"/>
      <c r="AA48" s="152"/>
      <c r="AB48" s="152"/>
      <c r="AC48" s="152"/>
      <c r="AD48" s="152"/>
      <c r="AE48" s="152"/>
      <c r="AF48" s="152"/>
      <c r="AG48" s="152" t="s">
        <v>179</v>
      </c>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2" x14ac:dyDescent="0.2">
      <c r="A49" s="159"/>
      <c r="B49" s="160"/>
      <c r="C49" s="251" t="s">
        <v>252</v>
      </c>
      <c r="D49" s="252"/>
      <c r="E49" s="252"/>
      <c r="F49" s="252"/>
      <c r="G49" s="252"/>
      <c r="H49" s="162"/>
      <c r="I49" s="162"/>
      <c r="J49" s="162"/>
      <c r="K49" s="162"/>
      <c r="L49" s="162"/>
      <c r="M49" s="162"/>
      <c r="N49" s="161"/>
      <c r="O49" s="161"/>
      <c r="P49" s="161"/>
      <c r="Q49" s="161"/>
      <c r="R49" s="162"/>
      <c r="S49" s="162"/>
      <c r="T49" s="162"/>
      <c r="U49" s="162"/>
      <c r="V49" s="162"/>
      <c r="W49" s="162"/>
      <c r="X49" s="162"/>
      <c r="Y49" s="162"/>
      <c r="Z49" s="152"/>
      <c r="AA49" s="152"/>
      <c r="AB49" s="152"/>
      <c r="AC49" s="152"/>
      <c r="AD49" s="152"/>
      <c r="AE49" s="152"/>
      <c r="AF49" s="152"/>
      <c r="AG49" s="152" t="s">
        <v>181</v>
      </c>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ht="22.5" outlineLevel="1" x14ac:dyDescent="0.2">
      <c r="A50" s="173">
        <v>27</v>
      </c>
      <c r="B50" s="174" t="s">
        <v>253</v>
      </c>
      <c r="C50" s="189" t="s">
        <v>254</v>
      </c>
      <c r="D50" s="175" t="s">
        <v>198</v>
      </c>
      <c r="E50" s="176">
        <v>16</v>
      </c>
      <c r="F50" s="261"/>
      <c r="G50" s="178">
        <f>ROUND(E50*F50,2)</f>
        <v>0</v>
      </c>
      <c r="H50" s="177"/>
      <c r="I50" s="178">
        <f>ROUND(E50*H50,2)</f>
        <v>0</v>
      </c>
      <c r="J50" s="177"/>
      <c r="K50" s="178">
        <f>ROUND(E50*J50,2)</f>
        <v>0</v>
      </c>
      <c r="L50" s="178">
        <v>21</v>
      </c>
      <c r="M50" s="178">
        <f>G50*(1+L50/100)</f>
        <v>0</v>
      </c>
      <c r="N50" s="176">
        <v>0.81716</v>
      </c>
      <c r="O50" s="176">
        <f>ROUND(E50*N50,2)</f>
        <v>13.07</v>
      </c>
      <c r="P50" s="176">
        <v>0</v>
      </c>
      <c r="Q50" s="176">
        <f>ROUND(E50*P50,2)</f>
        <v>0</v>
      </c>
      <c r="R50" s="178" t="s">
        <v>255</v>
      </c>
      <c r="S50" s="178" t="s">
        <v>256</v>
      </c>
      <c r="T50" s="179" t="s">
        <v>256</v>
      </c>
      <c r="U50" s="162">
        <v>0.92488000000000004</v>
      </c>
      <c r="V50" s="162">
        <f>ROUND(E50*U50,2)</f>
        <v>14.8</v>
      </c>
      <c r="W50" s="162"/>
      <c r="X50" s="162" t="s">
        <v>257</v>
      </c>
      <c r="Y50" s="162" t="s">
        <v>178</v>
      </c>
      <c r="Z50" s="152"/>
      <c r="AA50" s="152"/>
      <c r="AB50" s="152"/>
      <c r="AC50" s="152"/>
      <c r="AD50" s="152"/>
      <c r="AE50" s="152"/>
      <c r="AF50" s="152"/>
      <c r="AG50" s="152" t="s">
        <v>258</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ht="78.75" outlineLevel="2" x14ac:dyDescent="0.2">
      <c r="A51" s="159"/>
      <c r="B51" s="160"/>
      <c r="C51" s="251" t="s">
        <v>259</v>
      </c>
      <c r="D51" s="252"/>
      <c r="E51" s="252"/>
      <c r="F51" s="252"/>
      <c r="G51" s="252"/>
      <c r="H51" s="162"/>
      <c r="I51" s="162"/>
      <c r="J51" s="162"/>
      <c r="K51" s="162"/>
      <c r="L51" s="162"/>
      <c r="M51" s="162"/>
      <c r="N51" s="161"/>
      <c r="O51" s="161"/>
      <c r="P51" s="161"/>
      <c r="Q51" s="161"/>
      <c r="R51" s="162"/>
      <c r="S51" s="162"/>
      <c r="T51" s="162"/>
      <c r="U51" s="162"/>
      <c r="V51" s="162"/>
      <c r="W51" s="162"/>
      <c r="X51" s="162"/>
      <c r="Y51" s="162"/>
      <c r="Z51" s="152"/>
      <c r="AA51" s="152"/>
      <c r="AB51" s="152"/>
      <c r="AC51" s="152"/>
      <c r="AD51" s="152"/>
      <c r="AE51" s="152"/>
      <c r="AF51" s="152"/>
      <c r="AG51" s="152" t="s">
        <v>181</v>
      </c>
      <c r="AH51" s="152"/>
      <c r="AI51" s="152"/>
      <c r="AJ51" s="152"/>
      <c r="AK51" s="152"/>
      <c r="AL51" s="152"/>
      <c r="AM51" s="152"/>
      <c r="AN51" s="152"/>
      <c r="AO51" s="152"/>
      <c r="AP51" s="152"/>
      <c r="AQ51" s="152"/>
      <c r="AR51" s="152"/>
      <c r="AS51" s="152"/>
      <c r="AT51" s="152"/>
      <c r="AU51" s="152"/>
      <c r="AV51" s="152"/>
      <c r="AW51" s="152"/>
      <c r="AX51" s="152"/>
      <c r="AY51" s="152"/>
      <c r="AZ51" s="152"/>
      <c r="BA51" s="180" t="str">
        <f>C51</f>
        <v>odkopávky nezapažené pro silnice, s přemístěním výkopku v příčných profilech, s naložením na dopravní prostředek a odvozem do 1 km, s uložením výkopku na skládku a úpravou pláně. Podklad ze štěrkopísku s rozprostřením, vlhčením a zhutněním tl. 15 cm, podklad z kameniva hrubého, drceného velikosti 32 - 63 mm s výplňovým kamenivem (vibrovaný štěrk), s rozprostřením, vlhčení a zhutněním tl. 25 cm, dodávka a položení dlažby zámkové do lože z těženého kameniva do tl. 5 cm, s vyplněním spár, s dvojím beraněním a se smetením přebytečného materiálu na krajnici, osazení a dodávka záhonových obrubníků do lože z prostého betonu tl. 5 - 10 cm se zalitím a zatřením spár maltou, s opěrou. Skladba: podklad ze štěrkopísku                  15 cm podklad z drceného kameniva       25 cm lože z kameniva                               5 cm dlažba zámková, betonová              8 cm celkem                                           53 cm</v>
      </c>
      <c r="BB51" s="152"/>
      <c r="BC51" s="152"/>
      <c r="BD51" s="152"/>
      <c r="BE51" s="152"/>
      <c r="BF51" s="152"/>
      <c r="BG51" s="152"/>
      <c r="BH51" s="152"/>
    </row>
    <row r="52" spans="1:60" outlineLevel="1" x14ac:dyDescent="0.2">
      <c r="A52" s="181">
        <v>28</v>
      </c>
      <c r="B52" s="182" t="s">
        <v>260</v>
      </c>
      <c r="C52" s="190" t="s">
        <v>261</v>
      </c>
      <c r="D52" s="183" t="s">
        <v>174</v>
      </c>
      <c r="E52" s="184">
        <v>2.65</v>
      </c>
      <c r="F52" s="260"/>
      <c r="G52" s="186">
        <f>ROUND(E52*F52,2)</f>
        <v>0</v>
      </c>
      <c r="H52" s="185"/>
      <c r="I52" s="186">
        <f>ROUND(E52*H52,2)</f>
        <v>0</v>
      </c>
      <c r="J52" s="185"/>
      <c r="K52" s="186">
        <f>ROUND(E52*J52,2)</f>
        <v>0</v>
      </c>
      <c r="L52" s="186">
        <v>21</v>
      </c>
      <c r="M52" s="186">
        <f>G52*(1+L52/100)</f>
        <v>0</v>
      </c>
      <c r="N52" s="184">
        <v>0</v>
      </c>
      <c r="O52" s="184">
        <f>ROUND(E52*N52,2)</f>
        <v>0</v>
      </c>
      <c r="P52" s="184">
        <v>0</v>
      </c>
      <c r="Q52" s="184">
        <f>ROUND(E52*P52,2)</f>
        <v>0</v>
      </c>
      <c r="R52" s="186"/>
      <c r="S52" s="186" t="s">
        <v>262</v>
      </c>
      <c r="T52" s="187" t="s">
        <v>263</v>
      </c>
      <c r="U52" s="162">
        <v>0</v>
      </c>
      <c r="V52" s="162">
        <f>ROUND(E52*U52,2)</f>
        <v>0</v>
      </c>
      <c r="W52" s="162"/>
      <c r="X52" s="162" t="s">
        <v>264</v>
      </c>
      <c r="Y52" s="162" t="s">
        <v>178</v>
      </c>
      <c r="Z52" s="152"/>
      <c r="AA52" s="152"/>
      <c r="AB52" s="152"/>
      <c r="AC52" s="152"/>
      <c r="AD52" s="152"/>
      <c r="AE52" s="152"/>
      <c r="AF52" s="152"/>
      <c r="AG52" s="152" t="s">
        <v>265</v>
      </c>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x14ac:dyDescent="0.2">
      <c r="A53" s="166" t="s">
        <v>170</v>
      </c>
      <c r="B53" s="167" t="s">
        <v>67</v>
      </c>
      <c r="C53" s="188" t="s">
        <v>68</v>
      </c>
      <c r="D53" s="168"/>
      <c r="E53" s="169"/>
      <c r="F53" s="170"/>
      <c r="G53" s="170">
        <f>SUMIF(AG54:AG59,"&lt;&gt;NOR",G54:G59)</f>
        <v>0</v>
      </c>
      <c r="H53" s="170"/>
      <c r="I53" s="170">
        <f>SUM(I54:I59)</f>
        <v>0</v>
      </c>
      <c r="J53" s="170"/>
      <c r="K53" s="170">
        <f>SUM(K54:K59)</f>
        <v>0</v>
      </c>
      <c r="L53" s="170"/>
      <c r="M53" s="170">
        <f>SUM(M54:M59)</f>
        <v>0</v>
      </c>
      <c r="N53" s="169"/>
      <c r="O53" s="169">
        <f>SUM(O54:O59)</f>
        <v>39.019999999999996</v>
      </c>
      <c r="P53" s="169"/>
      <c r="Q53" s="169">
        <f>SUM(Q54:Q59)</f>
        <v>0</v>
      </c>
      <c r="R53" s="170"/>
      <c r="S53" s="170"/>
      <c r="T53" s="171"/>
      <c r="U53" s="165"/>
      <c r="V53" s="165">
        <f>SUM(V54:V59)</f>
        <v>156.56</v>
      </c>
      <c r="W53" s="165"/>
      <c r="X53" s="165"/>
      <c r="Y53" s="165"/>
      <c r="AG53" t="s">
        <v>171</v>
      </c>
    </row>
    <row r="54" spans="1:60" ht="45" outlineLevel="1" x14ac:dyDescent="0.2">
      <c r="A54" s="181">
        <v>29</v>
      </c>
      <c r="B54" s="182" t="s">
        <v>266</v>
      </c>
      <c r="C54" s="190" t="s">
        <v>267</v>
      </c>
      <c r="D54" s="183" t="s">
        <v>198</v>
      </c>
      <c r="E54" s="184">
        <v>10.4</v>
      </c>
      <c r="F54" s="185"/>
      <c r="G54" s="186">
        <f>ROUND(E54*F54,2)</f>
        <v>0</v>
      </c>
      <c r="H54" s="185"/>
      <c r="I54" s="186">
        <f>ROUND(E54*H54,2)</f>
        <v>0</v>
      </c>
      <c r="J54" s="185"/>
      <c r="K54" s="186">
        <f>ROUND(E54*J54,2)</f>
        <v>0</v>
      </c>
      <c r="L54" s="186">
        <v>21</v>
      </c>
      <c r="M54" s="186">
        <f>G54*(1+L54/100)</f>
        <v>0</v>
      </c>
      <c r="N54" s="184">
        <v>0.26585999999999999</v>
      </c>
      <c r="O54" s="184">
        <f>ROUND(E54*N54,2)</f>
        <v>2.76</v>
      </c>
      <c r="P54" s="184">
        <v>0</v>
      </c>
      <c r="Q54" s="184">
        <f>ROUND(E54*P54,2)</f>
        <v>0</v>
      </c>
      <c r="R54" s="186" t="s">
        <v>199</v>
      </c>
      <c r="S54" s="186" t="s">
        <v>176</v>
      </c>
      <c r="T54" s="187" t="s">
        <v>176</v>
      </c>
      <c r="U54" s="162">
        <v>0.74</v>
      </c>
      <c r="V54" s="162">
        <f>ROUND(E54*U54,2)</f>
        <v>7.7</v>
      </c>
      <c r="W54" s="162"/>
      <c r="X54" s="162" t="s">
        <v>177</v>
      </c>
      <c r="Y54" s="162" t="s">
        <v>178</v>
      </c>
      <c r="Z54" s="152"/>
      <c r="AA54" s="152"/>
      <c r="AB54" s="152"/>
      <c r="AC54" s="152"/>
      <c r="AD54" s="152"/>
      <c r="AE54" s="152"/>
      <c r="AF54" s="152"/>
      <c r="AG54" s="152" t="s">
        <v>179</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ht="45" outlineLevel="1" x14ac:dyDescent="0.2">
      <c r="A55" s="181">
        <v>30</v>
      </c>
      <c r="B55" s="182" t="s">
        <v>268</v>
      </c>
      <c r="C55" s="190" t="s">
        <v>269</v>
      </c>
      <c r="D55" s="183" t="s">
        <v>198</v>
      </c>
      <c r="E55" s="184">
        <v>99</v>
      </c>
      <c r="F55" s="185"/>
      <c r="G55" s="186">
        <f>ROUND(E55*F55,2)</f>
        <v>0</v>
      </c>
      <c r="H55" s="185"/>
      <c r="I55" s="186">
        <f>ROUND(E55*H55,2)</f>
        <v>0</v>
      </c>
      <c r="J55" s="185"/>
      <c r="K55" s="186">
        <f>ROUND(E55*J55,2)</f>
        <v>0</v>
      </c>
      <c r="L55" s="186">
        <v>21</v>
      </c>
      <c r="M55" s="186">
        <f>G55*(1+L55/100)</f>
        <v>0</v>
      </c>
      <c r="N55" s="184">
        <v>0.34560000000000002</v>
      </c>
      <c r="O55" s="184">
        <f>ROUND(E55*N55,2)</f>
        <v>34.21</v>
      </c>
      <c r="P55" s="184">
        <v>0</v>
      </c>
      <c r="Q55" s="184">
        <f>ROUND(E55*P55,2)</f>
        <v>0</v>
      </c>
      <c r="R55" s="186" t="s">
        <v>199</v>
      </c>
      <c r="S55" s="186" t="s">
        <v>176</v>
      </c>
      <c r="T55" s="187" t="s">
        <v>176</v>
      </c>
      <c r="U55" s="162">
        <v>1.0604</v>
      </c>
      <c r="V55" s="162">
        <f>ROUND(E55*U55,2)</f>
        <v>104.98</v>
      </c>
      <c r="W55" s="162"/>
      <c r="X55" s="162" t="s">
        <v>177</v>
      </c>
      <c r="Y55" s="162" t="s">
        <v>178</v>
      </c>
      <c r="Z55" s="152"/>
      <c r="AA55" s="152"/>
      <c r="AB55" s="152"/>
      <c r="AC55" s="152"/>
      <c r="AD55" s="152"/>
      <c r="AE55" s="152"/>
      <c r="AF55" s="152"/>
      <c r="AG55" s="152" t="s">
        <v>179</v>
      </c>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ht="22.5" outlineLevel="1" x14ac:dyDescent="0.2">
      <c r="A56" s="181">
        <v>31</v>
      </c>
      <c r="B56" s="182" t="s">
        <v>270</v>
      </c>
      <c r="C56" s="190" t="s">
        <v>271</v>
      </c>
      <c r="D56" s="183" t="s">
        <v>272</v>
      </c>
      <c r="E56" s="184">
        <v>4</v>
      </c>
      <c r="F56" s="185"/>
      <c r="G56" s="186">
        <f>ROUND(E56*F56,2)</f>
        <v>0</v>
      </c>
      <c r="H56" s="185"/>
      <c r="I56" s="186">
        <f>ROUND(E56*H56,2)</f>
        <v>0</v>
      </c>
      <c r="J56" s="185"/>
      <c r="K56" s="186">
        <f>ROUND(E56*J56,2)</f>
        <v>0</v>
      </c>
      <c r="L56" s="186">
        <v>21</v>
      </c>
      <c r="M56" s="186">
        <f>G56*(1+L56/100)</f>
        <v>0</v>
      </c>
      <c r="N56" s="184">
        <v>4.5289999999999997E-2</v>
      </c>
      <c r="O56" s="184">
        <f>ROUND(E56*N56,2)</f>
        <v>0.18</v>
      </c>
      <c r="P56" s="184">
        <v>0</v>
      </c>
      <c r="Q56" s="184">
        <f>ROUND(E56*P56,2)</f>
        <v>0</v>
      </c>
      <c r="R56" s="186" t="s">
        <v>199</v>
      </c>
      <c r="S56" s="186" t="s">
        <v>176</v>
      </c>
      <c r="T56" s="187" t="s">
        <v>176</v>
      </c>
      <c r="U56" s="162">
        <v>0.2525</v>
      </c>
      <c r="V56" s="162">
        <f>ROUND(E56*U56,2)</f>
        <v>1.01</v>
      </c>
      <c r="W56" s="162"/>
      <c r="X56" s="162" t="s">
        <v>177</v>
      </c>
      <c r="Y56" s="162" t="s">
        <v>178</v>
      </c>
      <c r="Z56" s="152"/>
      <c r="AA56" s="152"/>
      <c r="AB56" s="152"/>
      <c r="AC56" s="152"/>
      <c r="AD56" s="152"/>
      <c r="AE56" s="152"/>
      <c r="AF56" s="152"/>
      <c r="AG56" s="152" t="s">
        <v>179</v>
      </c>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ht="22.5" outlineLevel="1" x14ac:dyDescent="0.2">
      <c r="A57" s="181">
        <v>32</v>
      </c>
      <c r="B57" s="182" t="s">
        <v>273</v>
      </c>
      <c r="C57" s="190" t="s">
        <v>274</v>
      </c>
      <c r="D57" s="183" t="s">
        <v>272</v>
      </c>
      <c r="E57" s="184">
        <v>16</v>
      </c>
      <c r="F57" s="185"/>
      <c r="G57" s="186">
        <f>ROUND(E57*F57,2)</f>
        <v>0</v>
      </c>
      <c r="H57" s="185"/>
      <c r="I57" s="186">
        <f>ROUND(E57*H57,2)</f>
        <v>0</v>
      </c>
      <c r="J57" s="185"/>
      <c r="K57" s="186">
        <f>ROUND(E57*J57,2)</f>
        <v>0</v>
      </c>
      <c r="L57" s="186">
        <v>21</v>
      </c>
      <c r="M57" s="186">
        <f>G57*(1+L57/100)</f>
        <v>0</v>
      </c>
      <c r="N57" s="184">
        <v>5.4219999999999997E-2</v>
      </c>
      <c r="O57" s="184">
        <f>ROUND(E57*N57,2)</f>
        <v>0.87</v>
      </c>
      <c r="P57" s="184">
        <v>0</v>
      </c>
      <c r="Q57" s="184">
        <f>ROUND(E57*P57,2)</f>
        <v>0</v>
      </c>
      <c r="R57" s="186" t="s">
        <v>199</v>
      </c>
      <c r="S57" s="186" t="s">
        <v>176</v>
      </c>
      <c r="T57" s="187" t="s">
        <v>176</v>
      </c>
      <c r="U57" s="162">
        <v>0.26</v>
      </c>
      <c r="V57" s="162">
        <f>ROUND(E57*U57,2)</f>
        <v>4.16</v>
      </c>
      <c r="W57" s="162"/>
      <c r="X57" s="162" t="s">
        <v>177</v>
      </c>
      <c r="Y57" s="162" t="s">
        <v>178</v>
      </c>
      <c r="Z57" s="152"/>
      <c r="AA57" s="152"/>
      <c r="AB57" s="152"/>
      <c r="AC57" s="152"/>
      <c r="AD57" s="152"/>
      <c r="AE57" s="152"/>
      <c r="AF57" s="152"/>
      <c r="AG57" s="152" t="s">
        <v>179</v>
      </c>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ht="45" outlineLevel="1" x14ac:dyDescent="0.2">
      <c r="A58" s="173">
        <v>33</v>
      </c>
      <c r="B58" s="174" t="s">
        <v>275</v>
      </c>
      <c r="C58" s="189" t="s">
        <v>276</v>
      </c>
      <c r="D58" s="175" t="s">
        <v>198</v>
      </c>
      <c r="E58" s="176">
        <v>39.1</v>
      </c>
      <c r="F58" s="177"/>
      <c r="G58" s="178">
        <f>ROUND(E58*F58,2)</f>
        <v>0</v>
      </c>
      <c r="H58" s="177"/>
      <c r="I58" s="178">
        <f>ROUND(E58*H58,2)</f>
        <v>0</v>
      </c>
      <c r="J58" s="177"/>
      <c r="K58" s="178">
        <f>ROUND(E58*J58,2)</f>
        <v>0</v>
      </c>
      <c r="L58" s="178">
        <v>21</v>
      </c>
      <c r="M58" s="178">
        <f>G58*(1+L58/100)</f>
        <v>0</v>
      </c>
      <c r="N58" s="176">
        <v>2.5649999999999999E-2</v>
      </c>
      <c r="O58" s="176">
        <f>ROUND(E58*N58,2)</f>
        <v>1</v>
      </c>
      <c r="P58" s="176">
        <v>0</v>
      </c>
      <c r="Q58" s="176">
        <f>ROUND(E58*P58,2)</f>
        <v>0</v>
      </c>
      <c r="R58" s="178" t="s">
        <v>199</v>
      </c>
      <c r="S58" s="178" t="s">
        <v>176</v>
      </c>
      <c r="T58" s="179" t="s">
        <v>176</v>
      </c>
      <c r="U58" s="162">
        <v>0.99</v>
      </c>
      <c r="V58" s="162">
        <f>ROUND(E58*U58,2)</f>
        <v>38.71</v>
      </c>
      <c r="W58" s="162"/>
      <c r="X58" s="162" t="s">
        <v>177</v>
      </c>
      <c r="Y58" s="162" t="s">
        <v>178</v>
      </c>
      <c r="Z58" s="152"/>
      <c r="AA58" s="152"/>
      <c r="AB58" s="152"/>
      <c r="AC58" s="152"/>
      <c r="AD58" s="152"/>
      <c r="AE58" s="152"/>
      <c r="AF58" s="152"/>
      <c r="AG58" s="152" t="s">
        <v>179</v>
      </c>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ht="22.5" outlineLevel="2" x14ac:dyDescent="0.2">
      <c r="A59" s="159"/>
      <c r="B59" s="160"/>
      <c r="C59" s="251" t="s">
        <v>277</v>
      </c>
      <c r="D59" s="252"/>
      <c r="E59" s="252"/>
      <c r="F59" s="252"/>
      <c r="G59" s="252"/>
      <c r="H59" s="162"/>
      <c r="I59" s="162"/>
      <c r="J59" s="162"/>
      <c r="K59" s="162"/>
      <c r="L59" s="162"/>
      <c r="M59" s="162"/>
      <c r="N59" s="161"/>
      <c r="O59" s="161"/>
      <c r="P59" s="161"/>
      <c r="Q59" s="161"/>
      <c r="R59" s="162"/>
      <c r="S59" s="162"/>
      <c r="T59" s="162"/>
      <c r="U59" s="162"/>
      <c r="V59" s="162"/>
      <c r="W59" s="162"/>
      <c r="X59" s="162"/>
      <c r="Y59" s="162"/>
      <c r="Z59" s="152"/>
      <c r="AA59" s="152"/>
      <c r="AB59" s="152"/>
      <c r="AC59" s="152"/>
      <c r="AD59" s="152"/>
      <c r="AE59" s="152"/>
      <c r="AF59" s="152"/>
      <c r="AG59" s="152" t="s">
        <v>181</v>
      </c>
      <c r="AH59" s="152"/>
      <c r="AI59" s="152"/>
      <c r="AJ59" s="152"/>
      <c r="AK59" s="152"/>
      <c r="AL59" s="152"/>
      <c r="AM59" s="152"/>
      <c r="AN59" s="152"/>
      <c r="AO59" s="152"/>
      <c r="AP59" s="152"/>
      <c r="AQ59" s="152"/>
      <c r="AR59" s="152"/>
      <c r="AS59" s="152"/>
      <c r="AT59" s="152"/>
      <c r="AU59" s="152"/>
      <c r="AV59" s="152"/>
      <c r="AW59" s="152"/>
      <c r="AX59" s="152"/>
      <c r="AY59" s="152"/>
      <c r="AZ59" s="152"/>
      <c r="BA59" s="180" t="str">
        <f>C59</f>
        <v>zřízení nosné konstrukce příčky, vložení tepelné izolace tl. do 5 cm, montáž desek, tmelení spár Q2 a úprava rohů. Včetně dodávek materiálu.</v>
      </c>
      <c r="BB59" s="152"/>
      <c r="BC59" s="152"/>
      <c r="BD59" s="152"/>
      <c r="BE59" s="152"/>
      <c r="BF59" s="152"/>
      <c r="BG59" s="152"/>
      <c r="BH59" s="152"/>
    </row>
    <row r="60" spans="1:60" x14ac:dyDescent="0.2">
      <c r="A60" s="166" t="s">
        <v>170</v>
      </c>
      <c r="B60" s="167" t="s">
        <v>69</v>
      </c>
      <c r="C60" s="188" t="s">
        <v>70</v>
      </c>
      <c r="D60" s="168"/>
      <c r="E60" s="169"/>
      <c r="F60" s="170"/>
      <c r="G60" s="170">
        <f>SUMIF(AG61:AG76,"&lt;&gt;NOR",G61:G76)</f>
        <v>0</v>
      </c>
      <c r="H60" s="170"/>
      <c r="I60" s="170">
        <f>SUM(I61:I76)</f>
        <v>0</v>
      </c>
      <c r="J60" s="170"/>
      <c r="K60" s="170">
        <f>SUM(K61:K76)</f>
        <v>0</v>
      </c>
      <c r="L60" s="170"/>
      <c r="M60" s="170">
        <f>SUM(M61:M76)</f>
        <v>0</v>
      </c>
      <c r="N60" s="169"/>
      <c r="O60" s="169">
        <f>SUM(O61:O76)</f>
        <v>16.23</v>
      </c>
      <c r="P60" s="169"/>
      <c r="Q60" s="169">
        <f>SUM(Q61:Q76)</f>
        <v>0</v>
      </c>
      <c r="R60" s="170"/>
      <c r="S60" s="170"/>
      <c r="T60" s="171"/>
      <c r="U60" s="165"/>
      <c r="V60" s="165">
        <f>SUM(V61:V76)</f>
        <v>83.77000000000001</v>
      </c>
      <c r="W60" s="165"/>
      <c r="X60" s="165"/>
      <c r="Y60" s="165"/>
      <c r="AG60" t="s">
        <v>171</v>
      </c>
    </row>
    <row r="61" spans="1:60" outlineLevel="1" x14ac:dyDescent="0.2">
      <c r="A61" s="181">
        <v>34</v>
      </c>
      <c r="B61" s="182" t="s">
        <v>278</v>
      </c>
      <c r="C61" s="190" t="s">
        <v>279</v>
      </c>
      <c r="D61" s="183" t="s">
        <v>272</v>
      </c>
      <c r="E61" s="184">
        <v>4</v>
      </c>
      <c r="F61" s="185"/>
      <c r="G61" s="186">
        <f>ROUND(E61*F61,2)</f>
        <v>0</v>
      </c>
      <c r="H61" s="185"/>
      <c r="I61" s="186">
        <f>ROUND(E61*H61,2)</f>
        <v>0</v>
      </c>
      <c r="J61" s="185"/>
      <c r="K61" s="186">
        <f>ROUND(E61*J61,2)</f>
        <v>0</v>
      </c>
      <c r="L61" s="186">
        <v>21</v>
      </c>
      <c r="M61" s="186">
        <f>G61*(1+L61/100)</f>
        <v>0</v>
      </c>
      <c r="N61" s="184">
        <v>0.11103</v>
      </c>
      <c r="O61" s="184">
        <f>ROUND(E61*N61,2)</f>
        <v>0.44</v>
      </c>
      <c r="P61" s="184">
        <v>0</v>
      </c>
      <c r="Q61" s="184">
        <f>ROUND(E61*P61,2)</f>
        <v>0</v>
      </c>
      <c r="R61" s="186"/>
      <c r="S61" s="186" t="s">
        <v>176</v>
      </c>
      <c r="T61" s="187" t="s">
        <v>176</v>
      </c>
      <c r="U61" s="162">
        <v>0.79300000000000004</v>
      </c>
      <c r="V61" s="162">
        <f>ROUND(E61*U61,2)</f>
        <v>3.17</v>
      </c>
      <c r="W61" s="162"/>
      <c r="X61" s="162" t="s">
        <v>177</v>
      </c>
      <c r="Y61" s="162" t="s">
        <v>178</v>
      </c>
      <c r="Z61" s="152"/>
      <c r="AA61" s="152"/>
      <c r="AB61" s="152"/>
      <c r="AC61" s="152"/>
      <c r="AD61" s="152"/>
      <c r="AE61" s="152"/>
      <c r="AF61" s="152"/>
      <c r="AG61" s="152" t="s">
        <v>179</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81">
        <v>35</v>
      </c>
      <c r="B62" s="182" t="s">
        <v>280</v>
      </c>
      <c r="C62" s="190" t="s">
        <v>281</v>
      </c>
      <c r="D62" s="183" t="s">
        <v>272</v>
      </c>
      <c r="E62" s="184">
        <v>4</v>
      </c>
      <c r="F62" s="185"/>
      <c r="G62" s="186">
        <f>ROUND(E62*F62,2)</f>
        <v>0</v>
      </c>
      <c r="H62" s="185"/>
      <c r="I62" s="186">
        <f>ROUND(E62*H62,2)</f>
        <v>0</v>
      </c>
      <c r="J62" s="185"/>
      <c r="K62" s="186">
        <f>ROUND(E62*J62,2)</f>
        <v>0</v>
      </c>
      <c r="L62" s="186">
        <v>21</v>
      </c>
      <c r="M62" s="186">
        <f>G62*(1+L62/100)</f>
        <v>0</v>
      </c>
      <c r="N62" s="184">
        <v>0.17685000000000001</v>
      </c>
      <c r="O62" s="184">
        <f>ROUND(E62*N62,2)</f>
        <v>0.71</v>
      </c>
      <c r="P62" s="184">
        <v>0</v>
      </c>
      <c r="Q62" s="184">
        <f>ROUND(E62*P62,2)</f>
        <v>0</v>
      </c>
      <c r="R62" s="186"/>
      <c r="S62" s="186" t="s">
        <v>176</v>
      </c>
      <c r="T62" s="187" t="s">
        <v>176</v>
      </c>
      <c r="U62" s="162">
        <v>1.036</v>
      </c>
      <c r="V62" s="162">
        <f>ROUND(E62*U62,2)</f>
        <v>4.1399999999999997</v>
      </c>
      <c r="W62" s="162"/>
      <c r="X62" s="162" t="s">
        <v>177</v>
      </c>
      <c r="Y62" s="162" t="s">
        <v>178</v>
      </c>
      <c r="Z62" s="152"/>
      <c r="AA62" s="152"/>
      <c r="AB62" s="152"/>
      <c r="AC62" s="152"/>
      <c r="AD62" s="152"/>
      <c r="AE62" s="152"/>
      <c r="AF62" s="152"/>
      <c r="AG62" s="152" t="s">
        <v>179</v>
      </c>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ht="33.75" outlineLevel="1" x14ac:dyDescent="0.2">
      <c r="A63" s="181">
        <v>36</v>
      </c>
      <c r="B63" s="182" t="s">
        <v>282</v>
      </c>
      <c r="C63" s="190" t="s">
        <v>283</v>
      </c>
      <c r="D63" s="183" t="s">
        <v>198</v>
      </c>
      <c r="E63" s="184">
        <v>15.4</v>
      </c>
      <c r="F63" s="185"/>
      <c r="G63" s="186">
        <f>ROUND(E63*F63,2)</f>
        <v>0</v>
      </c>
      <c r="H63" s="185"/>
      <c r="I63" s="186">
        <f>ROUND(E63*H63,2)</f>
        <v>0</v>
      </c>
      <c r="J63" s="185"/>
      <c r="K63" s="186">
        <f>ROUND(E63*J63,2)</f>
        <v>0</v>
      </c>
      <c r="L63" s="186">
        <v>21</v>
      </c>
      <c r="M63" s="186">
        <f>G63*(1+L63/100)</f>
        <v>0</v>
      </c>
      <c r="N63" s="184">
        <v>1.12E-2</v>
      </c>
      <c r="O63" s="184">
        <f>ROUND(E63*N63,2)</f>
        <v>0.17</v>
      </c>
      <c r="P63" s="184">
        <v>0</v>
      </c>
      <c r="Q63" s="184">
        <f>ROUND(E63*P63,2)</f>
        <v>0</v>
      </c>
      <c r="R63" s="186" t="s">
        <v>199</v>
      </c>
      <c r="S63" s="186" t="s">
        <v>176</v>
      </c>
      <c r="T63" s="187" t="s">
        <v>176</v>
      </c>
      <c r="U63" s="162">
        <v>0.92</v>
      </c>
      <c r="V63" s="162">
        <f>ROUND(E63*U63,2)</f>
        <v>14.17</v>
      </c>
      <c r="W63" s="162"/>
      <c r="X63" s="162" t="s">
        <v>177</v>
      </c>
      <c r="Y63" s="162" t="s">
        <v>178</v>
      </c>
      <c r="Z63" s="152"/>
      <c r="AA63" s="152"/>
      <c r="AB63" s="152"/>
      <c r="AC63" s="152"/>
      <c r="AD63" s="152"/>
      <c r="AE63" s="152"/>
      <c r="AF63" s="152"/>
      <c r="AG63" s="152" t="s">
        <v>179</v>
      </c>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ht="33.75" outlineLevel="1" x14ac:dyDescent="0.2">
      <c r="A64" s="173">
        <v>37</v>
      </c>
      <c r="B64" s="174" t="s">
        <v>284</v>
      </c>
      <c r="C64" s="189" t="s">
        <v>285</v>
      </c>
      <c r="D64" s="175" t="s">
        <v>217</v>
      </c>
      <c r="E64" s="176">
        <v>41</v>
      </c>
      <c r="F64" s="177"/>
      <c r="G64" s="178">
        <f>ROUND(E64*F64,2)</f>
        <v>0</v>
      </c>
      <c r="H64" s="177"/>
      <c r="I64" s="178">
        <f>ROUND(E64*H64,2)</f>
        <v>0</v>
      </c>
      <c r="J64" s="177"/>
      <c r="K64" s="178">
        <f>ROUND(E64*J64,2)</f>
        <v>0</v>
      </c>
      <c r="L64" s="178">
        <v>21</v>
      </c>
      <c r="M64" s="178">
        <f>G64*(1+L64/100)</f>
        <v>0</v>
      </c>
      <c r="N64" s="176">
        <v>2.3009999999999999E-2</v>
      </c>
      <c r="O64" s="176">
        <f>ROUND(E64*N64,2)</f>
        <v>0.94</v>
      </c>
      <c r="P64" s="176">
        <v>0</v>
      </c>
      <c r="Q64" s="176">
        <f>ROUND(E64*P64,2)</f>
        <v>0</v>
      </c>
      <c r="R64" s="178" t="s">
        <v>199</v>
      </c>
      <c r="S64" s="178" t="s">
        <v>176</v>
      </c>
      <c r="T64" s="179" t="s">
        <v>176</v>
      </c>
      <c r="U64" s="162">
        <v>0.255</v>
      </c>
      <c r="V64" s="162">
        <f>ROUND(E64*U64,2)</f>
        <v>10.46</v>
      </c>
      <c r="W64" s="162"/>
      <c r="X64" s="162" t="s">
        <v>177</v>
      </c>
      <c r="Y64" s="162" t="s">
        <v>178</v>
      </c>
      <c r="Z64" s="152"/>
      <c r="AA64" s="152"/>
      <c r="AB64" s="152"/>
      <c r="AC64" s="152"/>
      <c r="AD64" s="152"/>
      <c r="AE64" s="152"/>
      <c r="AF64" s="152"/>
      <c r="AG64" s="152" t="s">
        <v>179</v>
      </c>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2" x14ac:dyDescent="0.2">
      <c r="A65" s="159"/>
      <c r="B65" s="160"/>
      <c r="C65" s="251" t="s">
        <v>286</v>
      </c>
      <c r="D65" s="252"/>
      <c r="E65" s="252"/>
      <c r="F65" s="252"/>
      <c r="G65" s="252"/>
      <c r="H65" s="162"/>
      <c r="I65" s="162"/>
      <c r="J65" s="162"/>
      <c r="K65" s="162"/>
      <c r="L65" s="162"/>
      <c r="M65" s="162"/>
      <c r="N65" s="161"/>
      <c r="O65" s="161"/>
      <c r="P65" s="161"/>
      <c r="Q65" s="161"/>
      <c r="R65" s="162"/>
      <c r="S65" s="162"/>
      <c r="T65" s="162"/>
      <c r="U65" s="162"/>
      <c r="V65" s="162"/>
      <c r="W65" s="162"/>
      <c r="X65" s="162"/>
      <c r="Y65" s="162"/>
      <c r="Z65" s="152"/>
      <c r="AA65" s="152"/>
      <c r="AB65" s="152"/>
      <c r="AC65" s="152"/>
      <c r="AD65" s="152"/>
      <c r="AE65" s="152"/>
      <c r="AF65" s="152"/>
      <c r="AG65" s="152" t="s">
        <v>181</v>
      </c>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ht="22.5" outlineLevel="1" x14ac:dyDescent="0.2">
      <c r="A66" s="181">
        <v>38</v>
      </c>
      <c r="B66" s="182" t="s">
        <v>287</v>
      </c>
      <c r="C66" s="190" t="s">
        <v>288</v>
      </c>
      <c r="D66" s="183" t="s">
        <v>174</v>
      </c>
      <c r="E66" s="184">
        <v>1.37</v>
      </c>
      <c r="F66" s="185"/>
      <c r="G66" s="186">
        <f>ROUND(E66*F66,2)</f>
        <v>0</v>
      </c>
      <c r="H66" s="185"/>
      <c r="I66" s="186">
        <f>ROUND(E66*H66,2)</f>
        <v>0</v>
      </c>
      <c r="J66" s="185"/>
      <c r="K66" s="186">
        <f>ROUND(E66*J66,2)</f>
        <v>0</v>
      </c>
      <c r="L66" s="186">
        <v>21</v>
      </c>
      <c r="M66" s="186">
        <f>G66*(1+L66/100)</f>
        <v>0</v>
      </c>
      <c r="N66" s="184">
        <v>2.5251100000000002</v>
      </c>
      <c r="O66" s="184">
        <f>ROUND(E66*N66,2)</f>
        <v>3.46</v>
      </c>
      <c r="P66" s="184">
        <v>0</v>
      </c>
      <c r="Q66" s="184">
        <f>ROUND(E66*P66,2)</f>
        <v>0</v>
      </c>
      <c r="R66" s="186" t="s">
        <v>199</v>
      </c>
      <c r="S66" s="186" t="s">
        <v>176</v>
      </c>
      <c r="T66" s="187" t="s">
        <v>176</v>
      </c>
      <c r="U66" s="162">
        <v>1.448</v>
      </c>
      <c r="V66" s="162">
        <f>ROUND(E66*U66,2)</f>
        <v>1.98</v>
      </c>
      <c r="W66" s="162"/>
      <c r="X66" s="162" t="s">
        <v>177</v>
      </c>
      <c r="Y66" s="162" t="s">
        <v>178</v>
      </c>
      <c r="Z66" s="152"/>
      <c r="AA66" s="152"/>
      <c r="AB66" s="152"/>
      <c r="AC66" s="152"/>
      <c r="AD66" s="152"/>
      <c r="AE66" s="152"/>
      <c r="AF66" s="152"/>
      <c r="AG66" s="152" t="s">
        <v>179</v>
      </c>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1" x14ac:dyDescent="0.2">
      <c r="A67" s="181">
        <v>39</v>
      </c>
      <c r="B67" s="182" t="s">
        <v>289</v>
      </c>
      <c r="C67" s="190" t="s">
        <v>290</v>
      </c>
      <c r="D67" s="183" t="s">
        <v>198</v>
      </c>
      <c r="E67" s="184">
        <v>6.12</v>
      </c>
      <c r="F67" s="185"/>
      <c r="G67" s="186">
        <f>ROUND(E67*F67,2)</f>
        <v>0</v>
      </c>
      <c r="H67" s="185"/>
      <c r="I67" s="186">
        <f>ROUND(E67*H67,2)</f>
        <v>0</v>
      </c>
      <c r="J67" s="185"/>
      <c r="K67" s="186">
        <f>ROUND(E67*J67,2)</f>
        <v>0</v>
      </c>
      <c r="L67" s="186">
        <v>21</v>
      </c>
      <c r="M67" s="186">
        <f>G67*(1+L67/100)</f>
        <v>0</v>
      </c>
      <c r="N67" s="184">
        <v>7.8200000000000006E-3</v>
      </c>
      <c r="O67" s="184">
        <f>ROUND(E67*N67,2)</f>
        <v>0.05</v>
      </c>
      <c r="P67" s="184">
        <v>0</v>
      </c>
      <c r="Q67" s="184">
        <f>ROUND(E67*P67,2)</f>
        <v>0</v>
      </c>
      <c r="R67" s="186" t="s">
        <v>199</v>
      </c>
      <c r="S67" s="186" t="s">
        <v>176</v>
      </c>
      <c r="T67" s="187" t="s">
        <v>176</v>
      </c>
      <c r="U67" s="162">
        <v>0.79</v>
      </c>
      <c r="V67" s="162">
        <f>ROUND(E67*U67,2)</f>
        <v>4.83</v>
      </c>
      <c r="W67" s="162"/>
      <c r="X67" s="162" t="s">
        <v>177</v>
      </c>
      <c r="Y67" s="162" t="s">
        <v>178</v>
      </c>
      <c r="Z67" s="152"/>
      <c r="AA67" s="152"/>
      <c r="AB67" s="152"/>
      <c r="AC67" s="152"/>
      <c r="AD67" s="152"/>
      <c r="AE67" s="152"/>
      <c r="AF67" s="152"/>
      <c r="AG67" s="152" t="s">
        <v>179</v>
      </c>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1" x14ac:dyDescent="0.2">
      <c r="A68" s="173">
        <v>40</v>
      </c>
      <c r="B68" s="174" t="s">
        <v>291</v>
      </c>
      <c r="C68" s="189" t="s">
        <v>292</v>
      </c>
      <c r="D68" s="175" t="s">
        <v>192</v>
      </c>
      <c r="E68" s="176">
        <v>0.17499999999999999</v>
      </c>
      <c r="F68" s="177"/>
      <c r="G68" s="178">
        <f>ROUND(E68*F68,2)</f>
        <v>0</v>
      </c>
      <c r="H68" s="177"/>
      <c r="I68" s="178">
        <f>ROUND(E68*H68,2)</f>
        <v>0</v>
      </c>
      <c r="J68" s="177"/>
      <c r="K68" s="178">
        <f>ROUND(E68*J68,2)</f>
        <v>0</v>
      </c>
      <c r="L68" s="178">
        <v>21</v>
      </c>
      <c r="M68" s="178">
        <f>G68*(1+L68/100)</f>
        <v>0</v>
      </c>
      <c r="N68" s="176">
        <v>1.0166500000000001</v>
      </c>
      <c r="O68" s="176">
        <f>ROUND(E68*N68,2)</f>
        <v>0.18</v>
      </c>
      <c r="P68" s="176">
        <v>0</v>
      </c>
      <c r="Q68" s="176">
        <f>ROUND(E68*P68,2)</f>
        <v>0</v>
      </c>
      <c r="R68" s="178" t="s">
        <v>199</v>
      </c>
      <c r="S68" s="178" t="s">
        <v>176</v>
      </c>
      <c r="T68" s="179" t="s">
        <v>176</v>
      </c>
      <c r="U68" s="162">
        <v>27.672999999999998</v>
      </c>
      <c r="V68" s="162">
        <f>ROUND(E68*U68,2)</f>
        <v>4.84</v>
      </c>
      <c r="W68" s="162"/>
      <c r="X68" s="162" t="s">
        <v>177</v>
      </c>
      <c r="Y68" s="162" t="s">
        <v>178</v>
      </c>
      <c r="Z68" s="152"/>
      <c r="AA68" s="152"/>
      <c r="AB68" s="152"/>
      <c r="AC68" s="152"/>
      <c r="AD68" s="152"/>
      <c r="AE68" s="152"/>
      <c r="AF68" s="152"/>
      <c r="AG68" s="152" t="s">
        <v>179</v>
      </c>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2" x14ac:dyDescent="0.2">
      <c r="A69" s="159"/>
      <c r="B69" s="160"/>
      <c r="C69" s="251" t="s">
        <v>293</v>
      </c>
      <c r="D69" s="252"/>
      <c r="E69" s="252"/>
      <c r="F69" s="252"/>
      <c r="G69" s="252"/>
      <c r="H69" s="162"/>
      <c r="I69" s="162"/>
      <c r="J69" s="162"/>
      <c r="K69" s="162"/>
      <c r="L69" s="162"/>
      <c r="M69" s="162"/>
      <c r="N69" s="161"/>
      <c r="O69" s="161"/>
      <c r="P69" s="161"/>
      <c r="Q69" s="161"/>
      <c r="R69" s="162"/>
      <c r="S69" s="162"/>
      <c r="T69" s="162"/>
      <c r="U69" s="162"/>
      <c r="V69" s="162"/>
      <c r="W69" s="162"/>
      <c r="X69" s="162"/>
      <c r="Y69" s="162"/>
      <c r="Z69" s="152"/>
      <c r="AA69" s="152"/>
      <c r="AB69" s="152"/>
      <c r="AC69" s="152"/>
      <c r="AD69" s="152"/>
      <c r="AE69" s="152"/>
      <c r="AF69" s="152"/>
      <c r="AG69" s="152" t="s">
        <v>181</v>
      </c>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ht="45" outlineLevel="1" x14ac:dyDescent="0.2">
      <c r="A70" s="173">
        <v>41</v>
      </c>
      <c r="B70" s="174" t="s">
        <v>294</v>
      </c>
      <c r="C70" s="189" t="s">
        <v>295</v>
      </c>
      <c r="D70" s="175" t="s">
        <v>198</v>
      </c>
      <c r="E70" s="176">
        <v>27.9</v>
      </c>
      <c r="F70" s="177"/>
      <c r="G70" s="178">
        <f>ROUND(E70*F70,2)</f>
        <v>0</v>
      </c>
      <c r="H70" s="177"/>
      <c r="I70" s="178">
        <f>ROUND(E70*H70,2)</f>
        <v>0</v>
      </c>
      <c r="J70" s="177"/>
      <c r="K70" s="178">
        <f>ROUND(E70*J70,2)</f>
        <v>0</v>
      </c>
      <c r="L70" s="178">
        <v>21</v>
      </c>
      <c r="M70" s="178">
        <f>G70*(1+L70/100)</f>
        <v>0</v>
      </c>
      <c r="N70" s="176">
        <v>1.7340000000000001E-2</v>
      </c>
      <c r="O70" s="176">
        <f>ROUND(E70*N70,2)</f>
        <v>0.48</v>
      </c>
      <c r="P70" s="176">
        <v>0</v>
      </c>
      <c r="Q70" s="176">
        <f>ROUND(E70*P70,2)</f>
        <v>0</v>
      </c>
      <c r="R70" s="178" t="s">
        <v>199</v>
      </c>
      <c r="S70" s="178" t="s">
        <v>176</v>
      </c>
      <c r="T70" s="179" t="s">
        <v>176</v>
      </c>
      <c r="U70" s="162">
        <v>1.44</v>
      </c>
      <c r="V70" s="162">
        <f>ROUND(E70*U70,2)</f>
        <v>40.18</v>
      </c>
      <c r="W70" s="162"/>
      <c r="X70" s="162" t="s">
        <v>177</v>
      </c>
      <c r="Y70" s="162" t="s">
        <v>178</v>
      </c>
      <c r="Z70" s="152"/>
      <c r="AA70" s="152"/>
      <c r="AB70" s="152"/>
      <c r="AC70" s="152"/>
      <c r="AD70" s="152"/>
      <c r="AE70" s="152"/>
      <c r="AF70" s="152"/>
      <c r="AG70" s="152" t="s">
        <v>179</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2" x14ac:dyDescent="0.2">
      <c r="A71" s="159"/>
      <c r="B71" s="160"/>
      <c r="C71" s="251" t="s">
        <v>296</v>
      </c>
      <c r="D71" s="252"/>
      <c r="E71" s="252"/>
      <c r="F71" s="252"/>
      <c r="G71" s="252"/>
      <c r="H71" s="162"/>
      <c r="I71" s="162"/>
      <c r="J71" s="162"/>
      <c r="K71" s="162"/>
      <c r="L71" s="162"/>
      <c r="M71" s="162"/>
      <c r="N71" s="161"/>
      <c r="O71" s="161"/>
      <c r="P71" s="161"/>
      <c r="Q71" s="161"/>
      <c r="R71" s="162"/>
      <c r="S71" s="162"/>
      <c r="T71" s="162"/>
      <c r="U71" s="162"/>
      <c r="V71" s="162"/>
      <c r="W71" s="162"/>
      <c r="X71" s="162"/>
      <c r="Y71" s="162"/>
      <c r="Z71" s="152"/>
      <c r="AA71" s="152"/>
      <c r="AB71" s="152"/>
      <c r="AC71" s="152"/>
      <c r="AD71" s="152"/>
      <c r="AE71" s="152"/>
      <c r="AF71" s="152"/>
      <c r="AG71" s="152" t="s">
        <v>181</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ht="22.5" outlineLevel="1" x14ac:dyDescent="0.2">
      <c r="A72" s="173">
        <v>42</v>
      </c>
      <c r="B72" s="174" t="s">
        <v>297</v>
      </c>
      <c r="C72" s="189" t="s">
        <v>298</v>
      </c>
      <c r="D72" s="175" t="s">
        <v>217</v>
      </c>
      <c r="E72" s="176">
        <v>21.2</v>
      </c>
      <c r="F72" s="177"/>
      <c r="G72" s="178">
        <f>ROUND(E72*F72,2)</f>
        <v>0</v>
      </c>
      <c r="H72" s="177"/>
      <c r="I72" s="178">
        <f>ROUND(E72*H72,2)</f>
        <v>0</v>
      </c>
      <c r="J72" s="177"/>
      <c r="K72" s="178">
        <f>ROUND(E72*J72,2)</f>
        <v>0</v>
      </c>
      <c r="L72" s="178">
        <v>21</v>
      </c>
      <c r="M72" s="178">
        <f>G72*(1+L72/100)</f>
        <v>0</v>
      </c>
      <c r="N72" s="176">
        <v>0.27200000000000002</v>
      </c>
      <c r="O72" s="176">
        <f>ROUND(E72*N72,2)</f>
        <v>5.77</v>
      </c>
      <c r="P72" s="176">
        <v>0</v>
      </c>
      <c r="Q72" s="176">
        <f>ROUND(E72*P72,2)</f>
        <v>0</v>
      </c>
      <c r="R72" s="178" t="s">
        <v>299</v>
      </c>
      <c r="S72" s="178" t="s">
        <v>176</v>
      </c>
      <c r="T72" s="179" t="s">
        <v>176</v>
      </c>
      <c r="U72" s="162">
        <v>0</v>
      </c>
      <c r="V72" s="162">
        <f>ROUND(E72*U72,2)</f>
        <v>0</v>
      </c>
      <c r="W72" s="162"/>
      <c r="X72" s="162" t="s">
        <v>264</v>
      </c>
      <c r="Y72" s="162" t="s">
        <v>178</v>
      </c>
      <c r="Z72" s="152"/>
      <c r="AA72" s="152"/>
      <c r="AB72" s="152"/>
      <c r="AC72" s="152"/>
      <c r="AD72" s="152"/>
      <c r="AE72" s="152"/>
      <c r="AF72" s="152"/>
      <c r="AG72" s="152" t="s">
        <v>265</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2" x14ac:dyDescent="0.2">
      <c r="A73" s="159"/>
      <c r="B73" s="160"/>
      <c r="C73" s="191" t="s">
        <v>300</v>
      </c>
      <c r="D73" s="163"/>
      <c r="E73" s="164">
        <v>21.2</v>
      </c>
      <c r="F73" s="162"/>
      <c r="G73" s="162"/>
      <c r="H73" s="162"/>
      <c r="I73" s="162"/>
      <c r="J73" s="162"/>
      <c r="K73" s="162"/>
      <c r="L73" s="162"/>
      <c r="M73" s="162"/>
      <c r="N73" s="161"/>
      <c r="O73" s="161"/>
      <c r="P73" s="161"/>
      <c r="Q73" s="161"/>
      <c r="R73" s="162"/>
      <c r="S73" s="162"/>
      <c r="T73" s="162"/>
      <c r="U73" s="162"/>
      <c r="V73" s="162"/>
      <c r="W73" s="162"/>
      <c r="X73" s="162"/>
      <c r="Y73" s="162"/>
      <c r="Z73" s="152"/>
      <c r="AA73" s="152"/>
      <c r="AB73" s="152"/>
      <c r="AC73" s="152"/>
      <c r="AD73" s="152"/>
      <c r="AE73" s="152"/>
      <c r="AF73" s="152"/>
      <c r="AG73" s="152" t="s">
        <v>301</v>
      </c>
      <c r="AH73" s="152">
        <v>0</v>
      </c>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ht="22.5" outlineLevel="1" x14ac:dyDescent="0.2">
      <c r="A74" s="173">
        <v>43</v>
      </c>
      <c r="B74" s="174" t="s">
        <v>297</v>
      </c>
      <c r="C74" s="189" t="s">
        <v>298</v>
      </c>
      <c r="D74" s="175" t="s">
        <v>217</v>
      </c>
      <c r="E74" s="176">
        <v>14.8</v>
      </c>
      <c r="F74" s="177"/>
      <c r="G74" s="178">
        <f>ROUND(E74*F74,2)</f>
        <v>0</v>
      </c>
      <c r="H74" s="177"/>
      <c r="I74" s="178">
        <f>ROUND(E74*H74,2)</f>
        <v>0</v>
      </c>
      <c r="J74" s="177"/>
      <c r="K74" s="178">
        <f>ROUND(E74*J74,2)</f>
        <v>0</v>
      </c>
      <c r="L74" s="178">
        <v>21</v>
      </c>
      <c r="M74" s="178">
        <f>G74*(1+L74/100)</f>
        <v>0</v>
      </c>
      <c r="N74" s="176">
        <v>0.27200000000000002</v>
      </c>
      <c r="O74" s="176">
        <f>ROUND(E74*N74,2)</f>
        <v>4.03</v>
      </c>
      <c r="P74" s="176">
        <v>0</v>
      </c>
      <c r="Q74" s="176">
        <f>ROUND(E74*P74,2)</f>
        <v>0</v>
      </c>
      <c r="R74" s="178" t="s">
        <v>299</v>
      </c>
      <c r="S74" s="178" t="s">
        <v>176</v>
      </c>
      <c r="T74" s="179" t="s">
        <v>176</v>
      </c>
      <c r="U74" s="162">
        <v>0</v>
      </c>
      <c r="V74" s="162">
        <f>ROUND(E74*U74,2)</f>
        <v>0</v>
      </c>
      <c r="W74" s="162"/>
      <c r="X74" s="162" t="s">
        <v>264</v>
      </c>
      <c r="Y74" s="162" t="s">
        <v>178</v>
      </c>
      <c r="Z74" s="152"/>
      <c r="AA74" s="152"/>
      <c r="AB74" s="152"/>
      <c r="AC74" s="152"/>
      <c r="AD74" s="152"/>
      <c r="AE74" s="152"/>
      <c r="AF74" s="152"/>
      <c r="AG74" s="152" t="s">
        <v>265</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2" x14ac:dyDescent="0.2">
      <c r="A75" s="159"/>
      <c r="B75" s="160"/>
      <c r="C75" s="191" t="s">
        <v>302</v>
      </c>
      <c r="D75" s="163"/>
      <c r="E75" s="164">
        <v>14.8</v>
      </c>
      <c r="F75" s="162"/>
      <c r="G75" s="162"/>
      <c r="H75" s="162"/>
      <c r="I75" s="162"/>
      <c r="J75" s="162"/>
      <c r="K75" s="162"/>
      <c r="L75" s="162"/>
      <c r="M75" s="162"/>
      <c r="N75" s="161"/>
      <c r="O75" s="161"/>
      <c r="P75" s="161"/>
      <c r="Q75" s="161"/>
      <c r="R75" s="162"/>
      <c r="S75" s="162"/>
      <c r="T75" s="162"/>
      <c r="U75" s="162"/>
      <c r="V75" s="162"/>
      <c r="W75" s="162"/>
      <c r="X75" s="162"/>
      <c r="Y75" s="162"/>
      <c r="Z75" s="152"/>
      <c r="AA75" s="152"/>
      <c r="AB75" s="152"/>
      <c r="AC75" s="152"/>
      <c r="AD75" s="152"/>
      <c r="AE75" s="152"/>
      <c r="AF75" s="152"/>
      <c r="AG75" s="152" t="s">
        <v>301</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81">
        <v>44</v>
      </c>
      <c r="B76" s="182" t="s">
        <v>303</v>
      </c>
      <c r="C76" s="190" t="s">
        <v>304</v>
      </c>
      <c r="D76" s="183" t="s">
        <v>305</v>
      </c>
      <c r="E76" s="184">
        <v>6</v>
      </c>
      <c r="F76" s="185"/>
      <c r="G76" s="186">
        <f>ROUND(E76*F76,2)</f>
        <v>0</v>
      </c>
      <c r="H76" s="185"/>
      <c r="I76" s="186">
        <f>ROUND(E76*H76,2)</f>
        <v>0</v>
      </c>
      <c r="J76" s="185"/>
      <c r="K76" s="186">
        <f>ROUND(E76*J76,2)</f>
        <v>0</v>
      </c>
      <c r="L76" s="186">
        <v>21</v>
      </c>
      <c r="M76" s="186">
        <f>G76*(1+L76/100)</f>
        <v>0</v>
      </c>
      <c r="N76" s="184">
        <v>0</v>
      </c>
      <c r="O76" s="184">
        <f>ROUND(E76*N76,2)</f>
        <v>0</v>
      </c>
      <c r="P76" s="184">
        <v>0</v>
      </c>
      <c r="Q76" s="184">
        <f>ROUND(E76*P76,2)</f>
        <v>0</v>
      </c>
      <c r="R76" s="186" t="s">
        <v>306</v>
      </c>
      <c r="S76" s="186" t="s">
        <v>176</v>
      </c>
      <c r="T76" s="187" t="s">
        <v>176</v>
      </c>
      <c r="U76" s="162">
        <v>0</v>
      </c>
      <c r="V76" s="162">
        <f>ROUND(E76*U76,2)</f>
        <v>0</v>
      </c>
      <c r="W76" s="162"/>
      <c r="X76" s="162" t="s">
        <v>307</v>
      </c>
      <c r="Y76" s="162" t="s">
        <v>308</v>
      </c>
      <c r="Z76" s="152"/>
      <c r="AA76" s="152"/>
      <c r="AB76" s="152"/>
      <c r="AC76" s="152"/>
      <c r="AD76" s="152"/>
      <c r="AE76" s="152"/>
      <c r="AF76" s="152"/>
      <c r="AG76" s="152" t="s">
        <v>309</v>
      </c>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x14ac:dyDescent="0.2">
      <c r="A77" s="166" t="s">
        <v>170</v>
      </c>
      <c r="B77" s="167" t="s">
        <v>71</v>
      </c>
      <c r="C77" s="188" t="s">
        <v>72</v>
      </c>
      <c r="D77" s="168"/>
      <c r="E77" s="169"/>
      <c r="F77" s="170"/>
      <c r="G77" s="170">
        <f>SUMIF(AG78:AG81,"&lt;&gt;NOR",G78:G81)</f>
        <v>0</v>
      </c>
      <c r="H77" s="170"/>
      <c r="I77" s="170">
        <f>SUM(I78:I81)</f>
        <v>0</v>
      </c>
      <c r="J77" s="170"/>
      <c r="K77" s="170">
        <f>SUM(K78:K81)</f>
        <v>0</v>
      </c>
      <c r="L77" s="170"/>
      <c r="M77" s="170">
        <f>SUM(M78:M81)</f>
        <v>0</v>
      </c>
      <c r="N77" s="169"/>
      <c r="O77" s="169">
        <f>SUM(O78:O81)</f>
        <v>5.59</v>
      </c>
      <c r="P77" s="169"/>
      <c r="Q77" s="169">
        <f>SUM(Q78:Q81)</f>
        <v>0</v>
      </c>
      <c r="R77" s="170"/>
      <c r="S77" s="170"/>
      <c r="T77" s="171"/>
      <c r="U77" s="165"/>
      <c r="V77" s="165">
        <f>SUM(V78:V81)</f>
        <v>147.96</v>
      </c>
      <c r="W77" s="165"/>
      <c r="X77" s="165"/>
      <c r="Y77" s="165"/>
      <c r="AG77" t="s">
        <v>171</v>
      </c>
    </row>
    <row r="78" spans="1:60" outlineLevel="1" x14ac:dyDescent="0.2">
      <c r="A78" s="173">
        <v>45</v>
      </c>
      <c r="B78" s="174" t="s">
        <v>310</v>
      </c>
      <c r="C78" s="189" t="s">
        <v>311</v>
      </c>
      <c r="D78" s="175" t="s">
        <v>198</v>
      </c>
      <c r="E78" s="176">
        <v>38</v>
      </c>
      <c r="F78" s="177"/>
      <c r="G78" s="178">
        <f>ROUND(E78*F78,2)</f>
        <v>0</v>
      </c>
      <c r="H78" s="177"/>
      <c r="I78" s="178">
        <f>ROUND(E78*H78,2)</f>
        <v>0</v>
      </c>
      <c r="J78" s="177"/>
      <c r="K78" s="178">
        <f>ROUND(E78*J78,2)</f>
        <v>0</v>
      </c>
      <c r="L78" s="178">
        <v>21</v>
      </c>
      <c r="M78" s="178">
        <f>G78*(1+L78/100)</f>
        <v>0</v>
      </c>
      <c r="N78" s="176">
        <v>2.9850000000000002E-2</v>
      </c>
      <c r="O78" s="176">
        <f>ROUND(E78*N78,2)</f>
        <v>1.1299999999999999</v>
      </c>
      <c r="P78" s="176">
        <v>0</v>
      </c>
      <c r="Q78" s="176">
        <f>ROUND(E78*P78,2)</f>
        <v>0</v>
      </c>
      <c r="R78" s="178" t="s">
        <v>199</v>
      </c>
      <c r="S78" s="178" t="s">
        <v>176</v>
      </c>
      <c r="T78" s="179" t="s">
        <v>176</v>
      </c>
      <c r="U78" s="162">
        <v>0.83199999999999996</v>
      </c>
      <c r="V78" s="162">
        <f>ROUND(E78*U78,2)</f>
        <v>31.62</v>
      </c>
      <c r="W78" s="162"/>
      <c r="X78" s="162" t="s">
        <v>177</v>
      </c>
      <c r="Y78" s="162" t="s">
        <v>178</v>
      </c>
      <c r="Z78" s="152"/>
      <c r="AA78" s="152"/>
      <c r="AB78" s="152"/>
      <c r="AC78" s="152"/>
      <c r="AD78" s="152"/>
      <c r="AE78" s="152"/>
      <c r="AF78" s="152"/>
      <c r="AG78" s="152" t="s">
        <v>179</v>
      </c>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outlineLevel="2" x14ac:dyDescent="0.2">
      <c r="A79" s="159"/>
      <c r="B79" s="160"/>
      <c r="C79" s="251" t="s">
        <v>312</v>
      </c>
      <c r="D79" s="252"/>
      <c r="E79" s="252"/>
      <c r="F79" s="252"/>
      <c r="G79" s="252"/>
      <c r="H79" s="162"/>
      <c r="I79" s="162"/>
      <c r="J79" s="162"/>
      <c r="K79" s="162"/>
      <c r="L79" s="162"/>
      <c r="M79" s="162"/>
      <c r="N79" s="161"/>
      <c r="O79" s="161"/>
      <c r="P79" s="161"/>
      <c r="Q79" s="161"/>
      <c r="R79" s="162"/>
      <c r="S79" s="162"/>
      <c r="T79" s="162"/>
      <c r="U79" s="162"/>
      <c r="V79" s="162"/>
      <c r="W79" s="162"/>
      <c r="X79" s="162"/>
      <c r="Y79" s="162"/>
      <c r="Z79" s="152"/>
      <c r="AA79" s="152"/>
      <c r="AB79" s="152"/>
      <c r="AC79" s="152"/>
      <c r="AD79" s="152"/>
      <c r="AE79" s="152"/>
      <c r="AF79" s="152"/>
      <c r="AG79" s="152" t="s">
        <v>181</v>
      </c>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1" x14ac:dyDescent="0.2">
      <c r="A80" s="173">
        <v>46</v>
      </c>
      <c r="B80" s="174" t="s">
        <v>313</v>
      </c>
      <c r="C80" s="189" t="s">
        <v>314</v>
      </c>
      <c r="D80" s="175" t="s">
        <v>198</v>
      </c>
      <c r="E80" s="176">
        <v>125</v>
      </c>
      <c r="F80" s="177"/>
      <c r="G80" s="178">
        <f>ROUND(E80*F80,2)</f>
        <v>0</v>
      </c>
      <c r="H80" s="177"/>
      <c r="I80" s="178">
        <f>ROUND(E80*H80,2)</f>
        <v>0</v>
      </c>
      <c r="J80" s="177"/>
      <c r="K80" s="178">
        <f>ROUND(E80*J80,2)</f>
        <v>0</v>
      </c>
      <c r="L80" s="178">
        <v>21</v>
      </c>
      <c r="M80" s="178">
        <f>G80*(1+L80/100)</f>
        <v>0</v>
      </c>
      <c r="N80" s="176">
        <v>3.5700000000000003E-2</v>
      </c>
      <c r="O80" s="176">
        <f>ROUND(E80*N80,2)</f>
        <v>4.46</v>
      </c>
      <c r="P80" s="176">
        <v>0</v>
      </c>
      <c r="Q80" s="176">
        <f>ROUND(E80*P80,2)</f>
        <v>0</v>
      </c>
      <c r="R80" s="178" t="s">
        <v>199</v>
      </c>
      <c r="S80" s="178" t="s">
        <v>176</v>
      </c>
      <c r="T80" s="179" t="s">
        <v>176</v>
      </c>
      <c r="U80" s="162">
        <v>0.93069999999999997</v>
      </c>
      <c r="V80" s="162">
        <f>ROUND(E80*U80,2)</f>
        <v>116.34</v>
      </c>
      <c r="W80" s="162"/>
      <c r="X80" s="162" t="s">
        <v>177</v>
      </c>
      <c r="Y80" s="162" t="s">
        <v>178</v>
      </c>
      <c r="Z80" s="152"/>
      <c r="AA80" s="152"/>
      <c r="AB80" s="152"/>
      <c r="AC80" s="152"/>
      <c r="AD80" s="152"/>
      <c r="AE80" s="152"/>
      <c r="AF80" s="152"/>
      <c r="AG80" s="152" t="s">
        <v>179</v>
      </c>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2" x14ac:dyDescent="0.2">
      <c r="A81" s="159"/>
      <c r="B81" s="160"/>
      <c r="C81" s="251" t="s">
        <v>315</v>
      </c>
      <c r="D81" s="252"/>
      <c r="E81" s="252"/>
      <c r="F81" s="252"/>
      <c r="G81" s="252"/>
      <c r="H81" s="162"/>
      <c r="I81" s="162"/>
      <c r="J81" s="162"/>
      <c r="K81" s="162"/>
      <c r="L81" s="162"/>
      <c r="M81" s="162"/>
      <c r="N81" s="161"/>
      <c r="O81" s="161"/>
      <c r="P81" s="161"/>
      <c r="Q81" s="161"/>
      <c r="R81" s="162"/>
      <c r="S81" s="162"/>
      <c r="T81" s="162"/>
      <c r="U81" s="162"/>
      <c r="V81" s="162"/>
      <c r="W81" s="162"/>
      <c r="X81" s="162"/>
      <c r="Y81" s="162"/>
      <c r="Z81" s="152"/>
      <c r="AA81" s="152"/>
      <c r="AB81" s="152"/>
      <c r="AC81" s="152"/>
      <c r="AD81" s="152"/>
      <c r="AE81" s="152"/>
      <c r="AF81" s="152"/>
      <c r="AG81" s="152" t="s">
        <v>181</v>
      </c>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x14ac:dyDescent="0.2">
      <c r="A82" s="166" t="s">
        <v>170</v>
      </c>
      <c r="B82" s="167" t="s">
        <v>73</v>
      </c>
      <c r="C82" s="188" t="s">
        <v>74</v>
      </c>
      <c r="D82" s="168"/>
      <c r="E82" s="169"/>
      <c r="F82" s="170"/>
      <c r="G82" s="170">
        <f>SUMIF(AG83:AG86,"&lt;&gt;NOR",G83:G86)</f>
        <v>0</v>
      </c>
      <c r="H82" s="170"/>
      <c r="I82" s="170">
        <f>SUM(I83:I86)</f>
        <v>0</v>
      </c>
      <c r="J82" s="170"/>
      <c r="K82" s="170">
        <f>SUM(K83:K86)</f>
        <v>0</v>
      </c>
      <c r="L82" s="170"/>
      <c r="M82" s="170">
        <f>SUM(M83:M86)</f>
        <v>0</v>
      </c>
      <c r="N82" s="169"/>
      <c r="O82" s="169">
        <f>SUM(O83:O86)</f>
        <v>3.3000000000000003</v>
      </c>
      <c r="P82" s="169"/>
      <c r="Q82" s="169">
        <f>SUM(Q83:Q86)</f>
        <v>0</v>
      </c>
      <c r="R82" s="170"/>
      <c r="S82" s="170"/>
      <c r="T82" s="171"/>
      <c r="U82" s="165"/>
      <c r="V82" s="165">
        <f>SUM(V83:V86)</f>
        <v>92.79</v>
      </c>
      <c r="W82" s="165"/>
      <c r="X82" s="165"/>
      <c r="Y82" s="165"/>
      <c r="AG82" t="s">
        <v>171</v>
      </c>
    </row>
    <row r="83" spans="1:60" ht="22.5" outlineLevel="1" x14ac:dyDescent="0.2">
      <c r="A83" s="173">
        <v>47</v>
      </c>
      <c r="B83" s="174" t="s">
        <v>316</v>
      </c>
      <c r="C83" s="189" t="s">
        <v>317</v>
      </c>
      <c r="D83" s="175" t="s">
        <v>198</v>
      </c>
      <c r="E83" s="176">
        <v>90</v>
      </c>
      <c r="F83" s="177"/>
      <c r="G83" s="178">
        <f>ROUND(E83*F83,2)</f>
        <v>0</v>
      </c>
      <c r="H83" s="177"/>
      <c r="I83" s="178">
        <f>ROUND(E83*H83,2)</f>
        <v>0</v>
      </c>
      <c r="J83" s="177"/>
      <c r="K83" s="178">
        <f>ROUND(E83*J83,2)</f>
        <v>0</v>
      </c>
      <c r="L83" s="178">
        <v>21</v>
      </c>
      <c r="M83" s="178">
        <f>G83*(1+L83/100)</f>
        <v>0</v>
      </c>
      <c r="N83" s="176">
        <v>8.4000000000000003E-4</v>
      </c>
      <c r="O83" s="176">
        <f>ROUND(E83*N83,2)</f>
        <v>0.08</v>
      </c>
      <c r="P83" s="176">
        <v>0</v>
      </c>
      <c r="Q83" s="176">
        <f>ROUND(E83*P83,2)</f>
        <v>0</v>
      </c>
      <c r="R83" s="178" t="s">
        <v>199</v>
      </c>
      <c r="S83" s="178" t="s">
        <v>176</v>
      </c>
      <c r="T83" s="179" t="s">
        <v>176</v>
      </c>
      <c r="U83" s="162">
        <v>0.23</v>
      </c>
      <c r="V83" s="162">
        <f>ROUND(E83*U83,2)</f>
        <v>20.7</v>
      </c>
      <c r="W83" s="162"/>
      <c r="X83" s="162" t="s">
        <v>177</v>
      </c>
      <c r="Y83" s="162" t="s">
        <v>178</v>
      </c>
      <c r="Z83" s="152"/>
      <c r="AA83" s="152"/>
      <c r="AB83" s="152"/>
      <c r="AC83" s="152"/>
      <c r="AD83" s="152"/>
      <c r="AE83" s="152"/>
      <c r="AF83" s="152"/>
      <c r="AG83" s="152" t="s">
        <v>179</v>
      </c>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2" x14ac:dyDescent="0.2">
      <c r="A84" s="159"/>
      <c r="B84" s="160"/>
      <c r="C84" s="251" t="s">
        <v>318</v>
      </c>
      <c r="D84" s="252"/>
      <c r="E84" s="252"/>
      <c r="F84" s="252"/>
      <c r="G84" s="252"/>
      <c r="H84" s="162"/>
      <c r="I84" s="162"/>
      <c r="J84" s="162"/>
      <c r="K84" s="162"/>
      <c r="L84" s="162"/>
      <c r="M84" s="162"/>
      <c r="N84" s="161"/>
      <c r="O84" s="161"/>
      <c r="P84" s="161"/>
      <c r="Q84" s="161"/>
      <c r="R84" s="162"/>
      <c r="S84" s="162"/>
      <c r="T84" s="162"/>
      <c r="U84" s="162"/>
      <c r="V84" s="162"/>
      <c r="W84" s="162"/>
      <c r="X84" s="162"/>
      <c r="Y84" s="162"/>
      <c r="Z84" s="152"/>
      <c r="AA84" s="152"/>
      <c r="AB84" s="152"/>
      <c r="AC84" s="152"/>
      <c r="AD84" s="152"/>
      <c r="AE84" s="152"/>
      <c r="AF84" s="152"/>
      <c r="AG84" s="152" t="s">
        <v>181</v>
      </c>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ht="22.5" outlineLevel="1" x14ac:dyDescent="0.2">
      <c r="A85" s="173">
        <v>48</v>
      </c>
      <c r="B85" s="174" t="s">
        <v>319</v>
      </c>
      <c r="C85" s="189" t="s">
        <v>320</v>
      </c>
      <c r="D85" s="175" t="s">
        <v>198</v>
      </c>
      <c r="E85" s="176">
        <v>90</v>
      </c>
      <c r="F85" s="177"/>
      <c r="G85" s="178">
        <f>ROUND(E85*F85,2)</f>
        <v>0</v>
      </c>
      <c r="H85" s="177"/>
      <c r="I85" s="178">
        <f>ROUND(E85*H85,2)</f>
        <v>0</v>
      </c>
      <c r="J85" s="177"/>
      <c r="K85" s="178">
        <f>ROUND(E85*J85,2)</f>
        <v>0</v>
      </c>
      <c r="L85" s="178">
        <v>21</v>
      </c>
      <c r="M85" s="178">
        <f>G85*(1+L85/100)</f>
        <v>0</v>
      </c>
      <c r="N85" s="176">
        <v>3.5749999999999997E-2</v>
      </c>
      <c r="O85" s="176">
        <f>ROUND(E85*N85,2)</f>
        <v>3.22</v>
      </c>
      <c r="P85" s="176">
        <v>0</v>
      </c>
      <c r="Q85" s="176">
        <f>ROUND(E85*P85,2)</f>
        <v>0</v>
      </c>
      <c r="R85" s="178" t="s">
        <v>199</v>
      </c>
      <c r="S85" s="178" t="s">
        <v>176</v>
      </c>
      <c r="T85" s="179" t="s">
        <v>176</v>
      </c>
      <c r="U85" s="162">
        <v>0.80100000000000005</v>
      </c>
      <c r="V85" s="162">
        <f>ROUND(E85*U85,2)</f>
        <v>72.09</v>
      </c>
      <c r="W85" s="162"/>
      <c r="X85" s="162" t="s">
        <v>177</v>
      </c>
      <c r="Y85" s="162" t="s">
        <v>178</v>
      </c>
      <c r="Z85" s="152"/>
      <c r="AA85" s="152"/>
      <c r="AB85" s="152"/>
      <c r="AC85" s="152"/>
      <c r="AD85" s="152"/>
      <c r="AE85" s="152"/>
      <c r="AF85" s="152"/>
      <c r="AG85" s="152" t="s">
        <v>179</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2" x14ac:dyDescent="0.2">
      <c r="A86" s="159"/>
      <c r="B86" s="160"/>
      <c r="C86" s="251" t="s">
        <v>321</v>
      </c>
      <c r="D86" s="252"/>
      <c r="E86" s="252"/>
      <c r="F86" s="252"/>
      <c r="G86" s="252"/>
      <c r="H86" s="162"/>
      <c r="I86" s="162"/>
      <c r="J86" s="162"/>
      <c r="K86" s="162"/>
      <c r="L86" s="162"/>
      <c r="M86" s="162"/>
      <c r="N86" s="161"/>
      <c r="O86" s="161"/>
      <c r="P86" s="161"/>
      <c r="Q86" s="161"/>
      <c r="R86" s="162"/>
      <c r="S86" s="162"/>
      <c r="T86" s="162"/>
      <c r="U86" s="162"/>
      <c r="V86" s="162"/>
      <c r="W86" s="162"/>
      <c r="X86" s="162"/>
      <c r="Y86" s="162"/>
      <c r="Z86" s="152"/>
      <c r="AA86" s="152"/>
      <c r="AB86" s="152"/>
      <c r="AC86" s="152"/>
      <c r="AD86" s="152"/>
      <c r="AE86" s="152"/>
      <c r="AF86" s="152"/>
      <c r="AG86" s="152" t="s">
        <v>181</v>
      </c>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x14ac:dyDescent="0.2">
      <c r="A87" s="166" t="s">
        <v>170</v>
      </c>
      <c r="B87" s="167" t="s">
        <v>75</v>
      </c>
      <c r="C87" s="188" t="s">
        <v>76</v>
      </c>
      <c r="D87" s="168"/>
      <c r="E87" s="169"/>
      <c r="F87" s="170"/>
      <c r="G87" s="170">
        <f>SUMIF(AG88:AG91,"&lt;&gt;NOR",G88:G91)</f>
        <v>0</v>
      </c>
      <c r="H87" s="170"/>
      <c r="I87" s="170">
        <f>SUM(I88:I91)</f>
        <v>0</v>
      </c>
      <c r="J87" s="170"/>
      <c r="K87" s="170">
        <f>SUM(K88:K91)</f>
        <v>0</v>
      </c>
      <c r="L87" s="170"/>
      <c r="M87" s="170">
        <f>SUM(M88:M91)</f>
        <v>0</v>
      </c>
      <c r="N87" s="169"/>
      <c r="O87" s="169">
        <f>SUM(O88:O91)</f>
        <v>15.66</v>
      </c>
      <c r="P87" s="169"/>
      <c r="Q87" s="169">
        <f>SUM(Q88:Q91)</f>
        <v>0</v>
      </c>
      <c r="R87" s="170"/>
      <c r="S87" s="170"/>
      <c r="T87" s="171"/>
      <c r="U87" s="165"/>
      <c r="V87" s="165">
        <f>SUM(V88:V91)</f>
        <v>17.510000000000002</v>
      </c>
      <c r="W87" s="165"/>
      <c r="X87" s="165"/>
      <c r="Y87" s="165"/>
      <c r="AG87" t="s">
        <v>171</v>
      </c>
    </row>
    <row r="88" spans="1:60" ht="22.5" outlineLevel="1" x14ac:dyDescent="0.2">
      <c r="A88" s="173">
        <v>49</v>
      </c>
      <c r="B88" s="174" t="s">
        <v>322</v>
      </c>
      <c r="C88" s="189" t="s">
        <v>323</v>
      </c>
      <c r="D88" s="175" t="s">
        <v>174</v>
      </c>
      <c r="E88" s="176">
        <v>2.4</v>
      </c>
      <c r="F88" s="177"/>
      <c r="G88" s="178">
        <f>ROUND(E88*F88,2)</f>
        <v>0</v>
      </c>
      <c r="H88" s="177"/>
      <c r="I88" s="178">
        <f>ROUND(E88*H88,2)</f>
        <v>0</v>
      </c>
      <c r="J88" s="177"/>
      <c r="K88" s="178">
        <f>ROUND(E88*J88,2)</f>
        <v>0</v>
      </c>
      <c r="L88" s="178">
        <v>21</v>
      </c>
      <c r="M88" s="178">
        <f>G88*(1+L88/100)</f>
        <v>0</v>
      </c>
      <c r="N88" s="176">
        <v>2.5249999999999999</v>
      </c>
      <c r="O88" s="176">
        <f>ROUND(E88*N88,2)</f>
        <v>6.06</v>
      </c>
      <c r="P88" s="176">
        <v>0</v>
      </c>
      <c r="Q88" s="176">
        <f>ROUND(E88*P88,2)</f>
        <v>0</v>
      </c>
      <c r="R88" s="178" t="s">
        <v>199</v>
      </c>
      <c r="S88" s="178" t="s">
        <v>176</v>
      </c>
      <c r="T88" s="179" t="s">
        <v>176</v>
      </c>
      <c r="U88" s="162">
        <v>3.2130000000000001</v>
      </c>
      <c r="V88" s="162">
        <f>ROUND(E88*U88,2)</f>
        <v>7.71</v>
      </c>
      <c r="W88" s="162"/>
      <c r="X88" s="162" t="s">
        <v>177</v>
      </c>
      <c r="Y88" s="162" t="s">
        <v>178</v>
      </c>
      <c r="Z88" s="152"/>
      <c r="AA88" s="152"/>
      <c r="AB88" s="152"/>
      <c r="AC88" s="152"/>
      <c r="AD88" s="152"/>
      <c r="AE88" s="152"/>
      <c r="AF88" s="152"/>
      <c r="AG88" s="152" t="s">
        <v>179</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2" x14ac:dyDescent="0.2">
      <c r="A89" s="159"/>
      <c r="B89" s="160"/>
      <c r="C89" s="251" t="s">
        <v>205</v>
      </c>
      <c r="D89" s="252"/>
      <c r="E89" s="252"/>
      <c r="F89" s="252"/>
      <c r="G89" s="252"/>
      <c r="H89" s="162"/>
      <c r="I89" s="162"/>
      <c r="J89" s="162"/>
      <c r="K89" s="162"/>
      <c r="L89" s="162"/>
      <c r="M89" s="162"/>
      <c r="N89" s="161"/>
      <c r="O89" s="161"/>
      <c r="P89" s="161"/>
      <c r="Q89" s="161"/>
      <c r="R89" s="162"/>
      <c r="S89" s="162"/>
      <c r="T89" s="162"/>
      <c r="U89" s="162"/>
      <c r="V89" s="162"/>
      <c r="W89" s="162"/>
      <c r="X89" s="162"/>
      <c r="Y89" s="162"/>
      <c r="Z89" s="152"/>
      <c r="AA89" s="152"/>
      <c r="AB89" s="152"/>
      <c r="AC89" s="152"/>
      <c r="AD89" s="152"/>
      <c r="AE89" s="152"/>
      <c r="AF89" s="152"/>
      <c r="AG89" s="152" t="s">
        <v>181</v>
      </c>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ht="22.5" outlineLevel="1" x14ac:dyDescent="0.2">
      <c r="A90" s="173">
        <v>50</v>
      </c>
      <c r="B90" s="174" t="s">
        <v>324</v>
      </c>
      <c r="C90" s="189" t="s">
        <v>325</v>
      </c>
      <c r="D90" s="175" t="s">
        <v>174</v>
      </c>
      <c r="E90" s="176">
        <v>3.8</v>
      </c>
      <c r="F90" s="177"/>
      <c r="G90" s="178">
        <f>ROUND(E90*F90,2)</f>
        <v>0</v>
      </c>
      <c r="H90" s="177"/>
      <c r="I90" s="178">
        <f>ROUND(E90*H90,2)</f>
        <v>0</v>
      </c>
      <c r="J90" s="177"/>
      <c r="K90" s="178">
        <f>ROUND(E90*J90,2)</f>
        <v>0</v>
      </c>
      <c r="L90" s="178">
        <v>21</v>
      </c>
      <c r="M90" s="178">
        <f>G90*(1+L90/100)</f>
        <v>0</v>
      </c>
      <c r="N90" s="176">
        <v>2.5249999999999999</v>
      </c>
      <c r="O90" s="176">
        <f>ROUND(E90*N90,2)</f>
        <v>9.6</v>
      </c>
      <c r="P90" s="176">
        <v>0</v>
      </c>
      <c r="Q90" s="176">
        <f>ROUND(E90*P90,2)</f>
        <v>0</v>
      </c>
      <c r="R90" s="178" t="s">
        <v>199</v>
      </c>
      <c r="S90" s="178" t="s">
        <v>176</v>
      </c>
      <c r="T90" s="179" t="s">
        <v>176</v>
      </c>
      <c r="U90" s="162">
        <v>2.58</v>
      </c>
      <c r="V90" s="162">
        <f>ROUND(E90*U90,2)</f>
        <v>9.8000000000000007</v>
      </c>
      <c r="W90" s="162"/>
      <c r="X90" s="162" t="s">
        <v>177</v>
      </c>
      <c r="Y90" s="162" t="s">
        <v>178</v>
      </c>
      <c r="Z90" s="152"/>
      <c r="AA90" s="152"/>
      <c r="AB90" s="152"/>
      <c r="AC90" s="152"/>
      <c r="AD90" s="152"/>
      <c r="AE90" s="152"/>
      <c r="AF90" s="152"/>
      <c r="AG90" s="152" t="s">
        <v>179</v>
      </c>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2" x14ac:dyDescent="0.2">
      <c r="A91" s="159"/>
      <c r="B91" s="160"/>
      <c r="C91" s="251" t="s">
        <v>205</v>
      </c>
      <c r="D91" s="252"/>
      <c r="E91" s="252"/>
      <c r="F91" s="252"/>
      <c r="G91" s="252"/>
      <c r="H91" s="162"/>
      <c r="I91" s="162"/>
      <c r="J91" s="162"/>
      <c r="K91" s="162"/>
      <c r="L91" s="162"/>
      <c r="M91" s="162"/>
      <c r="N91" s="161"/>
      <c r="O91" s="161"/>
      <c r="P91" s="161"/>
      <c r="Q91" s="161"/>
      <c r="R91" s="162"/>
      <c r="S91" s="162"/>
      <c r="T91" s="162"/>
      <c r="U91" s="162"/>
      <c r="V91" s="162"/>
      <c r="W91" s="162"/>
      <c r="X91" s="162"/>
      <c r="Y91" s="162"/>
      <c r="Z91" s="152"/>
      <c r="AA91" s="152"/>
      <c r="AB91" s="152"/>
      <c r="AC91" s="152"/>
      <c r="AD91" s="152"/>
      <c r="AE91" s="152"/>
      <c r="AF91" s="152"/>
      <c r="AG91" s="152" t="s">
        <v>181</v>
      </c>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x14ac:dyDescent="0.2">
      <c r="A92" s="166" t="s">
        <v>170</v>
      </c>
      <c r="B92" s="167" t="s">
        <v>77</v>
      </c>
      <c r="C92" s="188" t="s">
        <v>78</v>
      </c>
      <c r="D92" s="168"/>
      <c r="E92" s="169"/>
      <c r="F92" s="170"/>
      <c r="G92" s="170">
        <f>SUMIF(AG93:AG94,"&lt;&gt;NOR",G93:G94)</f>
        <v>0</v>
      </c>
      <c r="H92" s="170"/>
      <c r="I92" s="170">
        <f>SUM(I93:I94)</f>
        <v>0</v>
      </c>
      <c r="J92" s="170"/>
      <c r="K92" s="170">
        <f>SUM(K93:K94)</f>
        <v>0</v>
      </c>
      <c r="L92" s="170"/>
      <c r="M92" s="170">
        <f>SUM(M93:M94)</f>
        <v>0</v>
      </c>
      <c r="N92" s="169"/>
      <c r="O92" s="169">
        <f>SUM(O93:O94)</f>
        <v>0.14000000000000001</v>
      </c>
      <c r="P92" s="169"/>
      <c r="Q92" s="169">
        <f>SUM(Q93:Q94)</f>
        <v>0</v>
      </c>
      <c r="R92" s="170"/>
      <c r="S92" s="170"/>
      <c r="T92" s="171"/>
      <c r="U92" s="165"/>
      <c r="V92" s="165">
        <f>SUM(V93:V94)</f>
        <v>7.44</v>
      </c>
      <c r="W92" s="165"/>
      <c r="X92" s="165"/>
      <c r="Y92" s="165"/>
      <c r="AG92" t="s">
        <v>171</v>
      </c>
    </row>
    <row r="93" spans="1:60" ht="33.75" outlineLevel="1" x14ac:dyDescent="0.2">
      <c r="A93" s="181">
        <v>51</v>
      </c>
      <c r="B93" s="182" t="s">
        <v>326</v>
      </c>
      <c r="C93" s="190" t="s">
        <v>327</v>
      </c>
      <c r="D93" s="183" t="s">
        <v>272</v>
      </c>
      <c r="E93" s="184">
        <v>4</v>
      </c>
      <c r="F93" s="185"/>
      <c r="G93" s="186">
        <f>ROUND(E93*F93,2)</f>
        <v>0</v>
      </c>
      <c r="H93" s="185"/>
      <c r="I93" s="186">
        <f>ROUND(E93*H93,2)</f>
        <v>0</v>
      </c>
      <c r="J93" s="185"/>
      <c r="K93" s="186">
        <f>ROUND(E93*J93,2)</f>
        <v>0</v>
      </c>
      <c r="L93" s="186">
        <v>21</v>
      </c>
      <c r="M93" s="186">
        <f>G93*(1+L93/100)</f>
        <v>0</v>
      </c>
      <c r="N93" s="184">
        <v>1.8970000000000001E-2</v>
      </c>
      <c r="O93" s="184">
        <f>ROUND(E93*N93,2)</f>
        <v>0.08</v>
      </c>
      <c r="P93" s="184">
        <v>0</v>
      </c>
      <c r="Q93" s="184">
        <f>ROUND(E93*P93,2)</f>
        <v>0</v>
      </c>
      <c r="R93" s="186" t="s">
        <v>199</v>
      </c>
      <c r="S93" s="186" t="s">
        <v>176</v>
      </c>
      <c r="T93" s="187" t="s">
        <v>176</v>
      </c>
      <c r="U93" s="162">
        <v>1.86</v>
      </c>
      <c r="V93" s="162">
        <f>ROUND(E93*U93,2)</f>
        <v>7.44</v>
      </c>
      <c r="W93" s="162"/>
      <c r="X93" s="162" t="s">
        <v>177</v>
      </c>
      <c r="Y93" s="162" t="s">
        <v>178</v>
      </c>
      <c r="Z93" s="152"/>
      <c r="AA93" s="152"/>
      <c r="AB93" s="152"/>
      <c r="AC93" s="152"/>
      <c r="AD93" s="152"/>
      <c r="AE93" s="152"/>
      <c r="AF93" s="152"/>
      <c r="AG93" s="152" t="s">
        <v>179</v>
      </c>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ht="22.5" outlineLevel="1" x14ac:dyDescent="0.2">
      <c r="A94" s="181">
        <v>52</v>
      </c>
      <c r="B94" s="182" t="s">
        <v>328</v>
      </c>
      <c r="C94" s="190" t="s">
        <v>329</v>
      </c>
      <c r="D94" s="183" t="s">
        <v>272</v>
      </c>
      <c r="E94" s="184">
        <v>4</v>
      </c>
      <c r="F94" s="185"/>
      <c r="G94" s="186">
        <f>ROUND(E94*F94,2)</f>
        <v>0</v>
      </c>
      <c r="H94" s="185"/>
      <c r="I94" s="186">
        <f>ROUND(E94*H94,2)</f>
        <v>0</v>
      </c>
      <c r="J94" s="185"/>
      <c r="K94" s="186">
        <f>ROUND(E94*J94,2)</f>
        <v>0</v>
      </c>
      <c r="L94" s="186">
        <v>21</v>
      </c>
      <c r="M94" s="186">
        <f>G94*(1+L94/100)</f>
        <v>0</v>
      </c>
      <c r="N94" s="184">
        <v>1.474E-2</v>
      </c>
      <c r="O94" s="184">
        <f>ROUND(E94*N94,2)</f>
        <v>0.06</v>
      </c>
      <c r="P94" s="184">
        <v>0</v>
      </c>
      <c r="Q94" s="184">
        <f>ROUND(E94*P94,2)</f>
        <v>0</v>
      </c>
      <c r="R94" s="186" t="s">
        <v>299</v>
      </c>
      <c r="S94" s="186" t="s">
        <v>176</v>
      </c>
      <c r="T94" s="187" t="s">
        <v>176</v>
      </c>
      <c r="U94" s="162">
        <v>0</v>
      </c>
      <c r="V94" s="162">
        <f>ROUND(E94*U94,2)</f>
        <v>0</v>
      </c>
      <c r="W94" s="162"/>
      <c r="X94" s="162" t="s">
        <v>264</v>
      </c>
      <c r="Y94" s="162" t="s">
        <v>178</v>
      </c>
      <c r="Z94" s="152"/>
      <c r="AA94" s="152"/>
      <c r="AB94" s="152"/>
      <c r="AC94" s="152"/>
      <c r="AD94" s="152"/>
      <c r="AE94" s="152"/>
      <c r="AF94" s="152"/>
      <c r="AG94" s="152" t="s">
        <v>265</v>
      </c>
      <c r="AH94" s="152"/>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x14ac:dyDescent="0.2">
      <c r="A95" s="166" t="s">
        <v>170</v>
      </c>
      <c r="B95" s="167" t="s">
        <v>79</v>
      </c>
      <c r="C95" s="188" t="s">
        <v>80</v>
      </c>
      <c r="D95" s="168"/>
      <c r="E95" s="169"/>
      <c r="F95" s="170"/>
      <c r="G95" s="170">
        <f>SUMIF(AG96:AG101,"&lt;&gt;NOR",G96:G101)</f>
        <v>0</v>
      </c>
      <c r="H95" s="170"/>
      <c r="I95" s="170">
        <f>SUM(I96:I101)</f>
        <v>0</v>
      </c>
      <c r="J95" s="170"/>
      <c r="K95" s="170">
        <f>SUM(K96:K101)</f>
        <v>0</v>
      </c>
      <c r="L95" s="170"/>
      <c r="M95" s="170">
        <f>SUM(M96:M101)</f>
        <v>0</v>
      </c>
      <c r="N95" s="169"/>
      <c r="O95" s="169">
        <f>SUM(O96:O101)</f>
        <v>5.8</v>
      </c>
      <c r="P95" s="169"/>
      <c r="Q95" s="169">
        <f>SUM(Q96:Q101)</f>
        <v>0</v>
      </c>
      <c r="R95" s="170"/>
      <c r="S95" s="170"/>
      <c r="T95" s="171"/>
      <c r="U95" s="165"/>
      <c r="V95" s="165">
        <f>SUM(V96:V101)</f>
        <v>39.07</v>
      </c>
      <c r="W95" s="165"/>
      <c r="X95" s="165"/>
      <c r="Y95" s="165"/>
      <c r="AG95" t="s">
        <v>171</v>
      </c>
    </row>
    <row r="96" spans="1:60" ht="33.75" outlineLevel="1" x14ac:dyDescent="0.2">
      <c r="A96" s="173">
        <v>53</v>
      </c>
      <c r="B96" s="174" t="s">
        <v>330</v>
      </c>
      <c r="C96" s="189" t="s">
        <v>331</v>
      </c>
      <c r="D96" s="175" t="s">
        <v>272</v>
      </c>
      <c r="E96" s="176">
        <v>2</v>
      </c>
      <c r="F96" s="177"/>
      <c r="G96" s="178">
        <f>ROUND(E96*F96,2)</f>
        <v>0</v>
      </c>
      <c r="H96" s="177"/>
      <c r="I96" s="178">
        <f>ROUND(E96*H96,2)</f>
        <v>0</v>
      </c>
      <c r="J96" s="177"/>
      <c r="K96" s="178">
        <f>ROUND(E96*J96,2)</f>
        <v>0</v>
      </c>
      <c r="L96" s="178">
        <v>21</v>
      </c>
      <c r="M96" s="178">
        <f>G96*(1+L96/100)</f>
        <v>0</v>
      </c>
      <c r="N96" s="176">
        <v>2.89066</v>
      </c>
      <c r="O96" s="176">
        <f>ROUND(E96*N96,2)</f>
        <v>5.78</v>
      </c>
      <c r="P96" s="176">
        <v>0</v>
      </c>
      <c r="Q96" s="176">
        <f>ROUND(E96*P96,2)</f>
        <v>0</v>
      </c>
      <c r="R96" s="178" t="s">
        <v>332</v>
      </c>
      <c r="S96" s="178" t="s">
        <v>176</v>
      </c>
      <c r="T96" s="179" t="s">
        <v>176</v>
      </c>
      <c r="U96" s="162">
        <v>19.105</v>
      </c>
      <c r="V96" s="162">
        <f>ROUND(E96*U96,2)</f>
        <v>38.21</v>
      </c>
      <c r="W96" s="162"/>
      <c r="X96" s="162" t="s">
        <v>177</v>
      </c>
      <c r="Y96" s="162" t="s">
        <v>308</v>
      </c>
      <c r="Z96" s="152"/>
      <c r="AA96" s="152"/>
      <c r="AB96" s="152"/>
      <c r="AC96" s="152"/>
      <c r="AD96" s="152"/>
      <c r="AE96" s="152"/>
      <c r="AF96" s="152"/>
      <c r="AG96" s="152" t="s">
        <v>179</v>
      </c>
      <c r="AH96" s="152"/>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2" x14ac:dyDescent="0.2">
      <c r="A97" s="159"/>
      <c r="B97" s="160"/>
      <c r="C97" s="251" t="s">
        <v>333</v>
      </c>
      <c r="D97" s="252"/>
      <c r="E97" s="252"/>
      <c r="F97" s="252"/>
      <c r="G97" s="252"/>
      <c r="H97" s="162"/>
      <c r="I97" s="162"/>
      <c r="J97" s="162"/>
      <c r="K97" s="162"/>
      <c r="L97" s="162"/>
      <c r="M97" s="162"/>
      <c r="N97" s="161"/>
      <c r="O97" s="161"/>
      <c r="P97" s="161"/>
      <c r="Q97" s="161"/>
      <c r="R97" s="162"/>
      <c r="S97" s="162"/>
      <c r="T97" s="162"/>
      <c r="U97" s="162"/>
      <c r="V97" s="162"/>
      <c r="W97" s="162"/>
      <c r="X97" s="162"/>
      <c r="Y97" s="162"/>
      <c r="Z97" s="152"/>
      <c r="AA97" s="152"/>
      <c r="AB97" s="152"/>
      <c r="AC97" s="152"/>
      <c r="AD97" s="152"/>
      <c r="AE97" s="152"/>
      <c r="AF97" s="152"/>
      <c r="AG97" s="152" t="s">
        <v>181</v>
      </c>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81">
        <v>54</v>
      </c>
      <c r="B98" s="182" t="s">
        <v>334</v>
      </c>
      <c r="C98" s="190" t="s">
        <v>335</v>
      </c>
      <c r="D98" s="183" t="s">
        <v>336</v>
      </c>
      <c r="E98" s="184">
        <v>1</v>
      </c>
      <c r="F98" s="185"/>
      <c r="G98" s="186">
        <f>ROUND(E98*F98,2)</f>
        <v>0</v>
      </c>
      <c r="H98" s="185"/>
      <c r="I98" s="186">
        <f>ROUND(E98*H98,2)</f>
        <v>0</v>
      </c>
      <c r="J98" s="185"/>
      <c r="K98" s="186">
        <f>ROUND(E98*J98,2)</f>
        <v>0</v>
      </c>
      <c r="L98" s="186">
        <v>21</v>
      </c>
      <c r="M98" s="186">
        <f>G98*(1+L98/100)</f>
        <v>0</v>
      </c>
      <c r="N98" s="184">
        <v>0</v>
      </c>
      <c r="O98" s="184">
        <f>ROUND(E98*N98,2)</f>
        <v>0</v>
      </c>
      <c r="P98" s="184">
        <v>0</v>
      </c>
      <c r="Q98" s="184">
        <f>ROUND(E98*P98,2)</f>
        <v>0</v>
      </c>
      <c r="R98" s="186"/>
      <c r="S98" s="186" t="s">
        <v>262</v>
      </c>
      <c r="T98" s="187" t="s">
        <v>263</v>
      </c>
      <c r="U98" s="162">
        <v>0</v>
      </c>
      <c r="V98" s="162">
        <f>ROUND(E98*U98,2)</f>
        <v>0</v>
      </c>
      <c r="W98" s="162"/>
      <c r="X98" s="162" t="s">
        <v>177</v>
      </c>
      <c r="Y98" s="162" t="s">
        <v>308</v>
      </c>
      <c r="Z98" s="152"/>
      <c r="AA98" s="152"/>
      <c r="AB98" s="152"/>
      <c r="AC98" s="152"/>
      <c r="AD98" s="152"/>
      <c r="AE98" s="152"/>
      <c r="AF98" s="152"/>
      <c r="AG98" s="152" t="s">
        <v>179</v>
      </c>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81">
        <v>55</v>
      </c>
      <c r="B99" s="182" t="s">
        <v>337</v>
      </c>
      <c r="C99" s="190" t="s">
        <v>338</v>
      </c>
      <c r="D99" s="183" t="s">
        <v>336</v>
      </c>
      <c r="E99" s="184">
        <v>1</v>
      </c>
      <c r="F99" s="185"/>
      <c r="G99" s="186">
        <f>ROUND(E99*F99,2)</f>
        <v>0</v>
      </c>
      <c r="H99" s="185"/>
      <c r="I99" s="186">
        <f>ROUND(E99*H99,2)</f>
        <v>0</v>
      </c>
      <c r="J99" s="185"/>
      <c r="K99" s="186">
        <f>ROUND(E99*J99,2)</f>
        <v>0</v>
      </c>
      <c r="L99" s="186">
        <v>21</v>
      </c>
      <c r="M99" s="186">
        <f>G99*(1+L99/100)</f>
        <v>0</v>
      </c>
      <c r="N99" s="184">
        <v>0</v>
      </c>
      <c r="O99" s="184">
        <f>ROUND(E99*N99,2)</f>
        <v>0</v>
      </c>
      <c r="P99" s="184">
        <v>0</v>
      </c>
      <c r="Q99" s="184">
        <f>ROUND(E99*P99,2)</f>
        <v>0</v>
      </c>
      <c r="R99" s="186"/>
      <c r="S99" s="186" t="s">
        <v>262</v>
      </c>
      <c r="T99" s="187" t="s">
        <v>263</v>
      </c>
      <c r="U99" s="162">
        <v>0</v>
      </c>
      <c r="V99" s="162">
        <f>ROUND(E99*U99,2)</f>
        <v>0</v>
      </c>
      <c r="W99" s="162"/>
      <c r="X99" s="162" t="s">
        <v>177</v>
      </c>
      <c r="Y99" s="162" t="s">
        <v>339</v>
      </c>
      <c r="Z99" s="152"/>
      <c r="AA99" s="152"/>
      <c r="AB99" s="152"/>
      <c r="AC99" s="152"/>
      <c r="AD99" s="152"/>
      <c r="AE99" s="152"/>
      <c r="AF99" s="152"/>
      <c r="AG99" s="152" t="s">
        <v>179</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ht="33.75" outlineLevel="1" x14ac:dyDescent="0.2">
      <c r="A100" s="173">
        <v>56</v>
      </c>
      <c r="B100" s="174" t="s">
        <v>340</v>
      </c>
      <c r="C100" s="189" t="s">
        <v>341</v>
      </c>
      <c r="D100" s="175" t="s">
        <v>217</v>
      </c>
      <c r="E100" s="176">
        <v>13</v>
      </c>
      <c r="F100" s="177"/>
      <c r="G100" s="178">
        <f>ROUND(E100*F100,2)</f>
        <v>0</v>
      </c>
      <c r="H100" s="177"/>
      <c r="I100" s="178">
        <f>ROUND(E100*H100,2)</f>
        <v>0</v>
      </c>
      <c r="J100" s="177"/>
      <c r="K100" s="178">
        <f>ROUND(E100*J100,2)</f>
        <v>0</v>
      </c>
      <c r="L100" s="178">
        <v>21</v>
      </c>
      <c r="M100" s="178">
        <f>G100*(1+L100/100)</f>
        <v>0</v>
      </c>
      <c r="N100" s="176">
        <v>1.73E-3</v>
      </c>
      <c r="O100" s="176">
        <f>ROUND(E100*N100,2)</f>
        <v>0.02</v>
      </c>
      <c r="P100" s="176">
        <v>0</v>
      </c>
      <c r="Q100" s="176">
        <f>ROUND(E100*P100,2)</f>
        <v>0</v>
      </c>
      <c r="R100" s="178" t="s">
        <v>332</v>
      </c>
      <c r="S100" s="178" t="s">
        <v>262</v>
      </c>
      <c r="T100" s="179" t="s">
        <v>176</v>
      </c>
      <c r="U100" s="162">
        <v>6.6000000000000003E-2</v>
      </c>
      <c r="V100" s="162">
        <f>ROUND(E100*U100,2)</f>
        <v>0.86</v>
      </c>
      <c r="W100" s="162"/>
      <c r="X100" s="162" t="s">
        <v>257</v>
      </c>
      <c r="Y100" s="162" t="s">
        <v>308</v>
      </c>
      <c r="Z100" s="152"/>
      <c r="AA100" s="152"/>
      <c r="AB100" s="152"/>
      <c r="AC100" s="152"/>
      <c r="AD100" s="152"/>
      <c r="AE100" s="152"/>
      <c r="AF100" s="152"/>
      <c r="AG100" s="152" t="s">
        <v>258</v>
      </c>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2" x14ac:dyDescent="0.2">
      <c r="A101" s="159"/>
      <c r="B101" s="160"/>
      <c r="C101" s="251" t="s">
        <v>342</v>
      </c>
      <c r="D101" s="252"/>
      <c r="E101" s="252"/>
      <c r="F101" s="252"/>
      <c r="G101" s="252"/>
      <c r="H101" s="162"/>
      <c r="I101" s="162"/>
      <c r="J101" s="162"/>
      <c r="K101" s="162"/>
      <c r="L101" s="162"/>
      <c r="M101" s="162"/>
      <c r="N101" s="161"/>
      <c r="O101" s="161"/>
      <c r="P101" s="161"/>
      <c r="Q101" s="161"/>
      <c r="R101" s="162"/>
      <c r="S101" s="162"/>
      <c r="T101" s="162"/>
      <c r="U101" s="162"/>
      <c r="V101" s="162"/>
      <c r="W101" s="162"/>
      <c r="X101" s="162"/>
      <c r="Y101" s="162"/>
      <c r="Z101" s="152"/>
      <c r="AA101" s="152"/>
      <c r="AB101" s="152"/>
      <c r="AC101" s="152"/>
      <c r="AD101" s="152"/>
      <c r="AE101" s="152"/>
      <c r="AF101" s="152"/>
      <c r="AG101" s="152" t="s">
        <v>181</v>
      </c>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x14ac:dyDescent="0.2">
      <c r="A102" s="166" t="s">
        <v>170</v>
      </c>
      <c r="B102" s="167" t="s">
        <v>81</v>
      </c>
      <c r="C102" s="188" t="s">
        <v>82</v>
      </c>
      <c r="D102" s="168"/>
      <c r="E102" s="169"/>
      <c r="F102" s="170"/>
      <c r="G102" s="170">
        <f>SUMIF(AG103:AG133,"&lt;&gt;NOR",G103:G133)</f>
        <v>0</v>
      </c>
      <c r="H102" s="170"/>
      <c r="I102" s="170">
        <f>SUM(I103:I133)</f>
        <v>0</v>
      </c>
      <c r="J102" s="170"/>
      <c r="K102" s="170">
        <f>SUM(K103:K133)</f>
        <v>0</v>
      </c>
      <c r="L102" s="170"/>
      <c r="M102" s="170">
        <f>SUM(M103:M133)</f>
        <v>0</v>
      </c>
      <c r="N102" s="169"/>
      <c r="O102" s="169">
        <f>SUM(O103:O133)</f>
        <v>4.2299999999999995</v>
      </c>
      <c r="P102" s="169"/>
      <c r="Q102" s="169">
        <f>SUM(Q103:Q133)</f>
        <v>13.97</v>
      </c>
      <c r="R102" s="170"/>
      <c r="S102" s="170"/>
      <c r="T102" s="171"/>
      <c r="U102" s="165"/>
      <c r="V102" s="165">
        <f>SUM(V103:V133)</f>
        <v>306.06</v>
      </c>
      <c r="W102" s="165"/>
      <c r="X102" s="165"/>
      <c r="Y102" s="165"/>
      <c r="AG102" t="s">
        <v>171</v>
      </c>
    </row>
    <row r="103" spans="1:60" ht="22.5" outlineLevel="1" x14ac:dyDescent="0.2">
      <c r="A103" s="173">
        <v>57</v>
      </c>
      <c r="B103" s="174" t="s">
        <v>343</v>
      </c>
      <c r="C103" s="189" t="s">
        <v>344</v>
      </c>
      <c r="D103" s="175" t="s">
        <v>174</v>
      </c>
      <c r="E103" s="176">
        <v>0.24</v>
      </c>
      <c r="F103" s="177"/>
      <c r="G103" s="178">
        <f>ROUND(E103*F103,2)</f>
        <v>0</v>
      </c>
      <c r="H103" s="177"/>
      <c r="I103" s="178">
        <f>ROUND(E103*H103,2)</f>
        <v>0</v>
      </c>
      <c r="J103" s="177"/>
      <c r="K103" s="178">
        <f>ROUND(E103*J103,2)</f>
        <v>0</v>
      </c>
      <c r="L103" s="178">
        <v>21</v>
      </c>
      <c r="M103" s="178">
        <f>G103*(1+L103/100)</f>
        <v>0</v>
      </c>
      <c r="N103" s="176">
        <v>1.84144</v>
      </c>
      <c r="O103" s="176">
        <f>ROUND(E103*N103,2)</f>
        <v>0.44</v>
      </c>
      <c r="P103" s="176">
        <v>0</v>
      </c>
      <c r="Q103" s="176">
        <f>ROUND(E103*P103,2)</f>
        <v>0</v>
      </c>
      <c r="R103" s="178" t="s">
        <v>248</v>
      </c>
      <c r="S103" s="178" t="s">
        <v>176</v>
      </c>
      <c r="T103" s="179" t="s">
        <v>176</v>
      </c>
      <c r="U103" s="162">
        <v>4.7939999999999996</v>
      </c>
      <c r="V103" s="162">
        <f>ROUND(E103*U103,2)</f>
        <v>1.1499999999999999</v>
      </c>
      <c r="W103" s="162"/>
      <c r="X103" s="162" t="s">
        <v>177</v>
      </c>
      <c r="Y103" s="162" t="s">
        <v>178</v>
      </c>
      <c r="Z103" s="152"/>
      <c r="AA103" s="152"/>
      <c r="AB103" s="152"/>
      <c r="AC103" s="152"/>
      <c r="AD103" s="152"/>
      <c r="AE103" s="152"/>
      <c r="AF103" s="152"/>
      <c r="AG103" s="152" t="s">
        <v>179</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2" x14ac:dyDescent="0.2">
      <c r="A104" s="159"/>
      <c r="B104" s="160"/>
      <c r="C104" s="251" t="s">
        <v>345</v>
      </c>
      <c r="D104" s="252"/>
      <c r="E104" s="252"/>
      <c r="F104" s="252"/>
      <c r="G104" s="252"/>
      <c r="H104" s="162"/>
      <c r="I104" s="162"/>
      <c r="J104" s="162"/>
      <c r="K104" s="162"/>
      <c r="L104" s="162"/>
      <c r="M104" s="162"/>
      <c r="N104" s="161"/>
      <c r="O104" s="161"/>
      <c r="P104" s="161"/>
      <c r="Q104" s="161"/>
      <c r="R104" s="162"/>
      <c r="S104" s="162"/>
      <c r="T104" s="162"/>
      <c r="U104" s="162"/>
      <c r="V104" s="162"/>
      <c r="W104" s="162"/>
      <c r="X104" s="162"/>
      <c r="Y104" s="162"/>
      <c r="Z104" s="152"/>
      <c r="AA104" s="152"/>
      <c r="AB104" s="152"/>
      <c r="AC104" s="152"/>
      <c r="AD104" s="152"/>
      <c r="AE104" s="152"/>
      <c r="AF104" s="152"/>
      <c r="AG104" s="152" t="s">
        <v>181</v>
      </c>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ht="22.5" outlineLevel="1" x14ac:dyDescent="0.2">
      <c r="A105" s="173">
        <v>58</v>
      </c>
      <c r="B105" s="174" t="s">
        <v>346</v>
      </c>
      <c r="C105" s="189" t="s">
        <v>347</v>
      </c>
      <c r="D105" s="175" t="s">
        <v>198</v>
      </c>
      <c r="E105" s="176">
        <v>6.32</v>
      </c>
      <c r="F105" s="177"/>
      <c r="G105" s="178">
        <f>ROUND(E105*F105,2)</f>
        <v>0</v>
      </c>
      <c r="H105" s="177"/>
      <c r="I105" s="178">
        <f>ROUND(E105*H105,2)</f>
        <v>0</v>
      </c>
      <c r="J105" s="177"/>
      <c r="K105" s="178">
        <f>ROUND(E105*J105,2)</f>
        <v>0</v>
      </c>
      <c r="L105" s="178">
        <v>21</v>
      </c>
      <c r="M105" s="178">
        <f>G105*(1+L105/100)</f>
        <v>0</v>
      </c>
      <c r="N105" s="176">
        <v>0.12906000000000001</v>
      </c>
      <c r="O105" s="176">
        <f>ROUND(E105*N105,2)</f>
        <v>0.82</v>
      </c>
      <c r="P105" s="176">
        <v>0</v>
      </c>
      <c r="Q105" s="176">
        <f>ROUND(E105*P105,2)</f>
        <v>0</v>
      </c>
      <c r="R105" s="178" t="s">
        <v>248</v>
      </c>
      <c r="S105" s="178" t="s">
        <v>176</v>
      </c>
      <c r="T105" s="179" t="s">
        <v>176</v>
      </c>
      <c r="U105" s="162">
        <v>0.90100000000000002</v>
      </c>
      <c r="V105" s="162">
        <f>ROUND(E105*U105,2)</f>
        <v>5.69</v>
      </c>
      <c r="W105" s="162"/>
      <c r="X105" s="162" t="s">
        <v>177</v>
      </c>
      <c r="Y105" s="162" t="s">
        <v>178</v>
      </c>
      <c r="Z105" s="152"/>
      <c r="AA105" s="152"/>
      <c r="AB105" s="152"/>
      <c r="AC105" s="152"/>
      <c r="AD105" s="152"/>
      <c r="AE105" s="152"/>
      <c r="AF105" s="152"/>
      <c r="AG105" s="152" t="s">
        <v>179</v>
      </c>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2" x14ac:dyDescent="0.2">
      <c r="A106" s="159"/>
      <c r="B106" s="160"/>
      <c r="C106" s="251" t="s">
        <v>345</v>
      </c>
      <c r="D106" s="252"/>
      <c r="E106" s="252"/>
      <c r="F106" s="252"/>
      <c r="G106" s="252"/>
      <c r="H106" s="162"/>
      <c r="I106" s="162"/>
      <c r="J106" s="162"/>
      <c r="K106" s="162"/>
      <c r="L106" s="162"/>
      <c r="M106" s="162"/>
      <c r="N106" s="161"/>
      <c r="O106" s="161"/>
      <c r="P106" s="161"/>
      <c r="Q106" s="161"/>
      <c r="R106" s="162"/>
      <c r="S106" s="162"/>
      <c r="T106" s="162"/>
      <c r="U106" s="162"/>
      <c r="V106" s="162"/>
      <c r="W106" s="162"/>
      <c r="X106" s="162"/>
      <c r="Y106" s="162"/>
      <c r="Z106" s="152"/>
      <c r="AA106" s="152"/>
      <c r="AB106" s="152"/>
      <c r="AC106" s="152"/>
      <c r="AD106" s="152"/>
      <c r="AE106" s="152"/>
      <c r="AF106" s="152"/>
      <c r="AG106" s="152" t="s">
        <v>181</v>
      </c>
      <c r="AH106" s="152"/>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ht="45" outlineLevel="1" x14ac:dyDescent="0.2">
      <c r="A107" s="173">
        <v>59</v>
      </c>
      <c r="B107" s="174" t="s">
        <v>275</v>
      </c>
      <c r="C107" s="189" t="s">
        <v>276</v>
      </c>
      <c r="D107" s="175" t="s">
        <v>198</v>
      </c>
      <c r="E107" s="176">
        <v>66.900000000000006</v>
      </c>
      <c r="F107" s="177"/>
      <c r="G107" s="178">
        <f>ROUND(E107*F107,2)</f>
        <v>0</v>
      </c>
      <c r="H107" s="177"/>
      <c r="I107" s="178">
        <f>ROUND(E107*H107,2)</f>
        <v>0</v>
      </c>
      <c r="J107" s="177"/>
      <c r="K107" s="178">
        <f>ROUND(E107*J107,2)</f>
        <v>0</v>
      </c>
      <c r="L107" s="178">
        <v>21</v>
      </c>
      <c r="M107" s="178">
        <f>G107*(1+L107/100)</f>
        <v>0</v>
      </c>
      <c r="N107" s="176">
        <v>2.5649999999999999E-2</v>
      </c>
      <c r="O107" s="176">
        <f>ROUND(E107*N107,2)</f>
        <v>1.72</v>
      </c>
      <c r="P107" s="176">
        <v>0</v>
      </c>
      <c r="Q107" s="176">
        <f>ROUND(E107*P107,2)</f>
        <v>0</v>
      </c>
      <c r="R107" s="178" t="s">
        <v>199</v>
      </c>
      <c r="S107" s="178" t="s">
        <v>176</v>
      </c>
      <c r="T107" s="179" t="s">
        <v>176</v>
      </c>
      <c r="U107" s="162">
        <v>0.99</v>
      </c>
      <c r="V107" s="162">
        <f>ROUND(E107*U107,2)</f>
        <v>66.23</v>
      </c>
      <c r="W107" s="162"/>
      <c r="X107" s="162" t="s">
        <v>177</v>
      </c>
      <c r="Y107" s="162" t="s">
        <v>178</v>
      </c>
      <c r="Z107" s="152"/>
      <c r="AA107" s="152"/>
      <c r="AB107" s="152"/>
      <c r="AC107" s="152"/>
      <c r="AD107" s="152"/>
      <c r="AE107" s="152"/>
      <c r="AF107" s="152"/>
      <c r="AG107" s="152" t="s">
        <v>179</v>
      </c>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ht="22.5" outlineLevel="2" x14ac:dyDescent="0.2">
      <c r="A108" s="159"/>
      <c r="B108" s="160"/>
      <c r="C108" s="251" t="s">
        <v>277</v>
      </c>
      <c r="D108" s="252"/>
      <c r="E108" s="252"/>
      <c r="F108" s="252"/>
      <c r="G108" s="252"/>
      <c r="H108" s="162"/>
      <c r="I108" s="162"/>
      <c r="J108" s="162"/>
      <c r="K108" s="162"/>
      <c r="L108" s="162"/>
      <c r="M108" s="162"/>
      <c r="N108" s="161"/>
      <c r="O108" s="161"/>
      <c r="P108" s="161"/>
      <c r="Q108" s="161"/>
      <c r="R108" s="162"/>
      <c r="S108" s="162"/>
      <c r="T108" s="162"/>
      <c r="U108" s="162"/>
      <c r="V108" s="162"/>
      <c r="W108" s="162"/>
      <c r="X108" s="162"/>
      <c r="Y108" s="162"/>
      <c r="Z108" s="152"/>
      <c r="AA108" s="152"/>
      <c r="AB108" s="152"/>
      <c r="AC108" s="152"/>
      <c r="AD108" s="152"/>
      <c r="AE108" s="152"/>
      <c r="AF108" s="152"/>
      <c r="AG108" s="152" t="s">
        <v>181</v>
      </c>
      <c r="AH108" s="152"/>
      <c r="AI108" s="152"/>
      <c r="AJ108" s="152"/>
      <c r="AK108" s="152"/>
      <c r="AL108" s="152"/>
      <c r="AM108" s="152"/>
      <c r="AN108" s="152"/>
      <c r="AO108" s="152"/>
      <c r="AP108" s="152"/>
      <c r="AQ108" s="152"/>
      <c r="AR108" s="152"/>
      <c r="AS108" s="152"/>
      <c r="AT108" s="152"/>
      <c r="AU108" s="152"/>
      <c r="AV108" s="152"/>
      <c r="AW108" s="152"/>
      <c r="AX108" s="152"/>
      <c r="AY108" s="152"/>
      <c r="AZ108" s="152"/>
      <c r="BA108" s="180" t="str">
        <f>C108</f>
        <v>zřízení nosné konstrukce příčky, vložení tepelné izolace tl. do 5 cm, montáž desek, tmelení spár Q2 a úprava rohů. Včetně dodávek materiálu.</v>
      </c>
      <c r="BB108" s="152"/>
      <c r="BC108" s="152"/>
      <c r="BD108" s="152"/>
      <c r="BE108" s="152"/>
      <c r="BF108" s="152"/>
      <c r="BG108" s="152"/>
      <c r="BH108" s="152"/>
    </row>
    <row r="109" spans="1:60" ht="45" outlineLevel="1" x14ac:dyDescent="0.2">
      <c r="A109" s="173">
        <v>60</v>
      </c>
      <c r="B109" s="174" t="s">
        <v>348</v>
      </c>
      <c r="C109" s="189" t="s">
        <v>349</v>
      </c>
      <c r="D109" s="175" t="s">
        <v>198</v>
      </c>
      <c r="E109" s="176">
        <v>8</v>
      </c>
      <c r="F109" s="177"/>
      <c r="G109" s="178">
        <f>ROUND(E109*F109,2)</f>
        <v>0</v>
      </c>
      <c r="H109" s="177"/>
      <c r="I109" s="178">
        <f>ROUND(E109*H109,2)</f>
        <v>0</v>
      </c>
      <c r="J109" s="177"/>
      <c r="K109" s="178">
        <f>ROUND(E109*J109,2)</f>
        <v>0</v>
      </c>
      <c r="L109" s="178">
        <v>21</v>
      </c>
      <c r="M109" s="178">
        <f>G109*(1+L109/100)</f>
        <v>0</v>
      </c>
      <c r="N109" s="176">
        <v>2.5950000000000001E-2</v>
      </c>
      <c r="O109" s="176">
        <f>ROUND(E109*N109,2)</f>
        <v>0.21</v>
      </c>
      <c r="P109" s="176">
        <v>0</v>
      </c>
      <c r="Q109" s="176">
        <f>ROUND(E109*P109,2)</f>
        <v>0</v>
      </c>
      <c r="R109" s="178" t="s">
        <v>199</v>
      </c>
      <c r="S109" s="178" t="s">
        <v>176</v>
      </c>
      <c r="T109" s="179" t="s">
        <v>176</v>
      </c>
      <c r="U109" s="162">
        <v>0.99</v>
      </c>
      <c r="V109" s="162">
        <f>ROUND(E109*U109,2)</f>
        <v>7.92</v>
      </c>
      <c r="W109" s="162"/>
      <c r="X109" s="162" t="s">
        <v>177</v>
      </c>
      <c r="Y109" s="162" t="s">
        <v>178</v>
      </c>
      <c r="Z109" s="152"/>
      <c r="AA109" s="152"/>
      <c r="AB109" s="152"/>
      <c r="AC109" s="152"/>
      <c r="AD109" s="152"/>
      <c r="AE109" s="152"/>
      <c r="AF109" s="152"/>
      <c r="AG109" s="152" t="s">
        <v>179</v>
      </c>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ht="22.5" outlineLevel="2" x14ac:dyDescent="0.2">
      <c r="A110" s="159"/>
      <c r="B110" s="160"/>
      <c r="C110" s="251" t="s">
        <v>277</v>
      </c>
      <c r="D110" s="252"/>
      <c r="E110" s="252"/>
      <c r="F110" s="252"/>
      <c r="G110" s="252"/>
      <c r="H110" s="162"/>
      <c r="I110" s="162"/>
      <c r="J110" s="162"/>
      <c r="K110" s="162"/>
      <c r="L110" s="162"/>
      <c r="M110" s="162"/>
      <c r="N110" s="161"/>
      <c r="O110" s="161"/>
      <c r="P110" s="161"/>
      <c r="Q110" s="161"/>
      <c r="R110" s="162"/>
      <c r="S110" s="162"/>
      <c r="T110" s="162"/>
      <c r="U110" s="162"/>
      <c r="V110" s="162"/>
      <c r="W110" s="162"/>
      <c r="X110" s="162"/>
      <c r="Y110" s="162"/>
      <c r="Z110" s="152"/>
      <c r="AA110" s="152"/>
      <c r="AB110" s="152"/>
      <c r="AC110" s="152"/>
      <c r="AD110" s="152"/>
      <c r="AE110" s="152"/>
      <c r="AF110" s="152"/>
      <c r="AG110" s="152" t="s">
        <v>181</v>
      </c>
      <c r="AH110" s="152"/>
      <c r="AI110" s="152"/>
      <c r="AJ110" s="152"/>
      <c r="AK110" s="152"/>
      <c r="AL110" s="152"/>
      <c r="AM110" s="152"/>
      <c r="AN110" s="152"/>
      <c r="AO110" s="152"/>
      <c r="AP110" s="152"/>
      <c r="AQ110" s="152"/>
      <c r="AR110" s="152"/>
      <c r="AS110" s="152"/>
      <c r="AT110" s="152"/>
      <c r="AU110" s="152"/>
      <c r="AV110" s="152"/>
      <c r="AW110" s="152"/>
      <c r="AX110" s="152"/>
      <c r="AY110" s="152"/>
      <c r="AZ110" s="152"/>
      <c r="BA110" s="180" t="str">
        <f>C110</f>
        <v>zřízení nosné konstrukce příčky, vložení tepelné izolace tl. do 5 cm, montáž desek, tmelení spár Q2 a úprava rohů. Včetně dodávek materiálu.</v>
      </c>
      <c r="BB110" s="152"/>
      <c r="BC110" s="152"/>
      <c r="BD110" s="152"/>
      <c r="BE110" s="152"/>
      <c r="BF110" s="152"/>
      <c r="BG110" s="152"/>
      <c r="BH110" s="152"/>
    </row>
    <row r="111" spans="1:60" ht="33.75" outlineLevel="1" x14ac:dyDescent="0.2">
      <c r="A111" s="181">
        <v>61</v>
      </c>
      <c r="B111" s="182" t="s">
        <v>326</v>
      </c>
      <c r="C111" s="190" t="s">
        <v>327</v>
      </c>
      <c r="D111" s="183" t="s">
        <v>272</v>
      </c>
      <c r="E111" s="184">
        <v>10</v>
      </c>
      <c r="F111" s="185"/>
      <c r="G111" s="186">
        <f>ROUND(E111*F111,2)</f>
        <v>0</v>
      </c>
      <c r="H111" s="185"/>
      <c r="I111" s="186">
        <f>ROUND(E111*H111,2)</f>
        <v>0</v>
      </c>
      <c r="J111" s="185"/>
      <c r="K111" s="186">
        <f>ROUND(E111*J111,2)</f>
        <v>0</v>
      </c>
      <c r="L111" s="186">
        <v>21</v>
      </c>
      <c r="M111" s="186">
        <f>G111*(1+L111/100)</f>
        <v>0</v>
      </c>
      <c r="N111" s="184">
        <v>1.8970000000000001E-2</v>
      </c>
      <c r="O111" s="184">
        <f>ROUND(E111*N111,2)</f>
        <v>0.19</v>
      </c>
      <c r="P111" s="184">
        <v>0</v>
      </c>
      <c r="Q111" s="184">
        <f>ROUND(E111*P111,2)</f>
        <v>0</v>
      </c>
      <c r="R111" s="186" t="s">
        <v>199</v>
      </c>
      <c r="S111" s="186" t="s">
        <v>176</v>
      </c>
      <c r="T111" s="187" t="s">
        <v>176</v>
      </c>
      <c r="U111" s="162">
        <v>1.86</v>
      </c>
      <c r="V111" s="162">
        <f>ROUND(E111*U111,2)</f>
        <v>18.600000000000001</v>
      </c>
      <c r="W111" s="162"/>
      <c r="X111" s="162" t="s">
        <v>177</v>
      </c>
      <c r="Y111" s="162" t="s">
        <v>178</v>
      </c>
      <c r="Z111" s="152"/>
      <c r="AA111" s="152"/>
      <c r="AB111" s="152"/>
      <c r="AC111" s="152"/>
      <c r="AD111" s="152"/>
      <c r="AE111" s="152"/>
      <c r="AF111" s="152"/>
      <c r="AG111" s="152" t="s">
        <v>179</v>
      </c>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ht="22.5" outlineLevel="1" x14ac:dyDescent="0.2">
      <c r="A112" s="173">
        <v>62</v>
      </c>
      <c r="B112" s="174" t="s">
        <v>350</v>
      </c>
      <c r="C112" s="189" t="s">
        <v>351</v>
      </c>
      <c r="D112" s="175" t="s">
        <v>174</v>
      </c>
      <c r="E112" s="176">
        <v>2.8140000000000001</v>
      </c>
      <c r="F112" s="177"/>
      <c r="G112" s="178">
        <f>ROUND(E112*F112,2)</f>
        <v>0</v>
      </c>
      <c r="H112" s="177"/>
      <c r="I112" s="178">
        <f>ROUND(E112*H112,2)</f>
        <v>0</v>
      </c>
      <c r="J112" s="177"/>
      <c r="K112" s="178">
        <f>ROUND(E112*J112,2)</f>
        <v>0</v>
      </c>
      <c r="L112" s="178">
        <v>21</v>
      </c>
      <c r="M112" s="178">
        <f>G112*(1+L112/100)</f>
        <v>0</v>
      </c>
      <c r="N112" s="176">
        <v>1.2800000000000001E-3</v>
      </c>
      <c r="O112" s="176">
        <f>ROUND(E112*N112,2)</f>
        <v>0</v>
      </c>
      <c r="P112" s="176">
        <v>1.8</v>
      </c>
      <c r="Q112" s="176">
        <f>ROUND(E112*P112,2)</f>
        <v>5.07</v>
      </c>
      <c r="R112" s="178" t="s">
        <v>352</v>
      </c>
      <c r="S112" s="178" t="s">
        <v>176</v>
      </c>
      <c r="T112" s="179" t="s">
        <v>176</v>
      </c>
      <c r="U112" s="162">
        <v>1.52</v>
      </c>
      <c r="V112" s="162">
        <f>ROUND(E112*U112,2)</f>
        <v>4.28</v>
      </c>
      <c r="W112" s="162"/>
      <c r="X112" s="162" t="s">
        <v>177</v>
      </c>
      <c r="Y112" s="162" t="s">
        <v>178</v>
      </c>
      <c r="Z112" s="152"/>
      <c r="AA112" s="152"/>
      <c r="AB112" s="152"/>
      <c r="AC112" s="152"/>
      <c r="AD112" s="152"/>
      <c r="AE112" s="152"/>
      <c r="AF112" s="152"/>
      <c r="AG112" s="152" t="s">
        <v>179</v>
      </c>
      <c r="AH112" s="152"/>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ht="22.5" outlineLevel="2" x14ac:dyDescent="0.2">
      <c r="A113" s="159"/>
      <c r="B113" s="160"/>
      <c r="C113" s="251" t="s">
        <v>353</v>
      </c>
      <c r="D113" s="252"/>
      <c r="E113" s="252"/>
      <c r="F113" s="252"/>
      <c r="G113" s="252"/>
      <c r="H113" s="162"/>
      <c r="I113" s="162"/>
      <c r="J113" s="162"/>
      <c r="K113" s="162"/>
      <c r="L113" s="162"/>
      <c r="M113" s="162"/>
      <c r="N113" s="161"/>
      <c r="O113" s="161"/>
      <c r="P113" s="161"/>
      <c r="Q113" s="161"/>
      <c r="R113" s="162"/>
      <c r="S113" s="162"/>
      <c r="T113" s="162"/>
      <c r="U113" s="162"/>
      <c r="V113" s="162"/>
      <c r="W113" s="162"/>
      <c r="X113" s="162"/>
      <c r="Y113" s="162"/>
      <c r="Z113" s="152"/>
      <c r="AA113" s="152"/>
      <c r="AB113" s="152"/>
      <c r="AC113" s="152"/>
      <c r="AD113" s="152"/>
      <c r="AE113" s="152"/>
      <c r="AF113" s="152"/>
      <c r="AG113" s="152" t="s">
        <v>181</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80" t="str">
        <f>C113</f>
        <v>nebo vybourání otvorů průřezové plochy přes 4 m2 ve zdivu nadzákladovém, včetně pomocného lešení o výšce podlahy do 1900 mm a pro zatížení do 1,5 kPa  (150 kg/m2)</v>
      </c>
      <c r="BB113" s="152"/>
      <c r="BC113" s="152"/>
      <c r="BD113" s="152"/>
      <c r="BE113" s="152"/>
      <c r="BF113" s="152"/>
      <c r="BG113" s="152"/>
      <c r="BH113" s="152"/>
    </row>
    <row r="114" spans="1:60" ht="22.5" outlineLevel="1" x14ac:dyDescent="0.2">
      <c r="A114" s="173">
        <v>63</v>
      </c>
      <c r="B114" s="174" t="s">
        <v>354</v>
      </c>
      <c r="C114" s="189" t="s">
        <v>355</v>
      </c>
      <c r="D114" s="175" t="s">
        <v>198</v>
      </c>
      <c r="E114" s="176">
        <v>75.34</v>
      </c>
      <c r="F114" s="177"/>
      <c r="G114" s="178">
        <f>ROUND(E114*F114,2)</f>
        <v>0</v>
      </c>
      <c r="H114" s="177"/>
      <c r="I114" s="178">
        <f>ROUND(E114*H114,2)</f>
        <v>0</v>
      </c>
      <c r="J114" s="177"/>
      <c r="K114" s="178">
        <f>ROUND(E114*J114,2)</f>
        <v>0</v>
      </c>
      <c r="L114" s="178">
        <v>21</v>
      </c>
      <c r="M114" s="178">
        <f>G114*(1+L114/100)</f>
        <v>0</v>
      </c>
      <c r="N114" s="176">
        <v>6.7000000000000002E-4</v>
      </c>
      <c r="O114" s="176">
        <f>ROUND(E114*N114,2)</f>
        <v>0.05</v>
      </c>
      <c r="P114" s="176">
        <v>0.1</v>
      </c>
      <c r="Q114" s="176">
        <f>ROUND(E114*P114,2)</f>
        <v>7.53</v>
      </c>
      <c r="R114" s="178" t="s">
        <v>352</v>
      </c>
      <c r="S114" s="178" t="s">
        <v>176</v>
      </c>
      <c r="T114" s="179" t="s">
        <v>176</v>
      </c>
      <c r="U114" s="162">
        <v>0.35799999999999998</v>
      </c>
      <c r="V114" s="162">
        <f>ROUND(E114*U114,2)</f>
        <v>26.97</v>
      </c>
      <c r="W114" s="162"/>
      <c r="X114" s="162" t="s">
        <v>177</v>
      </c>
      <c r="Y114" s="162" t="s">
        <v>178</v>
      </c>
      <c r="Z114" s="152"/>
      <c r="AA114" s="152"/>
      <c r="AB114" s="152"/>
      <c r="AC114" s="152"/>
      <c r="AD114" s="152"/>
      <c r="AE114" s="152"/>
      <c r="AF114" s="152"/>
      <c r="AG114" s="152" t="s">
        <v>179</v>
      </c>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ht="22.5" outlineLevel="2" x14ac:dyDescent="0.2">
      <c r="A115" s="159"/>
      <c r="B115" s="160"/>
      <c r="C115" s="251" t="s">
        <v>356</v>
      </c>
      <c r="D115" s="252"/>
      <c r="E115" s="252"/>
      <c r="F115" s="252"/>
      <c r="G115" s="252"/>
      <c r="H115" s="162"/>
      <c r="I115" s="162"/>
      <c r="J115" s="162"/>
      <c r="K115" s="162"/>
      <c r="L115" s="162"/>
      <c r="M115" s="162"/>
      <c r="N115" s="161"/>
      <c r="O115" s="161"/>
      <c r="P115" s="161"/>
      <c r="Q115" s="161"/>
      <c r="R115" s="162"/>
      <c r="S115" s="162"/>
      <c r="T115" s="162"/>
      <c r="U115" s="162"/>
      <c r="V115" s="162"/>
      <c r="W115" s="162"/>
      <c r="X115" s="162"/>
      <c r="Y115" s="162"/>
      <c r="Z115" s="152"/>
      <c r="AA115" s="152"/>
      <c r="AB115" s="152"/>
      <c r="AC115" s="152"/>
      <c r="AD115" s="152"/>
      <c r="AE115" s="152"/>
      <c r="AF115" s="152"/>
      <c r="AG115" s="152" t="s">
        <v>181</v>
      </c>
      <c r="AH115" s="152"/>
      <c r="AI115" s="152"/>
      <c r="AJ115" s="152"/>
      <c r="AK115" s="152"/>
      <c r="AL115" s="152"/>
      <c r="AM115" s="152"/>
      <c r="AN115" s="152"/>
      <c r="AO115" s="152"/>
      <c r="AP115" s="152"/>
      <c r="AQ115" s="152"/>
      <c r="AR115" s="152"/>
      <c r="AS115" s="152"/>
      <c r="AT115" s="152"/>
      <c r="AU115" s="152"/>
      <c r="AV115" s="152"/>
      <c r="AW115" s="152"/>
      <c r="AX115" s="152"/>
      <c r="AY115" s="152"/>
      <c r="AZ115" s="152"/>
      <c r="BA115" s="180" t="str">
        <f>C115</f>
        <v>nebo vybourání otvorů jakýchkoliv rozměrů, včetně pomocného lešení o výšce podlahy do 1900 mm a pro zatížení do 1,5 kPa  (150 kg/m2),</v>
      </c>
      <c r="BB115" s="152"/>
      <c r="BC115" s="152"/>
      <c r="BD115" s="152"/>
      <c r="BE115" s="152"/>
      <c r="BF115" s="152"/>
      <c r="BG115" s="152"/>
      <c r="BH115" s="152"/>
    </row>
    <row r="116" spans="1:60" outlineLevel="1" x14ac:dyDescent="0.2">
      <c r="A116" s="173">
        <v>64</v>
      </c>
      <c r="B116" s="174" t="s">
        <v>357</v>
      </c>
      <c r="C116" s="189" t="s">
        <v>358</v>
      </c>
      <c r="D116" s="175" t="s">
        <v>272</v>
      </c>
      <c r="E116" s="176">
        <v>10</v>
      </c>
      <c r="F116" s="177"/>
      <c r="G116" s="178">
        <f>ROUND(E116*F116,2)</f>
        <v>0</v>
      </c>
      <c r="H116" s="177"/>
      <c r="I116" s="178">
        <f>ROUND(E116*H116,2)</f>
        <v>0</v>
      </c>
      <c r="J116" s="177"/>
      <c r="K116" s="178">
        <f>ROUND(E116*J116,2)</f>
        <v>0</v>
      </c>
      <c r="L116" s="178">
        <v>21</v>
      </c>
      <c r="M116" s="178">
        <f>G116*(1+L116/100)</f>
        <v>0</v>
      </c>
      <c r="N116" s="176">
        <v>0</v>
      </c>
      <c r="O116" s="176">
        <f>ROUND(E116*N116,2)</f>
        <v>0</v>
      </c>
      <c r="P116" s="176">
        <v>0</v>
      </c>
      <c r="Q116" s="176">
        <f>ROUND(E116*P116,2)</f>
        <v>0</v>
      </c>
      <c r="R116" s="178" t="s">
        <v>352</v>
      </c>
      <c r="S116" s="178" t="s">
        <v>176</v>
      </c>
      <c r="T116" s="179" t="s">
        <v>176</v>
      </c>
      <c r="U116" s="162">
        <v>0.05</v>
      </c>
      <c r="V116" s="162">
        <f>ROUND(E116*U116,2)</f>
        <v>0.5</v>
      </c>
      <c r="W116" s="162"/>
      <c r="X116" s="162" t="s">
        <v>177</v>
      </c>
      <c r="Y116" s="162" t="s">
        <v>178</v>
      </c>
      <c r="Z116" s="152"/>
      <c r="AA116" s="152"/>
      <c r="AB116" s="152"/>
      <c r="AC116" s="152"/>
      <c r="AD116" s="152"/>
      <c r="AE116" s="152"/>
      <c r="AF116" s="152"/>
      <c r="AG116" s="152" t="s">
        <v>179</v>
      </c>
      <c r="AH116" s="152"/>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2" x14ac:dyDescent="0.2">
      <c r="A117" s="159"/>
      <c r="B117" s="160"/>
      <c r="C117" s="251" t="s">
        <v>359</v>
      </c>
      <c r="D117" s="252"/>
      <c r="E117" s="252"/>
      <c r="F117" s="252"/>
      <c r="G117" s="252"/>
      <c r="H117" s="162"/>
      <c r="I117" s="162"/>
      <c r="J117" s="162"/>
      <c r="K117" s="162"/>
      <c r="L117" s="162"/>
      <c r="M117" s="162"/>
      <c r="N117" s="161"/>
      <c r="O117" s="161"/>
      <c r="P117" s="161"/>
      <c r="Q117" s="161"/>
      <c r="R117" s="162"/>
      <c r="S117" s="162"/>
      <c r="T117" s="162"/>
      <c r="U117" s="162"/>
      <c r="V117" s="162"/>
      <c r="W117" s="162"/>
      <c r="X117" s="162"/>
      <c r="Y117" s="162"/>
      <c r="Z117" s="152"/>
      <c r="AA117" s="152"/>
      <c r="AB117" s="152"/>
      <c r="AC117" s="152"/>
      <c r="AD117" s="152"/>
      <c r="AE117" s="152"/>
      <c r="AF117" s="152"/>
      <c r="AG117" s="152" t="s">
        <v>181</v>
      </c>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73">
        <v>65</v>
      </c>
      <c r="B118" s="174" t="s">
        <v>360</v>
      </c>
      <c r="C118" s="189" t="s">
        <v>361</v>
      </c>
      <c r="D118" s="175" t="s">
        <v>198</v>
      </c>
      <c r="E118" s="176">
        <v>0.72</v>
      </c>
      <c r="F118" s="177"/>
      <c r="G118" s="178">
        <f>ROUND(E118*F118,2)</f>
        <v>0</v>
      </c>
      <c r="H118" s="177"/>
      <c r="I118" s="178">
        <f>ROUND(E118*H118,2)</f>
        <v>0</v>
      </c>
      <c r="J118" s="177"/>
      <c r="K118" s="178">
        <f>ROUND(E118*J118,2)</f>
        <v>0</v>
      </c>
      <c r="L118" s="178">
        <v>21</v>
      </c>
      <c r="M118" s="178">
        <f>G118*(1+L118/100)</f>
        <v>0</v>
      </c>
      <c r="N118" s="176">
        <v>2.1900000000000001E-3</v>
      </c>
      <c r="O118" s="176">
        <f>ROUND(E118*N118,2)</f>
        <v>0</v>
      </c>
      <c r="P118" s="176">
        <v>4.1000000000000002E-2</v>
      </c>
      <c r="Q118" s="176">
        <f>ROUND(E118*P118,2)</f>
        <v>0.03</v>
      </c>
      <c r="R118" s="178" t="s">
        <v>352</v>
      </c>
      <c r="S118" s="178" t="s">
        <v>176</v>
      </c>
      <c r="T118" s="179" t="s">
        <v>176</v>
      </c>
      <c r="U118" s="162">
        <v>0.52</v>
      </c>
      <c r="V118" s="162">
        <f>ROUND(E118*U118,2)</f>
        <v>0.37</v>
      </c>
      <c r="W118" s="162"/>
      <c r="X118" s="162" t="s">
        <v>177</v>
      </c>
      <c r="Y118" s="162" t="s">
        <v>178</v>
      </c>
      <c r="Z118" s="152"/>
      <c r="AA118" s="152"/>
      <c r="AB118" s="152"/>
      <c r="AC118" s="152"/>
      <c r="AD118" s="152"/>
      <c r="AE118" s="152"/>
      <c r="AF118" s="152"/>
      <c r="AG118" s="152" t="s">
        <v>179</v>
      </c>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2" x14ac:dyDescent="0.2">
      <c r="A119" s="159"/>
      <c r="B119" s="160"/>
      <c r="C119" s="251" t="s">
        <v>362</v>
      </c>
      <c r="D119" s="252"/>
      <c r="E119" s="252"/>
      <c r="F119" s="252"/>
      <c r="G119" s="252"/>
      <c r="H119" s="162"/>
      <c r="I119" s="162"/>
      <c r="J119" s="162"/>
      <c r="K119" s="162"/>
      <c r="L119" s="162"/>
      <c r="M119" s="162"/>
      <c r="N119" s="161"/>
      <c r="O119" s="161"/>
      <c r="P119" s="161"/>
      <c r="Q119" s="161"/>
      <c r="R119" s="162"/>
      <c r="S119" s="162"/>
      <c r="T119" s="162"/>
      <c r="U119" s="162"/>
      <c r="V119" s="162"/>
      <c r="W119" s="162"/>
      <c r="X119" s="162"/>
      <c r="Y119" s="162"/>
      <c r="Z119" s="152"/>
      <c r="AA119" s="152"/>
      <c r="AB119" s="152"/>
      <c r="AC119" s="152"/>
      <c r="AD119" s="152"/>
      <c r="AE119" s="152"/>
      <c r="AF119" s="152"/>
      <c r="AG119" s="152" t="s">
        <v>181</v>
      </c>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73">
        <v>66</v>
      </c>
      <c r="B120" s="174" t="s">
        <v>363</v>
      </c>
      <c r="C120" s="189" t="s">
        <v>364</v>
      </c>
      <c r="D120" s="175" t="s">
        <v>198</v>
      </c>
      <c r="E120" s="176">
        <v>2.8</v>
      </c>
      <c r="F120" s="177"/>
      <c r="G120" s="178">
        <f>ROUND(E120*F120,2)</f>
        <v>0</v>
      </c>
      <c r="H120" s="177"/>
      <c r="I120" s="178">
        <f>ROUND(E120*H120,2)</f>
        <v>0</v>
      </c>
      <c r="J120" s="177"/>
      <c r="K120" s="178">
        <f>ROUND(E120*J120,2)</f>
        <v>0</v>
      </c>
      <c r="L120" s="178">
        <v>21</v>
      </c>
      <c r="M120" s="178">
        <f>G120*(1+L120/100)</f>
        <v>0</v>
      </c>
      <c r="N120" s="176">
        <v>1.17E-3</v>
      </c>
      <c r="O120" s="176">
        <f>ROUND(E120*N120,2)</f>
        <v>0</v>
      </c>
      <c r="P120" s="176">
        <v>8.7999999999999995E-2</v>
      </c>
      <c r="Q120" s="176">
        <f>ROUND(E120*P120,2)</f>
        <v>0.25</v>
      </c>
      <c r="R120" s="178" t="s">
        <v>352</v>
      </c>
      <c r="S120" s="178" t="s">
        <v>176</v>
      </c>
      <c r="T120" s="179" t="s">
        <v>176</v>
      </c>
      <c r="U120" s="162">
        <v>0.55600000000000005</v>
      </c>
      <c r="V120" s="162">
        <f>ROUND(E120*U120,2)</f>
        <v>1.56</v>
      </c>
      <c r="W120" s="162"/>
      <c r="X120" s="162" t="s">
        <v>177</v>
      </c>
      <c r="Y120" s="162" t="s">
        <v>178</v>
      </c>
      <c r="Z120" s="152"/>
      <c r="AA120" s="152"/>
      <c r="AB120" s="152"/>
      <c r="AC120" s="152"/>
      <c r="AD120" s="152"/>
      <c r="AE120" s="152"/>
      <c r="AF120" s="152"/>
      <c r="AG120" s="152" t="s">
        <v>179</v>
      </c>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2" x14ac:dyDescent="0.2">
      <c r="A121" s="159"/>
      <c r="B121" s="160"/>
      <c r="C121" s="251" t="s">
        <v>362</v>
      </c>
      <c r="D121" s="252"/>
      <c r="E121" s="252"/>
      <c r="F121" s="252"/>
      <c r="G121" s="252"/>
      <c r="H121" s="162"/>
      <c r="I121" s="162"/>
      <c r="J121" s="162"/>
      <c r="K121" s="162"/>
      <c r="L121" s="162"/>
      <c r="M121" s="162"/>
      <c r="N121" s="161"/>
      <c r="O121" s="161"/>
      <c r="P121" s="161"/>
      <c r="Q121" s="161"/>
      <c r="R121" s="162"/>
      <c r="S121" s="162"/>
      <c r="T121" s="162"/>
      <c r="U121" s="162"/>
      <c r="V121" s="162"/>
      <c r="W121" s="162"/>
      <c r="X121" s="162"/>
      <c r="Y121" s="162"/>
      <c r="Z121" s="152"/>
      <c r="AA121" s="152"/>
      <c r="AB121" s="152"/>
      <c r="AC121" s="152"/>
      <c r="AD121" s="152"/>
      <c r="AE121" s="152"/>
      <c r="AF121" s="152"/>
      <c r="AG121" s="152" t="s">
        <v>181</v>
      </c>
      <c r="AH121" s="152"/>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ht="33.75" outlineLevel="1" x14ac:dyDescent="0.2">
      <c r="A122" s="181">
        <v>67</v>
      </c>
      <c r="B122" s="182" t="s">
        <v>365</v>
      </c>
      <c r="C122" s="190" t="s">
        <v>366</v>
      </c>
      <c r="D122" s="183" t="s">
        <v>198</v>
      </c>
      <c r="E122" s="184">
        <v>14.4</v>
      </c>
      <c r="F122" s="185"/>
      <c r="G122" s="186">
        <f t="shared" ref="G122:G133" si="7">ROUND(E122*F122,2)</f>
        <v>0</v>
      </c>
      <c r="H122" s="185"/>
      <c r="I122" s="186">
        <f t="shared" ref="I122:I133" si="8">ROUND(E122*H122,2)</f>
        <v>0</v>
      </c>
      <c r="J122" s="185"/>
      <c r="K122" s="186">
        <f t="shared" ref="K122:K133" si="9">ROUND(E122*J122,2)</f>
        <v>0</v>
      </c>
      <c r="L122" s="186">
        <v>21</v>
      </c>
      <c r="M122" s="186">
        <f t="shared" ref="M122:M133" si="10">G122*(1+L122/100)</f>
        <v>0</v>
      </c>
      <c r="N122" s="184">
        <v>1.17E-3</v>
      </c>
      <c r="O122" s="184">
        <f t="shared" ref="O122:O133" si="11">ROUND(E122*N122,2)</f>
        <v>0.02</v>
      </c>
      <c r="P122" s="184">
        <v>7.5999999999999998E-2</v>
      </c>
      <c r="Q122" s="184">
        <f t="shared" ref="Q122:Q133" si="12">ROUND(E122*P122,2)</f>
        <v>1.0900000000000001</v>
      </c>
      <c r="R122" s="186" t="s">
        <v>352</v>
      </c>
      <c r="S122" s="186" t="s">
        <v>176</v>
      </c>
      <c r="T122" s="187" t="s">
        <v>176</v>
      </c>
      <c r="U122" s="162">
        <v>0.93899999999999995</v>
      </c>
      <c r="V122" s="162">
        <f t="shared" ref="V122:V133" si="13">ROUND(E122*U122,2)</f>
        <v>13.52</v>
      </c>
      <c r="W122" s="162"/>
      <c r="X122" s="162" t="s">
        <v>177</v>
      </c>
      <c r="Y122" s="162" t="s">
        <v>178</v>
      </c>
      <c r="Z122" s="152"/>
      <c r="AA122" s="152"/>
      <c r="AB122" s="152"/>
      <c r="AC122" s="152"/>
      <c r="AD122" s="152"/>
      <c r="AE122" s="152"/>
      <c r="AF122" s="152"/>
      <c r="AG122" s="152" t="s">
        <v>179</v>
      </c>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ht="22.5" outlineLevel="1" x14ac:dyDescent="0.2">
      <c r="A123" s="181">
        <v>68</v>
      </c>
      <c r="B123" s="182" t="s">
        <v>367</v>
      </c>
      <c r="C123" s="190" t="s">
        <v>368</v>
      </c>
      <c r="D123" s="183" t="s">
        <v>272</v>
      </c>
      <c r="E123" s="184">
        <v>11</v>
      </c>
      <c r="F123" s="185"/>
      <c r="G123" s="186">
        <f t="shared" si="7"/>
        <v>0</v>
      </c>
      <c r="H123" s="185"/>
      <c r="I123" s="186">
        <f t="shared" si="8"/>
        <v>0</v>
      </c>
      <c r="J123" s="185"/>
      <c r="K123" s="186">
        <f t="shared" si="9"/>
        <v>0</v>
      </c>
      <c r="L123" s="186">
        <v>21</v>
      </c>
      <c r="M123" s="186">
        <f t="shared" si="10"/>
        <v>0</v>
      </c>
      <c r="N123" s="184">
        <v>0</v>
      </c>
      <c r="O123" s="184">
        <f t="shared" si="11"/>
        <v>0</v>
      </c>
      <c r="P123" s="184">
        <v>0</v>
      </c>
      <c r="Q123" s="184">
        <f t="shared" si="12"/>
        <v>0</v>
      </c>
      <c r="R123" s="186" t="s">
        <v>369</v>
      </c>
      <c r="S123" s="186" t="s">
        <v>176</v>
      </c>
      <c r="T123" s="187" t="s">
        <v>176</v>
      </c>
      <c r="U123" s="162">
        <v>1.45</v>
      </c>
      <c r="V123" s="162">
        <f t="shared" si="13"/>
        <v>15.95</v>
      </c>
      <c r="W123" s="162"/>
      <c r="X123" s="162" t="s">
        <v>177</v>
      </c>
      <c r="Y123" s="162" t="s">
        <v>178</v>
      </c>
      <c r="Z123" s="152"/>
      <c r="AA123" s="152"/>
      <c r="AB123" s="152"/>
      <c r="AC123" s="152"/>
      <c r="AD123" s="152"/>
      <c r="AE123" s="152"/>
      <c r="AF123" s="152"/>
      <c r="AG123" s="152" t="s">
        <v>179</v>
      </c>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ht="22.5" outlineLevel="1" x14ac:dyDescent="0.2">
      <c r="A124" s="181">
        <v>69</v>
      </c>
      <c r="B124" s="182" t="s">
        <v>370</v>
      </c>
      <c r="C124" s="190" t="s">
        <v>371</v>
      </c>
      <c r="D124" s="183" t="s">
        <v>198</v>
      </c>
      <c r="E124" s="184">
        <v>15.2</v>
      </c>
      <c r="F124" s="185"/>
      <c r="G124" s="186">
        <f t="shared" si="7"/>
        <v>0</v>
      </c>
      <c r="H124" s="185"/>
      <c r="I124" s="186">
        <f t="shared" si="8"/>
        <v>0</v>
      </c>
      <c r="J124" s="185"/>
      <c r="K124" s="186">
        <f t="shared" si="9"/>
        <v>0</v>
      </c>
      <c r="L124" s="186">
        <v>21</v>
      </c>
      <c r="M124" s="186">
        <f t="shared" si="10"/>
        <v>0</v>
      </c>
      <c r="N124" s="184">
        <v>5.0400000000000002E-3</v>
      </c>
      <c r="O124" s="184">
        <f t="shared" si="11"/>
        <v>0.08</v>
      </c>
      <c r="P124" s="184">
        <v>0</v>
      </c>
      <c r="Q124" s="184">
        <f t="shared" si="12"/>
        <v>0</v>
      </c>
      <c r="R124" s="186" t="s">
        <v>372</v>
      </c>
      <c r="S124" s="186" t="s">
        <v>176</v>
      </c>
      <c r="T124" s="187" t="s">
        <v>176</v>
      </c>
      <c r="U124" s="162">
        <v>0.97799999999999998</v>
      </c>
      <c r="V124" s="162">
        <f t="shared" si="13"/>
        <v>14.87</v>
      </c>
      <c r="W124" s="162"/>
      <c r="X124" s="162" t="s">
        <v>177</v>
      </c>
      <c r="Y124" s="162" t="s">
        <v>178</v>
      </c>
      <c r="Z124" s="152"/>
      <c r="AA124" s="152"/>
      <c r="AB124" s="152"/>
      <c r="AC124" s="152"/>
      <c r="AD124" s="152"/>
      <c r="AE124" s="152"/>
      <c r="AF124" s="152"/>
      <c r="AG124" s="152" t="s">
        <v>179</v>
      </c>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ht="22.5" outlineLevel="1" x14ac:dyDescent="0.2">
      <c r="A125" s="181">
        <v>70</v>
      </c>
      <c r="B125" s="182" t="s">
        <v>373</v>
      </c>
      <c r="C125" s="190" t="s">
        <v>374</v>
      </c>
      <c r="D125" s="183" t="s">
        <v>198</v>
      </c>
      <c r="E125" s="184">
        <v>104.5</v>
      </c>
      <c r="F125" s="185"/>
      <c r="G125" s="186">
        <f t="shared" si="7"/>
        <v>0</v>
      </c>
      <c r="H125" s="185"/>
      <c r="I125" s="186">
        <f t="shared" si="8"/>
        <v>0</v>
      </c>
      <c r="J125" s="185"/>
      <c r="K125" s="186">
        <f t="shared" si="9"/>
        <v>0</v>
      </c>
      <c r="L125" s="186">
        <v>21</v>
      </c>
      <c r="M125" s="186">
        <f t="shared" si="10"/>
        <v>0</v>
      </c>
      <c r="N125" s="184">
        <v>4.9699999999999996E-3</v>
      </c>
      <c r="O125" s="184">
        <f t="shared" si="11"/>
        <v>0.52</v>
      </c>
      <c r="P125" s="184">
        <v>0</v>
      </c>
      <c r="Q125" s="184">
        <f t="shared" si="12"/>
        <v>0</v>
      </c>
      <c r="R125" s="186" t="s">
        <v>372</v>
      </c>
      <c r="S125" s="186" t="s">
        <v>176</v>
      </c>
      <c r="T125" s="187" t="s">
        <v>176</v>
      </c>
      <c r="U125" s="162">
        <v>0.98399999999999999</v>
      </c>
      <c r="V125" s="162">
        <f t="shared" si="13"/>
        <v>102.83</v>
      </c>
      <c r="W125" s="162"/>
      <c r="X125" s="162" t="s">
        <v>177</v>
      </c>
      <c r="Y125" s="162" t="s">
        <v>178</v>
      </c>
      <c r="Z125" s="152"/>
      <c r="AA125" s="152"/>
      <c r="AB125" s="152"/>
      <c r="AC125" s="152"/>
      <c r="AD125" s="152"/>
      <c r="AE125" s="152"/>
      <c r="AF125" s="152"/>
      <c r="AG125" s="152" t="s">
        <v>179</v>
      </c>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81">
        <v>71</v>
      </c>
      <c r="B126" s="182" t="s">
        <v>375</v>
      </c>
      <c r="C126" s="190" t="s">
        <v>376</v>
      </c>
      <c r="D126" s="183" t="s">
        <v>198</v>
      </c>
      <c r="E126" s="184">
        <v>85</v>
      </c>
      <c r="F126" s="185"/>
      <c r="G126" s="186">
        <f t="shared" si="7"/>
        <v>0</v>
      </c>
      <c r="H126" s="185"/>
      <c r="I126" s="186">
        <f t="shared" si="8"/>
        <v>0</v>
      </c>
      <c r="J126" s="185"/>
      <c r="K126" s="186">
        <f t="shared" si="9"/>
        <v>0</v>
      </c>
      <c r="L126" s="186">
        <v>21</v>
      </c>
      <c r="M126" s="186">
        <f t="shared" si="10"/>
        <v>0</v>
      </c>
      <c r="N126" s="184">
        <v>6.9999999999999994E-5</v>
      </c>
      <c r="O126" s="184">
        <f t="shared" si="11"/>
        <v>0.01</v>
      </c>
      <c r="P126" s="184">
        <v>0</v>
      </c>
      <c r="Q126" s="184">
        <f t="shared" si="12"/>
        <v>0</v>
      </c>
      <c r="R126" s="186" t="s">
        <v>377</v>
      </c>
      <c r="S126" s="186" t="s">
        <v>176</v>
      </c>
      <c r="T126" s="187" t="s">
        <v>176</v>
      </c>
      <c r="U126" s="162">
        <v>3.2480000000000002E-2</v>
      </c>
      <c r="V126" s="162">
        <f t="shared" si="13"/>
        <v>2.76</v>
      </c>
      <c r="W126" s="162"/>
      <c r="X126" s="162" t="s">
        <v>177</v>
      </c>
      <c r="Y126" s="162" t="s">
        <v>178</v>
      </c>
      <c r="Z126" s="152"/>
      <c r="AA126" s="152"/>
      <c r="AB126" s="152"/>
      <c r="AC126" s="152"/>
      <c r="AD126" s="152"/>
      <c r="AE126" s="152"/>
      <c r="AF126" s="152"/>
      <c r="AG126" s="152" t="s">
        <v>194</v>
      </c>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81">
        <v>72</v>
      </c>
      <c r="B127" s="182" t="s">
        <v>378</v>
      </c>
      <c r="C127" s="190" t="s">
        <v>379</v>
      </c>
      <c r="D127" s="183" t="s">
        <v>198</v>
      </c>
      <c r="E127" s="184">
        <v>85</v>
      </c>
      <c r="F127" s="185"/>
      <c r="G127" s="186">
        <f t="shared" si="7"/>
        <v>0</v>
      </c>
      <c r="H127" s="185"/>
      <c r="I127" s="186">
        <f t="shared" si="8"/>
        <v>0</v>
      </c>
      <c r="J127" s="185"/>
      <c r="K127" s="186">
        <f t="shared" si="9"/>
        <v>0</v>
      </c>
      <c r="L127" s="186">
        <v>21</v>
      </c>
      <c r="M127" s="186">
        <f t="shared" si="10"/>
        <v>0</v>
      </c>
      <c r="N127" s="184">
        <v>1.3999999999999999E-4</v>
      </c>
      <c r="O127" s="184">
        <f t="shared" si="11"/>
        <v>0.01</v>
      </c>
      <c r="P127" s="184">
        <v>0</v>
      </c>
      <c r="Q127" s="184">
        <f t="shared" si="12"/>
        <v>0</v>
      </c>
      <c r="R127" s="186" t="s">
        <v>377</v>
      </c>
      <c r="S127" s="186" t="s">
        <v>176</v>
      </c>
      <c r="T127" s="187" t="s">
        <v>176</v>
      </c>
      <c r="U127" s="162">
        <v>0.10191</v>
      </c>
      <c r="V127" s="162">
        <f t="shared" si="13"/>
        <v>8.66</v>
      </c>
      <c r="W127" s="162"/>
      <c r="X127" s="162" t="s">
        <v>177</v>
      </c>
      <c r="Y127" s="162" t="s">
        <v>178</v>
      </c>
      <c r="Z127" s="152"/>
      <c r="AA127" s="152"/>
      <c r="AB127" s="152"/>
      <c r="AC127" s="152"/>
      <c r="AD127" s="152"/>
      <c r="AE127" s="152"/>
      <c r="AF127" s="152"/>
      <c r="AG127" s="152" t="s">
        <v>179</v>
      </c>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81">
        <v>73</v>
      </c>
      <c r="B128" s="182" t="s">
        <v>380</v>
      </c>
      <c r="C128" s="190" t="s">
        <v>381</v>
      </c>
      <c r="D128" s="183" t="s">
        <v>192</v>
      </c>
      <c r="E128" s="184">
        <v>15.079000000000001</v>
      </c>
      <c r="F128" s="185"/>
      <c r="G128" s="186">
        <f t="shared" si="7"/>
        <v>0</v>
      </c>
      <c r="H128" s="185"/>
      <c r="I128" s="186">
        <f t="shared" si="8"/>
        <v>0</v>
      </c>
      <c r="J128" s="185"/>
      <c r="K128" s="186">
        <f t="shared" si="9"/>
        <v>0</v>
      </c>
      <c r="L128" s="186">
        <v>21</v>
      </c>
      <c r="M128" s="186">
        <f t="shared" si="10"/>
        <v>0</v>
      </c>
      <c r="N128" s="184">
        <v>0</v>
      </c>
      <c r="O128" s="184">
        <f t="shared" si="11"/>
        <v>0</v>
      </c>
      <c r="P128" s="184">
        <v>0</v>
      </c>
      <c r="Q128" s="184">
        <f t="shared" si="12"/>
        <v>0</v>
      </c>
      <c r="R128" s="186" t="s">
        <v>352</v>
      </c>
      <c r="S128" s="186" t="s">
        <v>176</v>
      </c>
      <c r="T128" s="187" t="s">
        <v>176</v>
      </c>
      <c r="U128" s="162">
        <v>0.94199999999999995</v>
      </c>
      <c r="V128" s="162">
        <f t="shared" si="13"/>
        <v>14.2</v>
      </c>
      <c r="W128" s="162"/>
      <c r="X128" s="162" t="s">
        <v>177</v>
      </c>
      <c r="Y128" s="162" t="s">
        <v>178</v>
      </c>
      <c r="Z128" s="152"/>
      <c r="AA128" s="152"/>
      <c r="AB128" s="152"/>
      <c r="AC128" s="152"/>
      <c r="AD128" s="152"/>
      <c r="AE128" s="152"/>
      <c r="AF128" s="152"/>
      <c r="AG128" s="152" t="s">
        <v>179</v>
      </c>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81">
        <v>74</v>
      </c>
      <c r="B129" s="182" t="s">
        <v>382</v>
      </c>
      <c r="C129" s="190" t="s">
        <v>383</v>
      </c>
      <c r="D129" s="183" t="s">
        <v>198</v>
      </c>
      <c r="E129" s="184">
        <v>2</v>
      </c>
      <c r="F129" s="185"/>
      <c r="G129" s="186">
        <f t="shared" si="7"/>
        <v>0</v>
      </c>
      <c r="H129" s="185"/>
      <c r="I129" s="186">
        <f t="shared" si="8"/>
        <v>0</v>
      </c>
      <c r="J129" s="185"/>
      <c r="K129" s="186">
        <f t="shared" si="9"/>
        <v>0</v>
      </c>
      <c r="L129" s="186">
        <v>21</v>
      </c>
      <c r="M129" s="186">
        <f t="shared" si="10"/>
        <v>0</v>
      </c>
      <c r="N129" s="184">
        <v>0</v>
      </c>
      <c r="O129" s="184">
        <f t="shared" si="11"/>
        <v>0</v>
      </c>
      <c r="P129" s="184">
        <v>0</v>
      </c>
      <c r="Q129" s="184">
        <f t="shared" si="12"/>
        <v>0</v>
      </c>
      <c r="R129" s="186"/>
      <c r="S129" s="186" t="s">
        <v>262</v>
      </c>
      <c r="T129" s="187" t="s">
        <v>263</v>
      </c>
      <c r="U129" s="162">
        <v>0</v>
      </c>
      <c r="V129" s="162">
        <f t="shared" si="13"/>
        <v>0</v>
      </c>
      <c r="W129" s="162"/>
      <c r="X129" s="162" t="s">
        <v>177</v>
      </c>
      <c r="Y129" s="162" t="s">
        <v>308</v>
      </c>
      <c r="Z129" s="152"/>
      <c r="AA129" s="152"/>
      <c r="AB129" s="152"/>
      <c r="AC129" s="152"/>
      <c r="AD129" s="152"/>
      <c r="AE129" s="152"/>
      <c r="AF129" s="152"/>
      <c r="AG129" s="152" t="s">
        <v>179</v>
      </c>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1" x14ac:dyDescent="0.2">
      <c r="A130" s="181">
        <v>75</v>
      </c>
      <c r="B130" s="182" t="s">
        <v>384</v>
      </c>
      <c r="C130" s="190" t="s">
        <v>385</v>
      </c>
      <c r="D130" s="183" t="s">
        <v>386</v>
      </c>
      <c r="E130" s="184">
        <v>11</v>
      </c>
      <c r="F130" s="185"/>
      <c r="G130" s="186">
        <f t="shared" si="7"/>
        <v>0</v>
      </c>
      <c r="H130" s="185"/>
      <c r="I130" s="186">
        <f t="shared" si="8"/>
        <v>0</v>
      </c>
      <c r="J130" s="185"/>
      <c r="K130" s="186">
        <f t="shared" si="9"/>
        <v>0</v>
      </c>
      <c r="L130" s="186">
        <v>21</v>
      </c>
      <c r="M130" s="186">
        <f t="shared" si="10"/>
        <v>0</v>
      </c>
      <c r="N130" s="184">
        <v>0</v>
      </c>
      <c r="O130" s="184">
        <f t="shared" si="11"/>
        <v>0</v>
      </c>
      <c r="P130" s="184">
        <v>0</v>
      </c>
      <c r="Q130" s="184">
        <f t="shared" si="12"/>
        <v>0</v>
      </c>
      <c r="R130" s="186"/>
      <c r="S130" s="186" t="s">
        <v>262</v>
      </c>
      <c r="T130" s="187" t="s">
        <v>263</v>
      </c>
      <c r="U130" s="162">
        <v>0</v>
      </c>
      <c r="V130" s="162">
        <f t="shared" si="13"/>
        <v>0</v>
      </c>
      <c r="W130" s="162"/>
      <c r="X130" s="162" t="s">
        <v>264</v>
      </c>
      <c r="Y130" s="162" t="s">
        <v>339</v>
      </c>
      <c r="Z130" s="152"/>
      <c r="AA130" s="152"/>
      <c r="AB130" s="152"/>
      <c r="AC130" s="152"/>
      <c r="AD130" s="152"/>
      <c r="AE130" s="152"/>
      <c r="AF130" s="152"/>
      <c r="AG130" s="152" t="s">
        <v>387</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81">
        <v>76</v>
      </c>
      <c r="B131" s="182" t="s">
        <v>388</v>
      </c>
      <c r="C131" s="190" t="s">
        <v>389</v>
      </c>
      <c r="D131" s="183" t="s">
        <v>198</v>
      </c>
      <c r="E131" s="184">
        <v>18.2</v>
      </c>
      <c r="F131" s="185"/>
      <c r="G131" s="186">
        <f t="shared" si="7"/>
        <v>0</v>
      </c>
      <c r="H131" s="185"/>
      <c r="I131" s="186">
        <f t="shared" si="8"/>
        <v>0</v>
      </c>
      <c r="J131" s="185"/>
      <c r="K131" s="186">
        <f t="shared" si="9"/>
        <v>0</v>
      </c>
      <c r="L131" s="186">
        <v>21</v>
      </c>
      <c r="M131" s="186">
        <f t="shared" si="10"/>
        <v>0</v>
      </c>
      <c r="N131" s="184">
        <v>0</v>
      </c>
      <c r="O131" s="184">
        <f t="shared" si="11"/>
        <v>0</v>
      </c>
      <c r="P131" s="184">
        <v>0</v>
      </c>
      <c r="Q131" s="184">
        <f t="shared" si="12"/>
        <v>0</v>
      </c>
      <c r="R131" s="186"/>
      <c r="S131" s="186" t="s">
        <v>262</v>
      </c>
      <c r="T131" s="187" t="s">
        <v>263</v>
      </c>
      <c r="U131" s="162">
        <v>0</v>
      </c>
      <c r="V131" s="162">
        <f t="shared" si="13"/>
        <v>0</v>
      </c>
      <c r="W131" s="162"/>
      <c r="X131" s="162" t="s">
        <v>264</v>
      </c>
      <c r="Y131" s="162" t="s">
        <v>178</v>
      </c>
      <c r="Z131" s="152"/>
      <c r="AA131" s="152"/>
      <c r="AB131" s="152"/>
      <c r="AC131" s="152"/>
      <c r="AD131" s="152"/>
      <c r="AE131" s="152"/>
      <c r="AF131" s="152"/>
      <c r="AG131" s="152" t="s">
        <v>265</v>
      </c>
      <c r="AH131" s="152"/>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81">
        <v>77</v>
      </c>
      <c r="B132" s="182" t="s">
        <v>390</v>
      </c>
      <c r="C132" s="190" t="s">
        <v>391</v>
      </c>
      <c r="D132" s="183" t="s">
        <v>198</v>
      </c>
      <c r="E132" s="184">
        <v>125.4</v>
      </c>
      <c r="F132" s="185"/>
      <c r="G132" s="186">
        <f t="shared" si="7"/>
        <v>0</v>
      </c>
      <c r="H132" s="185"/>
      <c r="I132" s="186">
        <f t="shared" si="8"/>
        <v>0</v>
      </c>
      <c r="J132" s="185"/>
      <c r="K132" s="186">
        <f t="shared" si="9"/>
        <v>0</v>
      </c>
      <c r="L132" s="186">
        <v>21</v>
      </c>
      <c r="M132" s="186">
        <f t="shared" si="10"/>
        <v>0</v>
      </c>
      <c r="N132" s="184">
        <v>0</v>
      </c>
      <c r="O132" s="184">
        <f t="shared" si="11"/>
        <v>0</v>
      </c>
      <c r="P132" s="184">
        <v>0</v>
      </c>
      <c r="Q132" s="184">
        <f t="shared" si="12"/>
        <v>0</v>
      </c>
      <c r="R132" s="186"/>
      <c r="S132" s="186" t="s">
        <v>262</v>
      </c>
      <c r="T132" s="187" t="s">
        <v>263</v>
      </c>
      <c r="U132" s="162">
        <v>0</v>
      </c>
      <c r="V132" s="162">
        <f t="shared" si="13"/>
        <v>0</v>
      </c>
      <c r="W132" s="162"/>
      <c r="X132" s="162" t="s">
        <v>264</v>
      </c>
      <c r="Y132" s="162" t="s">
        <v>178</v>
      </c>
      <c r="Z132" s="152"/>
      <c r="AA132" s="152"/>
      <c r="AB132" s="152"/>
      <c r="AC132" s="152"/>
      <c r="AD132" s="152"/>
      <c r="AE132" s="152"/>
      <c r="AF132" s="152"/>
      <c r="AG132" s="152" t="s">
        <v>387</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ht="22.5" outlineLevel="1" x14ac:dyDescent="0.2">
      <c r="A133" s="181">
        <v>78</v>
      </c>
      <c r="B133" s="182" t="s">
        <v>392</v>
      </c>
      <c r="C133" s="190" t="s">
        <v>393</v>
      </c>
      <c r="D133" s="183" t="s">
        <v>272</v>
      </c>
      <c r="E133" s="184">
        <v>10</v>
      </c>
      <c r="F133" s="185"/>
      <c r="G133" s="186">
        <f t="shared" si="7"/>
        <v>0</v>
      </c>
      <c r="H133" s="185"/>
      <c r="I133" s="186">
        <f t="shared" si="8"/>
        <v>0</v>
      </c>
      <c r="J133" s="185"/>
      <c r="K133" s="186">
        <f t="shared" si="9"/>
        <v>0</v>
      </c>
      <c r="L133" s="186">
        <v>21</v>
      </c>
      <c r="M133" s="186">
        <f t="shared" si="10"/>
        <v>0</v>
      </c>
      <c r="N133" s="184">
        <v>1.6070000000000001E-2</v>
      </c>
      <c r="O133" s="184">
        <f t="shared" si="11"/>
        <v>0.16</v>
      </c>
      <c r="P133" s="184">
        <v>0</v>
      </c>
      <c r="Q133" s="184">
        <f t="shared" si="12"/>
        <v>0</v>
      </c>
      <c r="R133" s="186" t="s">
        <v>299</v>
      </c>
      <c r="S133" s="186" t="s">
        <v>176</v>
      </c>
      <c r="T133" s="187" t="s">
        <v>176</v>
      </c>
      <c r="U133" s="162">
        <v>0</v>
      </c>
      <c r="V133" s="162">
        <f t="shared" si="13"/>
        <v>0</v>
      </c>
      <c r="W133" s="162"/>
      <c r="X133" s="162" t="s">
        <v>264</v>
      </c>
      <c r="Y133" s="162" t="s">
        <v>178</v>
      </c>
      <c r="Z133" s="152"/>
      <c r="AA133" s="152"/>
      <c r="AB133" s="152"/>
      <c r="AC133" s="152"/>
      <c r="AD133" s="152"/>
      <c r="AE133" s="152"/>
      <c r="AF133" s="152"/>
      <c r="AG133" s="152" t="s">
        <v>265</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x14ac:dyDescent="0.2">
      <c r="A134" s="166" t="s">
        <v>170</v>
      </c>
      <c r="B134" s="167" t="s">
        <v>83</v>
      </c>
      <c r="C134" s="188" t="s">
        <v>84</v>
      </c>
      <c r="D134" s="168"/>
      <c r="E134" s="169"/>
      <c r="F134" s="170"/>
      <c r="G134" s="170">
        <f>SUMIF(AG135:AG136,"&lt;&gt;NOR",G135:G136)</f>
        <v>0</v>
      </c>
      <c r="H134" s="170"/>
      <c r="I134" s="170">
        <f>SUM(I135:I136)</f>
        <v>0</v>
      </c>
      <c r="J134" s="170"/>
      <c r="K134" s="170">
        <f>SUM(K135:K136)</f>
        <v>0</v>
      </c>
      <c r="L134" s="170"/>
      <c r="M134" s="170">
        <f>SUM(M135:M136)</f>
        <v>0</v>
      </c>
      <c r="N134" s="169"/>
      <c r="O134" s="169">
        <f>SUM(O135:O136)</f>
        <v>0</v>
      </c>
      <c r="P134" s="169"/>
      <c r="Q134" s="169">
        <f>SUM(Q135:Q136)</f>
        <v>0</v>
      </c>
      <c r="R134" s="170"/>
      <c r="S134" s="170"/>
      <c r="T134" s="171"/>
      <c r="U134" s="165"/>
      <c r="V134" s="165">
        <f>SUM(V135:V136)</f>
        <v>51.03</v>
      </c>
      <c r="W134" s="165"/>
      <c r="X134" s="165"/>
      <c r="Y134" s="165"/>
      <c r="AG134" t="s">
        <v>171</v>
      </c>
    </row>
    <row r="135" spans="1:60" outlineLevel="1" x14ac:dyDescent="0.2">
      <c r="A135" s="173">
        <v>79</v>
      </c>
      <c r="B135" s="174" t="s">
        <v>394</v>
      </c>
      <c r="C135" s="189" t="s">
        <v>395</v>
      </c>
      <c r="D135" s="175" t="s">
        <v>192</v>
      </c>
      <c r="E135" s="176">
        <v>166.23084</v>
      </c>
      <c r="F135" s="177"/>
      <c r="G135" s="178">
        <f>ROUND(E135*F135,2)</f>
        <v>0</v>
      </c>
      <c r="H135" s="177"/>
      <c r="I135" s="178">
        <f>ROUND(E135*H135,2)</f>
        <v>0</v>
      </c>
      <c r="J135" s="177"/>
      <c r="K135" s="178">
        <f>ROUND(E135*J135,2)</f>
        <v>0</v>
      </c>
      <c r="L135" s="178">
        <v>21</v>
      </c>
      <c r="M135" s="178">
        <f>G135*(1+L135/100)</f>
        <v>0</v>
      </c>
      <c r="N135" s="176">
        <v>0</v>
      </c>
      <c r="O135" s="176">
        <f>ROUND(E135*N135,2)</f>
        <v>0</v>
      </c>
      <c r="P135" s="176">
        <v>0</v>
      </c>
      <c r="Q135" s="176">
        <f>ROUND(E135*P135,2)</f>
        <v>0</v>
      </c>
      <c r="R135" s="178" t="s">
        <v>199</v>
      </c>
      <c r="S135" s="178" t="s">
        <v>176</v>
      </c>
      <c r="T135" s="179" t="s">
        <v>176</v>
      </c>
      <c r="U135" s="162">
        <v>0.307</v>
      </c>
      <c r="V135" s="162">
        <f>ROUND(E135*U135,2)</f>
        <v>51.03</v>
      </c>
      <c r="W135" s="162"/>
      <c r="X135" s="162" t="s">
        <v>396</v>
      </c>
      <c r="Y135" s="162" t="s">
        <v>178</v>
      </c>
      <c r="Z135" s="152"/>
      <c r="AA135" s="152"/>
      <c r="AB135" s="152"/>
      <c r="AC135" s="152"/>
      <c r="AD135" s="152"/>
      <c r="AE135" s="152"/>
      <c r="AF135" s="152"/>
      <c r="AG135" s="152" t="s">
        <v>397</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ht="22.5" outlineLevel="2" x14ac:dyDescent="0.2">
      <c r="A136" s="159"/>
      <c r="B136" s="160"/>
      <c r="C136" s="251" t="s">
        <v>398</v>
      </c>
      <c r="D136" s="252"/>
      <c r="E136" s="252"/>
      <c r="F136" s="252"/>
      <c r="G136" s="252"/>
      <c r="H136" s="162"/>
      <c r="I136" s="162"/>
      <c r="J136" s="162"/>
      <c r="K136" s="162"/>
      <c r="L136" s="162"/>
      <c r="M136" s="162"/>
      <c r="N136" s="161"/>
      <c r="O136" s="161"/>
      <c r="P136" s="161"/>
      <c r="Q136" s="161"/>
      <c r="R136" s="162"/>
      <c r="S136" s="162"/>
      <c r="T136" s="162"/>
      <c r="U136" s="162"/>
      <c r="V136" s="162"/>
      <c r="W136" s="162"/>
      <c r="X136" s="162"/>
      <c r="Y136" s="162"/>
      <c r="Z136" s="152"/>
      <c r="AA136" s="152"/>
      <c r="AB136" s="152"/>
      <c r="AC136" s="152"/>
      <c r="AD136" s="152"/>
      <c r="AE136" s="152"/>
      <c r="AF136" s="152"/>
      <c r="AG136" s="152" t="s">
        <v>181</v>
      </c>
      <c r="AH136" s="152"/>
      <c r="AI136" s="152"/>
      <c r="AJ136" s="152"/>
      <c r="AK136" s="152"/>
      <c r="AL136" s="152"/>
      <c r="AM136" s="152"/>
      <c r="AN136" s="152"/>
      <c r="AO136" s="152"/>
      <c r="AP136" s="152"/>
      <c r="AQ136" s="152"/>
      <c r="AR136" s="152"/>
      <c r="AS136" s="152"/>
      <c r="AT136" s="152"/>
      <c r="AU136" s="152"/>
      <c r="AV136" s="152"/>
      <c r="AW136" s="152"/>
      <c r="AX136" s="152"/>
      <c r="AY136" s="152"/>
      <c r="AZ136" s="152"/>
      <c r="BA136" s="180" t="str">
        <f>C136</f>
        <v>přesun hmot pro budovy občanské výstavby (JKSO 801), budovy pro bydlení (JKSO 803) budovy pro výrobu a služby (JKSO 812) s nosnou svislou konstrukcí zděnou z cihel nebo tvárnic nebo kovovou</v>
      </c>
      <c r="BB136" s="152"/>
      <c r="BC136" s="152"/>
      <c r="BD136" s="152"/>
      <c r="BE136" s="152"/>
      <c r="BF136" s="152"/>
      <c r="BG136" s="152"/>
      <c r="BH136" s="152"/>
    </row>
    <row r="137" spans="1:60" x14ac:dyDescent="0.2">
      <c r="A137" s="166" t="s">
        <v>170</v>
      </c>
      <c r="B137" s="167" t="s">
        <v>85</v>
      </c>
      <c r="C137" s="188" t="s">
        <v>86</v>
      </c>
      <c r="D137" s="168"/>
      <c r="E137" s="169"/>
      <c r="F137" s="170"/>
      <c r="G137" s="170">
        <f>SUMIF(AG138:AG139,"&lt;&gt;NOR",G138:G139)</f>
        <v>0</v>
      </c>
      <c r="H137" s="170"/>
      <c r="I137" s="170">
        <f>SUM(I138:I139)</f>
        <v>0</v>
      </c>
      <c r="J137" s="170"/>
      <c r="K137" s="170">
        <f>SUM(K138:K139)</f>
        <v>0</v>
      </c>
      <c r="L137" s="170"/>
      <c r="M137" s="170">
        <f>SUM(M138:M139)</f>
        <v>0</v>
      </c>
      <c r="N137" s="169"/>
      <c r="O137" s="169">
        <f>SUM(O138:O139)</f>
        <v>0.09</v>
      </c>
      <c r="P137" s="169"/>
      <c r="Q137" s="169">
        <f>SUM(Q138:Q139)</f>
        <v>0</v>
      </c>
      <c r="R137" s="170"/>
      <c r="S137" s="170"/>
      <c r="T137" s="171"/>
      <c r="U137" s="165"/>
      <c r="V137" s="165">
        <f>SUM(V138:V139)</f>
        <v>19.59</v>
      </c>
      <c r="W137" s="165"/>
      <c r="X137" s="165"/>
      <c r="Y137" s="165"/>
      <c r="AG137" t="s">
        <v>171</v>
      </c>
    </row>
    <row r="138" spans="1:60" outlineLevel="1" x14ac:dyDescent="0.2">
      <c r="A138" s="173">
        <v>80</v>
      </c>
      <c r="B138" s="174" t="s">
        <v>399</v>
      </c>
      <c r="C138" s="189" t="s">
        <v>400</v>
      </c>
      <c r="D138" s="175" t="s">
        <v>198</v>
      </c>
      <c r="E138" s="176">
        <v>45</v>
      </c>
      <c r="F138" s="177"/>
      <c r="G138" s="178">
        <f>ROUND(E138*F138,2)</f>
        <v>0</v>
      </c>
      <c r="H138" s="177"/>
      <c r="I138" s="178">
        <f>ROUND(E138*H138,2)</f>
        <v>0</v>
      </c>
      <c r="J138" s="177"/>
      <c r="K138" s="178">
        <f>ROUND(E138*J138,2)</f>
        <v>0</v>
      </c>
      <c r="L138" s="178">
        <v>21</v>
      </c>
      <c r="M138" s="178">
        <f>G138*(1+L138/100)</f>
        <v>0</v>
      </c>
      <c r="N138" s="176">
        <v>2.0799999999999998E-3</v>
      </c>
      <c r="O138" s="176">
        <f>ROUND(E138*N138,2)</f>
        <v>0.09</v>
      </c>
      <c r="P138" s="176">
        <v>0</v>
      </c>
      <c r="Q138" s="176">
        <f>ROUND(E138*P138,2)</f>
        <v>0</v>
      </c>
      <c r="R138" s="178" t="s">
        <v>401</v>
      </c>
      <c r="S138" s="178" t="s">
        <v>176</v>
      </c>
      <c r="T138" s="179" t="s">
        <v>176</v>
      </c>
      <c r="U138" s="162">
        <v>0.43525000000000003</v>
      </c>
      <c r="V138" s="162">
        <f>ROUND(E138*U138,2)</f>
        <v>19.59</v>
      </c>
      <c r="W138" s="162"/>
      <c r="X138" s="162" t="s">
        <v>257</v>
      </c>
      <c r="Y138" s="162" t="s">
        <v>178</v>
      </c>
      <c r="Z138" s="152"/>
      <c r="AA138" s="152"/>
      <c r="AB138" s="152"/>
      <c r="AC138" s="152"/>
      <c r="AD138" s="152"/>
      <c r="AE138" s="152"/>
      <c r="AF138" s="152"/>
      <c r="AG138" s="152" t="s">
        <v>258</v>
      </c>
      <c r="AH138" s="152"/>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2" x14ac:dyDescent="0.2">
      <c r="A139" s="159"/>
      <c r="B139" s="160"/>
      <c r="C139" s="251" t="s">
        <v>402</v>
      </c>
      <c r="D139" s="252"/>
      <c r="E139" s="252"/>
      <c r="F139" s="252"/>
      <c r="G139" s="252"/>
      <c r="H139" s="162"/>
      <c r="I139" s="162"/>
      <c r="J139" s="162"/>
      <c r="K139" s="162"/>
      <c r="L139" s="162"/>
      <c r="M139" s="162"/>
      <c r="N139" s="161"/>
      <c r="O139" s="161"/>
      <c r="P139" s="161"/>
      <c r="Q139" s="161"/>
      <c r="R139" s="162"/>
      <c r="S139" s="162"/>
      <c r="T139" s="162"/>
      <c r="U139" s="162"/>
      <c r="V139" s="162"/>
      <c r="W139" s="162"/>
      <c r="X139" s="162"/>
      <c r="Y139" s="162"/>
      <c r="Z139" s="152"/>
      <c r="AA139" s="152"/>
      <c r="AB139" s="152"/>
      <c r="AC139" s="152"/>
      <c r="AD139" s="152"/>
      <c r="AE139" s="152"/>
      <c r="AF139" s="152"/>
      <c r="AG139" s="152" t="s">
        <v>181</v>
      </c>
      <c r="AH139" s="152"/>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x14ac:dyDescent="0.2">
      <c r="A140" s="166" t="s">
        <v>170</v>
      </c>
      <c r="B140" s="167" t="s">
        <v>87</v>
      </c>
      <c r="C140" s="188" t="s">
        <v>88</v>
      </c>
      <c r="D140" s="168"/>
      <c r="E140" s="169"/>
      <c r="F140" s="170"/>
      <c r="G140" s="170">
        <f>SUMIF(AG141:AG142,"&lt;&gt;NOR",G141:G142)</f>
        <v>0</v>
      </c>
      <c r="H140" s="170"/>
      <c r="I140" s="170">
        <f>SUM(I141:I142)</f>
        <v>0</v>
      </c>
      <c r="J140" s="170"/>
      <c r="K140" s="170">
        <f>SUM(K141:K142)</f>
        <v>0</v>
      </c>
      <c r="L140" s="170"/>
      <c r="M140" s="170">
        <f>SUM(M141:M142)</f>
        <v>0</v>
      </c>
      <c r="N140" s="169"/>
      <c r="O140" s="169">
        <f>SUM(O141:O142)</f>
        <v>0.22</v>
      </c>
      <c r="P140" s="169"/>
      <c r="Q140" s="169">
        <f>SUM(Q141:Q142)</f>
        <v>0</v>
      </c>
      <c r="R140" s="170"/>
      <c r="S140" s="170"/>
      <c r="T140" s="171"/>
      <c r="U140" s="165"/>
      <c r="V140" s="165">
        <f>SUM(V141:V142)</f>
        <v>3.15</v>
      </c>
      <c r="W140" s="165"/>
      <c r="X140" s="165"/>
      <c r="Y140" s="165"/>
      <c r="AG140" t="s">
        <v>171</v>
      </c>
    </row>
    <row r="141" spans="1:60" outlineLevel="1" x14ac:dyDescent="0.2">
      <c r="A141" s="181">
        <v>81</v>
      </c>
      <c r="B141" s="182" t="s">
        <v>403</v>
      </c>
      <c r="C141" s="190" t="s">
        <v>404</v>
      </c>
      <c r="D141" s="183" t="s">
        <v>198</v>
      </c>
      <c r="E141" s="184">
        <v>45</v>
      </c>
      <c r="F141" s="185"/>
      <c r="G141" s="186">
        <f>ROUND(E141*F141,2)</f>
        <v>0</v>
      </c>
      <c r="H141" s="185"/>
      <c r="I141" s="186">
        <f>ROUND(E141*H141,2)</f>
        <v>0</v>
      </c>
      <c r="J141" s="185"/>
      <c r="K141" s="186">
        <f>ROUND(E141*J141,2)</f>
        <v>0</v>
      </c>
      <c r="L141" s="186">
        <v>21</v>
      </c>
      <c r="M141" s="186">
        <f>G141*(1+L141/100)</f>
        <v>0</v>
      </c>
      <c r="N141" s="184">
        <v>0</v>
      </c>
      <c r="O141" s="184">
        <f>ROUND(E141*N141,2)</f>
        <v>0</v>
      </c>
      <c r="P141" s="184">
        <v>0</v>
      </c>
      <c r="Q141" s="184">
        <f>ROUND(E141*P141,2)</f>
        <v>0</v>
      </c>
      <c r="R141" s="186" t="s">
        <v>405</v>
      </c>
      <c r="S141" s="186" t="s">
        <v>176</v>
      </c>
      <c r="T141" s="187" t="s">
        <v>176</v>
      </c>
      <c r="U141" s="162">
        <v>7.0000000000000007E-2</v>
      </c>
      <c r="V141" s="162">
        <f>ROUND(E141*U141,2)</f>
        <v>3.15</v>
      </c>
      <c r="W141" s="162"/>
      <c r="X141" s="162" t="s">
        <v>177</v>
      </c>
      <c r="Y141" s="162" t="s">
        <v>178</v>
      </c>
      <c r="Z141" s="152"/>
      <c r="AA141" s="152"/>
      <c r="AB141" s="152"/>
      <c r="AC141" s="152"/>
      <c r="AD141" s="152"/>
      <c r="AE141" s="152"/>
      <c r="AF141" s="152"/>
      <c r="AG141" s="152" t="s">
        <v>406</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ht="22.5" outlineLevel="1" x14ac:dyDescent="0.2">
      <c r="A142" s="181">
        <v>82</v>
      </c>
      <c r="B142" s="182" t="s">
        <v>407</v>
      </c>
      <c r="C142" s="190" t="s">
        <v>408</v>
      </c>
      <c r="D142" s="183" t="s">
        <v>198</v>
      </c>
      <c r="E142" s="184">
        <v>45</v>
      </c>
      <c r="F142" s="185"/>
      <c r="G142" s="186">
        <f>ROUND(E142*F142,2)</f>
        <v>0</v>
      </c>
      <c r="H142" s="185"/>
      <c r="I142" s="186">
        <f>ROUND(E142*H142,2)</f>
        <v>0</v>
      </c>
      <c r="J142" s="185"/>
      <c r="K142" s="186">
        <f>ROUND(E142*J142,2)</f>
        <v>0</v>
      </c>
      <c r="L142" s="186">
        <v>21</v>
      </c>
      <c r="M142" s="186">
        <f>G142*(1+L142/100)</f>
        <v>0</v>
      </c>
      <c r="N142" s="184">
        <v>4.7999999999999996E-3</v>
      </c>
      <c r="O142" s="184">
        <f>ROUND(E142*N142,2)</f>
        <v>0.22</v>
      </c>
      <c r="P142" s="184">
        <v>0</v>
      </c>
      <c r="Q142" s="184">
        <f>ROUND(E142*P142,2)</f>
        <v>0</v>
      </c>
      <c r="R142" s="186" t="s">
        <v>299</v>
      </c>
      <c r="S142" s="186" t="s">
        <v>176</v>
      </c>
      <c r="T142" s="187" t="s">
        <v>176</v>
      </c>
      <c r="U142" s="162">
        <v>0</v>
      </c>
      <c r="V142" s="162">
        <f>ROUND(E142*U142,2)</f>
        <v>0</v>
      </c>
      <c r="W142" s="162"/>
      <c r="X142" s="162" t="s">
        <v>264</v>
      </c>
      <c r="Y142" s="162" t="s">
        <v>178</v>
      </c>
      <c r="Z142" s="152"/>
      <c r="AA142" s="152"/>
      <c r="AB142" s="152"/>
      <c r="AC142" s="152"/>
      <c r="AD142" s="152"/>
      <c r="AE142" s="152"/>
      <c r="AF142" s="152"/>
      <c r="AG142" s="152" t="s">
        <v>265</v>
      </c>
      <c r="AH142" s="152"/>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x14ac:dyDescent="0.2">
      <c r="A143" s="166" t="s">
        <v>170</v>
      </c>
      <c r="B143" s="167" t="s">
        <v>89</v>
      </c>
      <c r="C143" s="188" t="s">
        <v>90</v>
      </c>
      <c r="D143" s="168"/>
      <c r="E143" s="169"/>
      <c r="F143" s="170"/>
      <c r="G143" s="170">
        <f>SUMIF(AG144:AG184,"&lt;&gt;NOR",G144:G184)</f>
        <v>0</v>
      </c>
      <c r="H143" s="170"/>
      <c r="I143" s="170">
        <f>SUM(I144:I184)</f>
        <v>0</v>
      </c>
      <c r="J143" s="170"/>
      <c r="K143" s="170">
        <f>SUM(K144:K184)</f>
        <v>0</v>
      </c>
      <c r="L143" s="170"/>
      <c r="M143" s="170">
        <f>SUM(M144:M184)</f>
        <v>0</v>
      </c>
      <c r="N143" s="169"/>
      <c r="O143" s="169">
        <f>SUM(O144:O184)</f>
        <v>9.5699999999999967</v>
      </c>
      <c r="P143" s="169"/>
      <c r="Q143" s="169">
        <f>SUM(Q144:Q184)</f>
        <v>0</v>
      </c>
      <c r="R143" s="170"/>
      <c r="S143" s="170"/>
      <c r="T143" s="171"/>
      <c r="U143" s="165"/>
      <c r="V143" s="165">
        <f>SUM(V144:V184)</f>
        <v>87.02</v>
      </c>
      <c r="W143" s="165"/>
      <c r="X143" s="165"/>
      <c r="Y143" s="165"/>
      <c r="AG143" t="s">
        <v>171</v>
      </c>
    </row>
    <row r="144" spans="1:60" outlineLevel="1" x14ac:dyDescent="0.2">
      <c r="A144" s="173">
        <v>83</v>
      </c>
      <c r="B144" s="174" t="s">
        <v>409</v>
      </c>
      <c r="C144" s="189" t="s">
        <v>410</v>
      </c>
      <c r="D144" s="175" t="s">
        <v>174</v>
      </c>
      <c r="E144" s="176">
        <v>5</v>
      </c>
      <c r="F144" s="177"/>
      <c r="G144" s="178">
        <f>ROUND(E144*F144,2)</f>
        <v>0</v>
      </c>
      <c r="H144" s="177"/>
      <c r="I144" s="178">
        <f>ROUND(E144*H144,2)</f>
        <v>0</v>
      </c>
      <c r="J144" s="177"/>
      <c r="K144" s="178">
        <f>ROUND(E144*J144,2)</f>
        <v>0</v>
      </c>
      <c r="L144" s="178">
        <v>21</v>
      </c>
      <c r="M144" s="178">
        <f>G144*(1+L144/100)</f>
        <v>0</v>
      </c>
      <c r="N144" s="176">
        <v>1.8907700000000001</v>
      </c>
      <c r="O144" s="176">
        <f>ROUND(E144*N144,2)</f>
        <v>9.4499999999999993</v>
      </c>
      <c r="P144" s="176">
        <v>0</v>
      </c>
      <c r="Q144" s="176">
        <f>ROUND(E144*P144,2)</f>
        <v>0</v>
      </c>
      <c r="R144" s="178" t="s">
        <v>332</v>
      </c>
      <c r="S144" s="178" t="s">
        <v>176</v>
      </c>
      <c r="T144" s="179" t="s">
        <v>176</v>
      </c>
      <c r="U144" s="162">
        <v>1.6950000000000001</v>
      </c>
      <c r="V144" s="162">
        <f>ROUND(E144*U144,2)</f>
        <v>8.48</v>
      </c>
      <c r="W144" s="162"/>
      <c r="X144" s="162" t="s">
        <v>177</v>
      </c>
      <c r="Y144" s="162" t="s">
        <v>178</v>
      </c>
      <c r="Z144" s="152"/>
      <c r="AA144" s="152"/>
      <c r="AB144" s="152"/>
      <c r="AC144" s="152"/>
      <c r="AD144" s="152"/>
      <c r="AE144" s="152"/>
      <c r="AF144" s="152"/>
      <c r="AG144" s="152" t="s">
        <v>406</v>
      </c>
      <c r="AH144" s="152"/>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2" x14ac:dyDescent="0.2">
      <c r="A145" s="159"/>
      <c r="B145" s="160"/>
      <c r="C145" s="251" t="s">
        <v>411</v>
      </c>
      <c r="D145" s="252"/>
      <c r="E145" s="252"/>
      <c r="F145" s="252"/>
      <c r="G145" s="252"/>
      <c r="H145" s="162"/>
      <c r="I145" s="162"/>
      <c r="J145" s="162"/>
      <c r="K145" s="162"/>
      <c r="L145" s="162"/>
      <c r="M145" s="162"/>
      <c r="N145" s="161"/>
      <c r="O145" s="161"/>
      <c r="P145" s="161"/>
      <c r="Q145" s="161"/>
      <c r="R145" s="162"/>
      <c r="S145" s="162"/>
      <c r="T145" s="162"/>
      <c r="U145" s="162"/>
      <c r="V145" s="162"/>
      <c r="W145" s="162"/>
      <c r="X145" s="162"/>
      <c r="Y145" s="162"/>
      <c r="Z145" s="152"/>
      <c r="AA145" s="152"/>
      <c r="AB145" s="152"/>
      <c r="AC145" s="152"/>
      <c r="AD145" s="152"/>
      <c r="AE145" s="152"/>
      <c r="AF145" s="152"/>
      <c r="AG145" s="152" t="s">
        <v>181</v>
      </c>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73">
        <v>84</v>
      </c>
      <c r="B146" s="174" t="s">
        <v>412</v>
      </c>
      <c r="C146" s="189" t="s">
        <v>413</v>
      </c>
      <c r="D146" s="175" t="s">
        <v>217</v>
      </c>
      <c r="E146" s="176">
        <v>6</v>
      </c>
      <c r="F146" s="177"/>
      <c r="G146" s="178">
        <f>ROUND(E146*F146,2)</f>
        <v>0</v>
      </c>
      <c r="H146" s="177"/>
      <c r="I146" s="178">
        <f>ROUND(E146*H146,2)</f>
        <v>0</v>
      </c>
      <c r="J146" s="177"/>
      <c r="K146" s="178">
        <f>ROUND(E146*J146,2)</f>
        <v>0</v>
      </c>
      <c r="L146" s="178">
        <v>21</v>
      </c>
      <c r="M146" s="178">
        <f>G146*(1+L146/100)</f>
        <v>0</v>
      </c>
      <c r="N146" s="176">
        <v>3.4000000000000002E-4</v>
      </c>
      <c r="O146" s="176">
        <f>ROUND(E146*N146,2)</f>
        <v>0</v>
      </c>
      <c r="P146" s="176">
        <v>0</v>
      </c>
      <c r="Q146" s="176">
        <f>ROUND(E146*P146,2)</f>
        <v>0</v>
      </c>
      <c r="R146" s="178" t="s">
        <v>414</v>
      </c>
      <c r="S146" s="178" t="s">
        <v>176</v>
      </c>
      <c r="T146" s="179" t="s">
        <v>176</v>
      </c>
      <c r="U146" s="162">
        <v>0.32</v>
      </c>
      <c r="V146" s="162">
        <f>ROUND(E146*U146,2)</f>
        <v>1.92</v>
      </c>
      <c r="W146" s="162"/>
      <c r="X146" s="162" t="s">
        <v>177</v>
      </c>
      <c r="Y146" s="162" t="s">
        <v>178</v>
      </c>
      <c r="Z146" s="152"/>
      <c r="AA146" s="152"/>
      <c r="AB146" s="152"/>
      <c r="AC146" s="152"/>
      <c r="AD146" s="152"/>
      <c r="AE146" s="152"/>
      <c r="AF146" s="152"/>
      <c r="AG146" s="152" t="s">
        <v>406</v>
      </c>
      <c r="AH146" s="152"/>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2" x14ac:dyDescent="0.2">
      <c r="A147" s="159"/>
      <c r="B147" s="160"/>
      <c r="C147" s="251" t="s">
        <v>415</v>
      </c>
      <c r="D147" s="252"/>
      <c r="E147" s="252"/>
      <c r="F147" s="252"/>
      <c r="G147" s="252"/>
      <c r="H147" s="162"/>
      <c r="I147" s="162"/>
      <c r="J147" s="162"/>
      <c r="K147" s="162"/>
      <c r="L147" s="162"/>
      <c r="M147" s="162"/>
      <c r="N147" s="161"/>
      <c r="O147" s="161"/>
      <c r="P147" s="161"/>
      <c r="Q147" s="161"/>
      <c r="R147" s="162"/>
      <c r="S147" s="162"/>
      <c r="T147" s="162"/>
      <c r="U147" s="162"/>
      <c r="V147" s="162"/>
      <c r="W147" s="162"/>
      <c r="X147" s="162"/>
      <c r="Y147" s="162"/>
      <c r="Z147" s="152"/>
      <c r="AA147" s="152"/>
      <c r="AB147" s="152"/>
      <c r="AC147" s="152"/>
      <c r="AD147" s="152"/>
      <c r="AE147" s="152"/>
      <c r="AF147" s="152"/>
      <c r="AG147" s="152" t="s">
        <v>181</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73">
        <v>85</v>
      </c>
      <c r="B148" s="174" t="s">
        <v>416</v>
      </c>
      <c r="C148" s="189" t="s">
        <v>417</v>
      </c>
      <c r="D148" s="175" t="s">
        <v>217</v>
      </c>
      <c r="E148" s="176">
        <v>9</v>
      </c>
      <c r="F148" s="177"/>
      <c r="G148" s="178">
        <f>ROUND(E148*F148,2)</f>
        <v>0</v>
      </c>
      <c r="H148" s="177"/>
      <c r="I148" s="178">
        <f>ROUND(E148*H148,2)</f>
        <v>0</v>
      </c>
      <c r="J148" s="177"/>
      <c r="K148" s="178">
        <f>ROUND(E148*J148,2)</f>
        <v>0</v>
      </c>
      <c r="L148" s="178">
        <v>21</v>
      </c>
      <c r="M148" s="178">
        <f>G148*(1+L148/100)</f>
        <v>0</v>
      </c>
      <c r="N148" s="176">
        <v>3.8000000000000002E-4</v>
      </c>
      <c r="O148" s="176">
        <f>ROUND(E148*N148,2)</f>
        <v>0</v>
      </c>
      <c r="P148" s="176">
        <v>0</v>
      </c>
      <c r="Q148" s="176">
        <f>ROUND(E148*P148,2)</f>
        <v>0</v>
      </c>
      <c r="R148" s="178" t="s">
        <v>414</v>
      </c>
      <c r="S148" s="178" t="s">
        <v>176</v>
      </c>
      <c r="T148" s="179" t="s">
        <v>176</v>
      </c>
      <c r="U148" s="162">
        <v>0.32</v>
      </c>
      <c r="V148" s="162">
        <f>ROUND(E148*U148,2)</f>
        <v>2.88</v>
      </c>
      <c r="W148" s="162"/>
      <c r="X148" s="162" t="s">
        <v>177</v>
      </c>
      <c r="Y148" s="162" t="s">
        <v>178</v>
      </c>
      <c r="Z148" s="152"/>
      <c r="AA148" s="152"/>
      <c r="AB148" s="152"/>
      <c r="AC148" s="152"/>
      <c r="AD148" s="152"/>
      <c r="AE148" s="152"/>
      <c r="AF148" s="152"/>
      <c r="AG148" s="152" t="s">
        <v>406</v>
      </c>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2" x14ac:dyDescent="0.2">
      <c r="A149" s="159"/>
      <c r="B149" s="160"/>
      <c r="C149" s="251" t="s">
        <v>415</v>
      </c>
      <c r="D149" s="252"/>
      <c r="E149" s="252"/>
      <c r="F149" s="252"/>
      <c r="G149" s="252"/>
      <c r="H149" s="162"/>
      <c r="I149" s="162"/>
      <c r="J149" s="162"/>
      <c r="K149" s="162"/>
      <c r="L149" s="162"/>
      <c r="M149" s="162"/>
      <c r="N149" s="161"/>
      <c r="O149" s="161"/>
      <c r="P149" s="161"/>
      <c r="Q149" s="161"/>
      <c r="R149" s="162"/>
      <c r="S149" s="162"/>
      <c r="T149" s="162"/>
      <c r="U149" s="162"/>
      <c r="V149" s="162"/>
      <c r="W149" s="162"/>
      <c r="X149" s="162"/>
      <c r="Y149" s="162"/>
      <c r="Z149" s="152"/>
      <c r="AA149" s="152"/>
      <c r="AB149" s="152"/>
      <c r="AC149" s="152"/>
      <c r="AD149" s="152"/>
      <c r="AE149" s="152"/>
      <c r="AF149" s="152"/>
      <c r="AG149" s="152" t="s">
        <v>181</v>
      </c>
      <c r="AH149" s="152"/>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73">
        <v>86</v>
      </c>
      <c r="B150" s="174" t="s">
        <v>418</v>
      </c>
      <c r="C150" s="189" t="s">
        <v>419</v>
      </c>
      <c r="D150" s="175" t="s">
        <v>217</v>
      </c>
      <c r="E150" s="176">
        <v>9</v>
      </c>
      <c r="F150" s="177"/>
      <c r="G150" s="178">
        <f>ROUND(E150*F150,2)</f>
        <v>0</v>
      </c>
      <c r="H150" s="177"/>
      <c r="I150" s="178">
        <f>ROUND(E150*H150,2)</f>
        <v>0</v>
      </c>
      <c r="J150" s="177"/>
      <c r="K150" s="178">
        <f>ROUND(E150*J150,2)</f>
        <v>0</v>
      </c>
      <c r="L150" s="178">
        <v>21</v>
      </c>
      <c r="M150" s="178">
        <f>G150*(1+L150/100)</f>
        <v>0</v>
      </c>
      <c r="N150" s="176">
        <v>4.6999999999999999E-4</v>
      </c>
      <c r="O150" s="176">
        <f>ROUND(E150*N150,2)</f>
        <v>0</v>
      </c>
      <c r="P150" s="176">
        <v>0</v>
      </c>
      <c r="Q150" s="176">
        <f>ROUND(E150*P150,2)</f>
        <v>0</v>
      </c>
      <c r="R150" s="178" t="s">
        <v>414</v>
      </c>
      <c r="S150" s="178" t="s">
        <v>176</v>
      </c>
      <c r="T150" s="179" t="s">
        <v>176</v>
      </c>
      <c r="U150" s="162">
        <v>0.35899999999999999</v>
      </c>
      <c r="V150" s="162">
        <f>ROUND(E150*U150,2)</f>
        <v>3.23</v>
      </c>
      <c r="W150" s="162"/>
      <c r="X150" s="162" t="s">
        <v>177</v>
      </c>
      <c r="Y150" s="162" t="s">
        <v>178</v>
      </c>
      <c r="Z150" s="152"/>
      <c r="AA150" s="152"/>
      <c r="AB150" s="152"/>
      <c r="AC150" s="152"/>
      <c r="AD150" s="152"/>
      <c r="AE150" s="152"/>
      <c r="AF150" s="152"/>
      <c r="AG150" s="152" t="s">
        <v>406</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2" x14ac:dyDescent="0.2">
      <c r="A151" s="159"/>
      <c r="B151" s="160"/>
      <c r="C151" s="251" t="s">
        <v>415</v>
      </c>
      <c r="D151" s="252"/>
      <c r="E151" s="252"/>
      <c r="F151" s="252"/>
      <c r="G151" s="252"/>
      <c r="H151" s="162"/>
      <c r="I151" s="162"/>
      <c r="J151" s="162"/>
      <c r="K151" s="162"/>
      <c r="L151" s="162"/>
      <c r="M151" s="162"/>
      <c r="N151" s="161"/>
      <c r="O151" s="161"/>
      <c r="P151" s="161"/>
      <c r="Q151" s="161"/>
      <c r="R151" s="162"/>
      <c r="S151" s="162"/>
      <c r="T151" s="162"/>
      <c r="U151" s="162"/>
      <c r="V151" s="162"/>
      <c r="W151" s="162"/>
      <c r="X151" s="162"/>
      <c r="Y151" s="162"/>
      <c r="Z151" s="152"/>
      <c r="AA151" s="152"/>
      <c r="AB151" s="152"/>
      <c r="AC151" s="152"/>
      <c r="AD151" s="152"/>
      <c r="AE151" s="152"/>
      <c r="AF151" s="152"/>
      <c r="AG151" s="152" t="s">
        <v>181</v>
      </c>
      <c r="AH151" s="152"/>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73">
        <v>87</v>
      </c>
      <c r="B152" s="174" t="s">
        <v>420</v>
      </c>
      <c r="C152" s="189" t="s">
        <v>421</v>
      </c>
      <c r="D152" s="175" t="s">
        <v>217</v>
      </c>
      <c r="E152" s="176">
        <v>7</v>
      </c>
      <c r="F152" s="177"/>
      <c r="G152" s="178">
        <f>ROUND(E152*F152,2)</f>
        <v>0</v>
      </c>
      <c r="H152" s="177"/>
      <c r="I152" s="178">
        <f>ROUND(E152*H152,2)</f>
        <v>0</v>
      </c>
      <c r="J152" s="177"/>
      <c r="K152" s="178">
        <f>ROUND(E152*J152,2)</f>
        <v>0</v>
      </c>
      <c r="L152" s="178">
        <v>21</v>
      </c>
      <c r="M152" s="178">
        <f>G152*(1+L152/100)</f>
        <v>0</v>
      </c>
      <c r="N152" s="176">
        <v>6.9999999999999999E-4</v>
      </c>
      <c r="O152" s="176">
        <f>ROUND(E152*N152,2)</f>
        <v>0</v>
      </c>
      <c r="P152" s="176">
        <v>0</v>
      </c>
      <c r="Q152" s="176">
        <f>ROUND(E152*P152,2)</f>
        <v>0</v>
      </c>
      <c r="R152" s="178" t="s">
        <v>414</v>
      </c>
      <c r="S152" s="178" t="s">
        <v>176</v>
      </c>
      <c r="T152" s="179" t="s">
        <v>176</v>
      </c>
      <c r="U152" s="162">
        <v>0.45200000000000001</v>
      </c>
      <c r="V152" s="162">
        <f>ROUND(E152*U152,2)</f>
        <v>3.16</v>
      </c>
      <c r="W152" s="162"/>
      <c r="X152" s="162" t="s">
        <v>177</v>
      </c>
      <c r="Y152" s="162" t="s">
        <v>178</v>
      </c>
      <c r="Z152" s="152"/>
      <c r="AA152" s="152"/>
      <c r="AB152" s="152"/>
      <c r="AC152" s="152"/>
      <c r="AD152" s="152"/>
      <c r="AE152" s="152"/>
      <c r="AF152" s="152"/>
      <c r="AG152" s="152" t="s">
        <v>406</v>
      </c>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2" x14ac:dyDescent="0.2">
      <c r="A153" s="159"/>
      <c r="B153" s="160"/>
      <c r="C153" s="251" t="s">
        <v>415</v>
      </c>
      <c r="D153" s="252"/>
      <c r="E153" s="252"/>
      <c r="F153" s="252"/>
      <c r="G153" s="252"/>
      <c r="H153" s="162"/>
      <c r="I153" s="162"/>
      <c r="J153" s="162"/>
      <c r="K153" s="162"/>
      <c r="L153" s="162"/>
      <c r="M153" s="162"/>
      <c r="N153" s="161"/>
      <c r="O153" s="161"/>
      <c r="P153" s="161"/>
      <c r="Q153" s="161"/>
      <c r="R153" s="162"/>
      <c r="S153" s="162"/>
      <c r="T153" s="162"/>
      <c r="U153" s="162"/>
      <c r="V153" s="162"/>
      <c r="W153" s="162"/>
      <c r="X153" s="162"/>
      <c r="Y153" s="162"/>
      <c r="Z153" s="152"/>
      <c r="AA153" s="152"/>
      <c r="AB153" s="152"/>
      <c r="AC153" s="152"/>
      <c r="AD153" s="152"/>
      <c r="AE153" s="152"/>
      <c r="AF153" s="152"/>
      <c r="AG153" s="152" t="s">
        <v>181</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73">
        <v>88</v>
      </c>
      <c r="B154" s="174" t="s">
        <v>422</v>
      </c>
      <c r="C154" s="189" t="s">
        <v>423</v>
      </c>
      <c r="D154" s="175" t="s">
        <v>217</v>
      </c>
      <c r="E154" s="176">
        <v>12</v>
      </c>
      <c r="F154" s="177"/>
      <c r="G154" s="178">
        <f>ROUND(E154*F154,2)</f>
        <v>0</v>
      </c>
      <c r="H154" s="177"/>
      <c r="I154" s="178">
        <f>ROUND(E154*H154,2)</f>
        <v>0</v>
      </c>
      <c r="J154" s="177"/>
      <c r="K154" s="178">
        <f>ROUND(E154*J154,2)</f>
        <v>0</v>
      </c>
      <c r="L154" s="178">
        <v>21</v>
      </c>
      <c r="M154" s="178">
        <f>G154*(1+L154/100)</f>
        <v>0</v>
      </c>
      <c r="N154" s="176">
        <v>1.5200000000000001E-3</v>
      </c>
      <c r="O154" s="176">
        <f>ROUND(E154*N154,2)</f>
        <v>0.02</v>
      </c>
      <c r="P154" s="176">
        <v>0</v>
      </c>
      <c r="Q154" s="176">
        <f>ROUND(E154*P154,2)</f>
        <v>0</v>
      </c>
      <c r="R154" s="178" t="s">
        <v>414</v>
      </c>
      <c r="S154" s="178" t="s">
        <v>176</v>
      </c>
      <c r="T154" s="179" t="s">
        <v>176</v>
      </c>
      <c r="U154" s="162">
        <v>1.173</v>
      </c>
      <c r="V154" s="162">
        <f>ROUND(E154*U154,2)</f>
        <v>14.08</v>
      </c>
      <c r="W154" s="162"/>
      <c r="X154" s="162" t="s">
        <v>177</v>
      </c>
      <c r="Y154" s="162" t="s">
        <v>178</v>
      </c>
      <c r="Z154" s="152"/>
      <c r="AA154" s="152"/>
      <c r="AB154" s="152"/>
      <c r="AC154" s="152"/>
      <c r="AD154" s="152"/>
      <c r="AE154" s="152"/>
      <c r="AF154" s="152"/>
      <c r="AG154" s="152" t="s">
        <v>406</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2" x14ac:dyDescent="0.2">
      <c r="A155" s="159"/>
      <c r="B155" s="160"/>
      <c r="C155" s="251" t="s">
        <v>415</v>
      </c>
      <c r="D155" s="252"/>
      <c r="E155" s="252"/>
      <c r="F155" s="252"/>
      <c r="G155" s="252"/>
      <c r="H155" s="162"/>
      <c r="I155" s="162"/>
      <c r="J155" s="162"/>
      <c r="K155" s="162"/>
      <c r="L155" s="162"/>
      <c r="M155" s="162"/>
      <c r="N155" s="161"/>
      <c r="O155" s="161"/>
      <c r="P155" s="161"/>
      <c r="Q155" s="161"/>
      <c r="R155" s="162"/>
      <c r="S155" s="162"/>
      <c r="T155" s="162"/>
      <c r="U155" s="162"/>
      <c r="V155" s="162"/>
      <c r="W155" s="162"/>
      <c r="X155" s="162"/>
      <c r="Y155" s="162"/>
      <c r="Z155" s="152"/>
      <c r="AA155" s="152"/>
      <c r="AB155" s="152"/>
      <c r="AC155" s="152"/>
      <c r="AD155" s="152"/>
      <c r="AE155" s="152"/>
      <c r="AF155" s="152"/>
      <c r="AG155" s="152" t="s">
        <v>181</v>
      </c>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73">
        <v>89</v>
      </c>
      <c r="B156" s="174" t="s">
        <v>424</v>
      </c>
      <c r="C156" s="189" t="s">
        <v>425</v>
      </c>
      <c r="D156" s="175" t="s">
        <v>217</v>
      </c>
      <c r="E156" s="176">
        <v>6</v>
      </c>
      <c r="F156" s="177"/>
      <c r="G156" s="178">
        <f>ROUND(E156*F156,2)</f>
        <v>0</v>
      </c>
      <c r="H156" s="177"/>
      <c r="I156" s="178">
        <f>ROUND(E156*H156,2)</f>
        <v>0</v>
      </c>
      <c r="J156" s="177"/>
      <c r="K156" s="178">
        <f>ROUND(E156*J156,2)</f>
        <v>0</v>
      </c>
      <c r="L156" s="178">
        <v>21</v>
      </c>
      <c r="M156" s="178">
        <f>G156*(1+L156/100)</f>
        <v>0</v>
      </c>
      <c r="N156" s="176">
        <v>5.1999999999999995E-4</v>
      </c>
      <c r="O156" s="176">
        <f>ROUND(E156*N156,2)</f>
        <v>0</v>
      </c>
      <c r="P156" s="176">
        <v>0</v>
      </c>
      <c r="Q156" s="176">
        <f>ROUND(E156*P156,2)</f>
        <v>0</v>
      </c>
      <c r="R156" s="178" t="s">
        <v>414</v>
      </c>
      <c r="S156" s="178" t="s">
        <v>176</v>
      </c>
      <c r="T156" s="179" t="s">
        <v>176</v>
      </c>
      <c r="U156" s="162">
        <v>0.52900000000000003</v>
      </c>
      <c r="V156" s="162">
        <f>ROUND(E156*U156,2)</f>
        <v>3.17</v>
      </c>
      <c r="W156" s="162"/>
      <c r="X156" s="162" t="s">
        <v>177</v>
      </c>
      <c r="Y156" s="162" t="s">
        <v>178</v>
      </c>
      <c r="Z156" s="152"/>
      <c r="AA156" s="152"/>
      <c r="AB156" s="152"/>
      <c r="AC156" s="152"/>
      <c r="AD156" s="152"/>
      <c r="AE156" s="152"/>
      <c r="AF156" s="152"/>
      <c r="AG156" s="152" t="s">
        <v>406</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2" x14ac:dyDescent="0.2">
      <c r="A157" s="159"/>
      <c r="B157" s="160"/>
      <c r="C157" s="251" t="s">
        <v>415</v>
      </c>
      <c r="D157" s="252"/>
      <c r="E157" s="252"/>
      <c r="F157" s="252"/>
      <c r="G157" s="252"/>
      <c r="H157" s="162"/>
      <c r="I157" s="162"/>
      <c r="J157" s="162"/>
      <c r="K157" s="162"/>
      <c r="L157" s="162"/>
      <c r="M157" s="162"/>
      <c r="N157" s="161"/>
      <c r="O157" s="161"/>
      <c r="P157" s="161"/>
      <c r="Q157" s="161"/>
      <c r="R157" s="162"/>
      <c r="S157" s="162"/>
      <c r="T157" s="162"/>
      <c r="U157" s="162"/>
      <c r="V157" s="162"/>
      <c r="W157" s="162"/>
      <c r="X157" s="162"/>
      <c r="Y157" s="162"/>
      <c r="Z157" s="152"/>
      <c r="AA157" s="152"/>
      <c r="AB157" s="152"/>
      <c r="AC157" s="152"/>
      <c r="AD157" s="152"/>
      <c r="AE157" s="152"/>
      <c r="AF157" s="152"/>
      <c r="AG157" s="152" t="s">
        <v>181</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73">
        <v>90</v>
      </c>
      <c r="B158" s="174" t="s">
        <v>426</v>
      </c>
      <c r="C158" s="189" t="s">
        <v>427</v>
      </c>
      <c r="D158" s="175" t="s">
        <v>217</v>
      </c>
      <c r="E158" s="176">
        <v>7</v>
      </c>
      <c r="F158" s="177"/>
      <c r="G158" s="178">
        <f>ROUND(E158*F158,2)</f>
        <v>0</v>
      </c>
      <c r="H158" s="177"/>
      <c r="I158" s="178">
        <f>ROUND(E158*H158,2)</f>
        <v>0</v>
      </c>
      <c r="J158" s="177"/>
      <c r="K158" s="178">
        <f>ROUND(E158*J158,2)</f>
        <v>0</v>
      </c>
      <c r="L158" s="178">
        <v>21</v>
      </c>
      <c r="M158" s="178">
        <f>G158*(1+L158/100)</f>
        <v>0</v>
      </c>
      <c r="N158" s="176">
        <v>7.7999999999999999E-4</v>
      </c>
      <c r="O158" s="176">
        <f>ROUND(E158*N158,2)</f>
        <v>0.01</v>
      </c>
      <c r="P158" s="176">
        <v>0</v>
      </c>
      <c r="Q158" s="176">
        <f>ROUND(E158*P158,2)</f>
        <v>0</v>
      </c>
      <c r="R158" s="178" t="s">
        <v>414</v>
      </c>
      <c r="S158" s="178" t="s">
        <v>176</v>
      </c>
      <c r="T158" s="179" t="s">
        <v>176</v>
      </c>
      <c r="U158" s="162">
        <v>0.81899999999999995</v>
      </c>
      <c r="V158" s="162">
        <f>ROUND(E158*U158,2)</f>
        <v>5.73</v>
      </c>
      <c r="W158" s="162"/>
      <c r="X158" s="162" t="s">
        <v>177</v>
      </c>
      <c r="Y158" s="162" t="s">
        <v>178</v>
      </c>
      <c r="Z158" s="152"/>
      <c r="AA158" s="152"/>
      <c r="AB158" s="152"/>
      <c r="AC158" s="152"/>
      <c r="AD158" s="152"/>
      <c r="AE158" s="152"/>
      <c r="AF158" s="152"/>
      <c r="AG158" s="152" t="s">
        <v>406</v>
      </c>
      <c r="AH158" s="152"/>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2" x14ac:dyDescent="0.2">
      <c r="A159" s="159"/>
      <c r="B159" s="160"/>
      <c r="C159" s="251" t="s">
        <v>415</v>
      </c>
      <c r="D159" s="252"/>
      <c r="E159" s="252"/>
      <c r="F159" s="252"/>
      <c r="G159" s="252"/>
      <c r="H159" s="162"/>
      <c r="I159" s="162"/>
      <c r="J159" s="162"/>
      <c r="K159" s="162"/>
      <c r="L159" s="162"/>
      <c r="M159" s="162"/>
      <c r="N159" s="161"/>
      <c r="O159" s="161"/>
      <c r="P159" s="161"/>
      <c r="Q159" s="161"/>
      <c r="R159" s="162"/>
      <c r="S159" s="162"/>
      <c r="T159" s="162"/>
      <c r="U159" s="162"/>
      <c r="V159" s="162"/>
      <c r="W159" s="162"/>
      <c r="X159" s="162"/>
      <c r="Y159" s="162"/>
      <c r="Z159" s="152"/>
      <c r="AA159" s="152"/>
      <c r="AB159" s="152"/>
      <c r="AC159" s="152"/>
      <c r="AD159" s="152"/>
      <c r="AE159" s="152"/>
      <c r="AF159" s="152"/>
      <c r="AG159" s="152" t="s">
        <v>181</v>
      </c>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1" x14ac:dyDescent="0.2">
      <c r="A160" s="173">
        <v>91</v>
      </c>
      <c r="B160" s="174" t="s">
        <v>428</v>
      </c>
      <c r="C160" s="189" t="s">
        <v>429</v>
      </c>
      <c r="D160" s="175" t="s">
        <v>217</v>
      </c>
      <c r="E160" s="176">
        <v>6</v>
      </c>
      <c r="F160" s="177"/>
      <c r="G160" s="178">
        <f>ROUND(E160*F160,2)</f>
        <v>0</v>
      </c>
      <c r="H160" s="177"/>
      <c r="I160" s="178">
        <f>ROUND(E160*H160,2)</f>
        <v>0</v>
      </c>
      <c r="J160" s="177"/>
      <c r="K160" s="178">
        <f>ROUND(E160*J160,2)</f>
        <v>0</v>
      </c>
      <c r="L160" s="178">
        <v>21</v>
      </c>
      <c r="M160" s="178">
        <f>G160*(1+L160/100)</f>
        <v>0</v>
      </c>
      <c r="N160" s="176">
        <v>1.31E-3</v>
      </c>
      <c r="O160" s="176">
        <f>ROUND(E160*N160,2)</f>
        <v>0.01</v>
      </c>
      <c r="P160" s="176">
        <v>0</v>
      </c>
      <c r="Q160" s="176">
        <f>ROUND(E160*P160,2)</f>
        <v>0</v>
      </c>
      <c r="R160" s="178" t="s">
        <v>414</v>
      </c>
      <c r="S160" s="178" t="s">
        <v>176</v>
      </c>
      <c r="T160" s="179" t="s">
        <v>176</v>
      </c>
      <c r="U160" s="162">
        <v>0.79700000000000004</v>
      </c>
      <c r="V160" s="162">
        <f>ROUND(E160*U160,2)</f>
        <v>4.78</v>
      </c>
      <c r="W160" s="162"/>
      <c r="X160" s="162" t="s">
        <v>177</v>
      </c>
      <c r="Y160" s="162" t="s">
        <v>178</v>
      </c>
      <c r="Z160" s="152"/>
      <c r="AA160" s="152"/>
      <c r="AB160" s="152"/>
      <c r="AC160" s="152"/>
      <c r="AD160" s="152"/>
      <c r="AE160" s="152"/>
      <c r="AF160" s="152"/>
      <c r="AG160" s="152" t="s">
        <v>406</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2" x14ac:dyDescent="0.2">
      <c r="A161" s="159"/>
      <c r="B161" s="160"/>
      <c r="C161" s="251" t="s">
        <v>415</v>
      </c>
      <c r="D161" s="252"/>
      <c r="E161" s="252"/>
      <c r="F161" s="252"/>
      <c r="G161" s="252"/>
      <c r="H161" s="162"/>
      <c r="I161" s="162"/>
      <c r="J161" s="162"/>
      <c r="K161" s="162"/>
      <c r="L161" s="162"/>
      <c r="M161" s="162"/>
      <c r="N161" s="161"/>
      <c r="O161" s="161"/>
      <c r="P161" s="161"/>
      <c r="Q161" s="161"/>
      <c r="R161" s="162"/>
      <c r="S161" s="162"/>
      <c r="T161" s="162"/>
      <c r="U161" s="162"/>
      <c r="V161" s="162"/>
      <c r="W161" s="162"/>
      <c r="X161" s="162"/>
      <c r="Y161" s="162"/>
      <c r="Z161" s="152"/>
      <c r="AA161" s="152"/>
      <c r="AB161" s="152"/>
      <c r="AC161" s="152"/>
      <c r="AD161" s="152"/>
      <c r="AE161" s="152"/>
      <c r="AF161" s="152"/>
      <c r="AG161" s="152" t="s">
        <v>181</v>
      </c>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ht="22.5" outlineLevel="1" x14ac:dyDescent="0.2">
      <c r="A162" s="173">
        <v>92</v>
      </c>
      <c r="B162" s="174" t="s">
        <v>430</v>
      </c>
      <c r="C162" s="189" t="s">
        <v>431</v>
      </c>
      <c r="D162" s="175" t="s">
        <v>217</v>
      </c>
      <c r="E162" s="176">
        <v>14</v>
      </c>
      <c r="F162" s="177"/>
      <c r="G162" s="178">
        <f>ROUND(E162*F162,2)</f>
        <v>0</v>
      </c>
      <c r="H162" s="177"/>
      <c r="I162" s="178">
        <f>ROUND(E162*H162,2)</f>
        <v>0</v>
      </c>
      <c r="J162" s="177"/>
      <c r="K162" s="178">
        <f>ROUND(E162*J162,2)</f>
        <v>0</v>
      </c>
      <c r="L162" s="178">
        <v>21</v>
      </c>
      <c r="M162" s="178">
        <f>G162*(1+L162/100)</f>
        <v>0</v>
      </c>
      <c r="N162" s="176">
        <v>2.0999999999999999E-3</v>
      </c>
      <c r="O162" s="176">
        <f>ROUND(E162*N162,2)</f>
        <v>0.03</v>
      </c>
      <c r="P162" s="176">
        <v>0</v>
      </c>
      <c r="Q162" s="176">
        <f>ROUND(E162*P162,2)</f>
        <v>0</v>
      </c>
      <c r="R162" s="178" t="s">
        <v>414</v>
      </c>
      <c r="S162" s="178" t="s">
        <v>176</v>
      </c>
      <c r="T162" s="179" t="s">
        <v>176</v>
      </c>
      <c r="U162" s="162">
        <v>0.8</v>
      </c>
      <c r="V162" s="162">
        <f>ROUND(E162*U162,2)</f>
        <v>11.2</v>
      </c>
      <c r="W162" s="162"/>
      <c r="X162" s="162" t="s">
        <v>177</v>
      </c>
      <c r="Y162" s="162" t="s">
        <v>178</v>
      </c>
      <c r="Z162" s="152"/>
      <c r="AA162" s="152"/>
      <c r="AB162" s="152"/>
      <c r="AC162" s="152"/>
      <c r="AD162" s="152"/>
      <c r="AE162" s="152"/>
      <c r="AF162" s="152"/>
      <c r="AG162" s="152" t="s">
        <v>406</v>
      </c>
      <c r="AH162" s="152"/>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2" x14ac:dyDescent="0.2">
      <c r="A163" s="159"/>
      <c r="B163" s="160"/>
      <c r="C163" s="251" t="s">
        <v>415</v>
      </c>
      <c r="D163" s="252"/>
      <c r="E163" s="252"/>
      <c r="F163" s="252"/>
      <c r="G163" s="252"/>
      <c r="H163" s="162"/>
      <c r="I163" s="162"/>
      <c r="J163" s="162"/>
      <c r="K163" s="162"/>
      <c r="L163" s="162"/>
      <c r="M163" s="162"/>
      <c r="N163" s="161"/>
      <c r="O163" s="161"/>
      <c r="P163" s="161"/>
      <c r="Q163" s="161"/>
      <c r="R163" s="162"/>
      <c r="S163" s="162"/>
      <c r="T163" s="162"/>
      <c r="U163" s="162"/>
      <c r="V163" s="162"/>
      <c r="W163" s="162"/>
      <c r="X163" s="162"/>
      <c r="Y163" s="162"/>
      <c r="Z163" s="152"/>
      <c r="AA163" s="152"/>
      <c r="AB163" s="152"/>
      <c r="AC163" s="152"/>
      <c r="AD163" s="152"/>
      <c r="AE163" s="152"/>
      <c r="AF163" s="152"/>
      <c r="AG163" s="152" t="s">
        <v>181</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ht="22.5" outlineLevel="1" x14ac:dyDescent="0.2">
      <c r="A164" s="173">
        <v>93</v>
      </c>
      <c r="B164" s="174" t="s">
        <v>432</v>
      </c>
      <c r="C164" s="189" t="s">
        <v>433</v>
      </c>
      <c r="D164" s="175" t="s">
        <v>217</v>
      </c>
      <c r="E164" s="176">
        <v>6</v>
      </c>
      <c r="F164" s="177"/>
      <c r="G164" s="178">
        <f>ROUND(E164*F164,2)</f>
        <v>0</v>
      </c>
      <c r="H164" s="177"/>
      <c r="I164" s="178">
        <f>ROUND(E164*H164,2)</f>
        <v>0</v>
      </c>
      <c r="J164" s="177"/>
      <c r="K164" s="178">
        <f>ROUND(E164*J164,2)</f>
        <v>0</v>
      </c>
      <c r="L164" s="178">
        <v>21</v>
      </c>
      <c r="M164" s="178">
        <f>G164*(1+L164/100)</f>
        <v>0</v>
      </c>
      <c r="N164" s="176">
        <v>2.5200000000000001E-3</v>
      </c>
      <c r="O164" s="176">
        <f>ROUND(E164*N164,2)</f>
        <v>0.02</v>
      </c>
      <c r="P164" s="176">
        <v>0</v>
      </c>
      <c r="Q164" s="176">
        <f>ROUND(E164*P164,2)</f>
        <v>0</v>
      </c>
      <c r="R164" s="178" t="s">
        <v>414</v>
      </c>
      <c r="S164" s="178" t="s">
        <v>176</v>
      </c>
      <c r="T164" s="179" t="s">
        <v>176</v>
      </c>
      <c r="U164" s="162">
        <v>0.8</v>
      </c>
      <c r="V164" s="162">
        <f>ROUND(E164*U164,2)</f>
        <v>4.8</v>
      </c>
      <c r="W164" s="162"/>
      <c r="X164" s="162" t="s">
        <v>177</v>
      </c>
      <c r="Y164" s="162" t="s">
        <v>178</v>
      </c>
      <c r="Z164" s="152"/>
      <c r="AA164" s="152"/>
      <c r="AB164" s="152"/>
      <c r="AC164" s="152"/>
      <c r="AD164" s="152"/>
      <c r="AE164" s="152"/>
      <c r="AF164" s="152"/>
      <c r="AG164" s="152" t="s">
        <v>406</v>
      </c>
      <c r="AH164" s="152"/>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2" x14ac:dyDescent="0.2">
      <c r="A165" s="159"/>
      <c r="B165" s="160"/>
      <c r="C165" s="251" t="s">
        <v>415</v>
      </c>
      <c r="D165" s="252"/>
      <c r="E165" s="252"/>
      <c r="F165" s="252"/>
      <c r="G165" s="252"/>
      <c r="H165" s="162"/>
      <c r="I165" s="162"/>
      <c r="J165" s="162"/>
      <c r="K165" s="162"/>
      <c r="L165" s="162"/>
      <c r="M165" s="162"/>
      <c r="N165" s="161"/>
      <c r="O165" s="161"/>
      <c r="P165" s="161"/>
      <c r="Q165" s="161"/>
      <c r="R165" s="162"/>
      <c r="S165" s="162"/>
      <c r="T165" s="162"/>
      <c r="U165" s="162"/>
      <c r="V165" s="162"/>
      <c r="W165" s="162"/>
      <c r="X165" s="162"/>
      <c r="Y165" s="162"/>
      <c r="Z165" s="152"/>
      <c r="AA165" s="152"/>
      <c r="AB165" s="152"/>
      <c r="AC165" s="152"/>
      <c r="AD165" s="152"/>
      <c r="AE165" s="152"/>
      <c r="AF165" s="152"/>
      <c r="AG165" s="152" t="s">
        <v>181</v>
      </c>
      <c r="AH165" s="152"/>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ht="22.5" outlineLevel="1" x14ac:dyDescent="0.2">
      <c r="A166" s="173">
        <v>94</v>
      </c>
      <c r="B166" s="174" t="s">
        <v>434</v>
      </c>
      <c r="C166" s="189" t="s">
        <v>435</v>
      </c>
      <c r="D166" s="175" t="s">
        <v>217</v>
      </c>
      <c r="E166" s="176">
        <v>8</v>
      </c>
      <c r="F166" s="177"/>
      <c r="G166" s="178">
        <f>ROUND(E166*F166,2)</f>
        <v>0</v>
      </c>
      <c r="H166" s="177"/>
      <c r="I166" s="178">
        <f>ROUND(E166*H166,2)</f>
        <v>0</v>
      </c>
      <c r="J166" s="177"/>
      <c r="K166" s="178">
        <f>ROUND(E166*J166,2)</f>
        <v>0</v>
      </c>
      <c r="L166" s="178">
        <v>21</v>
      </c>
      <c r="M166" s="178">
        <f>G166*(1+L166/100)</f>
        <v>0</v>
      </c>
      <c r="N166" s="176">
        <v>3.5699999999999998E-3</v>
      </c>
      <c r="O166" s="176">
        <f>ROUND(E166*N166,2)</f>
        <v>0.03</v>
      </c>
      <c r="P166" s="176">
        <v>0</v>
      </c>
      <c r="Q166" s="176">
        <f>ROUND(E166*P166,2)</f>
        <v>0</v>
      </c>
      <c r="R166" s="178" t="s">
        <v>414</v>
      </c>
      <c r="S166" s="178" t="s">
        <v>176</v>
      </c>
      <c r="T166" s="179" t="s">
        <v>176</v>
      </c>
      <c r="U166" s="162">
        <v>0.55000000000000004</v>
      </c>
      <c r="V166" s="162">
        <f>ROUND(E166*U166,2)</f>
        <v>4.4000000000000004</v>
      </c>
      <c r="W166" s="162"/>
      <c r="X166" s="162" t="s">
        <v>177</v>
      </c>
      <c r="Y166" s="162" t="s">
        <v>178</v>
      </c>
      <c r="Z166" s="152"/>
      <c r="AA166" s="152"/>
      <c r="AB166" s="152"/>
      <c r="AC166" s="152"/>
      <c r="AD166" s="152"/>
      <c r="AE166" s="152"/>
      <c r="AF166" s="152"/>
      <c r="AG166" s="152" t="s">
        <v>406</v>
      </c>
      <c r="AH166" s="152"/>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2" x14ac:dyDescent="0.2">
      <c r="A167" s="159"/>
      <c r="B167" s="160"/>
      <c r="C167" s="251" t="s">
        <v>415</v>
      </c>
      <c r="D167" s="252"/>
      <c r="E167" s="252"/>
      <c r="F167" s="252"/>
      <c r="G167" s="252"/>
      <c r="H167" s="162"/>
      <c r="I167" s="162"/>
      <c r="J167" s="162"/>
      <c r="K167" s="162"/>
      <c r="L167" s="162"/>
      <c r="M167" s="162"/>
      <c r="N167" s="161"/>
      <c r="O167" s="161"/>
      <c r="P167" s="161"/>
      <c r="Q167" s="161"/>
      <c r="R167" s="162"/>
      <c r="S167" s="162"/>
      <c r="T167" s="162"/>
      <c r="U167" s="162"/>
      <c r="V167" s="162"/>
      <c r="W167" s="162"/>
      <c r="X167" s="162"/>
      <c r="Y167" s="162"/>
      <c r="Z167" s="152"/>
      <c r="AA167" s="152"/>
      <c r="AB167" s="152"/>
      <c r="AC167" s="152"/>
      <c r="AD167" s="152"/>
      <c r="AE167" s="152"/>
      <c r="AF167" s="152"/>
      <c r="AG167" s="152" t="s">
        <v>181</v>
      </c>
      <c r="AH167" s="152"/>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73">
        <v>95</v>
      </c>
      <c r="B168" s="174" t="s">
        <v>436</v>
      </c>
      <c r="C168" s="189" t="s">
        <v>437</v>
      </c>
      <c r="D168" s="175" t="s">
        <v>272</v>
      </c>
      <c r="E168" s="176">
        <v>2</v>
      </c>
      <c r="F168" s="177"/>
      <c r="G168" s="178">
        <f>ROUND(E168*F168,2)</f>
        <v>0</v>
      </c>
      <c r="H168" s="177"/>
      <c r="I168" s="178">
        <f>ROUND(E168*H168,2)</f>
        <v>0</v>
      </c>
      <c r="J168" s="177"/>
      <c r="K168" s="178">
        <f>ROUND(E168*J168,2)</f>
        <v>0</v>
      </c>
      <c r="L168" s="178">
        <v>21</v>
      </c>
      <c r="M168" s="178">
        <f>G168*(1+L168/100)</f>
        <v>0</v>
      </c>
      <c r="N168" s="176">
        <v>0</v>
      </c>
      <c r="O168" s="176">
        <f>ROUND(E168*N168,2)</f>
        <v>0</v>
      </c>
      <c r="P168" s="176">
        <v>0</v>
      </c>
      <c r="Q168" s="176">
        <f>ROUND(E168*P168,2)</f>
        <v>0</v>
      </c>
      <c r="R168" s="178" t="s">
        <v>414</v>
      </c>
      <c r="S168" s="178" t="s">
        <v>176</v>
      </c>
      <c r="T168" s="179" t="s">
        <v>176</v>
      </c>
      <c r="U168" s="162">
        <v>0.14799999999999999</v>
      </c>
      <c r="V168" s="162">
        <f>ROUND(E168*U168,2)</f>
        <v>0.3</v>
      </c>
      <c r="W168" s="162"/>
      <c r="X168" s="162" t="s">
        <v>177</v>
      </c>
      <c r="Y168" s="162" t="s">
        <v>178</v>
      </c>
      <c r="Z168" s="152"/>
      <c r="AA168" s="152"/>
      <c r="AB168" s="152"/>
      <c r="AC168" s="152"/>
      <c r="AD168" s="152"/>
      <c r="AE168" s="152"/>
      <c r="AF168" s="152"/>
      <c r="AG168" s="152" t="s">
        <v>406</v>
      </c>
      <c r="AH168" s="152"/>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2" x14ac:dyDescent="0.2">
      <c r="A169" s="159"/>
      <c r="B169" s="160"/>
      <c r="C169" s="251" t="s">
        <v>438</v>
      </c>
      <c r="D169" s="252"/>
      <c r="E169" s="252"/>
      <c r="F169" s="252"/>
      <c r="G169" s="252"/>
      <c r="H169" s="162"/>
      <c r="I169" s="162"/>
      <c r="J169" s="162"/>
      <c r="K169" s="162"/>
      <c r="L169" s="162"/>
      <c r="M169" s="162"/>
      <c r="N169" s="161"/>
      <c r="O169" s="161"/>
      <c r="P169" s="161"/>
      <c r="Q169" s="161"/>
      <c r="R169" s="162"/>
      <c r="S169" s="162"/>
      <c r="T169" s="162"/>
      <c r="U169" s="162"/>
      <c r="V169" s="162"/>
      <c r="W169" s="162"/>
      <c r="X169" s="162"/>
      <c r="Y169" s="162"/>
      <c r="Z169" s="152"/>
      <c r="AA169" s="152"/>
      <c r="AB169" s="152"/>
      <c r="AC169" s="152"/>
      <c r="AD169" s="152"/>
      <c r="AE169" s="152"/>
      <c r="AF169" s="152"/>
      <c r="AG169" s="152" t="s">
        <v>181</v>
      </c>
      <c r="AH169" s="152"/>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73">
        <v>96</v>
      </c>
      <c r="B170" s="174" t="s">
        <v>439</v>
      </c>
      <c r="C170" s="189" t="s">
        <v>440</v>
      </c>
      <c r="D170" s="175" t="s">
        <v>272</v>
      </c>
      <c r="E170" s="176">
        <v>3</v>
      </c>
      <c r="F170" s="177"/>
      <c r="G170" s="178">
        <f>ROUND(E170*F170,2)</f>
        <v>0</v>
      </c>
      <c r="H170" s="177"/>
      <c r="I170" s="178">
        <f>ROUND(E170*H170,2)</f>
        <v>0</v>
      </c>
      <c r="J170" s="177"/>
      <c r="K170" s="178">
        <f>ROUND(E170*J170,2)</f>
        <v>0</v>
      </c>
      <c r="L170" s="178">
        <v>21</v>
      </c>
      <c r="M170" s="178">
        <f>G170*(1+L170/100)</f>
        <v>0</v>
      </c>
      <c r="N170" s="176">
        <v>0</v>
      </c>
      <c r="O170" s="176">
        <f>ROUND(E170*N170,2)</f>
        <v>0</v>
      </c>
      <c r="P170" s="176">
        <v>0</v>
      </c>
      <c r="Q170" s="176">
        <f>ROUND(E170*P170,2)</f>
        <v>0</v>
      </c>
      <c r="R170" s="178" t="s">
        <v>414</v>
      </c>
      <c r="S170" s="178" t="s">
        <v>176</v>
      </c>
      <c r="T170" s="179" t="s">
        <v>176</v>
      </c>
      <c r="U170" s="162">
        <v>0.157</v>
      </c>
      <c r="V170" s="162">
        <f>ROUND(E170*U170,2)</f>
        <v>0.47</v>
      </c>
      <c r="W170" s="162"/>
      <c r="X170" s="162" t="s">
        <v>177</v>
      </c>
      <c r="Y170" s="162" t="s">
        <v>178</v>
      </c>
      <c r="Z170" s="152"/>
      <c r="AA170" s="152"/>
      <c r="AB170" s="152"/>
      <c r="AC170" s="152"/>
      <c r="AD170" s="152"/>
      <c r="AE170" s="152"/>
      <c r="AF170" s="152"/>
      <c r="AG170" s="152" t="s">
        <v>406</v>
      </c>
      <c r="AH170" s="152"/>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2" x14ac:dyDescent="0.2">
      <c r="A171" s="159"/>
      <c r="B171" s="160"/>
      <c r="C171" s="251" t="s">
        <v>438</v>
      </c>
      <c r="D171" s="252"/>
      <c r="E171" s="252"/>
      <c r="F171" s="252"/>
      <c r="G171" s="252"/>
      <c r="H171" s="162"/>
      <c r="I171" s="162"/>
      <c r="J171" s="162"/>
      <c r="K171" s="162"/>
      <c r="L171" s="162"/>
      <c r="M171" s="162"/>
      <c r="N171" s="161"/>
      <c r="O171" s="161"/>
      <c r="P171" s="161"/>
      <c r="Q171" s="161"/>
      <c r="R171" s="162"/>
      <c r="S171" s="162"/>
      <c r="T171" s="162"/>
      <c r="U171" s="162"/>
      <c r="V171" s="162"/>
      <c r="W171" s="162"/>
      <c r="X171" s="162"/>
      <c r="Y171" s="162"/>
      <c r="Z171" s="152"/>
      <c r="AA171" s="152"/>
      <c r="AB171" s="152"/>
      <c r="AC171" s="152"/>
      <c r="AD171" s="152"/>
      <c r="AE171" s="152"/>
      <c r="AF171" s="152"/>
      <c r="AG171" s="152" t="s">
        <v>181</v>
      </c>
      <c r="AH171" s="152"/>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73">
        <v>97</v>
      </c>
      <c r="B172" s="174" t="s">
        <v>441</v>
      </c>
      <c r="C172" s="189" t="s">
        <v>442</v>
      </c>
      <c r="D172" s="175" t="s">
        <v>272</v>
      </c>
      <c r="E172" s="176">
        <v>3</v>
      </c>
      <c r="F172" s="177"/>
      <c r="G172" s="178">
        <f>ROUND(E172*F172,2)</f>
        <v>0</v>
      </c>
      <c r="H172" s="177"/>
      <c r="I172" s="178">
        <f>ROUND(E172*H172,2)</f>
        <v>0</v>
      </c>
      <c r="J172" s="177"/>
      <c r="K172" s="178">
        <f>ROUND(E172*J172,2)</f>
        <v>0</v>
      </c>
      <c r="L172" s="178">
        <v>21</v>
      </c>
      <c r="M172" s="178">
        <f>G172*(1+L172/100)</f>
        <v>0</v>
      </c>
      <c r="N172" s="176">
        <v>0</v>
      </c>
      <c r="O172" s="176">
        <f>ROUND(E172*N172,2)</f>
        <v>0</v>
      </c>
      <c r="P172" s="176">
        <v>0</v>
      </c>
      <c r="Q172" s="176">
        <f>ROUND(E172*P172,2)</f>
        <v>0</v>
      </c>
      <c r="R172" s="178" t="s">
        <v>414</v>
      </c>
      <c r="S172" s="178" t="s">
        <v>176</v>
      </c>
      <c r="T172" s="179" t="s">
        <v>176</v>
      </c>
      <c r="U172" s="162">
        <v>0.17399999999999999</v>
      </c>
      <c r="V172" s="162">
        <f>ROUND(E172*U172,2)</f>
        <v>0.52</v>
      </c>
      <c r="W172" s="162"/>
      <c r="X172" s="162" t="s">
        <v>177</v>
      </c>
      <c r="Y172" s="162" t="s">
        <v>178</v>
      </c>
      <c r="Z172" s="152"/>
      <c r="AA172" s="152"/>
      <c r="AB172" s="152"/>
      <c r="AC172" s="152"/>
      <c r="AD172" s="152"/>
      <c r="AE172" s="152"/>
      <c r="AF172" s="152"/>
      <c r="AG172" s="152" t="s">
        <v>406</v>
      </c>
      <c r="AH172" s="152"/>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2" x14ac:dyDescent="0.2">
      <c r="A173" s="159"/>
      <c r="B173" s="160"/>
      <c r="C173" s="251" t="s">
        <v>438</v>
      </c>
      <c r="D173" s="252"/>
      <c r="E173" s="252"/>
      <c r="F173" s="252"/>
      <c r="G173" s="252"/>
      <c r="H173" s="162"/>
      <c r="I173" s="162"/>
      <c r="J173" s="162"/>
      <c r="K173" s="162"/>
      <c r="L173" s="162"/>
      <c r="M173" s="162"/>
      <c r="N173" s="161"/>
      <c r="O173" s="161"/>
      <c r="P173" s="161"/>
      <c r="Q173" s="161"/>
      <c r="R173" s="162"/>
      <c r="S173" s="162"/>
      <c r="T173" s="162"/>
      <c r="U173" s="162"/>
      <c r="V173" s="162"/>
      <c r="W173" s="162"/>
      <c r="X173" s="162"/>
      <c r="Y173" s="162"/>
      <c r="Z173" s="152"/>
      <c r="AA173" s="152"/>
      <c r="AB173" s="152"/>
      <c r="AC173" s="152"/>
      <c r="AD173" s="152"/>
      <c r="AE173" s="152"/>
      <c r="AF173" s="152"/>
      <c r="AG173" s="152" t="s">
        <v>181</v>
      </c>
      <c r="AH173" s="152"/>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73">
        <v>98</v>
      </c>
      <c r="B174" s="174" t="s">
        <v>443</v>
      </c>
      <c r="C174" s="189" t="s">
        <v>444</v>
      </c>
      <c r="D174" s="175" t="s">
        <v>272</v>
      </c>
      <c r="E174" s="176">
        <v>1</v>
      </c>
      <c r="F174" s="177"/>
      <c r="G174" s="178">
        <f>ROUND(E174*F174,2)</f>
        <v>0</v>
      </c>
      <c r="H174" s="177"/>
      <c r="I174" s="178">
        <f>ROUND(E174*H174,2)</f>
        <v>0</v>
      </c>
      <c r="J174" s="177"/>
      <c r="K174" s="178">
        <f>ROUND(E174*J174,2)</f>
        <v>0</v>
      </c>
      <c r="L174" s="178">
        <v>21</v>
      </c>
      <c r="M174" s="178">
        <f>G174*(1+L174/100)</f>
        <v>0</v>
      </c>
      <c r="N174" s="176">
        <v>0</v>
      </c>
      <c r="O174" s="176">
        <f>ROUND(E174*N174,2)</f>
        <v>0</v>
      </c>
      <c r="P174" s="176">
        <v>0</v>
      </c>
      <c r="Q174" s="176">
        <f>ROUND(E174*P174,2)</f>
        <v>0</v>
      </c>
      <c r="R174" s="178" t="s">
        <v>414</v>
      </c>
      <c r="S174" s="178" t="s">
        <v>176</v>
      </c>
      <c r="T174" s="179" t="s">
        <v>176</v>
      </c>
      <c r="U174" s="162">
        <v>0.21099999999999999</v>
      </c>
      <c r="V174" s="162">
        <f>ROUND(E174*U174,2)</f>
        <v>0.21</v>
      </c>
      <c r="W174" s="162"/>
      <c r="X174" s="162" t="s">
        <v>177</v>
      </c>
      <c r="Y174" s="162" t="s">
        <v>178</v>
      </c>
      <c r="Z174" s="152"/>
      <c r="AA174" s="152"/>
      <c r="AB174" s="152"/>
      <c r="AC174" s="152"/>
      <c r="AD174" s="152"/>
      <c r="AE174" s="152"/>
      <c r="AF174" s="152"/>
      <c r="AG174" s="152" t="s">
        <v>406</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2" x14ac:dyDescent="0.2">
      <c r="A175" s="159"/>
      <c r="B175" s="160"/>
      <c r="C175" s="251" t="s">
        <v>438</v>
      </c>
      <c r="D175" s="252"/>
      <c r="E175" s="252"/>
      <c r="F175" s="252"/>
      <c r="G175" s="252"/>
      <c r="H175" s="162"/>
      <c r="I175" s="162"/>
      <c r="J175" s="162"/>
      <c r="K175" s="162"/>
      <c r="L175" s="162"/>
      <c r="M175" s="162"/>
      <c r="N175" s="161"/>
      <c r="O175" s="161"/>
      <c r="P175" s="161"/>
      <c r="Q175" s="161"/>
      <c r="R175" s="162"/>
      <c r="S175" s="162"/>
      <c r="T175" s="162"/>
      <c r="U175" s="162"/>
      <c r="V175" s="162"/>
      <c r="W175" s="162"/>
      <c r="X175" s="162"/>
      <c r="Y175" s="162"/>
      <c r="Z175" s="152"/>
      <c r="AA175" s="152"/>
      <c r="AB175" s="152"/>
      <c r="AC175" s="152"/>
      <c r="AD175" s="152"/>
      <c r="AE175" s="152"/>
      <c r="AF175" s="152"/>
      <c r="AG175" s="152" t="s">
        <v>181</v>
      </c>
      <c r="AH175" s="152"/>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1" x14ac:dyDescent="0.2">
      <c r="A176" s="173">
        <v>99</v>
      </c>
      <c r="B176" s="174" t="s">
        <v>445</v>
      </c>
      <c r="C176" s="189" t="s">
        <v>446</v>
      </c>
      <c r="D176" s="175" t="s">
        <v>272</v>
      </c>
      <c r="E176" s="176">
        <v>2</v>
      </c>
      <c r="F176" s="177"/>
      <c r="G176" s="178">
        <f>ROUND(E176*F176,2)</f>
        <v>0</v>
      </c>
      <c r="H176" s="177"/>
      <c r="I176" s="178">
        <f>ROUND(E176*H176,2)</f>
        <v>0</v>
      </c>
      <c r="J176" s="177"/>
      <c r="K176" s="178">
        <f>ROUND(E176*J176,2)</f>
        <v>0</v>
      </c>
      <c r="L176" s="178">
        <v>21</v>
      </c>
      <c r="M176" s="178">
        <f>G176*(1+L176/100)</f>
        <v>0</v>
      </c>
      <c r="N176" s="176">
        <v>0</v>
      </c>
      <c r="O176" s="176">
        <f>ROUND(E176*N176,2)</f>
        <v>0</v>
      </c>
      <c r="P176" s="176">
        <v>0</v>
      </c>
      <c r="Q176" s="176">
        <f>ROUND(E176*P176,2)</f>
        <v>0</v>
      </c>
      <c r="R176" s="178" t="s">
        <v>414</v>
      </c>
      <c r="S176" s="178" t="s">
        <v>176</v>
      </c>
      <c r="T176" s="179" t="s">
        <v>176</v>
      </c>
      <c r="U176" s="162">
        <v>0.25900000000000001</v>
      </c>
      <c r="V176" s="162">
        <f>ROUND(E176*U176,2)</f>
        <v>0.52</v>
      </c>
      <c r="W176" s="162"/>
      <c r="X176" s="162" t="s">
        <v>177</v>
      </c>
      <c r="Y176" s="162" t="s">
        <v>178</v>
      </c>
      <c r="Z176" s="152"/>
      <c r="AA176" s="152"/>
      <c r="AB176" s="152"/>
      <c r="AC176" s="152"/>
      <c r="AD176" s="152"/>
      <c r="AE176" s="152"/>
      <c r="AF176" s="152"/>
      <c r="AG176" s="152" t="s">
        <v>406</v>
      </c>
      <c r="AH176" s="152"/>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2" x14ac:dyDescent="0.2">
      <c r="A177" s="159"/>
      <c r="B177" s="160"/>
      <c r="C177" s="251" t="s">
        <v>438</v>
      </c>
      <c r="D177" s="252"/>
      <c r="E177" s="252"/>
      <c r="F177" s="252"/>
      <c r="G177" s="252"/>
      <c r="H177" s="162"/>
      <c r="I177" s="162"/>
      <c r="J177" s="162"/>
      <c r="K177" s="162"/>
      <c r="L177" s="162"/>
      <c r="M177" s="162"/>
      <c r="N177" s="161"/>
      <c r="O177" s="161"/>
      <c r="P177" s="161"/>
      <c r="Q177" s="161"/>
      <c r="R177" s="162"/>
      <c r="S177" s="162"/>
      <c r="T177" s="162"/>
      <c r="U177" s="162"/>
      <c r="V177" s="162"/>
      <c r="W177" s="162"/>
      <c r="X177" s="162"/>
      <c r="Y177" s="162"/>
      <c r="Z177" s="152"/>
      <c r="AA177" s="152"/>
      <c r="AB177" s="152"/>
      <c r="AC177" s="152"/>
      <c r="AD177" s="152"/>
      <c r="AE177" s="152"/>
      <c r="AF177" s="152"/>
      <c r="AG177" s="152" t="s">
        <v>181</v>
      </c>
      <c r="AH177" s="152"/>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ht="22.5" outlineLevel="1" x14ac:dyDescent="0.2">
      <c r="A178" s="181">
        <v>100</v>
      </c>
      <c r="B178" s="182" t="s">
        <v>447</v>
      </c>
      <c r="C178" s="190" t="s">
        <v>448</v>
      </c>
      <c r="D178" s="183" t="s">
        <v>272</v>
      </c>
      <c r="E178" s="184">
        <v>1</v>
      </c>
      <c r="F178" s="185"/>
      <c r="G178" s="186">
        <f t="shared" ref="G178:G183" si="14">ROUND(E178*F178,2)</f>
        <v>0</v>
      </c>
      <c r="H178" s="185"/>
      <c r="I178" s="186">
        <f t="shared" ref="I178:I183" si="15">ROUND(E178*H178,2)</f>
        <v>0</v>
      </c>
      <c r="J178" s="185"/>
      <c r="K178" s="186">
        <f t="shared" ref="K178:K183" si="16">ROUND(E178*J178,2)</f>
        <v>0</v>
      </c>
      <c r="L178" s="186">
        <v>21</v>
      </c>
      <c r="M178" s="186">
        <f t="shared" ref="M178:M183" si="17">G178*(1+L178/100)</f>
        <v>0</v>
      </c>
      <c r="N178" s="184">
        <v>2.8E-3</v>
      </c>
      <c r="O178" s="184">
        <f t="shared" ref="O178:O183" si="18">ROUND(E178*N178,2)</f>
        <v>0</v>
      </c>
      <c r="P178" s="184">
        <v>0</v>
      </c>
      <c r="Q178" s="184">
        <f t="shared" ref="Q178:Q183" si="19">ROUND(E178*P178,2)</f>
        <v>0</v>
      </c>
      <c r="R178" s="186" t="s">
        <v>414</v>
      </c>
      <c r="S178" s="186" t="s">
        <v>176</v>
      </c>
      <c r="T178" s="187" t="s">
        <v>176</v>
      </c>
      <c r="U178" s="162">
        <v>0.33300000000000002</v>
      </c>
      <c r="V178" s="162">
        <f t="shared" ref="V178:V183" si="20">ROUND(E178*U178,2)</f>
        <v>0.33</v>
      </c>
      <c r="W178" s="162"/>
      <c r="X178" s="162" t="s">
        <v>177</v>
      </c>
      <c r="Y178" s="162" t="s">
        <v>178</v>
      </c>
      <c r="Z178" s="152"/>
      <c r="AA178" s="152"/>
      <c r="AB178" s="152"/>
      <c r="AC178" s="152"/>
      <c r="AD178" s="152"/>
      <c r="AE178" s="152"/>
      <c r="AF178" s="152"/>
      <c r="AG178" s="152" t="s">
        <v>406</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ht="33.75" outlineLevel="1" x14ac:dyDescent="0.2">
      <c r="A179" s="181">
        <v>101</v>
      </c>
      <c r="B179" s="182" t="s">
        <v>449</v>
      </c>
      <c r="C179" s="190" t="s">
        <v>450</v>
      </c>
      <c r="D179" s="183" t="s">
        <v>272</v>
      </c>
      <c r="E179" s="184">
        <v>1</v>
      </c>
      <c r="F179" s="185"/>
      <c r="G179" s="186">
        <f t="shared" si="14"/>
        <v>0</v>
      </c>
      <c r="H179" s="185"/>
      <c r="I179" s="186">
        <f t="shared" si="15"/>
        <v>0</v>
      </c>
      <c r="J179" s="185"/>
      <c r="K179" s="186">
        <f t="shared" si="16"/>
        <v>0</v>
      </c>
      <c r="L179" s="186">
        <v>21</v>
      </c>
      <c r="M179" s="186">
        <f t="shared" si="17"/>
        <v>0</v>
      </c>
      <c r="N179" s="184">
        <v>4.8999999999999998E-4</v>
      </c>
      <c r="O179" s="184">
        <f t="shared" si="18"/>
        <v>0</v>
      </c>
      <c r="P179" s="184">
        <v>0</v>
      </c>
      <c r="Q179" s="184">
        <f t="shared" si="19"/>
        <v>0</v>
      </c>
      <c r="R179" s="186" t="s">
        <v>414</v>
      </c>
      <c r="S179" s="186" t="s">
        <v>176</v>
      </c>
      <c r="T179" s="187" t="s">
        <v>176</v>
      </c>
      <c r="U179" s="162">
        <v>0.13300000000000001</v>
      </c>
      <c r="V179" s="162">
        <f t="shared" si="20"/>
        <v>0.13</v>
      </c>
      <c r="W179" s="162"/>
      <c r="X179" s="162" t="s">
        <v>177</v>
      </c>
      <c r="Y179" s="162" t="s">
        <v>178</v>
      </c>
      <c r="Z179" s="152"/>
      <c r="AA179" s="152"/>
      <c r="AB179" s="152"/>
      <c r="AC179" s="152"/>
      <c r="AD179" s="152"/>
      <c r="AE179" s="152"/>
      <c r="AF179" s="152"/>
      <c r="AG179" s="152" t="s">
        <v>406</v>
      </c>
      <c r="AH179" s="152"/>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81">
        <v>102</v>
      </c>
      <c r="B180" s="182" t="s">
        <v>451</v>
      </c>
      <c r="C180" s="190" t="s">
        <v>452</v>
      </c>
      <c r="D180" s="183" t="s">
        <v>217</v>
      </c>
      <c r="E180" s="184">
        <v>36</v>
      </c>
      <c r="F180" s="185"/>
      <c r="G180" s="186">
        <f t="shared" si="14"/>
        <v>0</v>
      </c>
      <c r="H180" s="185"/>
      <c r="I180" s="186">
        <f t="shared" si="15"/>
        <v>0</v>
      </c>
      <c r="J180" s="185"/>
      <c r="K180" s="186">
        <f t="shared" si="16"/>
        <v>0</v>
      </c>
      <c r="L180" s="186">
        <v>21</v>
      </c>
      <c r="M180" s="186">
        <f t="shared" si="17"/>
        <v>0</v>
      </c>
      <c r="N180" s="184">
        <v>0</v>
      </c>
      <c r="O180" s="184">
        <f t="shared" si="18"/>
        <v>0</v>
      </c>
      <c r="P180" s="184">
        <v>0</v>
      </c>
      <c r="Q180" s="184">
        <f t="shared" si="19"/>
        <v>0</v>
      </c>
      <c r="R180" s="186" t="s">
        <v>414</v>
      </c>
      <c r="S180" s="186" t="s">
        <v>176</v>
      </c>
      <c r="T180" s="187" t="s">
        <v>176</v>
      </c>
      <c r="U180" s="162">
        <v>5.8999999999999997E-2</v>
      </c>
      <c r="V180" s="162">
        <f t="shared" si="20"/>
        <v>2.12</v>
      </c>
      <c r="W180" s="162"/>
      <c r="X180" s="162" t="s">
        <v>177</v>
      </c>
      <c r="Y180" s="162" t="s">
        <v>178</v>
      </c>
      <c r="Z180" s="152"/>
      <c r="AA180" s="152"/>
      <c r="AB180" s="152"/>
      <c r="AC180" s="152"/>
      <c r="AD180" s="152"/>
      <c r="AE180" s="152"/>
      <c r="AF180" s="152"/>
      <c r="AG180" s="152" t="s">
        <v>406</v>
      </c>
      <c r="AH180" s="152"/>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81">
        <v>103</v>
      </c>
      <c r="B181" s="182" t="s">
        <v>453</v>
      </c>
      <c r="C181" s="190" t="s">
        <v>454</v>
      </c>
      <c r="D181" s="183" t="s">
        <v>174</v>
      </c>
      <c r="E181" s="184">
        <v>26</v>
      </c>
      <c r="F181" s="185"/>
      <c r="G181" s="186">
        <f t="shared" si="14"/>
        <v>0</v>
      </c>
      <c r="H181" s="185"/>
      <c r="I181" s="186">
        <f t="shared" si="15"/>
        <v>0</v>
      </c>
      <c r="J181" s="185"/>
      <c r="K181" s="186">
        <f t="shared" si="16"/>
        <v>0</v>
      </c>
      <c r="L181" s="186">
        <v>21</v>
      </c>
      <c r="M181" s="186">
        <f t="shared" si="17"/>
        <v>0</v>
      </c>
      <c r="N181" s="184">
        <v>0</v>
      </c>
      <c r="O181" s="184">
        <f t="shared" si="18"/>
        <v>0</v>
      </c>
      <c r="P181" s="184">
        <v>0</v>
      </c>
      <c r="Q181" s="184">
        <f t="shared" si="19"/>
        <v>0</v>
      </c>
      <c r="R181" s="186"/>
      <c r="S181" s="186" t="s">
        <v>262</v>
      </c>
      <c r="T181" s="187" t="s">
        <v>263</v>
      </c>
      <c r="U181" s="162">
        <v>0</v>
      </c>
      <c r="V181" s="162">
        <f t="shared" si="20"/>
        <v>0</v>
      </c>
      <c r="W181" s="162"/>
      <c r="X181" s="162" t="s">
        <v>177</v>
      </c>
      <c r="Y181" s="162" t="s">
        <v>308</v>
      </c>
      <c r="Z181" s="152"/>
      <c r="AA181" s="152"/>
      <c r="AB181" s="152"/>
      <c r="AC181" s="152"/>
      <c r="AD181" s="152"/>
      <c r="AE181" s="152"/>
      <c r="AF181" s="152"/>
      <c r="AG181" s="152" t="s">
        <v>406</v>
      </c>
      <c r="AH181" s="152"/>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81">
        <v>104</v>
      </c>
      <c r="B182" s="182" t="s">
        <v>455</v>
      </c>
      <c r="C182" s="190" t="s">
        <v>456</v>
      </c>
      <c r="D182" s="183" t="s">
        <v>217</v>
      </c>
      <c r="E182" s="184">
        <v>4</v>
      </c>
      <c r="F182" s="185"/>
      <c r="G182" s="186">
        <f t="shared" si="14"/>
        <v>0</v>
      </c>
      <c r="H182" s="185"/>
      <c r="I182" s="186">
        <f t="shared" si="15"/>
        <v>0</v>
      </c>
      <c r="J182" s="185"/>
      <c r="K182" s="186">
        <f t="shared" si="16"/>
        <v>0</v>
      </c>
      <c r="L182" s="186">
        <v>21</v>
      </c>
      <c r="M182" s="186">
        <f t="shared" si="17"/>
        <v>0</v>
      </c>
      <c r="N182" s="184">
        <v>0</v>
      </c>
      <c r="O182" s="184">
        <f t="shared" si="18"/>
        <v>0</v>
      </c>
      <c r="P182" s="184">
        <v>0</v>
      </c>
      <c r="Q182" s="184">
        <f t="shared" si="19"/>
        <v>0</v>
      </c>
      <c r="R182" s="186"/>
      <c r="S182" s="186" t="s">
        <v>262</v>
      </c>
      <c r="T182" s="187" t="s">
        <v>263</v>
      </c>
      <c r="U182" s="162">
        <v>0</v>
      </c>
      <c r="V182" s="162">
        <f t="shared" si="20"/>
        <v>0</v>
      </c>
      <c r="W182" s="162"/>
      <c r="X182" s="162" t="s">
        <v>264</v>
      </c>
      <c r="Y182" s="162" t="s">
        <v>308</v>
      </c>
      <c r="Z182" s="152"/>
      <c r="AA182" s="152"/>
      <c r="AB182" s="152"/>
      <c r="AC182" s="152"/>
      <c r="AD182" s="152"/>
      <c r="AE182" s="152"/>
      <c r="AF182" s="152"/>
      <c r="AG182" s="152" t="s">
        <v>387</v>
      </c>
      <c r="AH182" s="152"/>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73">
        <v>105</v>
      </c>
      <c r="B183" s="174" t="s">
        <v>457</v>
      </c>
      <c r="C183" s="189" t="s">
        <v>458</v>
      </c>
      <c r="D183" s="175" t="s">
        <v>192</v>
      </c>
      <c r="E183" s="176">
        <v>9.5794899999999998</v>
      </c>
      <c r="F183" s="177"/>
      <c r="G183" s="178">
        <f t="shared" si="14"/>
        <v>0</v>
      </c>
      <c r="H183" s="177"/>
      <c r="I183" s="178">
        <f t="shared" si="15"/>
        <v>0</v>
      </c>
      <c r="J183" s="177"/>
      <c r="K183" s="178">
        <f t="shared" si="16"/>
        <v>0</v>
      </c>
      <c r="L183" s="178">
        <v>21</v>
      </c>
      <c r="M183" s="178">
        <f t="shared" si="17"/>
        <v>0</v>
      </c>
      <c r="N183" s="176">
        <v>0</v>
      </c>
      <c r="O183" s="176">
        <f t="shared" si="18"/>
        <v>0</v>
      </c>
      <c r="P183" s="176">
        <v>0</v>
      </c>
      <c r="Q183" s="176">
        <f t="shared" si="19"/>
        <v>0</v>
      </c>
      <c r="R183" s="178" t="s">
        <v>414</v>
      </c>
      <c r="S183" s="178" t="s">
        <v>176</v>
      </c>
      <c r="T183" s="179" t="s">
        <v>176</v>
      </c>
      <c r="U183" s="162">
        <v>1.5229999999999999</v>
      </c>
      <c r="V183" s="162">
        <f t="shared" si="20"/>
        <v>14.59</v>
      </c>
      <c r="W183" s="162"/>
      <c r="X183" s="162" t="s">
        <v>396</v>
      </c>
      <c r="Y183" s="162" t="s">
        <v>178</v>
      </c>
      <c r="Z183" s="152"/>
      <c r="AA183" s="152"/>
      <c r="AB183" s="152"/>
      <c r="AC183" s="152"/>
      <c r="AD183" s="152"/>
      <c r="AE183" s="152"/>
      <c r="AF183" s="152"/>
      <c r="AG183" s="152" t="s">
        <v>397</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2" x14ac:dyDescent="0.2">
      <c r="A184" s="159"/>
      <c r="B184" s="160"/>
      <c r="C184" s="251" t="s">
        <v>459</v>
      </c>
      <c r="D184" s="252"/>
      <c r="E184" s="252"/>
      <c r="F184" s="252"/>
      <c r="G184" s="252"/>
      <c r="H184" s="162"/>
      <c r="I184" s="162"/>
      <c r="J184" s="162"/>
      <c r="K184" s="162"/>
      <c r="L184" s="162"/>
      <c r="M184" s="162"/>
      <c r="N184" s="161"/>
      <c r="O184" s="161"/>
      <c r="P184" s="161"/>
      <c r="Q184" s="161"/>
      <c r="R184" s="162"/>
      <c r="S184" s="162"/>
      <c r="T184" s="162"/>
      <c r="U184" s="162"/>
      <c r="V184" s="162"/>
      <c r="W184" s="162"/>
      <c r="X184" s="162"/>
      <c r="Y184" s="162"/>
      <c r="Z184" s="152"/>
      <c r="AA184" s="152"/>
      <c r="AB184" s="152"/>
      <c r="AC184" s="152"/>
      <c r="AD184" s="152"/>
      <c r="AE184" s="152"/>
      <c r="AF184" s="152"/>
      <c r="AG184" s="152" t="s">
        <v>181</v>
      </c>
      <c r="AH184" s="152"/>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x14ac:dyDescent="0.2">
      <c r="A185" s="166" t="s">
        <v>170</v>
      </c>
      <c r="B185" s="167" t="s">
        <v>91</v>
      </c>
      <c r="C185" s="188" t="s">
        <v>92</v>
      </c>
      <c r="D185" s="168"/>
      <c r="E185" s="169"/>
      <c r="F185" s="170"/>
      <c r="G185" s="170">
        <f>SUMIF(AG186:AG213,"&lt;&gt;NOR",G186:G213)</f>
        <v>0</v>
      </c>
      <c r="H185" s="170"/>
      <c r="I185" s="170">
        <f>SUM(I186:I213)</f>
        <v>0</v>
      </c>
      <c r="J185" s="170"/>
      <c r="K185" s="170">
        <f>SUM(K186:K213)</f>
        <v>0</v>
      </c>
      <c r="L185" s="170"/>
      <c r="M185" s="170">
        <f>SUM(M186:M213)</f>
        <v>0</v>
      </c>
      <c r="N185" s="169"/>
      <c r="O185" s="169">
        <f>SUM(O186:O213)</f>
        <v>0.12000000000000001</v>
      </c>
      <c r="P185" s="169"/>
      <c r="Q185" s="169">
        <f>SUM(Q186:Q213)</f>
        <v>0</v>
      </c>
      <c r="R185" s="170"/>
      <c r="S185" s="170"/>
      <c r="T185" s="171"/>
      <c r="U185" s="165"/>
      <c r="V185" s="165">
        <f>SUM(V186:V213)</f>
        <v>60.12</v>
      </c>
      <c r="W185" s="165"/>
      <c r="X185" s="165"/>
      <c r="Y185" s="165"/>
      <c r="AG185" t="s">
        <v>171</v>
      </c>
    </row>
    <row r="186" spans="1:60" outlineLevel="1" x14ac:dyDescent="0.2">
      <c r="A186" s="173">
        <v>106</v>
      </c>
      <c r="B186" s="174" t="s">
        <v>416</v>
      </c>
      <c r="C186" s="189" t="s">
        <v>417</v>
      </c>
      <c r="D186" s="175" t="s">
        <v>217</v>
      </c>
      <c r="E186" s="176">
        <v>9</v>
      </c>
      <c r="F186" s="177"/>
      <c r="G186" s="178">
        <f>ROUND(E186*F186,2)</f>
        <v>0</v>
      </c>
      <c r="H186" s="177"/>
      <c r="I186" s="178">
        <f>ROUND(E186*H186,2)</f>
        <v>0</v>
      </c>
      <c r="J186" s="177"/>
      <c r="K186" s="178">
        <f>ROUND(E186*J186,2)</f>
        <v>0</v>
      </c>
      <c r="L186" s="178">
        <v>21</v>
      </c>
      <c r="M186" s="178">
        <f>G186*(1+L186/100)</f>
        <v>0</v>
      </c>
      <c r="N186" s="176">
        <v>3.8000000000000002E-4</v>
      </c>
      <c r="O186" s="176">
        <f>ROUND(E186*N186,2)</f>
        <v>0</v>
      </c>
      <c r="P186" s="176">
        <v>0</v>
      </c>
      <c r="Q186" s="176">
        <f>ROUND(E186*P186,2)</f>
        <v>0</v>
      </c>
      <c r="R186" s="178" t="s">
        <v>414</v>
      </c>
      <c r="S186" s="178" t="s">
        <v>176</v>
      </c>
      <c r="T186" s="179" t="s">
        <v>176</v>
      </c>
      <c r="U186" s="162">
        <v>0.32</v>
      </c>
      <c r="V186" s="162">
        <f>ROUND(E186*U186,2)</f>
        <v>2.88</v>
      </c>
      <c r="W186" s="162"/>
      <c r="X186" s="162" t="s">
        <v>177</v>
      </c>
      <c r="Y186" s="162" t="s">
        <v>178</v>
      </c>
      <c r="Z186" s="152"/>
      <c r="AA186" s="152"/>
      <c r="AB186" s="152"/>
      <c r="AC186" s="152"/>
      <c r="AD186" s="152"/>
      <c r="AE186" s="152"/>
      <c r="AF186" s="152"/>
      <c r="AG186" s="152" t="s">
        <v>406</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2" x14ac:dyDescent="0.2">
      <c r="A187" s="159"/>
      <c r="B187" s="160"/>
      <c r="C187" s="251" t="s">
        <v>415</v>
      </c>
      <c r="D187" s="252"/>
      <c r="E187" s="252"/>
      <c r="F187" s="252"/>
      <c r="G187" s="252"/>
      <c r="H187" s="162"/>
      <c r="I187" s="162"/>
      <c r="J187" s="162"/>
      <c r="K187" s="162"/>
      <c r="L187" s="162"/>
      <c r="M187" s="162"/>
      <c r="N187" s="161"/>
      <c r="O187" s="161"/>
      <c r="P187" s="161"/>
      <c r="Q187" s="161"/>
      <c r="R187" s="162"/>
      <c r="S187" s="162"/>
      <c r="T187" s="162"/>
      <c r="U187" s="162"/>
      <c r="V187" s="162"/>
      <c r="W187" s="162"/>
      <c r="X187" s="162"/>
      <c r="Y187" s="162"/>
      <c r="Z187" s="152"/>
      <c r="AA187" s="152"/>
      <c r="AB187" s="152"/>
      <c r="AC187" s="152"/>
      <c r="AD187" s="152"/>
      <c r="AE187" s="152"/>
      <c r="AF187" s="152"/>
      <c r="AG187" s="152" t="s">
        <v>181</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73">
        <v>107</v>
      </c>
      <c r="B188" s="174" t="s">
        <v>418</v>
      </c>
      <c r="C188" s="189" t="s">
        <v>419</v>
      </c>
      <c r="D188" s="175" t="s">
        <v>217</v>
      </c>
      <c r="E188" s="176">
        <v>9</v>
      </c>
      <c r="F188" s="177"/>
      <c r="G188" s="178">
        <f>ROUND(E188*F188,2)</f>
        <v>0</v>
      </c>
      <c r="H188" s="177"/>
      <c r="I188" s="178">
        <f>ROUND(E188*H188,2)</f>
        <v>0</v>
      </c>
      <c r="J188" s="177"/>
      <c r="K188" s="178">
        <f>ROUND(E188*J188,2)</f>
        <v>0</v>
      </c>
      <c r="L188" s="178">
        <v>21</v>
      </c>
      <c r="M188" s="178">
        <f>G188*(1+L188/100)</f>
        <v>0</v>
      </c>
      <c r="N188" s="176">
        <v>4.6999999999999999E-4</v>
      </c>
      <c r="O188" s="176">
        <f>ROUND(E188*N188,2)</f>
        <v>0</v>
      </c>
      <c r="P188" s="176">
        <v>0</v>
      </c>
      <c r="Q188" s="176">
        <f>ROUND(E188*P188,2)</f>
        <v>0</v>
      </c>
      <c r="R188" s="178" t="s">
        <v>414</v>
      </c>
      <c r="S188" s="178" t="s">
        <v>176</v>
      </c>
      <c r="T188" s="179" t="s">
        <v>176</v>
      </c>
      <c r="U188" s="162">
        <v>0.35899999999999999</v>
      </c>
      <c r="V188" s="162">
        <f>ROUND(E188*U188,2)</f>
        <v>3.23</v>
      </c>
      <c r="W188" s="162"/>
      <c r="X188" s="162" t="s">
        <v>177</v>
      </c>
      <c r="Y188" s="162" t="s">
        <v>178</v>
      </c>
      <c r="Z188" s="152"/>
      <c r="AA188" s="152"/>
      <c r="AB188" s="152"/>
      <c r="AC188" s="152"/>
      <c r="AD188" s="152"/>
      <c r="AE188" s="152"/>
      <c r="AF188" s="152"/>
      <c r="AG188" s="152" t="s">
        <v>406</v>
      </c>
      <c r="AH188" s="152"/>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2" x14ac:dyDescent="0.2">
      <c r="A189" s="159"/>
      <c r="B189" s="160"/>
      <c r="C189" s="251" t="s">
        <v>415</v>
      </c>
      <c r="D189" s="252"/>
      <c r="E189" s="252"/>
      <c r="F189" s="252"/>
      <c r="G189" s="252"/>
      <c r="H189" s="162"/>
      <c r="I189" s="162"/>
      <c r="J189" s="162"/>
      <c r="K189" s="162"/>
      <c r="L189" s="162"/>
      <c r="M189" s="162"/>
      <c r="N189" s="161"/>
      <c r="O189" s="161"/>
      <c r="P189" s="161"/>
      <c r="Q189" s="161"/>
      <c r="R189" s="162"/>
      <c r="S189" s="162"/>
      <c r="T189" s="162"/>
      <c r="U189" s="162"/>
      <c r="V189" s="162"/>
      <c r="W189" s="162"/>
      <c r="X189" s="162"/>
      <c r="Y189" s="162"/>
      <c r="Z189" s="152"/>
      <c r="AA189" s="152"/>
      <c r="AB189" s="152"/>
      <c r="AC189" s="152"/>
      <c r="AD189" s="152"/>
      <c r="AE189" s="152"/>
      <c r="AF189" s="152"/>
      <c r="AG189" s="152" t="s">
        <v>181</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73">
        <v>108</v>
      </c>
      <c r="B190" s="174" t="s">
        <v>420</v>
      </c>
      <c r="C190" s="189" t="s">
        <v>421</v>
      </c>
      <c r="D190" s="175" t="s">
        <v>217</v>
      </c>
      <c r="E190" s="176">
        <v>7</v>
      </c>
      <c r="F190" s="177"/>
      <c r="G190" s="178">
        <f>ROUND(E190*F190,2)</f>
        <v>0</v>
      </c>
      <c r="H190" s="177"/>
      <c r="I190" s="178">
        <f>ROUND(E190*H190,2)</f>
        <v>0</v>
      </c>
      <c r="J190" s="177"/>
      <c r="K190" s="178">
        <f>ROUND(E190*J190,2)</f>
        <v>0</v>
      </c>
      <c r="L190" s="178">
        <v>21</v>
      </c>
      <c r="M190" s="178">
        <f>G190*(1+L190/100)</f>
        <v>0</v>
      </c>
      <c r="N190" s="176">
        <v>6.9999999999999999E-4</v>
      </c>
      <c r="O190" s="176">
        <f>ROUND(E190*N190,2)</f>
        <v>0</v>
      </c>
      <c r="P190" s="176">
        <v>0</v>
      </c>
      <c r="Q190" s="176">
        <f>ROUND(E190*P190,2)</f>
        <v>0</v>
      </c>
      <c r="R190" s="178" t="s">
        <v>414</v>
      </c>
      <c r="S190" s="178" t="s">
        <v>176</v>
      </c>
      <c r="T190" s="179" t="s">
        <v>176</v>
      </c>
      <c r="U190" s="162">
        <v>0.45200000000000001</v>
      </c>
      <c r="V190" s="162">
        <f>ROUND(E190*U190,2)</f>
        <v>3.16</v>
      </c>
      <c r="W190" s="162"/>
      <c r="X190" s="162" t="s">
        <v>177</v>
      </c>
      <c r="Y190" s="162" t="s">
        <v>178</v>
      </c>
      <c r="Z190" s="152"/>
      <c r="AA190" s="152"/>
      <c r="AB190" s="152"/>
      <c r="AC190" s="152"/>
      <c r="AD190" s="152"/>
      <c r="AE190" s="152"/>
      <c r="AF190" s="152"/>
      <c r="AG190" s="152" t="s">
        <v>406</v>
      </c>
      <c r="AH190" s="152"/>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2" x14ac:dyDescent="0.2">
      <c r="A191" s="159"/>
      <c r="B191" s="160"/>
      <c r="C191" s="251" t="s">
        <v>415</v>
      </c>
      <c r="D191" s="252"/>
      <c r="E191" s="252"/>
      <c r="F191" s="252"/>
      <c r="G191" s="252"/>
      <c r="H191" s="162"/>
      <c r="I191" s="162"/>
      <c r="J191" s="162"/>
      <c r="K191" s="162"/>
      <c r="L191" s="162"/>
      <c r="M191" s="162"/>
      <c r="N191" s="161"/>
      <c r="O191" s="161"/>
      <c r="P191" s="161"/>
      <c r="Q191" s="161"/>
      <c r="R191" s="162"/>
      <c r="S191" s="162"/>
      <c r="T191" s="162"/>
      <c r="U191" s="162"/>
      <c r="V191" s="162"/>
      <c r="W191" s="162"/>
      <c r="X191" s="162"/>
      <c r="Y191" s="162"/>
      <c r="Z191" s="152"/>
      <c r="AA191" s="152"/>
      <c r="AB191" s="152"/>
      <c r="AC191" s="152"/>
      <c r="AD191" s="152"/>
      <c r="AE191" s="152"/>
      <c r="AF191" s="152"/>
      <c r="AG191" s="152" t="s">
        <v>181</v>
      </c>
      <c r="AH191" s="152"/>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73">
        <v>109</v>
      </c>
      <c r="B192" s="174" t="s">
        <v>422</v>
      </c>
      <c r="C192" s="189" t="s">
        <v>423</v>
      </c>
      <c r="D192" s="175" t="s">
        <v>217</v>
      </c>
      <c r="E192" s="176">
        <v>12</v>
      </c>
      <c r="F192" s="177"/>
      <c r="G192" s="178">
        <f>ROUND(E192*F192,2)</f>
        <v>0</v>
      </c>
      <c r="H192" s="177"/>
      <c r="I192" s="178">
        <f>ROUND(E192*H192,2)</f>
        <v>0</v>
      </c>
      <c r="J192" s="177"/>
      <c r="K192" s="178">
        <f>ROUND(E192*J192,2)</f>
        <v>0</v>
      </c>
      <c r="L192" s="178">
        <v>21</v>
      </c>
      <c r="M192" s="178">
        <f>G192*(1+L192/100)</f>
        <v>0</v>
      </c>
      <c r="N192" s="176">
        <v>1.5200000000000001E-3</v>
      </c>
      <c r="O192" s="176">
        <f>ROUND(E192*N192,2)</f>
        <v>0.02</v>
      </c>
      <c r="P192" s="176">
        <v>0</v>
      </c>
      <c r="Q192" s="176">
        <f>ROUND(E192*P192,2)</f>
        <v>0</v>
      </c>
      <c r="R192" s="178" t="s">
        <v>414</v>
      </c>
      <c r="S192" s="178" t="s">
        <v>176</v>
      </c>
      <c r="T192" s="179" t="s">
        <v>176</v>
      </c>
      <c r="U192" s="162">
        <v>1.173</v>
      </c>
      <c r="V192" s="162">
        <f>ROUND(E192*U192,2)</f>
        <v>14.08</v>
      </c>
      <c r="W192" s="162"/>
      <c r="X192" s="162" t="s">
        <v>177</v>
      </c>
      <c r="Y192" s="162" t="s">
        <v>178</v>
      </c>
      <c r="Z192" s="152"/>
      <c r="AA192" s="152"/>
      <c r="AB192" s="152"/>
      <c r="AC192" s="152"/>
      <c r="AD192" s="152"/>
      <c r="AE192" s="152"/>
      <c r="AF192" s="152"/>
      <c r="AG192" s="152" t="s">
        <v>406</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2" x14ac:dyDescent="0.2">
      <c r="A193" s="159"/>
      <c r="B193" s="160"/>
      <c r="C193" s="251" t="s">
        <v>415</v>
      </c>
      <c r="D193" s="252"/>
      <c r="E193" s="252"/>
      <c r="F193" s="252"/>
      <c r="G193" s="252"/>
      <c r="H193" s="162"/>
      <c r="I193" s="162"/>
      <c r="J193" s="162"/>
      <c r="K193" s="162"/>
      <c r="L193" s="162"/>
      <c r="M193" s="162"/>
      <c r="N193" s="161"/>
      <c r="O193" s="161"/>
      <c r="P193" s="161"/>
      <c r="Q193" s="161"/>
      <c r="R193" s="162"/>
      <c r="S193" s="162"/>
      <c r="T193" s="162"/>
      <c r="U193" s="162"/>
      <c r="V193" s="162"/>
      <c r="W193" s="162"/>
      <c r="X193" s="162"/>
      <c r="Y193" s="162"/>
      <c r="Z193" s="152"/>
      <c r="AA193" s="152"/>
      <c r="AB193" s="152"/>
      <c r="AC193" s="152"/>
      <c r="AD193" s="152"/>
      <c r="AE193" s="152"/>
      <c r="AF193" s="152"/>
      <c r="AG193" s="152" t="s">
        <v>181</v>
      </c>
      <c r="AH193" s="152"/>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73">
        <v>110</v>
      </c>
      <c r="B194" s="174" t="s">
        <v>424</v>
      </c>
      <c r="C194" s="189" t="s">
        <v>425</v>
      </c>
      <c r="D194" s="175" t="s">
        <v>217</v>
      </c>
      <c r="E194" s="176">
        <v>6</v>
      </c>
      <c r="F194" s="177"/>
      <c r="G194" s="178">
        <f>ROUND(E194*F194,2)</f>
        <v>0</v>
      </c>
      <c r="H194" s="177"/>
      <c r="I194" s="178">
        <f>ROUND(E194*H194,2)</f>
        <v>0</v>
      </c>
      <c r="J194" s="177"/>
      <c r="K194" s="178">
        <f>ROUND(E194*J194,2)</f>
        <v>0</v>
      </c>
      <c r="L194" s="178">
        <v>21</v>
      </c>
      <c r="M194" s="178">
        <f>G194*(1+L194/100)</f>
        <v>0</v>
      </c>
      <c r="N194" s="176">
        <v>5.1999999999999995E-4</v>
      </c>
      <c r="O194" s="176">
        <f>ROUND(E194*N194,2)</f>
        <v>0</v>
      </c>
      <c r="P194" s="176">
        <v>0</v>
      </c>
      <c r="Q194" s="176">
        <f>ROUND(E194*P194,2)</f>
        <v>0</v>
      </c>
      <c r="R194" s="178" t="s">
        <v>414</v>
      </c>
      <c r="S194" s="178" t="s">
        <v>176</v>
      </c>
      <c r="T194" s="179" t="s">
        <v>176</v>
      </c>
      <c r="U194" s="162">
        <v>0.52900000000000003</v>
      </c>
      <c r="V194" s="162">
        <f>ROUND(E194*U194,2)</f>
        <v>3.17</v>
      </c>
      <c r="W194" s="162"/>
      <c r="X194" s="162" t="s">
        <v>177</v>
      </c>
      <c r="Y194" s="162" t="s">
        <v>178</v>
      </c>
      <c r="Z194" s="152"/>
      <c r="AA194" s="152"/>
      <c r="AB194" s="152"/>
      <c r="AC194" s="152"/>
      <c r="AD194" s="152"/>
      <c r="AE194" s="152"/>
      <c r="AF194" s="152"/>
      <c r="AG194" s="152" t="s">
        <v>406</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2" x14ac:dyDescent="0.2">
      <c r="A195" s="159"/>
      <c r="B195" s="160"/>
      <c r="C195" s="251" t="s">
        <v>415</v>
      </c>
      <c r="D195" s="252"/>
      <c r="E195" s="252"/>
      <c r="F195" s="252"/>
      <c r="G195" s="252"/>
      <c r="H195" s="162"/>
      <c r="I195" s="162"/>
      <c r="J195" s="162"/>
      <c r="K195" s="162"/>
      <c r="L195" s="162"/>
      <c r="M195" s="162"/>
      <c r="N195" s="161"/>
      <c r="O195" s="161"/>
      <c r="P195" s="161"/>
      <c r="Q195" s="161"/>
      <c r="R195" s="162"/>
      <c r="S195" s="162"/>
      <c r="T195" s="162"/>
      <c r="U195" s="162"/>
      <c r="V195" s="162"/>
      <c r="W195" s="162"/>
      <c r="X195" s="162"/>
      <c r="Y195" s="162"/>
      <c r="Z195" s="152"/>
      <c r="AA195" s="152"/>
      <c r="AB195" s="152"/>
      <c r="AC195" s="152"/>
      <c r="AD195" s="152"/>
      <c r="AE195" s="152"/>
      <c r="AF195" s="152"/>
      <c r="AG195" s="152" t="s">
        <v>181</v>
      </c>
      <c r="AH195" s="152"/>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73">
        <v>111</v>
      </c>
      <c r="B196" s="174" t="s">
        <v>426</v>
      </c>
      <c r="C196" s="189" t="s">
        <v>427</v>
      </c>
      <c r="D196" s="175" t="s">
        <v>217</v>
      </c>
      <c r="E196" s="176">
        <v>7</v>
      </c>
      <c r="F196" s="177"/>
      <c r="G196" s="178">
        <f>ROUND(E196*F196,2)</f>
        <v>0</v>
      </c>
      <c r="H196" s="177"/>
      <c r="I196" s="178">
        <f>ROUND(E196*H196,2)</f>
        <v>0</v>
      </c>
      <c r="J196" s="177"/>
      <c r="K196" s="178">
        <f>ROUND(E196*J196,2)</f>
        <v>0</v>
      </c>
      <c r="L196" s="178">
        <v>21</v>
      </c>
      <c r="M196" s="178">
        <f>G196*(1+L196/100)</f>
        <v>0</v>
      </c>
      <c r="N196" s="176">
        <v>7.7999999999999999E-4</v>
      </c>
      <c r="O196" s="176">
        <f>ROUND(E196*N196,2)</f>
        <v>0.01</v>
      </c>
      <c r="P196" s="176">
        <v>0</v>
      </c>
      <c r="Q196" s="176">
        <f>ROUND(E196*P196,2)</f>
        <v>0</v>
      </c>
      <c r="R196" s="178" t="s">
        <v>414</v>
      </c>
      <c r="S196" s="178" t="s">
        <v>176</v>
      </c>
      <c r="T196" s="179" t="s">
        <v>176</v>
      </c>
      <c r="U196" s="162">
        <v>0.81899999999999995</v>
      </c>
      <c r="V196" s="162">
        <f>ROUND(E196*U196,2)</f>
        <v>5.73</v>
      </c>
      <c r="W196" s="162"/>
      <c r="X196" s="162" t="s">
        <v>177</v>
      </c>
      <c r="Y196" s="162" t="s">
        <v>178</v>
      </c>
      <c r="Z196" s="152"/>
      <c r="AA196" s="152"/>
      <c r="AB196" s="152"/>
      <c r="AC196" s="152"/>
      <c r="AD196" s="152"/>
      <c r="AE196" s="152"/>
      <c r="AF196" s="152"/>
      <c r="AG196" s="152" t="s">
        <v>406</v>
      </c>
      <c r="AH196" s="152"/>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2" x14ac:dyDescent="0.2">
      <c r="A197" s="159"/>
      <c r="B197" s="160"/>
      <c r="C197" s="251" t="s">
        <v>415</v>
      </c>
      <c r="D197" s="252"/>
      <c r="E197" s="252"/>
      <c r="F197" s="252"/>
      <c r="G197" s="252"/>
      <c r="H197" s="162"/>
      <c r="I197" s="162"/>
      <c r="J197" s="162"/>
      <c r="K197" s="162"/>
      <c r="L197" s="162"/>
      <c r="M197" s="162"/>
      <c r="N197" s="161"/>
      <c r="O197" s="161"/>
      <c r="P197" s="161"/>
      <c r="Q197" s="161"/>
      <c r="R197" s="162"/>
      <c r="S197" s="162"/>
      <c r="T197" s="162"/>
      <c r="U197" s="162"/>
      <c r="V197" s="162"/>
      <c r="W197" s="162"/>
      <c r="X197" s="162"/>
      <c r="Y197" s="162"/>
      <c r="Z197" s="152"/>
      <c r="AA197" s="152"/>
      <c r="AB197" s="152"/>
      <c r="AC197" s="152"/>
      <c r="AD197" s="152"/>
      <c r="AE197" s="152"/>
      <c r="AF197" s="152"/>
      <c r="AG197" s="152" t="s">
        <v>181</v>
      </c>
      <c r="AH197" s="152"/>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1" x14ac:dyDescent="0.2">
      <c r="A198" s="173">
        <v>112</v>
      </c>
      <c r="B198" s="174" t="s">
        <v>428</v>
      </c>
      <c r="C198" s="189" t="s">
        <v>429</v>
      </c>
      <c r="D198" s="175" t="s">
        <v>217</v>
      </c>
      <c r="E198" s="176">
        <v>6</v>
      </c>
      <c r="F198" s="177"/>
      <c r="G198" s="178">
        <f>ROUND(E198*F198,2)</f>
        <v>0</v>
      </c>
      <c r="H198" s="177"/>
      <c r="I198" s="178">
        <f>ROUND(E198*H198,2)</f>
        <v>0</v>
      </c>
      <c r="J198" s="177"/>
      <c r="K198" s="178">
        <f>ROUND(E198*J198,2)</f>
        <v>0</v>
      </c>
      <c r="L198" s="178">
        <v>21</v>
      </c>
      <c r="M198" s="178">
        <f>G198*(1+L198/100)</f>
        <v>0</v>
      </c>
      <c r="N198" s="176">
        <v>1.31E-3</v>
      </c>
      <c r="O198" s="176">
        <f>ROUND(E198*N198,2)</f>
        <v>0.01</v>
      </c>
      <c r="P198" s="176">
        <v>0</v>
      </c>
      <c r="Q198" s="176">
        <f>ROUND(E198*P198,2)</f>
        <v>0</v>
      </c>
      <c r="R198" s="178" t="s">
        <v>414</v>
      </c>
      <c r="S198" s="178" t="s">
        <v>176</v>
      </c>
      <c r="T198" s="179" t="s">
        <v>176</v>
      </c>
      <c r="U198" s="162">
        <v>0.79700000000000004</v>
      </c>
      <c r="V198" s="162">
        <f>ROUND(E198*U198,2)</f>
        <v>4.78</v>
      </c>
      <c r="W198" s="162"/>
      <c r="X198" s="162" t="s">
        <v>177</v>
      </c>
      <c r="Y198" s="162" t="s">
        <v>178</v>
      </c>
      <c r="Z198" s="152"/>
      <c r="AA198" s="152"/>
      <c r="AB198" s="152"/>
      <c r="AC198" s="152"/>
      <c r="AD198" s="152"/>
      <c r="AE198" s="152"/>
      <c r="AF198" s="152"/>
      <c r="AG198" s="152" t="s">
        <v>406</v>
      </c>
      <c r="AH198" s="152"/>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2" x14ac:dyDescent="0.2">
      <c r="A199" s="159"/>
      <c r="B199" s="160"/>
      <c r="C199" s="251" t="s">
        <v>415</v>
      </c>
      <c r="D199" s="252"/>
      <c r="E199" s="252"/>
      <c r="F199" s="252"/>
      <c r="G199" s="252"/>
      <c r="H199" s="162"/>
      <c r="I199" s="162"/>
      <c r="J199" s="162"/>
      <c r="K199" s="162"/>
      <c r="L199" s="162"/>
      <c r="M199" s="162"/>
      <c r="N199" s="161"/>
      <c r="O199" s="161"/>
      <c r="P199" s="161"/>
      <c r="Q199" s="161"/>
      <c r="R199" s="162"/>
      <c r="S199" s="162"/>
      <c r="T199" s="162"/>
      <c r="U199" s="162"/>
      <c r="V199" s="162"/>
      <c r="W199" s="162"/>
      <c r="X199" s="162"/>
      <c r="Y199" s="162"/>
      <c r="Z199" s="152"/>
      <c r="AA199" s="152"/>
      <c r="AB199" s="152"/>
      <c r="AC199" s="152"/>
      <c r="AD199" s="152"/>
      <c r="AE199" s="152"/>
      <c r="AF199" s="152"/>
      <c r="AG199" s="152" t="s">
        <v>181</v>
      </c>
      <c r="AH199" s="152"/>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ht="22.5" outlineLevel="1" x14ac:dyDescent="0.2">
      <c r="A200" s="173">
        <v>113</v>
      </c>
      <c r="B200" s="174" t="s">
        <v>430</v>
      </c>
      <c r="C200" s="189" t="s">
        <v>431</v>
      </c>
      <c r="D200" s="175" t="s">
        <v>217</v>
      </c>
      <c r="E200" s="176">
        <v>14</v>
      </c>
      <c r="F200" s="177"/>
      <c r="G200" s="178">
        <f>ROUND(E200*F200,2)</f>
        <v>0</v>
      </c>
      <c r="H200" s="177"/>
      <c r="I200" s="178">
        <f>ROUND(E200*H200,2)</f>
        <v>0</v>
      </c>
      <c r="J200" s="177"/>
      <c r="K200" s="178">
        <f>ROUND(E200*J200,2)</f>
        <v>0</v>
      </c>
      <c r="L200" s="178">
        <v>21</v>
      </c>
      <c r="M200" s="178">
        <f>G200*(1+L200/100)</f>
        <v>0</v>
      </c>
      <c r="N200" s="176">
        <v>2.0999999999999999E-3</v>
      </c>
      <c r="O200" s="176">
        <f>ROUND(E200*N200,2)</f>
        <v>0.03</v>
      </c>
      <c r="P200" s="176">
        <v>0</v>
      </c>
      <c r="Q200" s="176">
        <f>ROUND(E200*P200,2)</f>
        <v>0</v>
      </c>
      <c r="R200" s="178" t="s">
        <v>414</v>
      </c>
      <c r="S200" s="178" t="s">
        <v>176</v>
      </c>
      <c r="T200" s="179" t="s">
        <v>176</v>
      </c>
      <c r="U200" s="162">
        <v>0.8</v>
      </c>
      <c r="V200" s="162">
        <f>ROUND(E200*U200,2)</f>
        <v>11.2</v>
      </c>
      <c r="W200" s="162"/>
      <c r="X200" s="162" t="s">
        <v>177</v>
      </c>
      <c r="Y200" s="162" t="s">
        <v>178</v>
      </c>
      <c r="Z200" s="152"/>
      <c r="AA200" s="152"/>
      <c r="AB200" s="152"/>
      <c r="AC200" s="152"/>
      <c r="AD200" s="152"/>
      <c r="AE200" s="152"/>
      <c r="AF200" s="152"/>
      <c r="AG200" s="152" t="s">
        <v>406</v>
      </c>
      <c r="AH200" s="152"/>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2" x14ac:dyDescent="0.2">
      <c r="A201" s="159"/>
      <c r="B201" s="160"/>
      <c r="C201" s="251" t="s">
        <v>415</v>
      </c>
      <c r="D201" s="252"/>
      <c r="E201" s="252"/>
      <c r="F201" s="252"/>
      <c r="G201" s="252"/>
      <c r="H201" s="162"/>
      <c r="I201" s="162"/>
      <c r="J201" s="162"/>
      <c r="K201" s="162"/>
      <c r="L201" s="162"/>
      <c r="M201" s="162"/>
      <c r="N201" s="161"/>
      <c r="O201" s="161"/>
      <c r="P201" s="161"/>
      <c r="Q201" s="161"/>
      <c r="R201" s="162"/>
      <c r="S201" s="162"/>
      <c r="T201" s="162"/>
      <c r="U201" s="162"/>
      <c r="V201" s="162"/>
      <c r="W201" s="162"/>
      <c r="X201" s="162"/>
      <c r="Y201" s="162"/>
      <c r="Z201" s="152"/>
      <c r="AA201" s="152"/>
      <c r="AB201" s="152"/>
      <c r="AC201" s="152"/>
      <c r="AD201" s="152"/>
      <c r="AE201" s="152"/>
      <c r="AF201" s="152"/>
      <c r="AG201" s="152" t="s">
        <v>181</v>
      </c>
      <c r="AH201" s="152"/>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ht="22.5" outlineLevel="1" x14ac:dyDescent="0.2">
      <c r="A202" s="173">
        <v>114</v>
      </c>
      <c r="B202" s="174" t="s">
        <v>432</v>
      </c>
      <c r="C202" s="189" t="s">
        <v>433</v>
      </c>
      <c r="D202" s="175" t="s">
        <v>217</v>
      </c>
      <c r="E202" s="176">
        <v>6</v>
      </c>
      <c r="F202" s="177"/>
      <c r="G202" s="178">
        <f>ROUND(E202*F202,2)</f>
        <v>0</v>
      </c>
      <c r="H202" s="177"/>
      <c r="I202" s="178">
        <f>ROUND(E202*H202,2)</f>
        <v>0</v>
      </c>
      <c r="J202" s="177"/>
      <c r="K202" s="178">
        <f>ROUND(E202*J202,2)</f>
        <v>0</v>
      </c>
      <c r="L202" s="178">
        <v>21</v>
      </c>
      <c r="M202" s="178">
        <f>G202*(1+L202/100)</f>
        <v>0</v>
      </c>
      <c r="N202" s="176">
        <v>2.5200000000000001E-3</v>
      </c>
      <c r="O202" s="176">
        <f>ROUND(E202*N202,2)</f>
        <v>0.02</v>
      </c>
      <c r="P202" s="176">
        <v>0</v>
      </c>
      <c r="Q202" s="176">
        <f>ROUND(E202*P202,2)</f>
        <v>0</v>
      </c>
      <c r="R202" s="178" t="s">
        <v>414</v>
      </c>
      <c r="S202" s="178" t="s">
        <v>176</v>
      </c>
      <c r="T202" s="179" t="s">
        <v>176</v>
      </c>
      <c r="U202" s="162">
        <v>0.8</v>
      </c>
      <c r="V202" s="162">
        <f>ROUND(E202*U202,2)</f>
        <v>4.8</v>
      </c>
      <c r="W202" s="162"/>
      <c r="X202" s="162" t="s">
        <v>177</v>
      </c>
      <c r="Y202" s="162" t="s">
        <v>178</v>
      </c>
      <c r="Z202" s="152"/>
      <c r="AA202" s="152"/>
      <c r="AB202" s="152"/>
      <c r="AC202" s="152"/>
      <c r="AD202" s="152"/>
      <c r="AE202" s="152"/>
      <c r="AF202" s="152"/>
      <c r="AG202" s="152" t="s">
        <v>406</v>
      </c>
      <c r="AH202" s="152"/>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2" x14ac:dyDescent="0.2">
      <c r="A203" s="159"/>
      <c r="B203" s="160"/>
      <c r="C203" s="251" t="s">
        <v>415</v>
      </c>
      <c r="D203" s="252"/>
      <c r="E203" s="252"/>
      <c r="F203" s="252"/>
      <c r="G203" s="252"/>
      <c r="H203" s="162"/>
      <c r="I203" s="162"/>
      <c r="J203" s="162"/>
      <c r="K203" s="162"/>
      <c r="L203" s="162"/>
      <c r="M203" s="162"/>
      <c r="N203" s="161"/>
      <c r="O203" s="161"/>
      <c r="P203" s="161"/>
      <c r="Q203" s="161"/>
      <c r="R203" s="162"/>
      <c r="S203" s="162"/>
      <c r="T203" s="162"/>
      <c r="U203" s="162"/>
      <c r="V203" s="162"/>
      <c r="W203" s="162"/>
      <c r="X203" s="162"/>
      <c r="Y203" s="162"/>
      <c r="Z203" s="152"/>
      <c r="AA203" s="152"/>
      <c r="AB203" s="152"/>
      <c r="AC203" s="152"/>
      <c r="AD203" s="152"/>
      <c r="AE203" s="152"/>
      <c r="AF203" s="152"/>
      <c r="AG203" s="152" t="s">
        <v>181</v>
      </c>
      <c r="AH203" s="152"/>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ht="22.5" outlineLevel="1" x14ac:dyDescent="0.2">
      <c r="A204" s="173">
        <v>115</v>
      </c>
      <c r="B204" s="174" t="s">
        <v>434</v>
      </c>
      <c r="C204" s="189" t="s">
        <v>435</v>
      </c>
      <c r="D204" s="175" t="s">
        <v>217</v>
      </c>
      <c r="E204" s="176">
        <v>8</v>
      </c>
      <c r="F204" s="177"/>
      <c r="G204" s="178">
        <f>ROUND(E204*F204,2)</f>
        <v>0</v>
      </c>
      <c r="H204" s="177"/>
      <c r="I204" s="178">
        <f>ROUND(E204*H204,2)</f>
        <v>0</v>
      </c>
      <c r="J204" s="177"/>
      <c r="K204" s="178">
        <f>ROUND(E204*J204,2)</f>
        <v>0</v>
      </c>
      <c r="L204" s="178">
        <v>21</v>
      </c>
      <c r="M204" s="178">
        <f>G204*(1+L204/100)</f>
        <v>0</v>
      </c>
      <c r="N204" s="176">
        <v>3.5699999999999998E-3</v>
      </c>
      <c r="O204" s="176">
        <f>ROUND(E204*N204,2)</f>
        <v>0.03</v>
      </c>
      <c r="P204" s="176">
        <v>0</v>
      </c>
      <c r="Q204" s="176">
        <f>ROUND(E204*P204,2)</f>
        <v>0</v>
      </c>
      <c r="R204" s="178" t="s">
        <v>414</v>
      </c>
      <c r="S204" s="178" t="s">
        <v>176</v>
      </c>
      <c r="T204" s="179" t="s">
        <v>176</v>
      </c>
      <c r="U204" s="162">
        <v>0.55000000000000004</v>
      </c>
      <c r="V204" s="162">
        <f>ROUND(E204*U204,2)</f>
        <v>4.4000000000000004</v>
      </c>
      <c r="W204" s="162"/>
      <c r="X204" s="162" t="s">
        <v>177</v>
      </c>
      <c r="Y204" s="162" t="s">
        <v>178</v>
      </c>
      <c r="Z204" s="152"/>
      <c r="AA204" s="152"/>
      <c r="AB204" s="152"/>
      <c r="AC204" s="152"/>
      <c r="AD204" s="152"/>
      <c r="AE204" s="152"/>
      <c r="AF204" s="152"/>
      <c r="AG204" s="152" t="s">
        <v>406</v>
      </c>
      <c r="AH204" s="152"/>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2" x14ac:dyDescent="0.2">
      <c r="A205" s="159"/>
      <c r="B205" s="160"/>
      <c r="C205" s="251" t="s">
        <v>415</v>
      </c>
      <c r="D205" s="252"/>
      <c r="E205" s="252"/>
      <c r="F205" s="252"/>
      <c r="G205" s="252"/>
      <c r="H205" s="162"/>
      <c r="I205" s="162"/>
      <c r="J205" s="162"/>
      <c r="K205" s="162"/>
      <c r="L205" s="162"/>
      <c r="M205" s="162"/>
      <c r="N205" s="161"/>
      <c r="O205" s="161"/>
      <c r="P205" s="161"/>
      <c r="Q205" s="161"/>
      <c r="R205" s="162"/>
      <c r="S205" s="162"/>
      <c r="T205" s="162"/>
      <c r="U205" s="162"/>
      <c r="V205" s="162"/>
      <c r="W205" s="162"/>
      <c r="X205" s="162"/>
      <c r="Y205" s="162"/>
      <c r="Z205" s="152"/>
      <c r="AA205" s="152"/>
      <c r="AB205" s="152"/>
      <c r="AC205" s="152"/>
      <c r="AD205" s="152"/>
      <c r="AE205" s="152"/>
      <c r="AF205" s="152"/>
      <c r="AG205" s="152" t="s">
        <v>181</v>
      </c>
      <c r="AH205" s="152"/>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73">
        <v>116</v>
      </c>
      <c r="B206" s="174" t="s">
        <v>439</v>
      </c>
      <c r="C206" s="189" t="s">
        <v>440</v>
      </c>
      <c r="D206" s="175" t="s">
        <v>272</v>
      </c>
      <c r="E206" s="176">
        <v>3</v>
      </c>
      <c r="F206" s="177"/>
      <c r="G206" s="178">
        <f>ROUND(E206*F206,2)</f>
        <v>0</v>
      </c>
      <c r="H206" s="177"/>
      <c r="I206" s="178">
        <f>ROUND(E206*H206,2)</f>
        <v>0</v>
      </c>
      <c r="J206" s="177"/>
      <c r="K206" s="178">
        <f>ROUND(E206*J206,2)</f>
        <v>0</v>
      </c>
      <c r="L206" s="178">
        <v>21</v>
      </c>
      <c r="M206" s="178">
        <f>G206*(1+L206/100)</f>
        <v>0</v>
      </c>
      <c r="N206" s="176">
        <v>0</v>
      </c>
      <c r="O206" s="176">
        <f>ROUND(E206*N206,2)</f>
        <v>0</v>
      </c>
      <c r="P206" s="176">
        <v>0</v>
      </c>
      <c r="Q206" s="176">
        <f>ROUND(E206*P206,2)</f>
        <v>0</v>
      </c>
      <c r="R206" s="178" t="s">
        <v>414</v>
      </c>
      <c r="S206" s="178" t="s">
        <v>176</v>
      </c>
      <c r="T206" s="179" t="s">
        <v>176</v>
      </c>
      <c r="U206" s="162">
        <v>0.157</v>
      </c>
      <c r="V206" s="162">
        <f>ROUND(E206*U206,2)</f>
        <v>0.47</v>
      </c>
      <c r="W206" s="162"/>
      <c r="X206" s="162" t="s">
        <v>177</v>
      </c>
      <c r="Y206" s="162" t="s">
        <v>178</v>
      </c>
      <c r="Z206" s="152"/>
      <c r="AA206" s="152"/>
      <c r="AB206" s="152"/>
      <c r="AC206" s="152"/>
      <c r="AD206" s="152"/>
      <c r="AE206" s="152"/>
      <c r="AF206" s="152"/>
      <c r="AG206" s="152" t="s">
        <v>406</v>
      </c>
      <c r="AH206" s="152"/>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2" x14ac:dyDescent="0.2">
      <c r="A207" s="159"/>
      <c r="B207" s="160"/>
      <c r="C207" s="251" t="s">
        <v>438</v>
      </c>
      <c r="D207" s="252"/>
      <c r="E207" s="252"/>
      <c r="F207" s="252"/>
      <c r="G207" s="252"/>
      <c r="H207" s="162"/>
      <c r="I207" s="162"/>
      <c r="J207" s="162"/>
      <c r="K207" s="162"/>
      <c r="L207" s="162"/>
      <c r="M207" s="162"/>
      <c r="N207" s="161"/>
      <c r="O207" s="161"/>
      <c r="P207" s="161"/>
      <c r="Q207" s="161"/>
      <c r="R207" s="162"/>
      <c r="S207" s="162"/>
      <c r="T207" s="162"/>
      <c r="U207" s="162"/>
      <c r="V207" s="162"/>
      <c r="W207" s="162"/>
      <c r="X207" s="162"/>
      <c r="Y207" s="162"/>
      <c r="Z207" s="152"/>
      <c r="AA207" s="152"/>
      <c r="AB207" s="152"/>
      <c r="AC207" s="152"/>
      <c r="AD207" s="152"/>
      <c r="AE207" s="152"/>
      <c r="AF207" s="152"/>
      <c r="AG207" s="152" t="s">
        <v>181</v>
      </c>
      <c r="AH207" s="152"/>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73">
        <v>117</v>
      </c>
      <c r="B208" s="174" t="s">
        <v>445</v>
      </c>
      <c r="C208" s="189" t="s">
        <v>446</v>
      </c>
      <c r="D208" s="175" t="s">
        <v>272</v>
      </c>
      <c r="E208" s="176">
        <v>2</v>
      </c>
      <c r="F208" s="177"/>
      <c r="G208" s="178">
        <f>ROUND(E208*F208,2)</f>
        <v>0</v>
      </c>
      <c r="H208" s="177"/>
      <c r="I208" s="178">
        <f>ROUND(E208*H208,2)</f>
        <v>0</v>
      </c>
      <c r="J208" s="177"/>
      <c r="K208" s="178">
        <f>ROUND(E208*J208,2)</f>
        <v>0</v>
      </c>
      <c r="L208" s="178">
        <v>21</v>
      </c>
      <c r="M208" s="178">
        <f>G208*(1+L208/100)</f>
        <v>0</v>
      </c>
      <c r="N208" s="176">
        <v>0</v>
      </c>
      <c r="O208" s="176">
        <f>ROUND(E208*N208,2)</f>
        <v>0</v>
      </c>
      <c r="P208" s="176">
        <v>0</v>
      </c>
      <c r="Q208" s="176">
        <f>ROUND(E208*P208,2)</f>
        <v>0</v>
      </c>
      <c r="R208" s="178" t="s">
        <v>414</v>
      </c>
      <c r="S208" s="178" t="s">
        <v>176</v>
      </c>
      <c r="T208" s="179" t="s">
        <v>176</v>
      </c>
      <c r="U208" s="162">
        <v>0.25900000000000001</v>
      </c>
      <c r="V208" s="162">
        <f>ROUND(E208*U208,2)</f>
        <v>0.52</v>
      </c>
      <c r="W208" s="162"/>
      <c r="X208" s="162" t="s">
        <v>177</v>
      </c>
      <c r="Y208" s="162" t="s">
        <v>178</v>
      </c>
      <c r="Z208" s="152"/>
      <c r="AA208" s="152"/>
      <c r="AB208" s="152"/>
      <c r="AC208" s="152"/>
      <c r="AD208" s="152"/>
      <c r="AE208" s="152"/>
      <c r="AF208" s="152"/>
      <c r="AG208" s="152" t="s">
        <v>406</v>
      </c>
      <c r="AH208" s="152"/>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2" x14ac:dyDescent="0.2">
      <c r="A209" s="159"/>
      <c r="B209" s="160"/>
      <c r="C209" s="251" t="s">
        <v>438</v>
      </c>
      <c r="D209" s="252"/>
      <c r="E209" s="252"/>
      <c r="F209" s="252"/>
      <c r="G209" s="252"/>
      <c r="H209" s="162"/>
      <c r="I209" s="162"/>
      <c r="J209" s="162"/>
      <c r="K209" s="162"/>
      <c r="L209" s="162"/>
      <c r="M209" s="162"/>
      <c r="N209" s="161"/>
      <c r="O209" s="161"/>
      <c r="P209" s="161"/>
      <c r="Q209" s="161"/>
      <c r="R209" s="162"/>
      <c r="S209" s="162"/>
      <c r="T209" s="162"/>
      <c r="U209" s="162"/>
      <c r="V209" s="162"/>
      <c r="W209" s="162"/>
      <c r="X209" s="162"/>
      <c r="Y209" s="162"/>
      <c r="Z209" s="152"/>
      <c r="AA209" s="152"/>
      <c r="AB209" s="152"/>
      <c r="AC209" s="152"/>
      <c r="AD209" s="152"/>
      <c r="AE209" s="152"/>
      <c r="AF209" s="152"/>
      <c r="AG209" s="152" t="s">
        <v>181</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ht="22.5" outlineLevel="1" x14ac:dyDescent="0.2">
      <c r="A210" s="181">
        <v>118</v>
      </c>
      <c r="B210" s="182" t="s">
        <v>460</v>
      </c>
      <c r="C210" s="190" t="s">
        <v>461</v>
      </c>
      <c r="D210" s="183" t="s">
        <v>272</v>
      </c>
      <c r="E210" s="184">
        <v>1</v>
      </c>
      <c r="F210" s="185"/>
      <c r="G210" s="186">
        <f>ROUND(E210*F210,2)</f>
        <v>0</v>
      </c>
      <c r="H210" s="185"/>
      <c r="I210" s="186">
        <f>ROUND(E210*H210,2)</f>
        <v>0</v>
      </c>
      <c r="J210" s="185"/>
      <c r="K210" s="186">
        <f>ROUND(E210*J210,2)</f>
        <v>0</v>
      </c>
      <c r="L210" s="186">
        <v>21</v>
      </c>
      <c r="M210" s="186">
        <f>G210*(1+L210/100)</f>
        <v>0</v>
      </c>
      <c r="N210" s="184">
        <v>3.8E-3</v>
      </c>
      <c r="O210" s="184">
        <f>ROUND(E210*N210,2)</f>
        <v>0</v>
      </c>
      <c r="P210" s="184">
        <v>0</v>
      </c>
      <c r="Q210" s="184">
        <f>ROUND(E210*P210,2)</f>
        <v>0</v>
      </c>
      <c r="R210" s="186" t="s">
        <v>414</v>
      </c>
      <c r="S210" s="186" t="s">
        <v>176</v>
      </c>
      <c r="T210" s="187" t="s">
        <v>176</v>
      </c>
      <c r="U210" s="162">
        <v>0.33300000000000002</v>
      </c>
      <c r="V210" s="162">
        <f>ROUND(E210*U210,2)</f>
        <v>0.33</v>
      </c>
      <c r="W210" s="162"/>
      <c r="X210" s="162" t="s">
        <v>177</v>
      </c>
      <c r="Y210" s="162" t="s">
        <v>178</v>
      </c>
      <c r="Z210" s="152"/>
      <c r="AA210" s="152"/>
      <c r="AB210" s="152"/>
      <c r="AC210" s="152"/>
      <c r="AD210" s="152"/>
      <c r="AE210" s="152"/>
      <c r="AF210" s="152"/>
      <c r="AG210" s="152" t="s">
        <v>406</v>
      </c>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1" x14ac:dyDescent="0.2">
      <c r="A211" s="181">
        <v>119</v>
      </c>
      <c r="B211" s="182" t="s">
        <v>451</v>
      </c>
      <c r="C211" s="190" t="s">
        <v>452</v>
      </c>
      <c r="D211" s="183" t="s">
        <v>217</v>
      </c>
      <c r="E211" s="184">
        <v>20</v>
      </c>
      <c r="F211" s="185"/>
      <c r="G211" s="186">
        <f>ROUND(E211*F211,2)</f>
        <v>0</v>
      </c>
      <c r="H211" s="185"/>
      <c r="I211" s="186">
        <f>ROUND(E211*H211,2)</f>
        <v>0</v>
      </c>
      <c r="J211" s="185"/>
      <c r="K211" s="186">
        <f>ROUND(E211*J211,2)</f>
        <v>0</v>
      </c>
      <c r="L211" s="186">
        <v>21</v>
      </c>
      <c r="M211" s="186">
        <f>G211*(1+L211/100)</f>
        <v>0</v>
      </c>
      <c r="N211" s="184">
        <v>0</v>
      </c>
      <c r="O211" s="184">
        <f>ROUND(E211*N211,2)</f>
        <v>0</v>
      </c>
      <c r="P211" s="184">
        <v>0</v>
      </c>
      <c r="Q211" s="184">
        <f>ROUND(E211*P211,2)</f>
        <v>0</v>
      </c>
      <c r="R211" s="186" t="s">
        <v>414</v>
      </c>
      <c r="S211" s="186" t="s">
        <v>176</v>
      </c>
      <c r="T211" s="187" t="s">
        <v>176</v>
      </c>
      <c r="U211" s="162">
        <v>5.8999999999999997E-2</v>
      </c>
      <c r="V211" s="162">
        <f>ROUND(E211*U211,2)</f>
        <v>1.18</v>
      </c>
      <c r="W211" s="162"/>
      <c r="X211" s="162" t="s">
        <v>177</v>
      </c>
      <c r="Y211" s="162" t="s">
        <v>178</v>
      </c>
      <c r="Z211" s="152"/>
      <c r="AA211" s="152"/>
      <c r="AB211" s="152"/>
      <c r="AC211" s="152"/>
      <c r="AD211" s="152"/>
      <c r="AE211" s="152"/>
      <c r="AF211" s="152"/>
      <c r="AG211" s="152" t="s">
        <v>406</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1" x14ac:dyDescent="0.2">
      <c r="A212" s="173">
        <v>120</v>
      </c>
      <c r="B212" s="174" t="s">
        <v>457</v>
      </c>
      <c r="C212" s="189" t="s">
        <v>458</v>
      </c>
      <c r="D212" s="175" t="s">
        <v>192</v>
      </c>
      <c r="E212" s="176">
        <v>0.12411</v>
      </c>
      <c r="F212" s="177"/>
      <c r="G212" s="178">
        <f>ROUND(E212*F212,2)</f>
        <v>0</v>
      </c>
      <c r="H212" s="177"/>
      <c r="I212" s="178">
        <f>ROUND(E212*H212,2)</f>
        <v>0</v>
      </c>
      <c r="J212" s="177"/>
      <c r="K212" s="178">
        <f>ROUND(E212*J212,2)</f>
        <v>0</v>
      </c>
      <c r="L212" s="178">
        <v>21</v>
      </c>
      <c r="M212" s="178">
        <f>G212*(1+L212/100)</f>
        <v>0</v>
      </c>
      <c r="N212" s="176">
        <v>0</v>
      </c>
      <c r="O212" s="176">
        <f>ROUND(E212*N212,2)</f>
        <v>0</v>
      </c>
      <c r="P212" s="176">
        <v>0</v>
      </c>
      <c r="Q212" s="176">
        <f>ROUND(E212*P212,2)</f>
        <v>0</v>
      </c>
      <c r="R212" s="178" t="s">
        <v>414</v>
      </c>
      <c r="S212" s="178" t="s">
        <v>176</v>
      </c>
      <c r="T212" s="179" t="s">
        <v>176</v>
      </c>
      <c r="U212" s="162">
        <v>1.5229999999999999</v>
      </c>
      <c r="V212" s="162">
        <f>ROUND(E212*U212,2)</f>
        <v>0.19</v>
      </c>
      <c r="W212" s="162"/>
      <c r="X212" s="162" t="s">
        <v>396</v>
      </c>
      <c r="Y212" s="162" t="s">
        <v>178</v>
      </c>
      <c r="Z212" s="152"/>
      <c r="AA212" s="152"/>
      <c r="AB212" s="152"/>
      <c r="AC212" s="152"/>
      <c r="AD212" s="152"/>
      <c r="AE212" s="152"/>
      <c r="AF212" s="152"/>
      <c r="AG212" s="152" t="s">
        <v>397</v>
      </c>
      <c r="AH212" s="152"/>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2" x14ac:dyDescent="0.2">
      <c r="A213" s="159"/>
      <c r="B213" s="160"/>
      <c r="C213" s="251" t="s">
        <v>459</v>
      </c>
      <c r="D213" s="252"/>
      <c r="E213" s="252"/>
      <c r="F213" s="252"/>
      <c r="G213" s="252"/>
      <c r="H213" s="162"/>
      <c r="I213" s="162"/>
      <c r="J213" s="162"/>
      <c r="K213" s="162"/>
      <c r="L213" s="162"/>
      <c r="M213" s="162"/>
      <c r="N213" s="161"/>
      <c r="O213" s="161"/>
      <c r="P213" s="161"/>
      <c r="Q213" s="161"/>
      <c r="R213" s="162"/>
      <c r="S213" s="162"/>
      <c r="T213" s="162"/>
      <c r="U213" s="162"/>
      <c r="V213" s="162"/>
      <c r="W213" s="162"/>
      <c r="X213" s="162"/>
      <c r="Y213" s="162"/>
      <c r="Z213" s="152"/>
      <c r="AA213" s="152"/>
      <c r="AB213" s="152"/>
      <c r="AC213" s="152"/>
      <c r="AD213" s="152"/>
      <c r="AE213" s="152"/>
      <c r="AF213" s="152"/>
      <c r="AG213" s="152" t="s">
        <v>181</v>
      </c>
      <c r="AH213" s="152"/>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x14ac:dyDescent="0.2">
      <c r="A214" s="166" t="s">
        <v>170</v>
      </c>
      <c r="B214" s="167" t="s">
        <v>93</v>
      </c>
      <c r="C214" s="188" t="s">
        <v>94</v>
      </c>
      <c r="D214" s="168"/>
      <c r="E214" s="169"/>
      <c r="F214" s="170"/>
      <c r="G214" s="170">
        <f>SUMIF(AG215:AG248,"&lt;&gt;NOR",G215:G248)</f>
        <v>0</v>
      </c>
      <c r="H214" s="170"/>
      <c r="I214" s="170">
        <f>SUM(I215:I248)</f>
        <v>0</v>
      </c>
      <c r="J214" s="170"/>
      <c r="K214" s="170">
        <f>SUM(K215:K248)</f>
        <v>0</v>
      </c>
      <c r="L214" s="170"/>
      <c r="M214" s="170">
        <f>SUM(M215:M248)</f>
        <v>0</v>
      </c>
      <c r="N214" s="169"/>
      <c r="O214" s="169">
        <f>SUM(O215:O248)</f>
        <v>7.0000000000000007E-2</v>
      </c>
      <c r="P214" s="169"/>
      <c r="Q214" s="169">
        <f>SUM(Q215:Q248)</f>
        <v>0</v>
      </c>
      <c r="R214" s="170"/>
      <c r="S214" s="170"/>
      <c r="T214" s="171"/>
      <c r="U214" s="165"/>
      <c r="V214" s="165">
        <f>SUM(V215:V248)</f>
        <v>67.3</v>
      </c>
      <c r="W214" s="165"/>
      <c r="X214" s="165"/>
      <c r="Y214" s="165"/>
      <c r="AG214" t="s">
        <v>171</v>
      </c>
    </row>
    <row r="215" spans="1:60" ht="22.5" outlineLevel="1" x14ac:dyDescent="0.2">
      <c r="A215" s="173">
        <v>121</v>
      </c>
      <c r="B215" s="174" t="s">
        <v>462</v>
      </c>
      <c r="C215" s="189" t="s">
        <v>463</v>
      </c>
      <c r="D215" s="175" t="s">
        <v>217</v>
      </c>
      <c r="E215" s="176">
        <v>12</v>
      </c>
      <c r="F215" s="177"/>
      <c r="G215" s="178">
        <f>ROUND(E215*F215,2)</f>
        <v>0</v>
      </c>
      <c r="H215" s="177"/>
      <c r="I215" s="178">
        <f>ROUND(E215*H215,2)</f>
        <v>0</v>
      </c>
      <c r="J215" s="177"/>
      <c r="K215" s="178">
        <f>ROUND(E215*J215,2)</f>
        <v>0</v>
      </c>
      <c r="L215" s="178">
        <v>21</v>
      </c>
      <c r="M215" s="178">
        <f>G215*(1+L215/100)</f>
        <v>0</v>
      </c>
      <c r="N215" s="176">
        <v>1.33E-3</v>
      </c>
      <c r="O215" s="176">
        <f>ROUND(E215*N215,2)</f>
        <v>0.02</v>
      </c>
      <c r="P215" s="176">
        <v>0</v>
      </c>
      <c r="Q215" s="176">
        <f>ROUND(E215*P215,2)</f>
        <v>0</v>
      </c>
      <c r="R215" s="178" t="s">
        <v>414</v>
      </c>
      <c r="S215" s="178" t="s">
        <v>464</v>
      </c>
      <c r="T215" s="179" t="s">
        <v>464</v>
      </c>
      <c r="U215" s="162">
        <v>0.28499999999999998</v>
      </c>
      <c r="V215" s="162">
        <f>ROUND(E215*U215,2)</f>
        <v>3.42</v>
      </c>
      <c r="W215" s="162"/>
      <c r="X215" s="162" t="s">
        <v>177</v>
      </c>
      <c r="Y215" s="162" t="s">
        <v>178</v>
      </c>
      <c r="Z215" s="152"/>
      <c r="AA215" s="152"/>
      <c r="AB215" s="152"/>
      <c r="AC215" s="152"/>
      <c r="AD215" s="152"/>
      <c r="AE215" s="152"/>
      <c r="AF215" s="152"/>
      <c r="AG215" s="152" t="s">
        <v>406</v>
      </c>
      <c r="AH215" s="152"/>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outlineLevel="2" x14ac:dyDescent="0.2">
      <c r="A216" s="159"/>
      <c r="B216" s="160"/>
      <c r="C216" s="251" t="s">
        <v>465</v>
      </c>
      <c r="D216" s="252"/>
      <c r="E216" s="252"/>
      <c r="F216" s="252"/>
      <c r="G216" s="252"/>
      <c r="H216" s="162"/>
      <c r="I216" s="162"/>
      <c r="J216" s="162"/>
      <c r="K216" s="162"/>
      <c r="L216" s="162"/>
      <c r="M216" s="162"/>
      <c r="N216" s="161"/>
      <c r="O216" s="161"/>
      <c r="P216" s="161"/>
      <c r="Q216" s="161"/>
      <c r="R216" s="162"/>
      <c r="S216" s="162"/>
      <c r="T216" s="162"/>
      <c r="U216" s="162"/>
      <c r="V216" s="162"/>
      <c r="W216" s="162"/>
      <c r="X216" s="162"/>
      <c r="Y216" s="162"/>
      <c r="Z216" s="152"/>
      <c r="AA216" s="152"/>
      <c r="AB216" s="152"/>
      <c r="AC216" s="152"/>
      <c r="AD216" s="152"/>
      <c r="AE216" s="152"/>
      <c r="AF216" s="152"/>
      <c r="AG216" s="152" t="s">
        <v>181</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ht="22.5" outlineLevel="1" x14ac:dyDescent="0.2">
      <c r="A217" s="173">
        <v>122</v>
      </c>
      <c r="B217" s="174" t="s">
        <v>466</v>
      </c>
      <c r="C217" s="189" t="s">
        <v>467</v>
      </c>
      <c r="D217" s="175" t="s">
        <v>217</v>
      </c>
      <c r="E217" s="176">
        <v>18</v>
      </c>
      <c r="F217" s="177"/>
      <c r="G217" s="178">
        <f>ROUND(E217*F217,2)</f>
        <v>0</v>
      </c>
      <c r="H217" s="177"/>
      <c r="I217" s="178">
        <f>ROUND(E217*H217,2)</f>
        <v>0</v>
      </c>
      <c r="J217" s="177"/>
      <c r="K217" s="178">
        <f>ROUND(E217*J217,2)</f>
        <v>0</v>
      </c>
      <c r="L217" s="178">
        <v>21</v>
      </c>
      <c r="M217" s="178">
        <f>G217*(1+L217/100)</f>
        <v>0</v>
      </c>
      <c r="N217" s="176">
        <v>4.6000000000000001E-4</v>
      </c>
      <c r="O217" s="176">
        <f>ROUND(E217*N217,2)</f>
        <v>0.01</v>
      </c>
      <c r="P217" s="176">
        <v>0</v>
      </c>
      <c r="Q217" s="176">
        <f>ROUND(E217*P217,2)</f>
        <v>0</v>
      </c>
      <c r="R217" s="178" t="s">
        <v>414</v>
      </c>
      <c r="S217" s="178" t="s">
        <v>176</v>
      </c>
      <c r="T217" s="179" t="s">
        <v>176</v>
      </c>
      <c r="U217" s="162">
        <v>0.52200000000000002</v>
      </c>
      <c r="V217" s="162">
        <f>ROUND(E217*U217,2)</f>
        <v>9.4</v>
      </c>
      <c r="W217" s="162"/>
      <c r="X217" s="162" t="s">
        <v>177</v>
      </c>
      <c r="Y217" s="162" t="s">
        <v>178</v>
      </c>
      <c r="Z217" s="152"/>
      <c r="AA217" s="152"/>
      <c r="AB217" s="152"/>
      <c r="AC217" s="152"/>
      <c r="AD217" s="152"/>
      <c r="AE217" s="152"/>
      <c r="AF217" s="152"/>
      <c r="AG217" s="152" t="s">
        <v>406</v>
      </c>
      <c r="AH217" s="152"/>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2" x14ac:dyDescent="0.2">
      <c r="A218" s="159"/>
      <c r="B218" s="160"/>
      <c r="C218" s="251" t="s">
        <v>468</v>
      </c>
      <c r="D218" s="252"/>
      <c r="E218" s="252"/>
      <c r="F218" s="252"/>
      <c r="G218" s="252"/>
      <c r="H218" s="162"/>
      <c r="I218" s="162"/>
      <c r="J218" s="162"/>
      <c r="K218" s="162"/>
      <c r="L218" s="162"/>
      <c r="M218" s="162"/>
      <c r="N218" s="161"/>
      <c r="O218" s="161"/>
      <c r="P218" s="161"/>
      <c r="Q218" s="161"/>
      <c r="R218" s="162"/>
      <c r="S218" s="162"/>
      <c r="T218" s="162"/>
      <c r="U218" s="162"/>
      <c r="V218" s="162"/>
      <c r="W218" s="162"/>
      <c r="X218" s="162"/>
      <c r="Y218" s="162"/>
      <c r="Z218" s="152"/>
      <c r="AA218" s="152"/>
      <c r="AB218" s="152"/>
      <c r="AC218" s="152"/>
      <c r="AD218" s="152"/>
      <c r="AE218" s="152"/>
      <c r="AF218" s="152"/>
      <c r="AG218" s="152" t="s">
        <v>181</v>
      </c>
      <c r="AH218" s="152"/>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ht="22.5" outlineLevel="1" x14ac:dyDescent="0.2">
      <c r="A219" s="173">
        <v>123</v>
      </c>
      <c r="B219" s="174" t="s">
        <v>469</v>
      </c>
      <c r="C219" s="189" t="s">
        <v>470</v>
      </c>
      <c r="D219" s="175" t="s">
        <v>217</v>
      </c>
      <c r="E219" s="176">
        <v>10</v>
      </c>
      <c r="F219" s="177"/>
      <c r="G219" s="178">
        <f>ROUND(E219*F219,2)</f>
        <v>0</v>
      </c>
      <c r="H219" s="177"/>
      <c r="I219" s="178">
        <f>ROUND(E219*H219,2)</f>
        <v>0</v>
      </c>
      <c r="J219" s="177"/>
      <c r="K219" s="178">
        <f>ROUND(E219*J219,2)</f>
        <v>0</v>
      </c>
      <c r="L219" s="178">
        <v>21</v>
      </c>
      <c r="M219" s="178">
        <f>G219*(1+L219/100)</f>
        <v>0</v>
      </c>
      <c r="N219" s="176">
        <v>5.8E-4</v>
      </c>
      <c r="O219" s="176">
        <f>ROUND(E219*N219,2)</f>
        <v>0.01</v>
      </c>
      <c r="P219" s="176">
        <v>0</v>
      </c>
      <c r="Q219" s="176">
        <f>ROUND(E219*P219,2)</f>
        <v>0</v>
      </c>
      <c r="R219" s="178" t="s">
        <v>414</v>
      </c>
      <c r="S219" s="178" t="s">
        <v>176</v>
      </c>
      <c r="T219" s="179" t="s">
        <v>176</v>
      </c>
      <c r="U219" s="162">
        <v>0.6159</v>
      </c>
      <c r="V219" s="162">
        <f>ROUND(E219*U219,2)</f>
        <v>6.16</v>
      </c>
      <c r="W219" s="162"/>
      <c r="X219" s="162" t="s">
        <v>177</v>
      </c>
      <c r="Y219" s="162" t="s">
        <v>178</v>
      </c>
      <c r="Z219" s="152"/>
      <c r="AA219" s="152"/>
      <c r="AB219" s="152"/>
      <c r="AC219" s="152"/>
      <c r="AD219" s="152"/>
      <c r="AE219" s="152"/>
      <c r="AF219" s="152"/>
      <c r="AG219" s="152" t="s">
        <v>406</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2" x14ac:dyDescent="0.2">
      <c r="A220" s="159"/>
      <c r="B220" s="160"/>
      <c r="C220" s="251" t="s">
        <v>468</v>
      </c>
      <c r="D220" s="252"/>
      <c r="E220" s="252"/>
      <c r="F220" s="252"/>
      <c r="G220" s="252"/>
      <c r="H220" s="162"/>
      <c r="I220" s="162"/>
      <c r="J220" s="162"/>
      <c r="K220" s="162"/>
      <c r="L220" s="162"/>
      <c r="M220" s="162"/>
      <c r="N220" s="161"/>
      <c r="O220" s="161"/>
      <c r="P220" s="161"/>
      <c r="Q220" s="161"/>
      <c r="R220" s="162"/>
      <c r="S220" s="162"/>
      <c r="T220" s="162"/>
      <c r="U220" s="162"/>
      <c r="V220" s="162"/>
      <c r="W220" s="162"/>
      <c r="X220" s="162"/>
      <c r="Y220" s="162"/>
      <c r="Z220" s="152"/>
      <c r="AA220" s="152"/>
      <c r="AB220" s="152"/>
      <c r="AC220" s="152"/>
      <c r="AD220" s="152"/>
      <c r="AE220" s="152"/>
      <c r="AF220" s="152"/>
      <c r="AG220" s="152" t="s">
        <v>181</v>
      </c>
      <c r="AH220" s="152"/>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ht="22.5" outlineLevel="1" x14ac:dyDescent="0.2">
      <c r="A221" s="173">
        <v>124</v>
      </c>
      <c r="B221" s="174" t="s">
        <v>471</v>
      </c>
      <c r="C221" s="189" t="s">
        <v>472</v>
      </c>
      <c r="D221" s="175" t="s">
        <v>217</v>
      </c>
      <c r="E221" s="176">
        <v>18</v>
      </c>
      <c r="F221" s="177"/>
      <c r="G221" s="178">
        <f>ROUND(E221*F221,2)</f>
        <v>0</v>
      </c>
      <c r="H221" s="177"/>
      <c r="I221" s="178">
        <f>ROUND(E221*H221,2)</f>
        <v>0</v>
      </c>
      <c r="J221" s="177"/>
      <c r="K221" s="178">
        <f>ROUND(E221*J221,2)</f>
        <v>0</v>
      </c>
      <c r="L221" s="178">
        <v>21</v>
      </c>
      <c r="M221" s="178">
        <f>G221*(1+L221/100)</f>
        <v>0</v>
      </c>
      <c r="N221" s="176">
        <v>7.3999999999999999E-4</v>
      </c>
      <c r="O221" s="176">
        <f>ROUND(E221*N221,2)</f>
        <v>0.01</v>
      </c>
      <c r="P221" s="176">
        <v>0</v>
      </c>
      <c r="Q221" s="176">
        <f>ROUND(E221*P221,2)</f>
        <v>0</v>
      </c>
      <c r="R221" s="178" t="s">
        <v>414</v>
      </c>
      <c r="S221" s="178" t="s">
        <v>176</v>
      </c>
      <c r="T221" s="179" t="s">
        <v>176</v>
      </c>
      <c r="U221" s="162">
        <v>0.68279999999999996</v>
      </c>
      <c r="V221" s="162">
        <f>ROUND(E221*U221,2)</f>
        <v>12.29</v>
      </c>
      <c r="W221" s="162"/>
      <c r="X221" s="162" t="s">
        <v>177</v>
      </c>
      <c r="Y221" s="162" t="s">
        <v>178</v>
      </c>
      <c r="Z221" s="152"/>
      <c r="AA221" s="152"/>
      <c r="AB221" s="152"/>
      <c r="AC221" s="152"/>
      <c r="AD221" s="152"/>
      <c r="AE221" s="152"/>
      <c r="AF221" s="152"/>
      <c r="AG221" s="152" t="s">
        <v>406</v>
      </c>
      <c r="AH221" s="152"/>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2" x14ac:dyDescent="0.2">
      <c r="A222" s="159"/>
      <c r="B222" s="160"/>
      <c r="C222" s="251" t="s">
        <v>468</v>
      </c>
      <c r="D222" s="252"/>
      <c r="E222" s="252"/>
      <c r="F222" s="252"/>
      <c r="G222" s="252"/>
      <c r="H222" s="162"/>
      <c r="I222" s="162"/>
      <c r="J222" s="162"/>
      <c r="K222" s="162"/>
      <c r="L222" s="162"/>
      <c r="M222" s="162"/>
      <c r="N222" s="161"/>
      <c r="O222" s="161"/>
      <c r="P222" s="161"/>
      <c r="Q222" s="161"/>
      <c r="R222" s="162"/>
      <c r="S222" s="162"/>
      <c r="T222" s="162"/>
      <c r="U222" s="162"/>
      <c r="V222" s="162"/>
      <c r="W222" s="162"/>
      <c r="X222" s="162"/>
      <c r="Y222" s="162"/>
      <c r="Z222" s="152"/>
      <c r="AA222" s="152"/>
      <c r="AB222" s="152"/>
      <c r="AC222" s="152"/>
      <c r="AD222" s="152"/>
      <c r="AE222" s="152"/>
      <c r="AF222" s="152"/>
      <c r="AG222" s="152" t="s">
        <v>181</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ht="22.5" outlineLevel="1" x14ac:dyDescent="0.2">
      <c r="A223" s="173">
        <v>125</v>
      </c>
      <c r="B223" s="174" t="s">
        <v>473</v>
      </c>
      <c r="C223" s="189" t="s">
        <v>474</v>
      </c>
      <c r="D223" s="175" t="s">
        <v>217</v>
      </c>
      <c r="E223" s="176">
        <v>12</v>
      </c>
      <c r="F223" s="177"/>
      <c r="G223" s="178">
        <f>ROUND(E223*F223,2)</f>
        <v>0</v>
      </c>
      <c r="H223" s="177"/>
      <c r="I223" s="178">
        <f>ROUND(E223*H223,2)</f>
        <v>0</v>
      </c>
      <c r="J223" s="177"/>
      <c r="K223" s="178">
        <f>ROUND(E223*J223,2)</f>
        <v>0</v>
      </c>
      <c r="L223" s="178">
        <v>21</v>
      </c>
      <c r="M223" s="178">
        <f>G223*(1+L223/100)</f>
        <v>0</v>
      </c>
      <c r="N223" s="176">
        <v>1.1100000000000001E-3</v>
      </c>
      <c r="O223" s="176">
        <f>ROUND(E223*N223,2)</f>
        <v>0.01</v>
      </c>
      <c r="P223" s="176">
        <v>0</v>
      </c>
      <c r="Q223" s="176">
        <f>ROUND(E223*P223,2)</f>
        <v>0</v>
      </c>
      <c r="R223" s="178" t="s">
        <v>414</v>
      </c>
      <c r="S223" s="178" t="s">
        <v>176</v>
      </c>
      <c r="T223" s="179" t="s">
        <v>176</v>
      </c>
      <c r="U223" s="162">
        <v>0.75470000000000004</v>
      </c>
      <c r="V223" s="162">
        <f>ROUND(E223*U223,2)</f>
        <v>9.06</v>
      </c>
      <c r="W223" s="162"/>
      <c r="X223" s="162" t="s">
        <v>177</v>
      </c>
      <c r="Y223" s="162" t="s">
        <v>178</v>
      </c>
      <c r="Z223" s="152"/>
      <c r="AA223" s="152"/>
      <c r="AB223" s="152"/>
      <c r="AC223" s="152"/>
      <c r="AD223" s="152"/>
      <c r="AE223" s="152"/>
      <c r="AF223" s="152"/>
      <c r="AG223" s="152" t="s">
        <v>406</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2" x14ac:dyDescent="0.2">
      <c r="A224" s="159"/>
      <c r="B224" s="160"/>
      <c r="C224" s="251" t="s">
        <v>468</v>
      </c>
      <c r="D224" s="252"/>
      <c r="E224" s="252"/>
      <c r="F224" s="252"/>
      <c r="G224" s="252"/>
      <c r="H224" s="162"/>
      <c r="I224" s="162"/>
      <c r="J224" s="162"/>
      <c r="K224" s="162"/>
      <c r="L224" s="162"/>
      <c r="M224" s="162"/>
      <c r="N224" s="161"/>
      <c r="O224" s="161"/>
      <c r="P224" s="161"/>
      <c r="Q224" s="161"/>
      <c r="R224" s="162"/>
      <c r="S224" s="162"/>
      <c r="T224" s="162"/>
      <c r="U224" s="162"/>
      <c r="V224" s="162"/>
      <c r="W224" s="162"/>
      <c r="X224" s="162"/>
      <c r="Y224" s="162"/>
      <c r="Z224" s="152"/>
      <c r="AA224" s="152"/>
      <c r="AB224" s="152"/>
      <c r="AC224" s="152"/>
      <c r="AD224" s="152"/>
      <c r="AE224" s="152"/>
      <c r="AF224" s="152"/>
      <c r="AG224" s="152" t="s">
        <v>181</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1" x14ac:dyDescent="0.2">
      <c r="A225" s="181">
        <v>126</v>
      </c>
      <c r="B225" s="182" t="s">
        <v>475</v>
      </c>
      <c r="C225" s="190" t="s">
        <v>476</v>
      </c>
      <c r="D225" s="183" t="s">
        <v>217</v>
      </c>
      <c r="E225" s="184">
        <v>5</v>
      </c>
      <c r="F225" s="185"/>
      <c r="G225" s="186">
        <f t="shared" ref="G225:G247" si="21">ROUND(E225*F225,2)</f>
        <v>0</v>
      </c>
      <c r="H225" s="185"/>
      <c r="I225" s="186">
        <f t="shared" ref="I225:I247" si="22">ROUND(E225*H225,2)</f>
        <v>0</v>
      </c>
      <c r="J225" s="185"/>
      <c r="K225" s="186">
        <f t="shared" ref="K225:K247" si="23">ROUND(E225*J225,2)</f>
        <v>0</v>
      </c>
      <c r="L225" s="186">
        <v>21</v>
      </c>
      <c r="M225" s="186">
        <f t="shared" ref="M225:M247" si="24">G225*(1+L225/100)</f>
        <v>0</v>
      </c>
      <c r="N225" s="184">
        <v>5.9999999999999995E-4</v>
      </c>
      <c r="O225" s="184">
        <f t="shared" ref="O225:O247" si="25">ROUND(E225*N225,2)</f>
        <v>0</v>
      </c>
      <c r="P225" s="184">
        <v>0</v>
      </c>
      <c r="Q225" s="184">
        <f t="shared" ref="Q225:Q247" si="26">ROUND(E225*P225,2)</f>
        <v>0</v>
      </c>
      <c r="R225" s="186" t="s">
        <v>414</v>
      </c>
      <c r="S225" s="186" t="s">
        <v>176</v>
      </c>
      <c r="T225" s="187" t="s">
        <v>176</v>
      </c>
      <c r="U225" s="162">
        <v>0.16500000000000001</v>
      </c>
      <c r="V225" s="162">
        <f t="shared" ref="V225:V247" si="27">ROUND(E225*U225,2)</f>
        <v>0.83</v>
      </c>
      <c r="W225" s="162"/>
      <c r="X225" s="162" t="s">
        <v>177</v>
      </c>
      <c r="Y225" s="162" t="s">
        <v>178</v>
      </c>
      <c r="Z225" s="152"/>
      <c r="AA225" s="152"/>
      <c r="AB225" s="152"/>
      <c r="AC225" s="152"/>
      <c r="AD225" s="152"/>
      <c r="AE225" s="152"/>
      <c r="AF225" s="152"/>
      <c r="AG225" s="152" t="s">
        <v>406</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ht="22.5" outlineLevel="1" x14ac:dyDescent="0.2">
      <c r="A226" s="181">
        <v>127</v>
      </c>
      <c r="B226" s="182" t="s">
        <v>477</v>
      </c>
      <c r="C226" s="190" t="s">
        <v>478</v>
      </c>
      <c r="D226" s="183" t="s">
        <v>217</v>
      </c>
      <c r="E226" s="184">
        <v>10</v>
      </c>
      <c r="F226" s="185"/>
      <c r="G226" s="186">
        <f t="shared" si="21"/>
        <v>0</v>
      </c>
      <c r="H226" s="185"/>
      <c r="I226" s="186">
        <f t="shared" si="22"/>
        <v>0</v>
      </c>
      <c r="J226" s="185"/>
      <c r="K226" s="186">
        <f t="shared" si="23"/>
        <v>0</v>
      </c>
      <c r="L226" s="186">
        <v>21</v>
      </c>
      <c r="M226" s="186">
        <f t="shared" si="24"/>
        <v>0</v>
      </c>
      <c r="N226" s="184">
        <v>4.0000000000000003E-5</v>
      </c>
      <c r="O226" s="184">
        <f t="shared" si="25"/>
        <v>0</v>
      </c>
      <c r="P226" s="184">
        <v>0</v>
      </c>
      <c r="Q226" s="184">
        <f t="shared" si="26"/>
        <v>0</v>
      </c>
      <c r="R226" s="186" t="s">
        <v>414</v>
      </c>
      <c r="S226" s="186" t="s">
        <v>176</v>
      </c>
      <c r="T226" s="187" t="s">
        <v>176</v>
      </c>
      <c r="U226" s="162">
        <v>0.129</v>
      </c>
      <c r="V226" s="162">
        <f t="shared" si="27"/>
        <v>1.29</v>
      </c>
      <c r="W226" s="162"/>
      <c r="X226" s="162" t="s">
        <v>177</v>
      </c>
      <c r="Y226" s="162" t="s">
        <v>178</v>
      </c>
      <c r="Z226" s="152"/>
      <c r="AA226" s="152"/>
      <c r="AB226" s="152"/>
      <c r="AC226" s="152"/>
      <c r="AD226" s="152"/>
      <c r="AE226" s="152"/>
      <c r="AF226" s="152"/>
      <c r="AG226" s="152" t="s">
        <v>406</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ht="22.5" outlineLevel="1" x14ac:dyDescent="0.2">
      <c r="A227" s="181">
        <v>128</v>
      </c>
      <c r="B227" s="182" t="s">
        <v>479</v>
      </c>
      <c r="C227" s="190" t="s">
        <v>480</v>
      </c>
      <c r="D227" s="183" t="s">
        <v>217</v>
      </c>
      <c r="E227" s="184">
        <v>5</v>
      </c>
      <c r="F227" s="185"/>
      <c r="G227" s="186">
        <f t="shared" si="21"/>
        <v>0</v>
      </c>
      <c r="H227" s="185"/>
      <c r="I227" s="186">
        <f t="shared" si="22"/>
        <v>0</v>
      </c>
      <c r="J227" s="185"/>
      <c r="K227" s="186">
        <f t="shared" si="23"/>
        <v>0</v>
      </c>
      <c r="L227" s="186">
        <v>21</v>
      </c>
      <c r="M227" s="186">
        <f t="shared" si="24"/>
        <v>0</v>
      </c>
      <c r="N227" s="184">
        <v>6.0000000000000002E-5</v>
      </c>
      <c r="O227" s="184">
        <f t="shared" si="25"/>
        <v>0</v>
      </c>
      <c r="P227" s="184">
        <v>0</v>
      </c>
      <c r="Q227" s="184">
        <f t="shared" si="26"/>
        <v>0</v>
      </c>
      <c r="R227" s="186" t="s">
        <v>414</v>
      </c>
      <c r="S227" s="186" t="s">
        <v>176</v>
      </c>
      <c r="T227" s="187" t="s">
        <v>176</v>
      </c>
      <c r="U227" s="162">
        <v>0.129</v>
      </c>
      <c r="V227" s="162">
        <f t="shared" si="27"/>
        <v>0.65</v>
      </c>
      <c r="W227" s="162"/>
      <c r="X227" s="162" t="s">
        <v>177</v>
      </c>
      <c r="Y227" s="162" t="s">
        <v>178</v>
      </c>
      <c r="Z227" s="152"/>
      <c r="AA227" s="152"/>
      <c r="AB227" s="152"/>
      <c r="AC227" s="152"/>
      <c r="AD227" s="152"/>
      <c r="AE227" s="152"/>
      <c r="AF227" s="152"/>
      <c r="AG227" s="152" t="s">
        <v>406</v>
      </c>
      <c r="AH227" s="152"/>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ht="22.5" outlineLevel="1" x14ac:dyDescent="0.2">
      <c r="A228" s="181">
        <v>129</v>
      </c>
      <c r="B228" s="182" t="s">
        <v>481</v>
      </c>
      <c r="C228" s="190" t="s">
        <v>482</v>
      </c>
      <c r="D228" s="183" t="s">
        <v>217</v>
      </c>
      <c r="E228" s="184">
        <v>9</v>
      </c>
      <c r="F228" s="185"/>
      <c r="G228" s="186">
        <f t="shared" si="21"/>
        <v>0</v>
      </c>
      <c r="H228" s="185"/>
      <c r="I228" s="186">
        <f t="shared" si="22"/>
        <v>0</v>
      </c>
      <c r="J228" s="185"/>
      <c r="K228" s="186">
        <f t="shared" si="23"/>
        <v>0</v>
      </c>
      <c r="L228" s="186">
        <v>21</v>
      </c>
      <c r="M228" s="186">
        <f t="shared" si="24"/>
        <v>0</v>
      </c>
      <c r="N228" s="184">
        <v>6.0000000000000002E-5</v>
      </c>
      <c r="O228" s="184">
        <f t="shared" si="25"/>
        <v>0</v>
      </c>
      <c r="P228" s="184">
        <v>0</v>
      </c>
      <c r="Q228" s="184">
        <f t="shared" si="26"/>
        <v>0</v>
      </c>
      <c r="R228" s="186" t="s">
        <v>414</v>
      </c>
      <c r="S228" s="186" t="s">
        <v>176</v>
      </c>
      <c r="T228" s="187" t="s">
        <v>176</v>
      </c>
      <c r="U228" s="162">
        <v>0.14199999999999999</v>
      </c>
      <c r="V228" s="162">
        <f t="shared" si="27"/>
        <v>1.28</v>
      </c>
      <c r="W228" s="162"/>
      <c r="X228" s="162" t="s">
        <v>177</v>
      </c>
      <c r="Y228" s="162" t="s">
        <v>178</v>
      </c>
      <c r="Z228" s="152"/>
      <c r="AA228" s="152"/>
      <c r="AB228" s="152"/>
      <c r="AC228" s="152"/>
      <c r="AD228" s="152"/>
      <c r="AE228" s="152"/>
      <c r="AF228" s="152"/>
      <c r="AG228" s="152" t="s">
        <v>406</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ht="22.5" outlineLevel="1" x14ac:dyDescent="0.2">
      <c r="A229" s="181">
        <v>130</v>
      </c>
      <c r="B229" s="182" t="s">
        <v>483</v>
      </c>
      <c r="C229" s="190" t="s">
        <v>484</v>
      </c>
      <c r="D229" s="183" t="s">
        <v>217</v>
      </c>
      <c r="E229" s="184">
        <v>6</v>
      </c>
      <c r="F229" s="185"/>
      <c r="G229" s="186">
        <f t="shared" si="21"/>
        <v>0</v>
      </c>
      <c r="H229" s="185"/>
      <c r="I229" s="186">
        <f t="shared" si="22"/>
        <v>0</v>
      </c>
      <c r="J229" s="185"/>
      <c r="K229" s="186">
        <f t="shared" si="23"/>
        <v>0</v>
      </c>
      <c r="L229" s="186">
        <v>21</v>
      </c>
      <c r="M229" s="186">
        <f t="shared" si="24"/>
        <v>0</v>
      </c>
      <c r="N229" s="184">
        <v>1.1E-4</v>
      </c>
      <c r="O229" s="184">
        <f t="shared" si="25"/>
        <v>0</v>
      </c>
      <c r="P229" s="184">
        <v>0</v>
      </c>
      <c r="Q229" s="184">
        <f t="shared" si="26"/>
        <v>0</v>
      </c>
      <c r="R229" s="186" t="s">
        <v>414</v>
      </c>
      <c r="S229" s="186" t="s">
        <v>176</v>
      </c>
      <c r="T229" s="187" t="s">
        <v>176</v>
      </c>
      <c r="U229" s="162">
        <v>0.157</v>
      </c>
      <c r="V229" s="162">
        <f t="shared" si="27"/>
        <v>0.94</v>
      </c>
      <c r="W229" s="162"/>
      <c r="X229" s="162" t="s">
        <v>177</v>
      </c>
      <c r="Y229" s="162" t="s">
        <v>178</v>
      </c>
      <c r="Z229" s="152"/>
      <c r="AA229" s="152"/>
      <c r="AB229" s="152"/>
      <c r="AC229" s="152"/>
      <c r="AD229" s="152"/>
      <c r="AE229" s="152"/>
      <c r="AF229" s="152"/>
      <c r="AG229" s="152" t="s">
        <v>194</v>
      </c>
      <c r="AH229" s="152"/>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ht="22.5" outlineLevel="1" x14ac:dyDescent="0.2">
      <c r="A230" s="181">
        <v>131</v>
      </c>
      <c r="B230" s="182" t="s">
        <v>485</v>
      </c>
      <c r="C230" s="190" t="s">
        <v>486</v>
      </c>
      <c r="D230" s="183" t="s">
        <v>217</v>
      </c>
      <c r="E230" s="184">
        <v>8</v>
      </c>
      <c r="F230" s="185"/>
      <c r="G230" s="186">
        <f t="shared" si="21"/>
        <v>0</v>
      </c>
      <c r="H230" s="185"/>
      <c r="I230" s="186">
        <f t="shared" si="22"/>
        <v>0</v>
      </c>
      <c r="J230" s="185"/>
      <c r="K230" s="186">
        <f t="shared" si="23"/>
        <v>0</v>
      </c>
      <c r="L230" s="186">
        <v>21</v>
      </c>
      <c r="M230" s="186">
        <f t="shared" si="24"/>
        <v>0</v>
      </c>
      <c r="N230" s="184">
        <v>6.0000000000000002E-5</v>
      </c>
      <c r="O230" s="184">
        <f t="shared" si="25"/>
        <v>0</v>
      </c>
      <c r="P230" s="184">
        <v>0</v>
      </c>
      <c r="Q230" s="184">
        <f t="shared" si="26"/>
        <v>0</v>
      </c>
      <c r="R230" s="186" t="s">
        <v>414</v>
      </c>
      <c r="S230" s="186" t="s">
        <v>176</v>
      </c>
      <c r="T230" s="187" t="s">
        <v>176</v>
      </c>
      <c r="U230" s="162">
        <v>0.129</v>
      </c>
      <c r="V230" s="162">
        <f t="shared" si="27"/>
        <v>1.03</v>
      </c>
      <c r="W230" s="162"/>
      <c r="X230" s="162" t="s">
        <v>177</v>
      </c>
      <c r="Y230" s="162" t="s">
        <v>178</v>
      </c>
      <c r="Z230" s="152"/>
      <c r="AA230" s="152"/>
      <c r="AB230" s="152"/>
      <c r="AC230" s="152"/>
      <c r="AD230" s="152"/>
      <c r="AE230" s="152"/>
      <c r="AF230" s="152"/>
      <c r="AG230" s="152" t="s">
        <v>194</v>
      </c>
      <c r="AH230" s="152"/>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ht="22.5" outlineLevel="1" x14ac:dyDescent="0.2">
      <c r="A231" s="181">
        <v>132</v>
      </c>
      <c r="B231" s="182" t="s">
        <v>487</v>
      </c>
      <c r="C231" s="190" t="s">
        <v>488</v>
      </c>
      <c r="D231" s="183" t="s">
        <v>217</v>
      </c>
      <c r="E231" s="184">
        <v>40</v>
      </c>
      <c r="F231" s="185"/>
      <c r="G231" s="186">
        <f t="shared" si="21"/>
        <v>0</v>
      </c>
      <c r="H231" s="185"/>
      <c r="I231" s="186">
        <f t="shared" si="22"/>
        <v>0</v>
      </c>
      <c r="J231" s="185"/>
      <c r="K231" s="186">
        <f t="shared" si="23"/>
        <v>0</v>
      </c>
      <c r="L231" s="186">
        <v>21</v>
      </c>
      <c r="M231" s="186">
        <f t="shared" si="24"/>
        <v>0</v>
      </c>
      <c r="N231" s="184">
        <v>6.9999999999999994E-5</v>
      </c>
      <c r="O231" s="184">
        <f t="shared" si="25"/>
        <v>0</v>
      </c>
      <c r="P231" s="184">
        <v>0</v>
      </c>
      <c r="Q231" s="184">
        <f t="shared" si="26"/>
        <v>0</v>
      </c>
      <c r="R231" s="186" t="s">
        <v>414</v>
      </c>
      <c r="S231" s="186" t="s">
        <v>176</v>
      </c>
      <c r="T231" s="187" t="s">
        <v>176</v>
      </c>
      <c r="U231" s="162">
        <v>0.129</v>
      </c>
      <c r="V231" s="162">
        <f t="shared" si="27"/>
        <v>5.16</v>
      </c>
      <c r="W231" s="162"/>
      <c r="X231" s="162" t="s">
        <v>177</v>
      </c>
      <c r="Y231" s="162" t="s">
        <v>178</v>
      </c>
      <c r="Z231" s="152"/>
      <c r="AA231" s="152"/>
      <c r="AB231" s="152"/>
      <c r="AC231" s="152"/>
      <c r="AD231" s="152"/>
      <c r="AE231" s="152"/>
      <c r="AF231" s="152"/>
      <c r="AG231" s="152" t="s">
        <v>194</v>
      </c>
      <c r="AH231" s="152"/>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ht="22.5" outlineLevel="1" x14ac:dyDescent="0.2">
      <c r="A232" s="181">
        <v>133</v>
      </c>
      <c r="B232" s="182" t="s">
        <v>489</v>
      </c>
      <c r="C232" s="190" t="s">
        <v>490</v>
      </c>
      <c r="D232" s="183" t="s">
        <v>217</v>
      </c>
      <c r="E232" s="184">
        <v>9</v>
      </c>
      <c r="F232" s="185"/>
      <c r="G232" s="186">
        <f t="shared" si="21"/>
        <v>0</v>
      </c>
      <c r="H232" s="185"/>
      <c r="I232" s="186">
        <f t="shared" si="22"/>
        <v>0</v>
      </c>
      <c r="J232" s="185"/>
      <c r="K232" s="186">
        <f t="shared" si="23"/>
        <v>0</v>
      </c>
      <c r="L232" s="186">
        <v>21</v>
      </c>
      <c r="M232" s="186">
        <f t="shared" si="24"/>
        <v>0</v>
      </c>
      <c r="N232" s="184">
        <v>8.0000000000000007E-5</v>
      </c>
      <c r="O232" s="184">
        <f t="shared" si="25"/>
        <v>0</v>
      </c>
      <c r="P232" s="184">
        <v>0</v>
      </c>
      <c r="Q232" s="184">
        <f t="shared" si="26"/>
        <v>0</v>
      </c>
      <c r="R232" s="186" t="s">
        <v>414</v>
      </c>
      <c r="S232" s="186" t="s">
        <v>176</v>
      </c>
      <c r="T232" s="187" t="s">
        <v>176</v>
      </c>
      <c r="U232" s="162">
        <v>0.14199999999999999</v>
      </c>
      <c r="V232" s="162">
        <f t="shared" si="27"/>
        <v>1.28</v>
      </c>
      <c r="W232" s="162"/>
      <c r="X232" s="162" t="s">
        <v>177</v>
      </c>
      <c r="Y232" s="162" t="s">
        <v>178</v>
      </c>
      <c r="Z232" s="152"/>
      <c r="AA232" s="152"/>
      <c r="AB232" s="152"/>
      <c r="AC232" s="152"/>
      <c r="AD232" s="152"/>
      <c r="AE232" s="152"/>
      <c r="AF232" s="152"/>
      <c r="AG232" s="152" t="s">
        <v>406</v>
      </c>
      <c r="AH232" s="152"/>
      <c r="AI232" s="152"/>
      <c r="AJ232" s="152"/>
      <c r="AK232" s="152"/>
      <c r="AL232" s="152"/>
      <c r="AM232" s="152"/>
      <c r="AN232" s="152"/>
      <c r="AO232" s="152"/>
      <c r="AP232" s="152"/>
      <c r="AQ232" s="152"/>
      <c r="AR232" s="152"/>
      <c r="AS232" s="152"/>
      <c r="AT232" s="152"/>
      <c r="AU232" s="152"/>
      <c r="AV232" s="152"/>
      <c r="AW232" s="152"/>
      <c r="AX232" s="152"/>
      <c r="AY232" s="152"/>
      <c r="AZ232" s="152"/>
      <c r="BA232" s="152"/>
      <c r="BB232" s="152"/>
      <c r="BC232" s="152"/>
      <c r="BD232" s="152"/>
      <c r="BE232" s="152"/>
      <c r="BF232" s="152"/>
      <c r="BG232" s="152"/>
      <c r="BH232" s="152"/>
    </row>
    <row r="233" spans="1:60" ht="22.5" outlineLevel="1" x14ac:dyDescent="0.2">
      <c r="A233" s="181">
        <v>134</v>
      </c>
      <c r="B233" s="182" t="s">
        <v>491</v>
      </c>
      <c r="C233" s="190" t="s">
        <v>492</v>
      </c>
      <c r="D233" s="183" t="s">
        <v>217</v>
      </c>
      <c r="E233" s="184">
        <v>6</v>
      </c>
      <c r="F233" s="185"/>
      <c r="G233" s="186">
        <f t="shared" si="21"/>
        <v>0</v>
      </c>
      <c r="H233" s="185"/>
      <c r="I233" s="186">
        <f t="shared" si="22"/>
        <v>0</v>
      </c>
      <c r="J233" s="185"/>
      <c r="K233" s="186">
        <f t="shared" si="23"/>
        <v>0</v>
      </c>
      <c r="L233" s="186">
        <v>21</v>
      </c>
      <c r="M233" s="186">
        <f t="shared" si="24"/>
        <v>0</v>
      </c>
      <c r="N233" s="184">
        <v>9.0000000000000006E-5</v>
      </c>
      <c r="O233" s="184">
        <f t="shared" si="25"/>
        <v>0</v>
      </c>
      <c r="P233" s="184">
        <v>0</v>
      </c>
      <c r="Q233" s="184">
        <f t="shared" si="26"/>
        <v>0</v>
      </c>
      <c r="R233" s="186" t="s">
        <v>414</v>
      </c>
      <c r="S233" s="186" t="s">
        <v>176</v>
      </c>
      <c r="T233" s="187" t="s">
        <v>176</v>
      </c>
      <c r="U233" s="162">
        <v>0.157</v>
      </c>
      <c r="V233" s="162">
        <f t="shared" si="27"/>
        <v>0.94</v>
      </c>
      <c r="W233" s="162"/>
      <c r="X233" s="162" t="s">
        <v>177</v>
      </c>
      <c r="Y233" s="162" t="s">
        <v>178</v>
      </c>
      <c r="Z233" s="152"/>
      <c r="AA233" s="152"/>
      <c r="AB233" s="152"/>
      <c r="AC233" s="152"/>
      <c r="AD233" s="152"/>
      <c r="AE233" s="152"/>
      <c r="AF233" s="152"/>
      <c r="AG233" s="152" t="s">
        <v>406</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1" x14ac:dyDescent="0.2">
      <c r="A234" s="181">
        <v>135</v>
      </c>
      <c r="B234" s="182" t="s">
        <v>493</v>
      </c>
      <c r="C234" s="190" t="s">
        <v>494</v>
      </c>
      <c r="D234" s="183" t="s">
        <v>272</v>
      </c>
      <c r="E234" s="184">
        <v>8</v>
      </c>
      <c r="F234" s="185"/>
      <c r="G234" s="186">
        <f t="shared" si="21"/>
        <v>0</v>
      </c>
      <c r="H234" s="185"/>
      <c r="I234" s="186">
        <f t="shared" si="22"/>
        <v>0</v>
      </c>
      <c r="J234" s="185"/>
      <c r="K234" s="186">
        <f t="shared" si="23"/>
        <v>0</v>
      </c>
      <c r="L234" s="186">
        <v>21</v>
      </c>
      <c r="M234" s="186">
        <f t="shared" si="24"/>
        <v>0</v>
      </c>
      <c r="N234" s="184">
        <v>0</v>
      </c>
      <c r="O234" s="184">
        <f t="shared" si="25"/>
        <v>0</v>
      </c>
      <c r="P234" s="184">
        <v>0</v>
      </c>
      <c r="Q234" s="184">
        <f t="shared" si="26"/>
        <v>0</v>
      </c>
      <c r="R234" s="186" t="s">
        <v>414</v>
      </c>
      <c r="S234" s="186" t="s">
        <v>176</v>
      </c>
      <c r="T234" s="187" t="s">
        <v>176</v>
      </c>
      <c r="U234" s="162">
        <v>0.42499999999999999</v>
      </c>
      <c r="V234" s="162">
        <f t="shared" si="27"/>
        <v>3.4</v>
      </c>
      <c r="W234" s="162"/>
      <c r="X234" s="162" t="s">
        <v>177</v>
      </c>
      <c r="Y234" s="162" t="s">
        <v>178</v>
      </c>
      <c r="Z234" s="152"/>
      <c r="AA234" s="152"/>
      <c r="AB234" s="152"/>
      <c r="AC234" s="152"/>
      <c r="AD234" s="152"/>
      <c r="AE234" s="152"/>
      <c r="AF234" s="152"/>
      <c r="AG234" s="152" t="s">
        <v>406</v>
      </c>
      <c r="AH234" s="152"/>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1" x14ac:dyDescent="0.2">
      <c r="A235" s="181">
        <v>136</v>
      </c>
      <c r="B235" s="182" t="s">
        <v>495</v>
      </c>
      <c r="C235" s="190" t="s">
        <v>496</v>
      </c>
      <c r="D235" s="183" t="s">
        <v>272</v>
      </c>
      <c r="E235" s="184">
        <v>4</v>
      </c>
      <c r="F235" s="185"/>
      <c r="G235" s="186">
        <f t="shared" si="21"/>
        <v>0</v>
      </c>
      <c r="H235" s="185"/>
      <c r="I235" s="186">
        <f t="shared" si="22"/>
        <v>0</v>
      </c>
      <c r="J235" s="185"/>
      <c r="K235" s="186">
        <f t="shared" si="23"/>
        <v>0</v>
      </c>
      <c r="L235" s="186">
        <v>21</v>
      </c>
      <c r="M235" s="186">
        <f t="shared" si="24"/>
        <v>0</v>
      </c>
      <c r="N235" s="184">
        <v>0</v>
      </c>
      <c r="O235" s="184">
        <f t="shared" si="25"/>
        <v>0</v>
      </c>
      <c r="P235" s="184">
        <v>0</v>
      </c>
      <c r="Q235" s="184">
        <f t="shared" si="26"/>
        <v>0</v>
      </c>
      <c r="R235" s="186" t="s">
        <v>414</v>
      </c>
      <c r="S235" s="186" t="s">
        <v>176</v>
      </c>
      <c r="T235" s="187" t="s">
        <v>176</v>
      </c>
      <c r="U235" s="162">
        <v>0.42499999999999999</v>
      </c>
      <c r="V235" s="162">
        <f t="shared" si="27"/>
        <v>1.7</v>
      </c>
      <c r="W235" s="162"/>
      <c r="X235" s="162" t="s">
        <v>177</v>
      </c>
      <c r="Y235" s="162" t="s">
        <v>178</v>
      </c>
      <c r="Z235" s="152"/>
      <c r="AA235" s="152"/>
      <c r="AB235" s="152"/>
      <c r="AC235" s="152"/>
      <c r="AD235" s="152"/>
      <c r="AE235" s="152"/>
      <c r="AF235" s="152"/>
      <c r="AG235" s="152" t="s">
        <v>406</v>
      </c>
      <c r="AH235" s="152"/>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ht="22.5" outlineLevel="1" x14ac:dyDescent="0.2">
      <c r="A236" s="181">
        <v>137</v>
      </c>
      <c r="B236" s="182" t="s">
        <v>497</v>
      </c>
      <c r="C236" s="190" t="s">
        <v>498</v>
      </c>
      <c r="D236" s="183" t="s">
        <v>272</v>
      </c>
      <c r="E236" s="184">
        <v>3</v>
      </c>
      <c r="F236" s="185"/>
      <c r="G236" s="186">
        <f t="shared" si="21"/>
        <v>0</v>
      </c>
      <c r="H236" s="185"/>
      <c r="I236" s="186">
        <f t="shared" si="22"/>
        <v>0</v>
      </c>
      <c r="J236" s="185"/>
      <c r="K236" s="186">
        <f t="shared" si="23"/>
        <v>0</v>
      </c>
      <c r="L236" s="186">
        <v>21</v>
      </c>
      <c r="M236" s="186">
        <f t="shared" si="24"/>
        <v>0</v>
      </c>
      <c r="N236" s="184">
        <v>1.2999999999999999E-4</v>
      </c>
      <c r="O236" s="184">
        <f t="shared" si="25"/>
        <v>0</v>
      </c>
      <c r="P236" s="184">
        <v>0</v>
      </c>
      <c r="Q236" s="184">
        <f t="shared" si="26"/>
        <v>0</v>
      </c>
      <c r="R236" s="186" t="s">
        <v>414</v>
      </c>
      <c r="S236" s="186" t="s">
        <v>176</v>
      </c>
      <c r="T236" s="187" t="s">
        <v>176</v>
      </c>
      <c r="U236" s="162">
        <v>8.3000000000000004E-2</v>
      </c>
      <c r="V236" s="162">
        <f t="shared" si="27"/>
        <v>0.25</v>
      </c>
      <c r="W236" s="162"/>
      <c r="X236" s="162" t="s">
        <v>177</v>
      </c>
      <c r="Y236" s="162" t="s">
        <v>178</v>
      </c>
      <c r="Z236" s="152"/>
      <c r="AA236" s="152"/>
      <c r="AB236" s="152"/>
      <c r="AC236" s="152"/>
      <c r="AD236" s="152"/>
      <c r="AE236" s="152"/>
      <c r="AF236" s="152"/>
      <c r="AG236" s="152" t="s">
        <v>406</v>
      </c>
      <c r="AH236" s="152"/>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ht="22.5" outlineLevel="1" x14ac:dyDescent="0.2">
      <c r="A237" s="181">
        <v>138</v>
      </c>
      <c r="B237" s="182" t="s">
        <v>499</v>
      </c>
      <c r="C237" s="190" t="s">
        <v>500</v>
      </c>
      <c r="D237" s="183" t="s">
        <v>272</v>
      </c>
      <c r="E237" s="184">
        <v>3</v>
      </c>
      <c r="F237" s="185"/>
      <c r="G237" s="186">
        <f t="shared" si="21"/>
        <v>0</v>
      </c>
      <c r="H237" s="185"/>
      <c r="I237" s="186">
        <f t="shared" si="22"/>
        <v>0</v>
      </c>
      <c r="J237" s="185"/>
      <c r="K237" s="186">
        <f t="shared" si="23"/>
        <v>0</v>
      </c>
      <c r="L237" s="186">
        <v>21</v>
      </c>
      <c r="M237" s="186">
        <f t="shared" si="24"/>
        <v>0</v>
      </c>
      <c r="N237" s="184">
        <v>2.1000000000000001E-4</v>
      </c>
      <c r="O237" s="184">
        <f t="shared" si="25"/>
        <v>0</v>
      </c>
      <c r="P237" s="184">
        <v>0</v>
      </c>
      <c r="Q237" s="184">
        <f t="shared" si="26"/>
        <v>0</v>
      </c>
      <c r="R237" s="186" t="s">
        <v>414</v>
      </c>
      <c r="S237" s="186" t="s">
        <v>176</v>
      </c>
      <c r="T237" s="187" t="s">
        <v>176</v>
      </c>
      <c r="U237" s="162">
        <v>0.114</v>
      </c>
      <c r="V237" s="162">
        <f t="shared" si="27"/>
        <v>0.34</v>
      </c>
      <c r="W237" s="162"/>
      <c r="X237" s="162" t="s">
        <v>177</v>
      </c>
      <c r="Y237" s="162" t="s">
        <v>178</v>
      </c>
      <c r="Z237" s="152"/>
      <c r="AA237" s="152"/>
      <c r="AB237" s="152"/>
      <c r="AC237" s="152"/>
      <c r="AD237" s="152"/>
      <c r="AE237" s="152"/>
      <c r="AF237" s="152"/>
      <c r="AG237" s="152" t="s">
        <v>406</v>
      </c>
      <c r="AH237" s="152"/>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ht="22.5" outlineLevel="1" x14ac:dyDescent="0.2">
      <c r="A238" s="181">
        <v>139</v>
      </c>
      <c r="B238" s="182" t="s">
        <v>499</v>
      </c>
      <c r="C238" s="190" t="s">
        <v>500</v>
      </c>
      <c r="D238" s="183" t="s">
        <v>272</v>
      </c>
      <c r="E238" s="184">
        <v>2</v>
      </c>
      <c r="F238" s="185"/>
      <c r="G238" s="186">
        <f t="shared" si="21"/>
        <v>0</v>
      </c>
      <c r="H238" s="185"/>
      <c r="I238" s="186">
        <f t="shared" si="22"/>
        <v>0</v>
      </c>
      <c r="J238" s="185"/>
      <c r="K238" s="186">
        <f t="shared" si="23"/>
        <v>0</v>
      </c>
      <c r="L238" s="186">
        <v>21</v>
      </c>
      <c r="M238" s="186">
        <f t="shared" si="24"/>
        <v>0</v>
      </c>
      <c r="N238" s="184">
        <v>2.1000000000000001E-4</v>
      </c>
      <c r="O238" s="184">
        <f t="shared" si="25"/>
        <v>0</v>
      </c>
      <c r="P238" s="184">
        <v>0</v>
      </c>
      <c r="Q238" s="184">
        <f t="shared" si="26"/>
        <v>0</v>
      </c>
      <c r="R238" s="186" t="s">
        <v>414</v>
      </c>
      <c r="S238" s="186" t="s">
        <v>176</v>
      </c>
      <c r="T238" s="187" t="s">
        <v>176</v>
      </c>
      <c r="U238" s="162">
        <v>0.114</v>
      </c>
      <c r="V238" s="162">
        <f t="shared" si="27"/>
        <v>0.23</v>
      </c>
      <c r="W238" s="162"/>
      <c r="X238" s="162" t="s">
        <v>177</v>
      </c>
      <c r="Y238" s="162" t="s">
        <v>178</v>
      </c>
      <c r="Z238" s="152"/>
      <c r="AA238" s="152"/>
      <c r="AB238" s="152"/>
      <c r="AC238" s="152"/>
      <c r="AD238" s="152"/>
      <c r="AE238" s="152"/>
      <c r="AF238" s="152"/>
      <c r="AG238" s="152" t="s">
        <v>194</v>
      </c>
      <c r="AH238" s="152"/>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1" x14ac:dyDescent="0.2">
      <c r="A239" s="181">
        <v>140</v>
      </c>
      <c r="B239" s="182" t="s">
        <v>501</v>
      </c>
      <c r="C239" s="190" t="s">
        <v>502</v>
      </c>
      <c r="D239" s="183" t="s">
        <v>272</v>
      </c>
      <c r="E239" s="184">
        <v>1</v>
      </c>
      <c r="F239" s="185"/>
      <c r="G239" s="186">
        <f t="shared" si="21"/>
        <v>0</v>
      </c>
      <c r="H239" s="185"/>
      <c r="I239" s="186">
        <f t="shared" si="22"/>
        <v>0</v>
      </c>
      <c r="J239" s="185"/>
      <c r="K239" s="186">
        <f t="shared" si="23"/>
        <v>0</v>
      </c>
      <c r="L239" s="186">
        <v>21</v>
      </c>
      <c r="M239" s="186">
        <f t="shared" si="24"/>
        <v>0</v>
      </c>
      <c r="N239" s="184">
        <v>1.5E-3</v>
      </c>
      <c r="O239" s="184">
        <f t="shared" si="25"/>
        <v>0</v>
      </c>
      <c r="P239" s="184">
        <v>0</v>
      </c>
      <c r="Q239" s="184">
        <f t="shared" si="26"/>
        <v>0</v>
      </c>
      <c r="R239" s="186" t="s">
        <v>414</v>
      </c>
      <c r="S239" s="186" t="s">
        <v>176</v>
      </c>
      <c r="T239" s="187" t="s">
        <v>263</v>
      </c>
      <c r="U239" s="162">
        <v>0.16500000000000001</v>
      </c>
      <c r="V239" s="162">
        <f t="shared" si="27"/>
        <v>0.17</v>
      </c>
      <c r="W239" s="162"/>
      <c r="X239" s="162" t="s">
        <v>177</v>
      </c>
      <c r="Y239" s="162" t="s">
        <v>308</v>
      </c>
      <c r="Z239" s="152"/>
      <c r="AA239" s="152"/>
      <c r="AB239" s="152"/>
      <c r="AC239" s="152"/>
      <c r="AD239" s="152"/>
      <c r="AE239" s="152"/>
      <c r="AF239" s="152"/>
      <c r="AG239" s="152" t="s">
        <v>406</v>
      </c>
      <c r="AH239" s="152"/>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ht="22.5" outlineLevel="1" x14ac:dyDescent="0.2">
      <c r="A240" s="181">
        <v>141</v>
      </c>
      <c r="B240" s="182" t="s">
        <v>503</v>
      </c>
      <c r="C240" s="190" t="s">
        <v>504</v>
      </c>
      <c r="D240" s="183" t="s">
        <v>272</v>
      </c>
      <c r="E240" s="184">
        <v>1</v>
      </c>
      <c r="F240" s="185"/>
      <c r="G240" s="186">
        <f t="shared" si="21"/>
        <v>0</v>
      </c>
      <c r="H240" s="185"/>
      <c r="I240" s="186">
        <f t="shared" si="22"/>
        <v>0</v>
      </c>
      <c r="J240" s="185"/>
      <c r="K240" s="186">
        <f t="shared" si="23"/>
        <v>0</v>
      </c>
      <c r="L240" s="186">
        <v>21</v>
      </c>
      <c r="M240" s="186">
        <f t="shared" si="24"/>
        <v>0</v>
      </c>
      <c r="N240" s="184">
        <v>4.7800000000000004E-3</v>
      </c>
      <c r="O240" s="184">
        <f t="shared" si="25"/>
        <v>0</v>
      </c>
      <c r="P240" s="184">
        <v>0</v>
      </c>
      <c r="Q240" s="184">
        <f t="shared" si="26"/>
        <v>0</v>
      </c>
      <c r="R240" s="186" t="s">
        <v>414</v>
      </c>
      <c r="S240" s="186" t="s">
        <v>176</v>
      </c>
      <c r="T240" s="187" t="s">
        <v>176</v>
      </c>
      <c r="U240" s="162">
        <v>0.39300000000000002</v>
      </c>
      <c r="V240" s="162">
        <f t="shared" si="27"/>
        <v>0.39</v>
      </c>
      <c r="W240" s="162"/>
      <c r="X240" s="162" t="s">
        <v>177</v>
      </c>
      <c r="Y240" s="162" t="s">
        <v>178</v>
      </c>
      <c r="Z240" s="152"/>
      <c r="AA240" s="152"/>
      <c r="AB240" s="152"/>
      <c r="AC240" s="152"/>
      <c r="AD240" s="152"/>
      <c r="AE240" s="152"/>
      <c r="AF240" s="152"/>
      <c r="AG240" s="152" t="s">
        <v>406</v>
      </c>
      <c r="AH240" s="152"/>
      <c r="AI240" s="152"/>
      <c r="AJ240" s="152"/>
      <c r="AK240" s="152"/>
      <c r="AL240" s="152"/>
      <c r="AM240" s="152"/>
      <c r="AN240" s="152"/>
      <c r="AO240" s="152"/>
      <c r="AP240" s="152"/>
      <c r="AQ240" s="152"/>
      <c r="AR240" s="152"/>
      <c r="AS240" s="152"/>
      <c r="AT240" s="152"/>
      <c r="AU240" s="152"/>
      <c r="AV240" s="152"/>
      <c r="AW240" s="152"/>
      <c r="AX240" s="152"/>
      <c r="AY240" s="152"/>
      <c r="AZ240" s="152"/>
      <c r="BA240" s="152"/>
      <c r="BB240" s="152"/>
      <c r="BC240" s="152"/>
      <c r="BD240" s="152"/>
      <c r="BE240" s="152"/>
      <c r="BF240" s="152"/>
      <c r="BG240" s="152"/>
      <c r="BH240" s="152"/>
    </row>
    <row r="241" spans="1:60" outlineLevel="1" x14ac:dyDescent="0.2">
      <c r="A241" s="181">
        <v>142</v>
      </c>
      <c r="B241" s="182" t="s">
        <v>505</v>
      </c>
      <c r="C241" s="190" t="s">
        <v>506</v>
      </c>
      <c r="D241" s="183" t="s">
        <v>217</v>
      </c>
      <c r="E241" s="184">
        <v>54</v>
      </c>
      <c r="F241" s="185"/>
      <c r="G241" s="186">
        <f t="shared" si="21"/>
        <v>0</v>
      </c>
      <c r="H241" s="185"/>
      <c r="I241" s="186">
        <f t="shared" si="22"/>
        <v>0</v>
      </c>
      <c r="J241" s="185"/>
      <c r="K241" s="186">
        <f t="shared" si="23"/>
        <v>0</v>
      </c>
      <c r="L241" s="186">
        <v>21</v>
      </c>
      <c r="M241" s="186">
        <f t="shared" si="24"/>
        <v>0</v>
      </c>
      <c r="N241" s="184">
        <v>1.8000000000000001E-4</v>
      </c>
      <c r="O241" s="184">
        <f t="shared" si="25"/>
        <v>0.01</v>
      </c>
      <c r="P241" s="184">
        <v>0</v>
      </c>
      <c r="Q241" s="184">
        <f t="shared" si="26"/>
        <v>0</v>
      </c>
      <c r="R241" s="186" t="s">
        <v>414</v>
      </c>
      <c r="S241" s="186" t="s">
        <v>176</v>
      </c>
      <c r="T241" s="187" t="s">
        <v>176</v>
      </c>
      <c r="U241" s="162">
        <v>6.7000000000000004E-2</v>
      </c>
      <c r="V241" s="162">
        <f t="shared" si="27"/>
        <v>3.62</v>
      </c>
      <c r="W241" s="162"/>
      <c r="X241" s="162" t="s">
        <v>177</v>
      </c>
      <c r="Y241" s="162" t="s">
        <v>178</v>
      </c>
      <c r="Z241" s="152"/>
      <c r="AA241" s="152"/>
      <c r="AB241" s="152"/>
      <c r="AC241" s="152"/>
      <c r="AD241" s="152"/>
      <c r="AE241" s="152"/>
      <c r="AF241" s="152"/>
      <c r="AG241" s="152" t="s">
        <v>406</v>
      </c>
      <c r="AH241" s="152"/>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1" x14ac:dyDescent="0.2">
      <c r="A242" s="181">
        <v>143</v>
      </c>
      <c r="B242" s="182" t="s">
        <v>507</v>
      </c>
      <c r="C242" s="190" t="s">
        <v>508</v>
      </c>
      <c r="D242" s="183" t="s">
        <v>217</v>
      </c>
      <c r="E242" s="184">
        <v>54</v>
      </c>
      <c r="F242" s="185"/>
      <c r="G242" s="186">
        <f t="shared" si="21"/>
        <v>0</v>
      </c>
      <c r="H242" s="185"/>
      <c r="I242" s="186">
        <f t="shared" si="22"/>
        <v>0</v>
      </c>
      <c r="J242" s="185"/>
      <c r="K242" s="186">
        <f t="shared" si="23"/>
        <v>0</v>
      </c>
      <c r="L242" s="186">
        <v>21</v>
      </c>
      <c r="M242" s="186">
        <f t="shared" si="24"/>
        <v>0</v>
      </c>
      <c r="N242" s="184">
        <v>1.0000000000000001E-5</v>
      </c>
      <c r="O242" s="184">
        <f t="shared" si="25"/>
        <v>0</v>
      </c>
      <c r="P242" s="184">
        <v>0</v>
      </c>
      <c r="Q242" s="184">
        <f t="shared" si="26"/>
        <v>0</v>
      </c>
      <c r="R242" s="186" t="s">
        <v>414</v>
      </c>
      <c r="S242" s="186" t="s">
        <v>176</v>
      </c>
      <c r="T242" s="187" t="s">
        <v>176</v>
      </c>
      <c r="U242" s="162">
        <v>6.2E-2</v>
      </c>
      <c r="V242" s="162">
        <f t="shared" si="27"/>
        <v>3.35</v>
      </c>
      <c r="W242" s="162"/>
      <c r="X242" s="162" t="s">
        <v>177</v>
      </c>
      <c r="Y242" s="162" t="s">
        <v>178</v>
      </c>
      <c r="Z242" s="152"/>
      <c r="AA242" s="152"/>
      <c r="AB242" s="152"/>
      <c r="AC242" s="152"/>
      <c r="AD242" s="152"/>
      <c r="AE242" s="152"/>
      <c r="AF242" s="152"/>
      <c r="AG242" s="152" t="s">
        <v>406</v>
      </c>
      <c r="AH242" s="152"/>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1" x14ac:dyDescent="0.2">
      <c r="A243" s="181">
        <v>144</v>
      </c>
      <c r="B243" s="182" t="s">
        <v>509</v>
      </c>
      <c r="C243" s="190" t="s">
        <v>510</v>
      </c>
      <c r="D243" s="183" t="s">
        <v>386</v>
      </c>
      <c r="E243" s="184">
        <v>20</v>
      </c>
      <c r="F243" s="185"/>
      <c r="G243" s="186">
        <f t="shared" si="21"/>
        <v>0</v>
      </c>
      <c r="H243" s="185"/>
      <c r="I243" s="186">
        <f t="shared" si="22"/>
        <v>0</v>
      </c>
      <c r="J243" s="185"/>
      <c r="K243" s="186">
        <f t="shared" si="23"/>
        <v>0</v>
      </c>
      <c r="L243" s="186">
        <v>21</v>
      </c>
      <c r="M243" s="186">
        <f t="shared" si="24"/>
        <v>0</v>
      </c>
      <c r="N243" s="184">
        <v>0</v>
      </c>
      <c r="O243" s="184">
        <f t="shared" si="25"/>
        <v>0</v>
      </c>
      <c r="P243" s="184">
        <v>0</v>
      </c>
      <c r="Q243" s="184">
        <f t="shared" si="26"/>
        <v>0</v>
      </c>
      <c r="R243" s="186"/>
      <c r="S243" s="186" t="s">
        <v>262</v>
      </c>
      <c r="T243" s="187" t="s">
        <v>263</v>
      </c>
      <c r="U243" s="162">
        <v>0</v>
      </c>
      <c r="V243" s="162">
        <f t="shared" si="27"/>
        <v>0</v>
      </c>
      <c r="W243" s="162"/>
      <c r="X243" s="162" t="s">
        <v>264</v>
      </c>
      <c r="Y243" s="162" t="s">
        <v>308</v>
      </c>
      <c r="Z243" s="152"/>
      <c r="AA243" s="152"/>
      <c r="AB243" s="152"/>
      <c r="AC243" s="152"/>
      <c r="AD243" s="152"/>
      <c r="AE243" s="152"/>
      <c r="AF243" s="152"/>
      <c r="AG243" s="152" t="s">
        <v>265</v>
      </c>
      <c r="AH243" s="152"/>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outlineLevel="1" x14ac:dyDescent="0.2">
      <c r="A244" s="181">
        <v>145</v>
      </c>
      <c r="B244" s="182" t="s">
        <v>511</v>
      </c>
      <c r="C244" s="190" t="s">
        <v>512</v>
      </c>
      <c r="D244" s="183" t="s">
        <v>386</v>
      </c>
      <c r="E244" s="184">
        <v>30</v>
      </c>
      <c r="F244" s="185"/>
      <c r="G244" s="186">
        <f t="shared" si="21"/>
        <v>0</v>
      </c>
      <c r="H244" s="185"/>
      <c r="I244" s="186">
        <f t="shared" si="22"/>
        <v>0</v>
      </c>
      <c r="J244" s="185"/>
      <c r="K244" s="186">
        <f t="shared" si="23"/>
        <v>0</v>
      </c>
      <c r="L244" s="186">
        <v>21</v>
      </c>
      <c r="M244" s="186">
        <f t="shared" si="24"/>
        <v>0</v>
      </c>
      <c r="N244" s="184">
        <v>0</v>
      </c>
      <c r="O244" s="184">
        <f t="shared" si="25"/>
        <v>0</v>
      </c>
      <c r="P244" s="184">
        <v>0</v>
      </c>
      <c r="Q244" s="184">
        <f t="shared" si="26"/>
        <v>0</v>
      </c>
      <c r="R244" s="186"/>
      <c r="S244" s="186" t="s">
        <v>262</v>
      </c>
      <c r="T244" s="187" t="s">
        <v>263</v>
      </c>
      <c r="U244" s="162">
        <v>0</v>
      </c>
      <c r="V244" s="162">
        <f t="shared" si="27"/>
        <v>0</v>
      </c>
      <c r="W244" s="162"/>
      <c r="X244" s="162" t="s">
        <v>264</v>
      </c>
      <c r="Y244" s="162" t="s">
        <v>308</v>
      </c>
      <c r="Z244" s="152"/>
      <c r="AA244" s="152"/>
      <c r="AB244" s="152"/>
      <c r="AC244" s="152"/>
      <c r="AD244" s="152"/>
      <c r="AE244" s="152"/>
      <c r="AF244" s="152"/>
      <c r="AG244" s="152" t="s">
        <v>265</v>
      </c>
      <c r="AH244" s="152"/>
      <c r="AI244" s="152"/>
      <c r="AJ244" s="152"/>
      <c r="AK244" s="152"/>
      <c r="AL244" s="152"/>
      <c r="AM244" s="152"/>
      <c r="AN244" s="152"/>
      <c r="AO244" s="152"/>
      <c r="AP244" s="152"/>
      <c r="AQ244" s="152"/>
      <c r="AR244" s="152"/>
      <c r="AS244" s="152"/>
      <c r="AT244" s="152"/>
      <c r="AU244" s="152"/>
      <c r="AV244" s="152"/>
      <c r="AW244" s="152"/>
      <c r="AX244" s="152"/>
      <c r="AY244" s="152"/>
      <c r="AZ244" s="152"/>
      <c r="BA244" s="152"/>
      <c r="BB244" s="152"/>
      <c r="BC244" s="152"/>
      <c r="BD244" s="152"/>
      <c r="BE244" s="152"/>
      <c r="BF244" s="152"/>
      <c r="BG244" s="152"/>
      <c r="BH244" s="152"/>
    </row>
    <row r="245" spans="1:60" outlineLevel="1" x14ac:dyDescent="0.2">
      <c r="A245" s="181">
        <v>146</v>
      </c>
      <c r="B245" s="182" t="s">
        <v>513</v>
      </c>
      <c r="C245" s="190" t="s">
        <v>514</v>
      </c>
      <c r="D245" s="183" t="s">
        <v>386</v>
      </c>
      <c r="E245" s="184">
        <v>20</v>
      </c>
      <c r="F245" s="185"/>
      <c r="G245" s="186">
        <f t="shared" si="21"/>
        <v>0</v>
      </c>
      <c r="H245" s="185"/>
      <c r="I245" s="186">
        <f t="shared" si="22"/>
        <v>0</v>
      </c>
      <c r="J245" s="185"/>
      <c r="K245" s="186">
        <f t="shared" si="23"/>
        <v>0</v>
      </c>
      <c r="L245" s="186">
        <v>21</v>
      </c>
      <c r="M245" s="186">
        <f t="shared" si="24"/>
        <v>0</v>
      </c>
      <c r="N245" s="184">
        <v>0</v>
      </c>
      <c r="O245" s="184">
        <f t="shared" si="25"/>
        <v>0</v>
      </c>
      <c r="P245" s="184">
        <v>0</v>
      </c>
      <c r="Q245" s="184">
        <f t="shared" si="26"/>
        <v>0</v>
      </c>
      <c r="R245" s="186"/>
      <c r="S245" s="186" t="s">
        <v>262</v>
      </c>
      <c r="T245" s="187" t="s">
        <v>263</v>
      </c>
      <c r="U245" s="162">
        <v>0</v>
      </c>
      <c r="V245" s="162">
        <f t="shared" si="27"/>
        <v>0</v>
      </c>
      <c r="W245" s="162"/>
      <c r="X245" s="162" t="s">
        <v>264</v>
      </c>
      <c r="Y245" s="162" t="s">
        <v>308</v>
      </c>
      <c r="Z245" s="152"/>
      <c r="AA245" s="152"/>
      <c r="AB245" s="152"/>
      <c r="AC245" s="152"/>
      <c r="AD245" s="152"/>
      <c r="AE245" s="152"/>
      <c r="AF245" s="152"/>
      <c r="AG245" s="152" t="s">
        <v>265</v>
      </c>
      <c r="AH245" s="152"/>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outlineLevel="1" x14ac:dyDescent="0.2">
      <c r="A246" s="181">
        <v>147</v>
      </c>
      <c r="B246" s="182" t="s">
        <v>515</v>
      </c>
      <c r="C246" s="190" t="s">
        <v>516</v>
      </c>
      <c r="D246" s="183" t="s">
        <v>386</v>
      </c>
      <c r="E246" s="184">
        <v>20</v>
      </c>
      <c r="F246" s="185"/>
      <c r="G246" s="186">
        <f t="shared" si="21"/>
        <v>0</v>
      </c>
      <c r="H246" s="185"/>
      <c r="I246" s="186">
        <f t="shared" si="22"/>
        <v>0</v>
      </c>
      <c r="J246" s="185"/>
      <c r="K246" s="186">
        <f t="shared" si="23"/>
        <v>0</v>
      </c>
      <c r="L246" s="186">
        <v>21</v>
      </c>
      <c r="M246" s="186">
        <f t="shared" si="24"/>
        <v>0</v>
      </c>
      <c r="N246" s="184">
        <v>0</v>
      </c>
      <c r="O246" s="184">
        <f t="shared" si="25"/>
        <v>0</v>
      </c>
      <c r="P246" s="184">
        <v>0</v>
      </c>
      <c r="Q246" s="184">
        <f t="shared" si="26"/>
        <v>0</v>
      </c>
      <c r="R246" s="186"/>
      <c r="S246" s="186" t="s">
        <v>262</v>
      </c>
      <c r="T246" s="187" t="s">
        <v>263</v>
      </c>
      <c r="U246" s="162">
        <v>0</v>
      </c>
      <c r="V246" s="162">
        <f t="shared" si="27"/>
        <v>0</v>
      </c>
      <c r="W246" s="162"/>
      <c r="X246" s="162" t="s">
        <v>264</v>
      </c>
      <c r="Y246" s="162" t="s">
        <v>308</v>
      </c>
      <c r="Z246" s="152"/>
      <c r="AA246" s="152"/>
      <c r="AB246" s="152"/>
      <c r="AC246" s="152"/>
      <c r="AD246" s="152"/>
      <c r="AE246" s="152"/>
      <c r="AF246" s="152"/>
      <c r="AG246" s="152" t="s">
        <v>265</v>
      </c>
      <c r="AH246" s="152"/>
      <c r="AI246" s="152"/>
      <c r="AJ246" s="152"/>
      <c r="AK246" s="152"/>
      <c r="AL246" s="152"/>
      <c r="AM246" s="152"/>
      <c r="AN246" s="152"/>
      <c r="AO246" s="152"/>
      <c r="AP246" s="152"/>
      <c r="AQ246" s="152"/>
      <c r="AR246" s="152"/>
      <c r="AS246" s="152"/>
      <c r="AT246" s="152"/>
      <c r="AU246" s="152"/>
      <c r="AV246" s="152"/>
      <c r="AW246" s="152"/>
      <c r="AX246" s="152"/>
      <c r="AY246" s="152"/>
      <c r="AZ246" s="152"/>
      <c r="BA246" s="152"/>
      <c r="BB246" s="152"/>
      <c r="BC246" s="152"/>
      <c r="BD246" s="152"/>
      <c r="BE246" s="152"/>
      <c r="BF246" s="152"/>
      <c r="BG246" s="152"/>
      <c r="BH246" s="152"/>
    </row>
    <row r="247" spans="1:60" outlineLevel="1" x14ac:dyDescent="0.2">
      <c r="A247" s="173">
        <v>148</v>
      </c>
      <c r="B247" s="174" t="s">
        <v>517</v>
      </c>
      <c r="C247" s="189" t="s">
        <v>518</v>
      </c>
      <c r="D247" s="175" t="s">
        <v>192</v>
      </c>
      <c r="E247" s="176">
        <v>8.4099999999999994E-2</v>
      </c>
      <c r="F247" s="177"/>
      <c r="G247" s="178">
        <f t="shared" si="21"/>
        <v>0</v>
      </c>
      <c r="H247" s="177"/>
      <c r="I247" s="178">
        <f t="shared" si="22"/>
        <v>0</v>
      </c>
      <c r="J247" s="177"/>
      <c r="K247" s="178">
        <f t="shared" si="23"/>
        <v>0</v>
      </c>
      <c r="L247" s="178">
        <v>21</v>
      </c>
      <c r="M247" s="178">
        <f t="shared" si="24"/>
        <v>0</v>
      </c>
      <c r="N247" s="176">
        <v>0</v>
      </c>
      <c r="O247" s="176">
        <f t="shared" si="25"/>
        <v>0</v>
      </c>
      <c r="P247" s="176">
        <v>0</v>
      </c>
      <c r="Q247" s="176">
        <f t="shared" si="26"/>
        <v>0</v>
      </c>
      <c r="R247" s="178" t="s">
        <v>414</v>
      </c>
      <c r="S247" s="178" t="s">
        <v>176</v>
      </c>
      <c r="T247" s="179" t="s">
        <v>176</v>
      </c>
      <c r="U247" s="162">
        <v>1.3740000000000001</v>
      </c>
      <c r="V247" s="162">
        <f t="shared" si="27"/>
        <v>0.12</v>
      </c>
      <c r="W247" s="162"/>
      <c r="X247" s="162" t="s">
        <v>396</v>
      </c>
      <c r="Y247" s="162" t="s">
        <v>178</v>
      </c>
      <c r="Z247" s="152"/>
      <c r="AA247" s="152"/>
      <c r="AB247" s="152"/>
      <c r="AC247" s="152"/>
      <c r="AD247" s="152"/>
      <c r="AE247" s="152"/>
      <c r="AF247" s="152"/>
      <c r="AG247" s="152" t="s">
        <v>397</v>
      </c>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2" x14ac:dyDescent="0.2">
      <c r="A248" s="159"/>
      <c r="B248" s="160"/>
      <c r="C248" s="251" t="s">
        <v>519</v>
      </c>
      <c r="D248" s="252"/>
      <c r="E248" s="252"/>
      <c r="F248" s="252"/>
      <c r="G248" s="252"/>
      <c r="H248" s="162"/>
      <c r="I248" s="162"/>
      <c r="J248" s="162"/>
      <c r="K248" s="162"/>
      <c r="L248" s="162"/>
      <c r="M248" s="162"/>
      <c r="N248" s="161"/>
      <c r="O248" s="161"/>
      <c r="P248" s="161"/>
      <c r="Q248" s="161"/>
      <c r="R248" s="162"/>
      <c r="S248" s="162"/>
      <c r="T248" s="162"/>
      <c r="U248" s="162"/>
      <c r="V248" s="162"/>
      <c r="W248" s="162"/>
      <c r="X248" s="162"/>
      <c r="Y248" s="162"/>
      <c r="Z248" s="152"/>
      <c r="AA248" s="152"/>
      <c r="AB248" s="152"/>
      <c r="AC248" s="152"/>
      <c r="AD248" s="152"/>
      <c r="AE248" s="152"/>
      <c r="AF248" s="152"/>
      <c r="AG248" s="152" t="s">
        <v>181</v>
      </c>
      <c r="AH248" s="152"/>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x14ac:dyDescent="0.2">
      <c r="A249" s="166" t="s">
        <v>170</v>
      </c>
      <c r="B249" s="167" t="s">
        <v>95</v>
      </c>
      <c r="C249" s="188" t="s">
        <v>96</v>
      </c>
      <c r="D249" s="168"/>
      <c r="E249" s="169"/>
      <c r="F249" s="170"/>
      <c r="G249" s="170">
        <f>SUMIF(AG250:AG271,"&lt;&gt;NOR",G250:G271)</f>
        <v>0</v>
      </c>
      <c r="H249" s="170"/>
      <c r="I249" s="170">
        <f>SUM(I250:I271)</f>
        <v>0</v>
      </c>
      <c r="J249" s="170"/>
      <c r="K249" s="170">
        <f>SUM(K250:K271)</f>
        <v>0</v>
      </c>
      <c r="L249" s="170"/>
      <c r="M249" s="170">
        <f>SUM(M250:M271)</f>
        <v>0</v>
      </c>
      <c r="N249" s="169"/>
      <c r="O249" s="169">
        <f>SUM(O250:O271)</f>
        <v>0.05</v>
      </c>
      <c r="P249" s="169"/>
      <c r="Q249" s="169">
        <f>SUM(Q250:Q271)</f>
        <v>0</v>
      </c>
      <c r="R249" s="170"/>
      <c r="S249" s="170"/>
      <c r="T249" s="171"/>
      <c r="U249" s="165"/>
      <c r="V249" s="165">
        <f>SUM(V250:V271)</f>
        <v>68.100000000000009</v>
      </c>
      <c r="W249" s="165"/>
      <c r="X249" s="165"/>
      <c r="Y249" s="165"/>
      <c r="AG249" t="s">
        <v>171</v>
      </c>
    </row>
    <row r="250" spans="1:60" ht="22.5" outlineLevel="1" x14ac:dyDescent="0.2">
      <c r="A250" s="173">
        <v>149</v>
      </c>
      <c r="B250" s="174" t="s">
        <v>466</v>
      </c>
      <c r="C250" s="189" t="s">
        <v>467</v>
      </c>
      <c r="D250" s="175" t="s">
        <v>217</v>
      </c>
      <c r="E250" s="176">
        <v>18</v>
      </c>
      <c r="F250" s="177"/>
      <c r="G250" s="178">
        <f>ROUND(E250*F250,2)</f>
        <v>0</v>
      </c>
      <c r="H250" s="177"/>
      <c r="I250" s="178">
        <f>ROUND(E250*H250,2)</f>
        <v>0</v>
      </c>
      <c r="J250" s="177"/>
      <c r="K250" s="178">
        <f>ROUND(E250*J250,2)</f>
        <v>0</v>
      </c>
      <c r="L250" s="178">
        <v>21</v>
      </c>
      <c r="M250" s="178">
        <f>G250*(1+L250/100)</f>
        <v>0</v>
      </c>
      <c r="N250" s="176">
        <v>4.6000000000000001E-4</v>
      </c>
      <c r="O250" s="176">
        <f>ROUND(E250*N250,2)</f>
        <v>0.01</v>
      </c>
      <c r="P250" s="176">
        <v>0</v>
      </c>
      <c r="Q250" s="176">
        <f>ROUND(E250*P250,2)</f>
        <v>0</v>
      </c>
      <c r="R250" s="178" t="s">
        <v>414</v>
      </c>
      <c r="S250" s="178" t="s">
        <v>176</v>
      </c>
      <c r="T250" s="179" t="s">
        <v>176</v>
      </c>
      <c r="U250" s="162">
        <v>0.52200000000000002</v>
      </c>
      <c r="V250" s="162">
        <f>ROUND(E250*U250,2)</f>
        <v>9.4</v>
      </c>
      <c r="W250" s="162"/>
      <c r="X250" s="162" t="s">
        <v>177</v>
      </c>
      <c r="Y250" s="162" t="s">
        <v>178</v>
      </c>
      <c r="Z250" s="152"/>
      <c r="AA250" s="152"/>
      <c r="AB250" s="152"/>
      <c r="AC250" s="152"/>
      <c r="AD250" s="152"/>
      <c r="AE250" s="152"/>
      <c r="AF250" s="152"/>
      <c r="AG250" s="152" t="s">
        <v>406</v>
      </c>
      <c r="AH250" s="152"/>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2" x14ac:dyDescent="0.2">
      <c r="A251" s="159"/>
      <c r="B251" s="160"/>
      <c r="C251" s="251" t="s">
        <v>468</v>
      </c>
      <c r="D251" s="252"/>
      <c r="E251" s="252"/>
      <c r="F251" s="252"/>
      <c r="G251" s="252"/>
      <c r="H251" s="162"/>
      <c r="I251" s="162"/>
      <c r="J251" s="162"/>
      <c r="K251" s="162"/>
      <c r="L251" s="162"/>
      <c r="M251" s="162"/>
      <c r="N251" s="161"/>
      <c r="O251" s="161"/>
      <c r="P251" s="161"/>
      <c r="Q251" s="161"/>
      <c r="R251" s="162"/>
      <c r="S251" s="162"/>
      <c r="T251" s="162"/>
      <c r="U251" s="162"/>
      <c r="V251" s="162"/>
      <c r="W251" s="162"/>
      <c r="X251" s="162"/>
      <c r="Y251" s="162"/>
      <c r="Z251" s="152"/>
      <c r="AA251" s="152"/>
      <c r="AB251" s="152"/>
      <c r="AC251" s="152"/>
      <c r="AD251" s="152"/>
      <c r="AE251" s="152"/>
      <c r="AF251" s="152"/>
      <c r="AG251" s="152" t="s">
        <v>181</v>
      </c>
      <c r="AH251" s="152"/>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ht="22.5" outlineLevel="1" x14ac:dyDescent="0.2">
      <c r="A252" s="173">
        <v>150</v>
      </c>
      <c r="B252" s="174" t="s">
        <v>469</v>
      </c>
      <c r="C252" s="189" t="s">
        <v>470</v>
      </c>
      <c r="D252" s="175" t="s">
        <v>217</v>
      </c>
      <c r="E252" s="176">
        <v>8</v>
      </c>
      <c r="F252" s="177"/>
      <c r="G252" s="178">
        <f>ROUND(E252*F252,2)</f>
        <v>0</v>
      </c>
      <c r="H252" s="177"/>
      <c r="I252" s="178">
        <f>ROUND(E252*H252,2)</f>
        <v>0</v>
      </c>
      <c r="J252" s="177"/>
      <c r="K252" s="178">
        <f>ROUND(E252*J252,2)</f>
        <v>0</v>
      </c>
      <c r="L252" s="178">
        <v>21</v>
      </c>
      <c r="M252" s="178">
        <f>G252*(1+L252/100)</f>
        <v>0</v>
      </c>
      <c r="N252" s="176">
        <v>5.8E-4</v>
      </c>
      <c r="O252" s="176">
        <f>ROUND(E252*N252,2)</f>
        <v>0</v>
      </c>
      <c r="P252" s="176">
        <v>0</v>
      </c>
      <c r="Q252" s="176">
        <f>ROUND(E252*P252,2)</f>
        <v>0</v>
      </c>
      <c r="R252" s="178" t="s">
        <v>414</v>
      </c>
      <c r="S252" s="178" t="s">
        <v>176</v>
      </c>
      <c r="T252" s="179" t="s">
        <v>176</v>
      </c>
      <c r="U252" s="162">
        <v>0.6159</v>
      </c>
      <c r="V252" s="162">
        <f>ROUND(E252*U252,2)</f>
        <v>4.93</v>
      </c>
      <c r="W252" s="162"/>
      <c r="X252" s="162" t="s">
        <v>177</v>
      </c>
      <c r="Y252" s="162" t="s">
        <v>178</v>
      </c>
      <c r="Z252" s="152"/>
      <c r="AA252" s="152"/>
      <c r="AB252" s="152"/>
      <c r="AC252" s="152"/>
      <c r="AD252" s="152"/>
      <c r="AE252" s="152"/>
      <c r="AF252" s="152"/>
      <c r="AG252" s="152" t="s">
        <v>406</v>
      </c>
      <c r="AH252" s="152"/>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2" x14ac:dyDescent="0.2">
      <c r="A253" s="159"/>
      <c r="B253" s="160"/>
      <c r="C253" s="251" t="s">
        <v>468</v>
      </c>
      <c r="D253" s="252"/>
      <c r="E253" s="252"/>
      <c r="F253" s="252"/>
      <c r="G253" s="252"/>
      <c r="H253" s="162"/>
      <c r="I253" s="162"/>
      <c r="J253" s="162"/>
      <c r="K253" s="162"/>
      <c r="L253" s="162"/>
      <c r="M253" s="162"/>
      <c r="N253" s="161"/>
      <c r="O253" s="161"/>
      <c r="P253" s="161"/>
      <c r="Q253" s="161"/>
      <c r="R253" s="162"/>
      <c r="S253" s="162"/>
      <c r="T253" s="162"/>
      <c r="U253" s="162"/>
      <c r="V253" s="162"/>
      <c r="W253" s="162"/>
      <c r="X253" s="162"/>
      <c r="Y253" s="162"/>
      <c r="Z253" s="152"/>
      <c r="AA253" s="152"/>
      <c r="AB253" s="152"/>
      <c r="AC253" s="152"/>
      <c r="AD253" s="152"/>
      <c r="AE253" s="152"/>
      <c r="AF253" s="152"/>
      <c r="AG253" s="152" t="s">
        <v>181</v>
      </c>
      <c r="AH253" s="152"/>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ht="22.5" outlineLevel="1" x14ac:dyDescent="0.2">
      <c r="A254" s="173">
        <v>151</v>
      </c>
      <c r="B254" s="174" t="s">
        <v>471</v>
      </c>
      <c r="C254" s="189" t="s">
        <v>472</v>
      </c>
      <c r="D254" s="175" t="s">
        <v>217</v>
      </c>
      <c r="E254" s="176">
        <v>18</v>
      </c>
      <c r="F254" s="177"/>
      <c r="G254" s="178">
        <f>ROUND(E254*F254,2)</f>
        <v>0</v>
      </c>
      <c r="H254" s="177"/>
      <c r="I254" s="178">
        <f>ROUND(E254*H254,2)</f>
        <v>0</v>
      </c>
      <c r="J254" s="177"/>
      <c r="K254" s="178">
        <f>ROUND(E254*J254,2)</f>
        <v>0</v>
      </c>
      <c r="L254" s="178">
        <v>21</v>
      </c>
      <c r="M254" s="178">
        <f>G254*(1+L254/100)</f>
        <v>0</v>
      </c>
      <c r="N254" s="176">
        <v>7.3999999999999999E-4</v>
      </c>
      <c r="O254" s="176">
        <f>ROUND(E254*N254,2)</f>
        <v>0.01</v>
      </c>
      <c r="P254" s="176">
        <v>0</v>
      </c>
      <c r="Q254" s="176">
        <f>ROUND(E254*P254,2)</f>
        <v>0</v>
      </c>
      <c r="R254" s="178" t="s">
        <v>414</v>
      </c>
      <c r="S254" s="178" t="s">
        <v>176</v>
      </c>
      <c r="T254" s="179" t="s">
        <v>176</v>
      </c>
      <c r="U254" s="162">
        <v>0.68279999999999996</v>
      </c>
      <c r="V254" s="162">
        <f>ROUND(E254*U254,2)</f>
        <v>12.29</v>
      </c>
      <c r="W254" s="162"/>
      <c r="X254" s="162" t="s">
        <v>177</v>
      </c>
      <c r="Y254" s="162" t="s">
        <v>178</v>
      </c>
      <c r="Z254" s="152"/>
      <c r="AA254" s="152"/>
      <c r="AB254" s="152"/>
      <c r="AC254" s="152"/>
      <c r="AD254" s="152"/>
      <c r="AE254" s="152"/>
      <c r="AF254" s="152"/>
      <c r="AG254" s="152" t="s">
        <v>406</v>
      </c>
      <c r="AH254" s="152"/>
      <c r="AI254" s="152"/>
      <c r="AJ254" s="152"/>
      <c r="AK254" s="152"/>
      <c r="AL254" s="152"/>
      <c r="AM254" s="152"/>
      <c r="AN254" s="152"/>
      <c r="AO254" s="152"/>
      <c r="AP254" s="152"/>
      <c r="AQ254" s="152"/>
      <c r="AR254" s="152"/>
      <c r="AS254" s="152"/>
      <c r="AT254" s="152"/>
      <c r="AU254" s="152"/>
      <c r="AV254" s="152"/>
      <c r="AW254" s="152"/>
      <c r="AX254" s="152"/>
      <c r="AY254" s="152"/>
      <c r="AZ254" s="152"/>
      <c r="BA254" s="152"/>
      <c r="BB254" s="152"/>
      <c r="BC254" s="152"/>
      <c r="BD254" s="152"/>
      <c r="BE254" s="152"/>
      <c r="BF254" s="152"/>
      <c r="BG254" s="152"/>
      <c r="BH254" s="152"/>
    </row>
    <row r="255" spans="1:60" outlineLevel="2" x14ac:dyDescent="0.2">
      <c r="A255" s="159"/>
      <c r="B255" s="160"/>
      <c r="C255" s="251" t="s">
        <v>468</v>
      </c>
      <c r="D255" s="252"/>
      <c r="E255" s="252"/>
      <c r="F255" s="252"/>
      <c r="G255" s="252"/>
      <c r="H255" s="162"/>
      <c r="I255" s="162"/>
      <c r="J255" s="162"/>
      <c r="K255" s="162"/>
      <c r="L255" s="162"/>
      <c r="M255" s="162"/>
      <c r="N255" s="161"/>
      <c r="O255" s="161"/>
      <c r="P255" s="161"/>
      <c r="Q255" s="161"/>
      <c r="R255" s="162"/>
      <c r="S255" s="162"/>
      <c r="T255" s="162"/>
      <c r="U255" s="162"/>
      <c r="V255" s="162"/>
      <c r="W255" s="162"/>
      <c r="X255" s="162"/>
      <c r="Y255" s="162"/>
      <c r="Z255" s="152"/>
      <c r="AA255" s="152"/>
      <c r="AB255" s="152"/>
      <c r="AC255" s="152"/>
      <c r="AD255" s="152"/>
      <c r="AE255" s="152"/>
      <c r="AF255" s="152"/>
      <c r="AG255" s="152" t="s">
        <v>181</v>
      </c>
      <c r="AH255" s="152"/>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ht="22.5" outlineLevel="1" x14ac:dyDescent="0.2">
      <c r="A256" s="173">
        <v>152</v>
      </c>
      <c r="B256" s="174" t="s">
        <v>473</v>
      </c>
      <c r="C256" s="189" t="s">
        <v>474</v>
      </c>
      <c r="D256" s="175" t="s">
        <v>217</v>
      </c>
      <c r="E256" s="176">
        <v>12</v>
      </c>
      <c r="F256" s="177"/>
      <c r="G256" s="178">
        <f>ROUND(E256*F256,2)</f>
        <v>0</v>
      </c>
      <c r="H256" s="177"/>
      <c r="I256" s="178">
        <f>ROUND(E256*H256,2)</f>
        <v>0</v>
      </c>
      <c r="J256" s="177"/>
      <c r="K256" s="178">
        <f>ROUND(E256*J256,2)</f>
        <v>0</v>
      </c>
      <c r="L256" s="178">
        <v>21</v>
      </c>
      <c r="M256" s="178">
        <f>G256*(1+L256/100)</f>
        <v>0</v>
      </c>
      <c r="N256" s="176">
        <v>1.1100000000000001E-3</v>
      </c>
      <c r="O256" s="176">
        <f>ROUND(E256*N256,2)</f>
        <v>0.01</v>
      </c>
      <c r="P256" s="176">
        <v>0</v>
      </c>
      <c r="Q256" s="176">
        <f>ROUND(E256*P256,2)</f>
        <v>0</v>
      </c>
      <c r="R256" s="178" t="s">
        <v>414</v>
      </c>
      <c r="S256" s="178" t="s">
        <v>176</v>
      </c>
      <c r="T256" s="179" t="s">
        <v>176</v>
      </c>
      <c r="U256" s="162">
        <v>0.75470000000000004</v>
      </c>
      <c r="V256" s="162">
        <f>ROUND(E256*U256,2)</f>
        <v>9.06</v>
      </c>
      <c r="W256" s="162"/>
      <c r="X256" s="162" t="s">
        <v>177</v>
      </c>
      <c r="Y256" s="162" t="s">
        <v>178</v>
      </c>
      <c r="Z256" s="152"/>
      <c r="AA256" s="152"/>
      <c r="AB256" s="152"/>
      <c r="AC256" s="152"/>
      <c r="AD256" s="152"/>
      <c r="AE256" s="152"/>
      <c r="AF256" s="152"/>
      <c r="AG256" s="152" t="s">
        <v>406</v>
      </c>
      <c r="AH256" s="152"/>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2" x14ac:dyDescent="0.2">
      <c r="A257" s="159"/>
      <c r="B257" s="160"/>
      <c r="C257" s="251" t="s">
        <v>468</v>
      </c>
      <c r="D257" s="252"/>
      <c r="E257" s="252"/>
      <c r="F257" s="252"/>
      <c r="G257" s="252"/>
      <c r="H257" s="162"/>
      <c r="I257" s="162"/>
      <c r="J257" s="162"/>
      <c r="K257" s="162"/>
      <c r="L257" s="162"/>
      <c r="M257" s="162"/>
      <c r="N257" s="161"/>
      <c r="O257" s="161"/>
      <c r="P257" s="161"/>
      <c r="Q257" s="161"/>
      <c r="R257" s="162"/>
      <c r="S257" s="162"/>
      <c r="T257" s="162"/>
      <c r="U257" s="162"/>
      <c r="V257" s="162"/>
      <c r="W257" s="162"/>
      <c r="X257" s="162"/>
      <c r="Y257" s="162"/>
      <c r="Z257" s="152"/>
      <c r="AA257" s="152"/>
      <c r="AB257" s="152"/>
      <c r="AC257" s="152"/>
      <c r="AD257" s="152"/>
      <c r="AE257" s="152"/>
      <c r="AF257" s="152"/>
      <c r="AG257" s="152" t="s">
        <v>181</v>
      </c>
      <c r="AH257" s="152"/>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ht="22.5" outlineLevel="1" x14ac:dyDescent="0.2">
      <c r="A258" s="181">
        <v>153</v>
      </c>
      <c r="B258" s="182" t="s">
        <v>477</v>
      </c>
      <c r="C258" s="190" t="s">
        <v>478</v>
      </c>
      <c r="D258" s="183" t="s">
        <v>217</v>
      </c>
      <c r="E258" s="184">
        <v>10</v>
      </c>
      <c r="F258" s="185"/>
      <c r="G258" s="186">
        <f t="shared" ref="G258:G270" si="28">ROUND(E258*F258,2)</f>
        <v>0</v>
      </c>
      <c r="H258" s="185"/>
      <c r="I258" s="186">
        <f t="shared" ref="I258:I270" si="29">ROUND(E258*H258,2)</f>
        <v>0</v>
      </c>
      <c r="J258" s="185"/>
      <c r="K258" s="186">
        <f t="shared" ref="K258:K270" si="30">ROUND(E258*J258,2)</f>
        <v>0</v>
      </c>
      <c r="L258" s="186">
        <v>21</v>
      </c>
      <c r="M258" s="186">
        <f t="shared" ref="M258:M270" si="31">G258*(1+L258/100)</f>
        <v>0</v>
      </c>
      <c r="N258" s="184">
        <v>4.0000000000000003E-5</v>
      </c>
      <c r="O258" s="184">
        <f t="shared" ref="O258:O270" si="32">ROUND(E258*N258,2)</f>
        <v>0</v>
      </c>
      <c r="P258" s="184">
        <v>0</v>
      </c>
      <c r="Q258" s="184">
        <f t="shared" ref="Q258:Q270" si="33">ROUND(E258*P258,2)</f>
        <v>0</v>
      </c>
      <c r="R258" s="186" t="s">
        <v>414</v>
      </c>
      <c r="S258" s="186" t="s">
        <v>176</v>
      </c>
      <c r="T258" s="187" t="s">
        <v>176</v>
      </c>
      <c r="U258" s="162">
        <v>0.129</v>
      </c>
      <c r="V258" s="162">
        <f t="shared" ref="V258:V270" si="34">ROUND(E258*U258,2)</f>
        <v>1.29</v>
      </c>
      <c r="W258" s="162"/>
      <c r="X258" s="162" t="s">
        <v>177</v>
      </c>
      <c r="Y258" s="162" t="s">
        <v>178</v>
      </c>
      <c r="Z258" s="152"/>
      <c r="AA258" s="152"/>
      <c r="AB258" s="152"/>
      <c r="AC258" s="152"/>
      <c r="AD258" s="152"/>
      <c r="AE258" s="152"/>
      <c r="AF258" s="152"/>
      <c r="AG258" s="152" t="s">
        <v>194</v>
      </c>
      <c r="AH258" s="152"/>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ht="22.5" outlineLevel="1" x14ac:dyDescent="0.2">
      <c r="A259" s="181">
        <v>154</v>
      </c>
      <c r="B259" s="182" t="s">
        <v>479</v>
      </c>
      <c r="C259" s="190" t="s">
        <v>480</v>
      </c>
      <c r="D259" s="183" t="s">
        <v>217</v>
      </c>
      <c r="E259" s="184">
        <v>5</v>
      </c>
      <c r="F259" s="185"/>
      <c r="G259" s="186">
        <f t="shared" si="28"/>
        <v>0</v>
      </c>
      <c r="H259" s="185"/>
      <c r="I259" s="186">
        <f t="shared" si="29"/>
        <v>0</v>
      </c>
      <c r="J259" s="185"/>
      <c r="K259" s="186">
        <f t="shared" si="30"/>
        <v>0</v>
      </c>
      <c r="L259" s="186">
        <v>21</v>
      </c>
      <c r="M259" s="186">
        <f t="shared" si="31"/>
        <v>0</v>
      </c>
      <c r="N259" s="184">
        <v>6.0000000000000002E-5</v>
      </c>
      <c r="O259" s="184">
        <f t="shared" si="32"/>
        <v>0</v>
      </c>
      <c r="P259" s="184">
        <v>0</v>
      </c>
      <c r="Q259" s="184">
        <f t="shared" si="33"/>
        <v>0</v>
      </c>
      <c r="R259" s="186" t="s">
        <v>414</v>
      </c>
      <c r="S259" s="186" t="s">
        <v>176</v>
      </c>
      <c r="T259" s="187" t="s">
        <v>176</v>
      </c>
      <c r="U259" s="162">
        <v>0.129</v>
      </c>
      <c r="V259" s="162">
        <f t="shared" si="34"/>
        <v>0.65</v>
      </c>
      <c r="W259" s="162"/>
      <c r="X259" s="162" t="s">
        <v>177</v>
      </c>
      <c r="Y259" s="162" t="s">
        <v>178</v>
      </c>
      <c r="Z259" s="152"/>
      <c r="AA259" s="152"/>
      <c r="AB259" s="152"/>
      <c r="AC259" s="152"/>
      <c r="AD259" s="152"/>
      <c r="AE259" s="152"/>
      <c r="AF259" s="152"/>
      <c r="AG259" s="152" t="s">
        <v>194</v>
      </c>
      <c r="AH259" s="152"/>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ht="22.5" outlineLevel="1" x14ac:dyDescent="0.2">
      <c r="A260" s="181">
        <v>155</v>
      </c>
      <c r="B260" s="182" t="s">
        <v>481</v>
      </c>
      <c r="C260" s="190" t="s">
        <v>482</v>
      </c>
      <c r="D260" s="183" t="s">
        <v>217</v>
      </c>
      <c r="E260" s="184">
        <v>9</v>
      </c>
      <c r="F260" s="185"/>
      <c r="G260" s="186">
        <f t="shared" si="28"/>
        <v>0</v>
      </c>
      <c r="H260" s="185"/>
      <c r="I260" s="186">
        <f t="shared" si="29"/>
        <v>0</v>
      </c>
      <c r="J260" s="185"/>
      <c r="K260" s="186">
        <f t="shared" si="30"/>
        <v>0</v>
      </c>
      <c r="L260" s="186">
        <v>21</v>
      </c>
      <c r="M260" s="186">
        <f t="shared" si="31"/>
        <v>0</v>
      </c>
      <c r="N260" s="184">
        <v>6.0000000000000002E-5</v>
      </c>
      <c r="O260" s="184">
        <f t="shared" si="32"/>
        <v>0</v>
      </c>
      <c r="P260" s="184">
        <v>0</v>
      </c>
      <c r="Q260" s="184">
        <f t="shared" si="33"/>
        <v>0</v>
      </c>
      <c r="R260" s="186" t="s">
        <v>414</v>
      </c>
      <c r="S260" s="186" t="s">
        <v>176</v>
      </c>
      <c r="T260" s="187" t="s">
        <v>176</v>
      </c>
      <c r="U260" s="162">
        <v>0.14199999999999999</v>
      </c>
      <c r="V260" s="162">
        <f t="shared" si="34"/>
        <v>1.28</v>
      </c>
      <c r="W260" s="162"/>
      <c r="X260" s="162" t="s">
        <v>177</v>
      </c>
      <c r="Y260" s="162" t="s">
        <v>178</v>
      </c>
      <c r="Z260" s="152"/>
      <c r="AA260" s="152"/>
      <c r="AB260" s="152"/>
      <c r="AC260" s="152"/>
      <c r="AD260" s="152"/>
      <c r="AE260" s="152"/>
      <c r="AF260" s="152"/>
      <c r="AG260" s="152" t="s">
        <v>194</v>
      </c>
      <c r="AH260" s="152"/>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ht="22.5" outlineLevel="1" x14ac:dyDescent="0.2">
      <c r="A261" s="181">
        <v>156</v>
      </c>
      <c r="B261" s="182" t="s">
        <v>483</v>
      </c>
      <c r="C261" s="190" t="s">
        <v>484</v>
      </c>
      <c r="D261" s="183" t="s">
        <v>217</v>
      </c>
      <c r="E261" s="184">
        <v>6</v>
      </c>
      <c r="F261" s="185"/>
      <c r="G261" s="186">
        <f t="shared" si="28"/>
        <v>0</v>
      </c>
      <c r="H261" s="185"/>
      <c r="I261" s="186">
        <f t="shared" si="29"/>
        <v>0</v>
      </c>
      <c r="J261" s="185"/>
      <c r="K261" s="186">
        <f t="shared" si="30"/>
        <v>0</v>
      </c>
      <c r="L261" s="186">
        <v>21</v>
      </c>
      <c r="M261" s="186">
        <f t="shared" si="31"/>
        <v>0</v>
      </c>
      <c r="N261" s="184">
        <v>1.1E-4</v>
      </c>
      <c r="O261" s="184">
        <f t="shared" si="32"/>
        <v>0</v>
      </c>
      <c r="P261" s="184">
        <v>0</v>
      </c>
      <c r="Q261" s="184">
        <f t="shared" si="33"/>
        <v>0</v>
      </c>
      <c r="R261" s="186" t="s">
        <v>414</v>
      </c>
      <c r="S261" s="186" t="s">
        <v>176</v>
      </c>
      <c r="T261" s="187" t="s">
        <v>176</v>
      </c>
      <c r="U261" s="162">
        <v>0.157</v>
      </c>
      <c r="V261" s="162">
        <f t="shared" si="34"/>
        <v>0.94</v>
      </c>
      <c r="W261" s="162"/>
      <c r="X261" s="162" t="s">
        <v>177</v>
      </c>
      <c r="Y261" s="162" t="s">
        <v>178</v>
      </c>
      <c r="Z261" s="152"/>
      <c r="AA261" s="152"/>
      <c r="AB261" s="152"/>
      <c r="AC261" s="152"/>
      <c r="AD261" s="152"/>
      <c r="AE261" s="152"/>
      <c r="AF261" s="152"/>
      <c r="AG261" s="152" t="s">
        <v>194</v>
      </c>
      <c r="AH261" s="152"/>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ht="22.5" outlineLevel="1" x14ac:dyDescent="0.2">
      <c r="A262" s="181">
        <v>157</v>
      </c>
      <c r="B262" s="182" t="s">
        <v>485</v>
      </c>
      <c r="C262" s="190" t="s">
        <v>486</v>
      </c>
      <c r="D262" s="183" t="s">
        <v>217</v>
      </c>
      <c r="E262" s="184">
        <v>8</v>
      </c>
      <c r="F262" s="185"/>
      <c r="G262" s="186">
        <f t="shared" si="28"/>
        <v>0</v>
      </c>
      <c r="H262" s="185"/>
      <c r="I262" s="186">
        <f t="shared" si="29"/>
        <v>0</v>
      </c>
      <c r="J262" s="185"/>
      <c r="K262" s="186">
        <f t="shared" si="30"/>
        <v>0</v>
      </c>
      <c r="L262" s="186">
        <v>21</v>
      </c>
      <c r="M262" s="186">
        <f t="shared" si="31"/>
        <v>0</v>
      </c>
      <c r="N262" s="184">
        <v>6.0000000000000002E-5</v>
      </c>
      <c r="O262" s="184">
        <f t="shared" si="32"/>
        <v>0</v>
      </c>
      <c r="P262" s="184">
        <v>0</v>
      </c>
      <c r="Q262" s="184">
        <f t="shared" si="33"/>
        <v>0</v>
      </c>
      <c r="R262" s="186" t="s">
        <v>414</v>
      </c>
      <c r="S262" s="186" t="s">
        <v>176</v>
      </c>
      <c r="T262" s="187" t="s">
        <v>176</v>
      </c>
      <c r="U262" s="162">
        <v>0.129</v>
      </c>
      <c r="V262" s="162">
        <f t="shared" si="34"/>
        <v>1.03</v>
      </c>
      <c r="W262" s="162"/>
      <c r="X262" s="162" t="s">
        <v>177</v>
      </c>
      <c r="Y262" s="162" t="s">
        <v>178</v>
      </c>
      <c r="Z262" s="152"/>
      <c r="AA262" s="152"/>
      <c r="AB262" s="152"/>
      <c r="AC262" s="152"/>
      <c r="AD262" s="152"/>
      <c r="AE262" s="152"/>
      <c r="AF262" s="152"/>
      <c r="AG262" s="152" t="s">
        <v>194</v>
      </c>
      <c r="AH262" s="152"/>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ht="22.5" outlineLevel="1" x14ac:dyDescent="0.2">
      <c r="A263" s="181">
        <v>158</v>
      </c>
      <c r="B263" s="182" t="s">
        <v>487</v>
      </c>
      <c r="C263" s="190" t="s">
        <v>488</v>
      </c>
      <c r="D263" s="183" t="s">
        <v>217</v>
      </c>
      <c r="E263" s="184">
        <v>40</v>
      </c>
      <c r="F263" s="185"/>
      <c r="G263" s="186">
        <f t="shared" si="28"/>
        <v>0</v>
      </c>
      <c r="H263" s="185"/>
      <c r="I263" s="186">
        <f t="shared" si="29"/>
        <v>0</v>
      </c>
      <c r="J263" s="185"/>
      <c r="K263" s="186">
        <f t="shared" si="30"/>
        <v>0</v>
      </c>
      <c r="L263" s="186">
        <v>21</v>
      </c>
      <c r="M263" s="186">
        <f t="shared" si="31"/>
        <v>0</v>
      </c>
      <c r="N263" s="184">
        <v>6.9999999999999994E-5</v>
      </c>
      <c r="O263" s="184">
        <f t="shared" si="32"/>
        <v>0</v>
      </c>
      <c r="P263" s="184">
        <v>0</v>
      </c>
      <c r="Q263" s="184">
        <f t="shared" si="33"/>
        <v>0</v>
      </c>
      <c r="R263" s="186" t="s">
        <v>414</v>
      </c>
      <c r="S263" s="186" t="s">
        <v>176</v>
      </c>
      <c r="T263" s="187" t="s">
        <v>176</v>
      </c>
      <c r="U263" s="162">
        <v>0.129</v>
      </c>
      <c r="V263" s="162">
        <f t="shared" si="34"/>
        <v>5.16</v>
      </c>
      <c r="W263" s="162"/>
      <c r="X263" s="162" t="s">
        <v>177</v>
      </c>
      <c r="Y263" s="162" t="s">
        <v>178</v>
      </c>
      <c r="Z263" s="152"/>
      <c r="AA263" s="152"/>
      <c r="AB263" s="152"/>
      <c r="AC263" s="152"/>
      <c r="AD263" s="152"/>
      <c r="AE263" s="152"/>
      <c r="AF263" s="152"/>
      <c r="AG263" s="152" t="s">
        <v>194</v>
      </c>
      <c r="AH263" s="152"/>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ht="22.5" outlineLevel="1" x14ac:dyDescent="0.2">
      <c r="A264" s="181">
        <v>159</v>
      </c>
      <c r="B264" s="182" t="s">
        <v>489</v>
      </c>
      <c r="C264" s="190" t="s">
        <v>490</v>
      </c>
      <c r="D264" s="183" t="s">
        <v>217</v>
      </c>
      <c r="E264" s="184">
        <v>9</v>
      </c>
      <c r="F264" s="185"/>
      <c r="G264" s="186">
        <f t="shared" si="28"/>
        <v>0</v>
      </c>
      <c r="H264" s="185"/>
      <c r="I264" s="186">
        <f t="shared" si="29"/>
        <v>0</v>
      </c>
      <c r="J264" s="185"/>
      <c r="K264" s="186">
        <f t="shared" si="30"/>
        <v>0</v>
      </c>
      <c r="L264" s="186">
        <v>21</v>
      </c>
      <c r="M264" s="186">
        <f t="shared" si="31"/>
        <v>0</v>
      </c>
      <c r="N264" s="184">
        <v>8.0000000000000007E-5</v>
      </c>
      <c r="O264" s="184">
        <f t="shared" si="32"/>
        <v>0</v>
      </c>
      <c r="P264" s="184">
        <v>0</v>
      </c>
      <c r="Q264" s="184">
        <f t="shared" si="33"/>
        <v>0</v>
      </c>
      <c r="R264" s="186" t="s">
        <v>414</v>
      </c>
      <c r="S264" s="186" t="s">
        <v>176</v>
      </c>
      <c r="T264" s="187" t="s">
        <v>176</v>
      </c>
      <c r="U264" s="162">
        <v>0.14199999999999999</v>
      </c>
      <c r="V264" s="162">
        <f t="shared" si="34"/>
        <v>1.28</v>
      </c>
      <c r="W264" s="162"/>
      <c r="X264" s="162" t="s">
        <v>177</v>
      </c>
      <c r="Y264" s="162" t="s">
        <v>178</v>
      </c>
      <c r="Z264" s="152"/>
      <c r="AA264" s="152"/>
      <c r="AB264" s="152"/>
      <c r="AC264" s="152"/>
      <c r="AD264" s="152"/>
      <c r="AE264" s="152"/>
      <c r="AF264" s="152"/>
      <c r="AG264" s="152" t="s">
        <v>194</v>
      </c>
      <c r="AH264" s="152"/>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ht="22.5" outlineLevel="1" x14ac:dyDescent="0.2">
      <c r="A265" s="181">
        <v>160</v>
      </c>
      <c r="B265" s="182" t="s">
        <v>520</v>
      </c>
      <c r="C265" s="190" t="s">
        <v>521</v>
      </c>
      <c r="D265" s="183" t="s">
        <v>217</v>
      </c>
      <c r="E265" s="184">
        <v>6</v>
      </c>
      <c r="F265" s="185"/>
      <c r="G265" s="186">
        <f t="shared" si="28"/>
        <v>0</v>
      </c>
      <c r="H265" s="185"/>
      <c r="I265" s="186">
        <f t="shared" si="29"/>
        <v>0</v>
      </c>
      <c r="J265" s="185"/>
      <c r="K265" s="186">
        <f t="shared" si="30"/>
        <v>0</v>
      </c>
      <c r="L265" s="186">
        <v>21</v>
      </c>
      <c r="M265" s="186">
        <f t="shared" si="31"/>
        <v>0</v>
      </c>
      <c r="N265" s="184">
        <v>1.2999999999999999E-4</v>
      </c>
      <c r="O265" s="184">
        <f t="shared" si="32"/>
        <v>0</v>
      </c>
      <c r="P265" s="184">
        <v>0</v>
      </c>
      <c r="Q265" s="184">
        <f t="shared" si="33"/>
        <v>0</v>
      </c>
      <c r="R265" s="186" t="s">
        <v>414</v>
      </c>
      <c r="S265" s="186" t="s">
        <v>176</v>
      </c>
      <c r="T265" s="187" t="s">
        <v>176</v>
      </c>
      <c r="U265" s="162">
        <v>0.157</v>
      </c>
      <c r="V265" s="162">
        <f t="shared" si="34"/>
        <v>0.94</v>
      </c>
      <c r="W265" s="162"/>
      <c r="X265" s="162" t="s">
        <v>177</v>
      </c>
      <c r="Y265" s="162" t="s">
        <v>178</v>
      </c>
      <c r="Z265" s="152"/>
      <c r="AA265" s="152"/>
      <c r="AB265" s="152"/>
      <c r="AC265" s="152"/>
      <c r="AD265" s="152"/>
      <c r="AE265" s="152"/>
      <c r="AF265" s="152"/>
      <c r="AG265" s="152" t="s">
        <v>194</v>
      </c>
      <c r="AH265" s="152"/>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outlineLevel="1" x14ac:dyDescent="0.2">
      <c r="A266" s="181">
        <v>161</v>
      </c>
      <c r="B266" s="182" t="s">
        <v>493</v>
      </c>
      <c r="C266" s="190" t="s">
        <v>494</v>
      </c>
      <c r="D266" s="183" t="s">
        <v>272</v>
      </c>
      <c r="E266" s="184">
        <v>8</v>
      </c>
      <c r="F266" s="185"/>
      <c r="G266" s="186">
        <f t="shared" si="28"/>
        <v>0</v>
      </c>
      <c r="H266" s="185"/>
      <c r="I266" s="186">
        <f t="shared" si="29"/>
        <v>0</v>
      </c>
      <c r="J266" s="185"/>
      <c r="K266" s="186">
        <f t="shared" si="30"/>
        <v>0</v>
      </c>
      <c r="L266" s="186">
        <v>21</v>
      </c>
      <c r="M266" s="186">
        <f t="shared" si="31"/>
        <v>0</v>
      </c>
      <c r="N266" s="184">
        <v>0</v>
      </c>
      <c r="O266" s="184">
        <f t="shared" si="32"/>
        <v>0</v>
      </c>
      <c r="P266" s="184">
        <v>0</v>
      </c>
      <c r="Q266" s="184">
        <f t="shared" si="33"/>
        <v>0</v>
      </c>
      <c r="R266" s="186" t="s">
        <v>414</v>
      </c>
      <c r="S266" s="186" t="s">
        <v>176</v>
      </c>
      <c r="T266" s="187" t="s">
        <v>176</v>
      </c>
      <c r="U266" s="162">
        <v>0.42499999999999999</v>
      </c>
      <c r="V266" s="162">
        <f t="shared" si="34"/>
        <v>3.4</v>
      </c>
      <c r="W266" s="162"/>
      <c r="X266" s="162" t="s">
        <v>177</v>
      </c>
      <c r="Y266" s="162" t="s">
        <v>178</v>
      </c>
      <c r="Z266" s="152"/>
      <c r="AA266" s="152"/>
      <c r="AB266" s="152"/>
      <c r="AC266" s="152"/>
      <c r="AD266" s="152"/>
      <c r="AE266" s="152"/>
      <c r="AF266" s="152"/>
      <c r="AG266" s="152" t="s">
        <v>194</v>
      </c>
      <c r="AH266" s="152"/>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1" x14ac:dyDescent="0.2">
      <c r="A267" s="181">
        <v>162</v>
      </c>
      <c r="B267" s="182" t="s">
        <v>522</v>
      </c>
      <c r="C267" s="190" t="s">
        <v>523</v>
      </c>
      <c r="D267" s="183" t="s">
        <v>272</v>
      </c>
      <c r="E267" s="184">
        <v>3</v>
      </c>
      <c r="F267" s="185"/>
      <c r="G267" s="186">
        <f t="shared" si="28"/>
        <v>0</v>
      </c>
      <c r="H267" s="185"/>
      <c r="I267" s="186">
        <f t="shared" si="29"/>
        <v>0</v>
      </c>
      <c r="J267" s="185"/>
      <c r="K267" s="186">
        <f t="shared" si="30"/>
        <v>0</v>
      </c>
      <c r="L267" s="186">
        <v>21</v>
      </c>
      <c r="M267" s="186">
        <f t="shared" si="31"/>
        <v>0</v>
      </c>
      <c r="N267" s="184">
        <v>3.8000000000000002E-4</v>
      </c>
      <c r="O267" s="184">
        <f t="shared" si="32"/>
        <v>0</v>
      </c>
      <c r="P267" s="184">
        <v>0</v>
      </c>
      <c r="Q267" s="184">
        <f t="shared" si="33"/>
        <v>0</v>
      </c>
      <c r="R267" s="186" t="s">
        <v>414</v>
      </c>
      <c r="S267" s="186" t="s">
        <v>176</v>
      </c>
      <c r="T267" s="187" t="s">
        <v>176</v>
      </c>
      <c r="U267" s="162">
        <v>0.20699999999999999</v>
      </c>
      <c r="V267" s="162">
        <f t="shared" si="34"/>
        <v>0.62</v>
      </c>
      <c r="W267" s="162"/>
      <c r="X267" s="162" t="s">
        <v>177</v>
      </c>
      <c r="Y267" s="162" t="s">
        <v>308</v>
      </c>
      <c r="Z267" s="152"/>
      <c r="AA267" s="152"/>
      <c r="AB267" s="152"/>
      <c r="AC267" s="152"/>
      <c r="AD267" s="152"/>
      <c r="AE267" s="152"/>
      <c r="AF267" s="152"/>
      <c r="AG267" s="152" t="s">
        <v>406</v>
      </c>
      <c r="AH267" s="152"/>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1" x14ac:dyDescent="0.2">
      <c r="A268" s="181">
        <v>163</v>
      </c>
      <c r="B268" s="182" t="s">
        <v>524</v>
      </c>
      <c r="C268" s="190" t="s">
        <v>525</v>
      </c>
      <c r="D268" s="183" t="s">
        <v>217</v>
      </c>
      <c r="E268" s="184">
        <v>60</v>
      </c>
      <c r="F268" s="185"/>
      <c r="G268" s="186">
        <f t="shared" si="28"/>
        <v>0</v>
      </c>
      <c r="H268" s="185"/>
      <c r="I268" s="186">
        <f t="shared" si="29"/>
        <v>0</v>
      </c>
      <c r="J268" s="185"/>
      <c r="K268" s="186">
        <f t="shared" si="30"/>
        <v>0</v>
      </c>
      <c r="L268" s="186">
        <v>21</v>
      </c>
      <c r="M268" s="186">
        <f t="shared" si="31"/>
        <v>0</v>
      </c>
      <c r="N268" s="184">
        <v>3.8000000000000002E-4</v>
      </c>
      <c r="O268" s="184">
        <f t="shared" si="32"/>
        <v>0.02</v>
      </c>
      <c r="P268" s="184">
        <v>0</v>
      </c>
      <c r="Q268" s="184">
        <f t="shared" si="33"/>
        <v>0</v>
      </c>
      <c r="R268" s="186" t="s">
        <v>414</v>
      </c>
      <c r="S268" s="186" t="s">
        <v>176</v>
      </c>
      <c r="T268" s="187" t="s">
        <v>176</v>
      </c>
      <c r="U268" s="162">
        <v>0.17899999999999999</v>
      </c>
      <c r="V268" s="162">
        <f t="shared" si="34"/>
        <v>10.74</v>
      </c>
      <c r="W268" s="162"/>
      <c r="X268" s="162" t="s">
        <v>177</v>
      </c>
      <c r="Y268" s="162" t="s">
        <v>178</v>
      </c>
      <c r="Z268" s="152"/>
      <c r="AA268" s="152"/>
      <c r="AB268" s="152"/>
      <c r="AC268" s="152"/>
      <c r="AD268" s="152"/>
      <c r="AE268" s="152"/>
      <c r="AF268" s="152"/>
      <c r="AG268" s="152" t="s">
        <v>406</v>
      </c>
      <c r="AH268" s="152"/>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outlineLevel="1" x14ac:dyDescent="0.2">
      <c r="A269" s="181">
        <v>164</v>
      </c>
      <c r="B269" s="182" t="s">
        <v>507</v>
      </c>
      <c r="C269" s="190" t="s">
        <v>508</v>
      </c>
      <c r="D269" s="183" t="s">
        <v>217</v>
      </c>
      <c r="E269" s="184">
        <v>60</v>
      </c>
      <c r="F269" s="185"/>
      <c r="G269" s="186">
        <f t="shared" si="28"/>
        <v>0</v>
      </c>
      <c r="H269" s="185"/>
      <c r="I269" s="186">
        <f t="shared" si="29"/>
        <v>0</v>
      </c>
      <c r="J269" s="185"/>
      <c r="K269" s="186">
        <f t="shared" si="30"/>
        <v>0</v>
      </c>
      <c r="L269" s="186">
        <v>21</v>
      </c>
      <c r="M269" s="186">
        <f t="shared" si="31"/>
        <v>0</v>
      </c>
      <c r="N269" s="184">
        <v>1.0000000000000001E-5</v>
      </c>
      <c r="O269" s="184">
        <f t="shared" si="32"/>
        <v>0</v>
      </c>
      <c r="P269" s="184">
        <v>0</v>
      </c>
      <c r="Q269" s="184">
        <f t="shared" si="33"/>
        <v>0</v>
      </c>
      <c r="R269" s="186" t="s">
        <v>414</v>
      </c>
      <c r="S269" s="186" t="s">
        <v>176</v>
      </c>
      <c r="T269" s="187" t="s">
        <v>176</v>
      </c>
      <c r="U269" s="162">
        <v>6.2E-2</v>
      </c>
      <c r="V269" s="162">
        <f t="shared" si="34"/>
        <v>3.72</v>
      </c>
      <c r="W269" s="162"/>
      <c r="X269" s="162" t="s">
        <v>177</v>
      </c>
      <c r="Y269" s="162" t="s">
        <v>178</v>
      </c>
      <c r="Z269" s="152"/>
      <c r="AA269" s="152"/>
      <c r="AB269" s="152"/>
      <c r="AC269" s="152"/>
      <c r="AD269" s="152"/>
      <c r="AE269" s="152"/>
      <c r="AF269" s="152"/>
      <c r="AG269" s="152" t="s">
        <v>406</v>
      </c>
      <c r="AH269" s="152"/>
      <c r="AI269" s="152"/>
      <c r="AJ269" s="152"/>
      <c r="AK269" s="152"/>
      <c r="AL269" s="152"/>
      <c r="AM269" s="152"/>
      <c r="AN269" s="152"/>
      <c r="AO269" s="152"/>
      <c r="AP269" s="152"/>
      <c r="AQ269" s="152"/>
      <c r="AR269" s="152"/>
      <c r="AS269" s="152"/>
      <c r="AT269" s="152"/>
      <c r="AU269" s="152"/>
      <c r="AV269" s="152"/>
      <c r="AW269" s="152"/>
      <c r="AX269" s="152"/>
      <c r="AY269" s="152"/>
      <c r="AZ269" s="152"/>
      <c r="BA269" s="152"/>
      <c r="BB269" s="152"/>
      <c r="BC269" s="152"/>
      <c r="BD269" s="152"/>
      <c r="BE269" s="152"/>
      <c r="BF269" s="152"/>
      <c r="BG269" s="152"/>
      <c r="BH269" s="152"/>
    </row>
    <row r="270" spans="1:60" outlineLevel="1" x14ac:dyDescent="0.2">
      <c r="A270" s="173">
        <v>165</v>
      </c>
      <c r="B270" s="174" t="s">
        <v>517</v>
      </c>
      <c r="C270" s="189" t="s">
        <v>518</v>
      </c>
      <c r="D270" s="175" t="s">
        <v>192</v>
      </c>
      <c r="E270" s="176">
        <v>1</v>
      </c>
      <c r="F270" s="177"/>
      <c r="G270" s="178">
        <f t="shared" si="28"/>
        <v>0</v>
      </c>
      <c r="H270" s="177"/>
      <c r="I270" s="178">
        <f t="shared" si="29"/>
        <v>0</v>
      </c>
      <c r="J270" s="177"/>
      <c r="K270" s="178">
        <f t="shared" si="30"/>
        <v>0</v>
      </c>
      <c r="L270" s="178">
        <v>21</v>
      </c>
      <c r="M270" s="178">
        <f t="shared" si="31"/>
        <v>0</v>
      </c>
      <c r="N270" s="176">
        <v>0</v>
      </c>
      <c r="O270" s="176">
        <f t="shared" si="32"/>
        <v>0</v>
      </c>
      <c r="P270" s="176">
        <v>0</v>
      </c>
      <c r="Q270" s="176">
        <f t="shared" si="33"/>
        <v>0</v>
      </c>
      <c r="R270" s="178" t="s">
        <v>414</v>
      </c>
      <c r="S270" s="178" t="s">
        <v>176</v>
      </c>
      <c r="T270" s="179" t="s">
        <v>176</v>
      </c>
      <c r="U270" s="162">
        <v>1.3740000000000001</v>
      </c>
      <c r="V270" s="162">
        <f t="shared" si="34"/>
        <v>1.37</v>
      </c>
      <c r="W270" s="162"/>
      <c r="X270" s="162" t="s">
        <v>177</v>
      </c>
      <c r="Y270" s="162" t="s">
        <v>178</v>
      </c>
      <c r="Z270" s="152"/>
      <c r="AA270" s="152"/>
      <c r="AB270" s="152"/>
      <c r="AC270" s="152"/>
      <c r="AD270" s="152"/>
      <c r="AE270" s="152"/>
      <c r="AF270" s="152"/>
      <c r="AG270" s="152" t="s">
        <v>406</v>
      </c>
      <c r="AH270" s="152"/>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outlineLevel="2" x14ac:dyDescent="0.2">
      <c r="A271" s="159"/>
      <c r="B271" s="160"/>
      <c r="C271" s="251" t="s">
        <v>519</v>
      </c>
      <c r="D271" s="252"/>
      <c r="E271" s="252"/>
      <c r="F271" s="252"/>
      <c r="G271" s="252"/>
      <c r="H271" s="162"/>
      <c r="I271" s="162"/>
      <c r="J271" s="162"/>
      <c r="K271" s="162"/>
      <c r="L271" s="162"/>
      <c r="M271" s="162"/>
      <c r="N271" s="161"/>
      <c r="O271" s="161"/>
      <c r="P271" s="161"/>
      <c r="Q271" s="161"/>
      <c r="R271" s="162"/>
      <c r="S271" s="162"/>
      <c r="T271" s="162"/>
      <c r="U271" s="162"/>
      <c r="V271" s="162"/>
      <c r="W271" s="162"/>
      <c r="X271" s="162"/>
      <c r="Y271" s="162"/>
      <c r="Z271" s="152"/>
      <c r="AA271" s="152"/>
      <c r="AB271" s="152"/>
      <c r="AC271" s="152"/>
      <c r="AD271" s="152"/>
      <c r="AE271" s="152"/>
      <c r="AF271" s="152"/>
      <c r="AG271" s="152" t="s">
        <v>181</v>
      </c>
      <c r="AH271" s="152"/>
      <c r="AI271" s="152"/>
      <c r="AJ271" s="152"/>
      <c r="AK271" s="152"/>
      <c r="AL271" s="152"/>
      <c r="AM271" s="152"/>
      <c r="AN271" s="152"/>
      <c r="AO271" s="152"/>
      <c r="AP271" s="152"/>
      <c r="AQ271" s="152"/>
      <c r="AR271" s="152"/>
      <c r="AS271" s="152"/>
      <c r="AT271" s="152"/>
      <c r="AU271" s="152"/>
      <c r="AV271" s="152"/>
      <c r="AW271" s="152"/>
      <c r="AX271" s="152"/>
      <c r="AY271" s="152"/>
      <c r="AZ271" s="152"/>
      <c r="BA271" s="152"/>
      <c r="BB271" s="152"/>
      <c r="BC271" s="152"/>
      <c r="BD271" s="152"/>
      <c r="BE271" s="152"/>
      <c r="BF271" s="152"/>
      <c r="BG271" s="152"/>
      <c r="BH271" s="152"/>
    </row>
    <row r="272" spans="1:60" x14ac:dyDescent="0.2">
      <c r="A272" s="166" t="s">
        <v>170</v>
      </c>
      <c r="B272" s="167" t="s">
        <v>97</v>
      </c>
      <c r="C272" s="188" t="s">
        <v>98</v>
      </c>
      <c r="D272" s="168"/>
      <c r="E272" s="169"/>
      <c r="F272" s="170"/>
      <c r="G272" s="170">
        <f>SUMIF(AG273:AG290,"&lt;&gt;NOR",G273:G290)</f>
        <v>0</v>
      </c>
      <c r="H272" s="170"/>
      <c r="I272" s="170">
        <f>SUM(I273:I290)</f>
        <v>0</v>
      </c>
      <c r="J272" s="170"/>
      <c r="K272" s="170">
        <f>SUM(K273:K290)</f>
        <v>0</v>
      </c>
      <c r="L272" s="170"/>
      <c r="M272" s="170">
        <f>SUM(M273:M290)</f>
        <v>0</v>
      </c>
      <c r="N272" s="169"/>
      <c r="O272" s="169">
        <f>SUM(O273:O290)</f>
        <v>0.18</v>
      </c>
      <c r="P272" s="169"/>
      <c r="Q272" s="169">
        <f>SUM(Q273:Q290)</f>
        <v>0</v>
      </c>
      <c r="R272" s="170"/>
      <c r="S272" s="170"/>
      <c r="T272" s="171"/>
      <c r="U272" s="165"/>
      <c r="V272" s="165">
        <f>SUM(V273:V290)</f>
        <v>17.879999999999995</v>
      </c>
      <c r="W272" s="165"/>
      <c r="X272" s="165"/>
      <c r="Y272" s="165"/>
      <c r="AG272" t="s">
        <v>171</v>
      </c>
    </row>
    <row r="273" spans="1:60" outlineLevel="1" x14ac:dyDescent="0.2">
      <c r="A273" s="181">
        <v>166</v>
      </c>
      <c r="B273" s="182" t="s">
        <v>526</v>
      </c>
      <c r="C273" s="190" t="s">
        <v>527</v>
      </c>
      <c r="D273" s="183" t="s">
        <v>217</v>
      </c>
      <c r="E273" s="184">
        <v>2</v>
      </c>
      <c r="F273" s="185"/>
      <c r="G273" s="186">
        <f>ROUND(E273*F273,2)</f>
        <v>0</v>
      </c>
      <c r="H273" s="185"/>
      <c r="I273" s="186">
        <f>ROUND(E273*H273,2)</f>
        <v>0</v>
      </c>
      <c r="J273" s="185"/>
      <c r="K273" s="186">
        <f>ROUND(E273*J273,2)</f>
        <v>0</v>
      </c>
      <c r="L273" s="186">
        <v>21</v>
      </c>
      <c r="M273" s="186">
        <f>G273*(1+L273/100)</f>
        <v>0</v>
      </c>
      <c r="N273" s="184">
        <v>8.5800000000000008E-3</v>
      </c>
      <c r="O273" s="184">
        <f>ROUND(E273*N273,2)</f>
        <v>0.02</v>
      </c>
      <c r="P273" s="184">
        <v>0</v>
      </c>
      <c r="Q273" s="184">
        <f>ROUND(E273*P273,2)</f>
        <v>0</v>
      </c>
      <c r="R273" s="186" t="s">
        <v>414</v>
      </c>
      <c r="S273" s="186" t="s">
        <v>176</v>
      </c>
      <c r="T273" s="187" t="s">
        <v>176</v>
      </c>
      <c r="U273" s="162">
        <v>0.63800000000000001</v>
      </c>
      <c r="V273" s="162">
        <f>ROUND(E273*U273,2)</f>
        <v>1.28</v>
      </c>
      <c r="W273" s="162"/>
      <c r="X273" s="162" t="s">
        <v>177</v>
      </c>
      <c r="Y273" s="162" t="s">
        <v>178</v>
      </c>
      <c r="Z273" s="152"/>
      <c r="AA273" s="152"/>
      <c r="AB273" s="152"/>
      <c r="AC273" s="152"/>
      <c r="AD273" s="152"/>
      <c r="AE273" s="152"/>
      <c r="AF273" s="152"/>
      <c r="AG273" s="152" t="s">
        <v>406</v>
      </c>
      <c r="AH273" s="152"/>
      <c r="AI273" s="152"/>
      <c r="AJ273" s="152"/>
      <c r="AK273" s="152"/>
      <c r="AL273" s="152"/>
      <c r="AM273" s="152"/>
      <c r="AN273" s="152"/>
      <c r="AO273" s="152"/>
      <c r="AP273" s="152"/>
      <c r="AQ273" s="152"/>
      <c r="AR273" s="152"/>
      <c r="AS273" s="152"/>
      <c r="AT273" s="152"/>
      <c r="AU273" s="152"/>
      <c r="AV273" s="152"/>
      <c r="AW273" s="152"/>
      <c r="AX273" s="152"/>
      <c r="AY273" s="152"/>
      <c r="AZ273" s="152"/>
      <c r="BA273" s="152"/>
      <c r="BB273" s="152"/>
      <c r="BC273" s="152"/>
      <c r="BD273" s="152"/>
      <c r="BE273" s="152"/>
      <c r="BF273" s="152"/>
      <c r="BG273" s="152"/>
      <c r="BH273" s="152"/>
    </row>
    <row r="274" spans="1:60" outlineLevel="1" x14ac:dyDescent="0.2">
      <c r="A274" s="181">
        <v>167</v>
      </c>
      <c r="B274" s="182" t="s">
        <v>528</v>
      </c>
      <c r="C274" s="190" t="s">
        <v>529</v>
      </c>
      <c r="D274" s="183" t="s">
        <v>217</v>
      </c>
      <c r="E274" s="184">
        <v>16</v>
      </c>
      <c r="F274" s="185"/>
      <c r="G274" s="186">
        <f>ROUND(E274*F274,2)</f>
        <v>0</v>
      </c>
      <c r="H274" s="185"/>
      <c r="I274" s="186">
        <f>ROUND(E274*H274,2)</f>
        <v>0</v>
      </c>
      <c r="J274" s="185"/>
      <c r="K274" s="186">
        <f>ROUND(E274*J274,2)</f>
        <v>0</v>
      </c>
      <c r="L274" s="186">
        <v>21</v>
      </c>
      <c r="M274" s="186">
        <f>G274*(1+L274/100)</f>
        <v>0</v>
      </c>
      <c r="N274" s="184">
        <v>9.6100000000000005E-3</v>
      </c>
      <c r="O274" s="184">
        <f>ROUND(E274*N274,2)</f>
        <v>0.15</v>
      </c>
      <c r="P274" s="184">
        <v>0</v>
      </c>
      <c r="Q274" s="184">
        <f>ROUND(E274*P274,2)</f>
        <v>0</v>
      </c>
      <c r="R274" s="186" t="s">
        <v>414</v>
      </c>
      <c r="S274" s="186" t="s">
        <v>176</v>
      </c>
      <c r="T274" s="187" t="s">
        <v>176</v>
      </c>
      <c r="U274" s="162">
        <v>0.69599999999999995</v>
      </c>
      <c r="V274" s="162">
        <f>ROUND(E274*U274,2)</f>
        <v>11.14</v>
      </c>
      <c r="W274" s="162"/>
      <c r="X274" s="162" t="s">
        <v>177</v>
      </c>
      <c r="Y274" s="162" t="s">
        <v>178</v>
      </c>
      <c r="Z274" s="152"/>
      <c r="AA274" s="152"/>
      <c r="AB274" s="152"/>
      <c r="AC274" s="152"/>
      <c r="AD274" s="152"/>
      <c r="AE274" s="152"/>
      <c r="AF274" s="152"/>
      <c r="AG274" s="152" t="s">
        <v>406</v>
      </c>
      <c r="AH274" s="152"/>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1" x14ac:dyDescent="0.2">
      <c r="A275" s="181">
        <v>168</v>
      </c>
      <c r="B275" s="182" t="s">
        <v>530</v>
      </c>
      <c r="C275" s="190" t="s">
        <v>531</v>
      </c>
      <c r="D275" s="183" t="s">
        <v>217</v>
      </c>
      <c r="E275" s="184">
        <v>1</v>
      </c>
      <c r="F275" s="185"/>
      <c r="G275" s="186">
        <f>ROUND(E275*F275,2)</f>
        <v>0</v>
      </c>
      <c r="H275" s="185"/>
      <c r="I275" s="186">
        <f>ROUND(E275*H275,2)</f>
        <v>0</v>
      </c>
      <c r="J275" s="185"/>
      <c r="K275" s="186">
        <f>ROUND(E275*J275,2)</f>
        <v>0</v>
      </c>
      <c r="L275" s="186">
        <v>21</v>
      </c>
      <c r="M275" s="186">
        <f>G275*(1+L275/100)</f>
        <v>0</v>
      </c>
      <c r="N275" s="184">
        <v>1.0489999999999999E-2</v>
      </c>
      <c r="O275" s="184">
        <f>ROUND(E275*N275,2)</f>
        <v>0.01</v>
      </c>
      <c r="P275" s="184">
        <v>0</v>
      </c>
      <c r="Q275" s="184">
        <f>ROUND(E275*P275,2)</f>
        <v>0</v>
      </c>
      <c r="R275" s="186" t="s">
        <v>414</v>
      </c>
      <c r="S275" s="186" t="s">
        <v>176</v>
      </c>
      <c r="T275" s="187" t="s">
        <v>176</v>
      </c>
      <c r="U275" s="162">
        <v>0.71099999999999997</v>
      </c>
      <c r="V275" s="162">
        <f>ROUND(E275*U275,2)</f>
        <v>0.71</v>
      </c>
      <c r="W275" s="162"/>
      <c r="X275" s="162" t="s">
        <v>177</v>
      </c>
      <c r="Y275" s="162" t="s">
        <v>178</v>
      </c>
      <c r="Z275" s="152"/>
      <c r="AA275" s="152"/>
      <c r="AB275" s="152"/>
      <c r="AC275" s="152"/>
      <c r="AD275" s="152"/>
      <c r="AE275" s="152"/>
      <c r="AF275" s="152"/>
      <c r="AG275" s="152" t="s">
        <v>406</v>
      </c>
      <c r="AH275" s="152"/>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outlineLevel="1" x14ac:dyDescent="0.2">
      <c r="A276" s="181">
        <v>169</v>
      </c>
      <c r="B276" s="182" t="s">
        <v>532</v>
      </c>
      <c r="C276" s="190" t="s">
        <v>533</v>
      </c>
      <c r="D276" s="183" t="s">
        <v>272</v>
      </c>
      <c r="E276" s="184">
        <v>2</v>
      </c>
      <c r="F276" s="185"/>
      <c r="G276" s="186">
        <f>ROUND(E276*F276,2)</f>
        <v>0</v>
      </c>
      <c r="H276" s="185"/>
      <c r="I276" s="186">
        <f>ROUND(E276*H276,2)</f>
        <v>0</v>
      </c>
      <c r="J276" s="185"/>
      <c r="K276" s="186">
        <f>ROUND(E276*J276,2)</f>
        <v>0</v>
      </c>
      <c r="L276" s="186">
        <v>21</v>
      </c>
      <c r="M276" s="186">
        <f>G276*(1+L276/100)</f>
        <v>0</v>
      </c>
      <c r="N276" s="184">
        <v>1.89E-3</v>
      </c>
      <c r="O276" s="184">
        <f>ROUND(E276*N276,2)</f>
        <v>0</v>
      </c>
      <c r="P276" s="184">
        <v>0</v>
      </c>
      <c r="Q276" s="184">
        <f>ROUND(E276*P276,2)</f>
        <v>0</v>
      </c>
      <c r="R276" s="186" t="s">
        <v>414</v>
      </c>
      <c r="S276" s="186" t="s">
        <v>176</v>
      </c>
      <c r="T276" s="187" t="s">
        <v>176</v>
      </c>
      <c r="U276" s="162">
        <v>1.0660000000000001</v>
      </c>
      <c r="V276" s="162">
        <f>ROUND(E276*U276,2)</f>
        <v>2.13</v>
      </c>
      <c r="W276" s="162"/>
      <c r="X276" s="162" t="s">
        <v>177</v>
      </c>
      <c r="Y276" s="162" t="s">
        <v>178</v>
      </c>
      <c r="Z276" s="152"/>
      <c r="AA276" s="152"/>
      <c r="AB276" s="152"/>
      <c r="AC276" s="152"/>
      <c r="AD276" s="152"/>
      <c r="AE276" s="152"/>
      <c r="AF276" s="152"/>
      <c r="AG276" s="152" t="s">
        <v>406</v>
      </c>
      <c r="AH276" s="152"/>
      <c r="AI276" s="152"/>
      <c r="AJ276" s="152"/>
      <c r="AK276" s="152"/>
      <c r="AL276" s="152"/>
      <c r="AM276" s="152"/>
      <c r="AN276" s="152"/>
      <c r="AO276" s="152"/>
      <c r="AP276" s="152"/>
      <c r="AQ276" s="152"/>
      <c r="AR276" s="152"/>
      <c r="AS276" s="152"/>
      <c r="AT276" s="152"/>
      <c r="AU276" s="152"/>
      <c r="AV276" s="152"/>
      <c r="AW276" s="152"/>
      <c r="AX276" s="152"/>
      <c r="AY276" s="152"/>
      <c r="AZ276" s="152"/>
      <c r="BA276" s="152"/>
      <c r="BB276" s="152"/>
      <c r="BC276" s="152"/>
      <c r="BD276" s="152"/>
      <c r="BE276" s="152"/>
      <c r="BF276" s="152"/>
      <c r="BG276" s="152"/>
      <c r="BH276" s="152"/>
    </row>
    <row r="277" spans="1:60" outlineLevel="1" x14ac:dyDescent="0.2">
      <c r="A277" s="173">
        <v>170</v>
      </c>
      <c r="B277" s="174" t="s">
        <v>534</v>
      </c>
      <c r="C277" s="189" t="s">
        <v>535</v>
      </c>
      <c r="D277" s="175" t="s">
        <v>536</v>
      </c>
      <c r="E277" s="176">
        <v>1</v>
      </c>
      <c r="F277" s="177"/>
      <c r="G277" s="178">
        <f>ROUND(E277*F277,2)</f>
        <v>0</v>
      </c>
      <c r="H277" s="177"/>
      <c r="I277" s="178">
        <f>ROUND(E277*H277,2)</f>
        <v>0</v>
      </c>
      <c r="J277" s="177"/>
      <c r="K277" s="178">
        <f>ROUND(E277*J277,2)</f>
        <v>0</v>
      </c>
      <c r="L277" s="178">
        <v>21</v>
      </c>
      <c r="M277" s="178">
        <f>G277*(1+L277/100)</f>
        <v>0</v>
      </c>
      <c r="N277" s="176">
        <v>4.0400000000000002E-3</v>
      </c>
      <c r="O277" s="176">
        <f>ROUND(E277*N277,2)</f>
        <v>0</v>
      </c>
      <c r="P277" s="176">
        <v>0</v>
      </c>
      <c r="Q277" s="176">
        <f>ROUND(E277*P277,2)</f>
        <v>0</v>
      </c>
      <c r="R277" s="178" t="s">
        <v>414</v>
      </c>
      <c r="S277" s="178" t="s">
        <v>176</v>
      </c>
      <c r="T277" s="179" t="s">
        <v>176</v>
      </c>
      <c r="U277" s="162">
        <v>1.59</v>
      </c>
      <c r="V277" s="162">
        <f>ROUND(E277*U277,2)</f>
        <v>1.59</v>
      </c>
      <c r="W277" s="162"/>
      <c r="X277" s="162" t="s">
        <v>177</v>
      </c>
      <c r="Y277" s="162" t="s">
        <v>178</v>
      </c>
      <c r="Z277" s="152"/>
      <c r="AA277" s="152"/>
      <c r="AB277" s="152"/>
      <c r="AC277" s="152"/>
      <c r="AD277" s="152"/>
      <c r="AE277" s="152"/>
      <c r="AF277" s="152"/>
      <c r="AG277" s="152" t="s">
        <v>406</v>
      </c>
      <c r="AH277" s="152"/>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2" x14ac:dyDescent="0.2">
      <c r="A278" s="159"/>
      <c r="B278" s="160"/>
      <c r="C278" s="251" t="s">
        <v>465</v>
      </c>
      <c r="D278" s="252"/>
      <c r="E278" s="252"/>
      <c r="F278" s="252"/>
      <c r="G278" s="252"/>
      <c r="H278" s="162"/>
      <c r="I278" s="162"/>
      <c r="J278" s="162"/>
      <c r="K278" s="162"/>
      <c r="L278" s="162"/>
      <c r="M278" s="162"/>
      <c r="N278" s="161"/>
      <c r="O278" s="161"/>
      <c r="P278" s="161"/>
      <c r="Q278" s="161"/>
      <c r="R278" s="162"/>
      <c r="S278" s="162"/>
      <c r="T278" s="162"/>
      <c r="U278" s="162"/>
      <c r="V278" s="162"/>
      <c r="W278" s="162"/>
      <c r="X278" s="162"/>
      <c r="Y278" s="162"/>
      <c r="Z278" s="152"/>
      <c r="AA278" s="152"/>
      <c r="AB278" s="152"/>
      <c r="AC278" s="152"/>
      <c r="AD278" s="152"/>
      <c r="AE278" s="152"/>
      <c r="AF278" s="152"/>
      <c r="AG278" s="152" t="s">
        <v>181</v>
      </c>
      <c r="AH278" s="152"/>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ht="22.5" outlineLevel="1" x14ac:dyDescent="0.2">
      <c r="A279" s="181">
        <v>171</v>
      </c>
      <c r="B279" s="182" t="s">
        <v>537</v>
      </c>
      <c r="C279" s="190" t="s">
        <v>538</v>
      </c>
      <c r="D279" s="183" t="s">
        <v>272</v>
      </c>
      <c r="E279" s="184">
        <v>1</v>
      </c>
      <c r="F279" s="185"/>
      <c r="G279" s="186">
        <f>ROUND(E279*F279,2)</f>
        <v>0</v>
      </c>
      <c r="H279" s="185"/>
      <c r="I279" s="186">
        <f>ROUND(E279*H279,2)</f>
        <v>0</v>
      </c>
      <c r="J279" s="185"/>
      <c r="K279" s="186">
        <f>ROUND(E279*J279,2)</f>
        <v>0</v>
      </c>
      <c r="L279" s="186">
        <v>21</v>
      </c>
      <c r="M279" s="186">
        <f>G279*(1+L279/100)</f>
        <v>0</v>
      </c>
      <c r="N279" s="184">
        <v>1.15E-3</v>
      </c>
      <c r="O279" s="184">
        <f>ROUND(E279*N279,2)</f>
        <v>0</v>
      </c>
      <c r="P279" s="184">
        <v>0</v>
      </c>
      <c r="Q279" s="184">
        <f>ROUND(E279*P279,2)</f>
        <v>0</v>
      </c>
      <c r="R279" s="186" t="s">
        <v>414</v>
      </c>
      <c r="S279" s="186" t="s">
        <v>176</v>
      </c>
      <c r="T279" s="187" t="s">
        <v>263</v>
      </c>
      <c r="U279" s="162">
        <v>0.51700000000000002</v>
      </c>
      <c r="V279" s="162">
        <f>ROUND(E279*U279,2)</f>
        <v>0.52</v>
      </c>
      <c r="W279" s="162"/>
      <c r="X279" s="162" t="s">
        <v>177</v>
      </c>
      <c r="Y279" s="162" t="s">
        <v>308</v>
      </c>
      <c r="Z279" s="152"/>
      <c r="AA279" s="152"/>
      <c r="AB279" s="152"/>
      <c r="AC279" s="152"/>
      <c r="AD279" s="152"/>
      <c r="AE279" s="152"/>
      <c r="AF279" s="152"/>
      <c r="AG279" s="152" t="s">
        <v>406</v>
      </c>
      <c r="AH279" s="152"/>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ht="22.5" outlineLevel="1" x14ac:dyDescent="0.2">
      <c r="A280" s="181">
        <v>172</v>
      </c>
      <c r="B280" s="182" t="s">
        <v>539</v>
      </c>
      <c r="C280" s="190" t="s">
        <v>540</v>
      </c>
      <c r="D280" s="183" t="s">
        <v>272</v>
      </c>
      <c r="E280" s="184">
        <v>1</v>
      </c>
      <c r="F280" s="185"/>
      <c r="G280" s="186">
        <f>ROUND(E280*F280,2)</f>
        <v>0</v>
      </c>
      <c r="H280" s="185"/>
      <c r="I280" s="186">
        <f>ROUND(E280*H280,2)</f>
        <v>0</v>
      </c>
      <c r="J280" s="185"/>
      <c r="K280" s="186">
        <f>ROUND(E280*J280,2)</f>
        <v>0</v>
      </c>
      <c r="L280" s="186">
        <v>21</v>
      </c>
      <c r="M280" s="186">
        <f>G280*(1+L280/100)</f>
        <v>0</v>
      </c>
      <c r="N280" s="184">
        <v>7.6999999999999996E-4</v>
      </c>
      <c r="O280" s="184">
        <f>ROUND(E280*N280,2)</f>
        <v>0</v>
      </c>
      <c r="P280" s="184">
        <v>0</v>
      </c>
      <c r="Q280" s="184">
        <f>ROUND(E280*P280,2)</f>
        <v>0</v>
      </c>
      <c r="R280" s="186" t="s">
        <v>414</v>
      </c>
      <c r="S280" s="186" t="s">
        <v>176</v>
      </c>
      <c r="T280" s="187" t="s">
        <v>263</v>
      </c>
      <c r="U280" s="162">
        <v>0.182</v>
      </c>
      <c r="V280" s="162">
        <f>ROUND(E280*U280,2)</f>
        <v>0.18</v>
      </c>
      <c r="W280" s="162"/>
      <c r="X280" s="162" t="s">
        <v>177</v>
      </c>
      <c r="Y280" s="162" t="s">
        <v>308</v>
      </c>
      <c r="Z280" s="152"/>
      <c r="AA280" s="152"/>
      <c r="AB280" s="152"/>
      <c r="AC280" s="152"/>
      <c r="AD280" s="152"/>
      <c r="AE280" s="152"/>
      <c r="AF280" s="152"/>
      <c r="AG280" s="152" t="s">
        <v>406</v>
      </c>
      <c r="AH280" s="152"/>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1" x14ac:dyDescent="0.2">
      <c r="A281" s="173">
        <v>173</v>
      </c>
      <c r="B281" s="174" t="s">
        <v>541</v>
      </c>
      <c r="C281" s="189" t="s">
        <v>542</v>
      </c>
      <c r="D281" s="175" t="s">
        <v>192</v>
      </c>
      <c r="E281" s="176">
        <v>0.25</v>
      </c>
      <c r="F281" s="177"/>
      <c r="G281" s="178">
        <f>ROUND(E281*F281,2)</f>
        <v>0</v>
      </c>
      <c r="H281" s="177"/>
      <c r="I281" s="178">
        <f>ROUND(E281*H281,2)</f>
        <v>0</v>
      </c>
      <c r="J281" s="177"/>
      <c r="K281" s="178">
        <f>ROUND(E281*J281,2)</f>
        <v>0</v>
      </c>
      <c r="L281" s="178">
        <v>21</v>
      </c>
      <c r="M281" s="178">
        <f>G281*(1+L281/100)</f>
        <v>0</v>
      </c>
      <c r="N281" s="176">
        <v>0</v>
      </c>
      <c r="O281" s="176">
        <f>ROUND(E281*N281,2)</f>
        <v>0</v>
      </c>
      <c r="P281" s="176">
        <v>0</v>
      </c>
      <c r="Q281" s="176">
        <f>ROUND(E281*P281,2)</f>
        <v>0</v>
      </c>
      <c r="R281" s="178" t="s">
        <v>414</v>
      </c>
      <c r="S281" s="178" t="s">
        <v>176</v>
      </c>
      <c r="T281" s="179" t="s">
        <v>176</v>
      </c>
      <c r="U281" s="162">
        <v>1.333</v>
      </c>
      <c r="V281" s="162">
        <f>ROUND(E281*U281,2)</f>
        <v>0.33</v>
      </c>
      <c r="W281" s="162"/>
      <c r="X281" s="162" t="s">
        <v>177</v>
      </c>
      <c r="Y281" s="162" t="s">
        <v>178</v>
      </c>
      <c r="Z281" s="152"/>
      <c r="AA281" s="152"/>
      <c r="AB281" s="152"/>
      <c r="AC281" s="152"/>
      <c r="AD281" s="152"/>
      <c r="AE281" s="152"/>
      <c r="AF281" s="152"/>
      <c r="AG281" s="152" t="s">
        <v>406</v>
      </c>
      <c r="AH281" s="152"/>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2" x14ac:dyDescent="0.2">
      <c r="A282" s="159"/>
      <c r="B282" s="160"/>
      <c r="C282" s="251" t="s">
        <v>519</v>
      </c>
      <c r="D282" s="252"/>
      <c r="E282" s="252"/>
      <c r="F282" s="252"/>
      <c r="G282" s="252"/>
      <c r="H282" s="162"/>
      <c r="I282" s="162"/>
      <c r="J282" s="162"/>
      <c r="K282" s="162"/>
      <c r="L282" s="162"/>
      <c r="M282" s="162"/>
      <c r="N282" s="161"/>
      <c r="O282" s="161"/>
      <c r="P282" s="161"/>
      <c r="Q282" s="161"/>
      <c r="R282" s="162"/>
      <c r="S282" s="162"/>
      <c r="T282" s="162"/>
      <c r="U282" s="162"/>
      <c r="V282" s="162"/>
      <c r="W282" s="162"/>
      <c r="X282" s="162"/>
      <c r="Y282" s="162"/>
      <c r="Z282" s="152"/>
      <c r="AA282" s="152"/>
      <c r="AB282" s="152"/>
      <c r="AC282" s="152"/>
      <c r="AD282" s="152"/>
      <c r="AE282" s="152"/>
      <c r="AF282" s="152"/>
      <c r="AG282" s="152" t="s">
        <v>181</v>
      </c>
      <c r="AH282" s="152"/>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1" x14ac:dyDescent="0.2">
      <c r="A283" s="181">
        <v>174</v>
      </c>
      <c r="B283" s="182" t="s">
        <v>543</v>
      </c>
      <c r="C283" s="190" t="s">
        <v>544</v>
      </c>
      <c r="D283" s="183" t="s">
        <v>217</v>
      </c>
      <c r="E283" s="184">
        <v>18</v>
      </c>
      <c r="F283" s="185"/>
      <c r="G283" s="186">
        <f t="shared" ref="G283:G290" si="35">ROUND(E283*F283,2)</f>
        <v>0</v>
      </c>
      <c r="H283" s="185"/>
      <c r="I283" s="186">
        <f t="shared" ref="I283:I290" si="36">ROUND(E283*H283,2)</f>
        <v>0</v>
      </c>
      <c r="J283" s="185"/>
      <c r="K283" s="186">
        <f t="shared" ref="K283:K290" si="37">ROUND(E283*J283,2)</f>
        <v>0</v>
      </c>
      <c r="L283" s="186">
        <v>21</v>
      </c>
      <c r="M283" s="186">
        <f t="shared" ref="M283:M290" si="38">G283*(1+L283/100)</f>
        <v>0</v>
      </c>
      <c r="N283" s="184">
        <v>0</v>
      </c>
      <c r="O283" s="184">
        <f t="shared" ref="O283:O290" si="39">ROUND(E283*N283,2)</f>
        <v>0</v>
      </c>
      <c r="P283" s="184">
        <v>0</v>
      </c>
      <c r="Q283" s="184">
        <f t="shared" ref="Q283:Q290" si="40">ROUND(E283*P283,2)</f>
        <v>0</v>
      </c>
      <c r="R283" s="186"/>
      <c r="S283" s="186" t="s">
        <v>262</v>
      </c>
      <c r="T283" s="187" t="s">
        <v>263</v>
      </c>
      <c r="U283" s="162">
        <v>0</v>
      </c>
      <c r="V283" s="162">
        <f t="shared" ref="V283:V290" si="41">ROUND(E283*U283,2)</f>
        <v>0</v>
      </c>
      <c r="W283" s="162"/>
      <c r="X283" s="162" t="s">
        <v>177</v>
      </c>
      <c r="Y283" s="162" t="s">
        <v>308</v>
      </c>
      <c r="Z283" s="152"/>
      <c r="AA283" s="152"/>
      <c r="AB283" s="152"/>
      <c r="AC283" s="152"/>
      <c r="AD283" s="152"/>
      <c r="AE283" s="152"/>
      <c r="AF283" s="152"/>
      <c r="AG283" s="152" t="s">
        <v>406</v>
      </c>
      <c r="AH283" s="152"/>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outlineLevel="1" x14ac:dyDescent="0.2">
      <c r="A284" s="181">
        <v>175</v>
      </c>
      <c r="B284" s="182" t="s">
        <v>545</v>
      </c>
      <c r="C284" s="190" t="s">
        <v>546</v>
      </c>
      <c r="D284" s="183" t="s">
        <v>217</v>
      </c>
      <c r="E284" s="184">
        <v>18</v>
      </c>
      <c r="F284" s="185"/>
      <c r="G284" s="186">
        <f t="shared" si="35"/>
        <v>0</v>
      </c>
      <c r="H284" s="185"/>
      <c r="I284" s="186">
        <f t="shared" si="36"/>
        <v>0</v>
      </c>
      <c r="J284" s="185"/>
      <c r="K284" s="186">
        <f t="shared" si="37"/>
        <v>0</v>
      </c>
      <c r="L284" s="186">
        <v>21</v>
      </c>
      <c r="M284" s="186">
        <f t="shared" si="38"/>
        <v>0</v>
      </c>
      <c r="N284" s="184">
        <v>0</v>
      </c>
      <c r="O284" s="184">
        <f t="shared" si="39"/>
        <v>0</v>
      </c>
      <c r="P284" s="184">
        <v>0</v>
      </c>
      <c r="Q284" s="184">
        <f t="shared" si="40"/>
        <v>0</v>
      </c>
      <c r="R284" s="186"/>
      <c r="S284" s="186" t="s">
        <v>262</v>
      </c>
      <c r="T284" s="187" t="s">
        <v>263</v>
      </c>
      <c r="U284" s="162">
        <v>0</v>
      </c>
      <c r="V284" s="162">
        <f t="shared" si="41"/>
        <v>0</v>
      </c>
      <c r="W284" s="162"/>
      <c r="X284" s="162" t="s">
        <v>177</v>
      </c>
      <c r="Y284" s="162" t="s">
        <v>308</v>
      </c>
      <c r="Z284" s="152"/>
      <c r="AA284" s="152"/>
      <c r="AB284" s="152"/>
      <c r="AC284" s="152"/>
      <c r="AD284" s="152"/>
      <c r="AE284" s="152"/>
      <c r="AF284" s="152"/>
      <c r="AG284" s="152" t="s">
        <v>406</v>
      </c>
      <c r="AH284" s="152"/>
      <c r="AI284" s="152"/>
      <c r="AJ284" s="152"/>
      <c r="AK284" s="152"/>
      <c r="AL284" s="152"/>
      <c r="AM284" s="152"/>
      <c r="AN284" s="152"/>
      <c r="AO284" s="152"/>
      <c r="AP284" s="152"/>
      <c r="AQ284" s="152"/>
      <c r="AR284" s="152"/>
      <c r="AS284" s="152"/>
      <c r="AT284" s="152"/>
      <c r="AU284" s="152"/>
      <c r="AV284" s="152"/>
      <c r="AW284" s="152"/>
      <c r="AX284" s="152"/>
      <c r="AY284" s="152"/>
      <c r="AZ284" s="152"/>
      <c r="BA284" s="152"/>
      <c r="BB284" s="152"/>
      <c r="BC284" s="152"/>
      <c r="BD284" s="152"/>
      <c r="BE284" s="152"/>
      <c r="BF284" s="152"/>
      <c r="BG284" s="152"/>
      <c r="BH284" s="152"/>
    </row>
    <row r="285" spans="1:60" outlineLevel="1" x14ac:dyDescent="0.2">
      <c r="A285" s="181">
        <v>176</v>
      </c>
      <c r="B285" s="182" t="s">
        <v>547</v>
      </c>
      <c r="C285" s="190" t="s">
        <v>548</v>
      </c>
      <c r="D285" s="183" t="s">
        <v>336</v>
      </c>
      <c r="E285" s="184">
        <v>1</v>
      </c>
      <c r="F285" s="185"/>
      <c r="G285" s="186">
        <f t="shared" si="35"/>
        <v>0</v>
      </c>
      <c r="H285" s="185"/>
      <c r="I285" s="186">
        <f t="shared" si="36"/>
        <v>0</v>
      </c>
      <c r="J285" s="185"/>
      <c r="K285" s="186">
        <f t="shared" si="37"/>
        <v>0</v>
      </c>
      <c r="L285" s="186">
        <v>21</v>
      </c>
      <c r="M285" s="186">
        <f t="shared" si="38"/>
        <v>0</v>
      </c>
      <c r="N285" s="184">
        <v>0</v>
      </c>
      <c r="O285" s="184">
        <f t="shared" si="39"/>
        <v>0</v>
      </c>
      <c r="P285" s="184">
        <v>0</v>
      </c>
      <c r="Q285" s="184">
        <f t="shared" si="40"/>
        <v>0</v>
      </c>
      <c r="R285" s="186"/>
      <c r="S285" s="186" t="s">
        <v>262</v>
      </c>
      <c r="T285" s="187" t="s">
        <v>263</v>
      </c>
      <c r="U285" s="162">
        <v>0</v>
      </c>
      <c r="V285" s="162">
        <f t="shared" si="41"/>
        <v>0</v>
      </c>
      <c r="W285" s="162"/>
      <c r="X285" s="162" t="s">
        <v>177</v>
      </c>
      <c r="Y285" s="162" t="s">
        <v>308</v>
      </c>
      <c r="Z285" s="152"/>
      <c r="AA285" s="152"/>
      <c r="AB285" s="152"/>
      <c r="AC285" s="152"/>
      <c r="AD285" s="152"/>
      <c r="AE285" s="152"/>
      <c r="AF285" s="152"/>
      <c r="AG285" s="152" t="s">
        <v>406</v>
      </c>
      <c r="AH285" s="152"/>
      <c r="AI285" s="152"/>
      <c r="AJ285" s="152"/>
      <c r="AK285" s="152"/>
      <c r="AL285" s="152"/>
      <c r="AM285" s="152"/>
      <c r="AN285" s="152"/>
      <c r="AO285" s="152"/>
      <c r="AP285" s="152"/>
      <c r="AQ285" s="152"/>
      <c r="AR285" s="152"/>
      <c r="AS285" s="152"/>
      <c r="AT285" s="152"/>
      <c r="AU285" s="152"/>
      <c r="AV285" s="152"/>
      <c r="AW285" s="152"/>
      <c r="AX285" s="152"/>
      <c r="AY285" s="152"/>
      <c r="AZ285" s="152"/>
      <c r="BA285" s="152"/>
      <c r="BB285" s="152"/>
      <c r="BC285" s="152"/>
      <c r="BD285" s="152"/>
      <c r="BE285" s="152"/>
      <c r="BF285" s="152"/>
      <c r="BG285" s="152"/>
      <c r="BH285" s="152"/>
    </row>
    <row r="286" spans="1:60" outlineLevel="1" x14ac:dyDescent="0.2">
      <c r="A286" s="181">
        <v>177</v>
      </c>
      <c r="B286" s="182" t="s">
        <v>549</v>
      </c>
      <c r="C286" s="190" t="s">
        <v>550</v>
      </c>
      <c r="D286" s="183" t="s">
        <v>336</v>
      </c>
      <c r="E286" s="184">
        <v>1</v>
      </c>
      <c r="F286" s="185"/>
      <c r="G286" s="186">
        <f t="shared" si="35"/>
        <v>0</v>
      </c>
      <c r="H286" s="185"/>
      <c r="I286" s="186">
        <f t="shared" si="36"/>
        <v>0</v>
      </c>
      <c r="J286" s="185"/>
      <c r="K286" s="186">
        <f t="shared" si="37"/>
        <v>0</v>
      </c>
      <c r="L286" s="186">
        <v>21</v>
      </c>
      <c r="M286" s="186">
        <f t="shared" si="38"/>
        <v>0</v>
      </c>
      <c r="N286" s="184">
        <v>0</v>
      </c>
      <c r="O286" s="184">
        <f t="shared" si="39"/>
        <v>0</v>
      </c>
      <c r="P286" s="184">
        <v>0</v>
      </c>
      <c r="Q286" s="184">
        <f t="shared" si="40"/>
        <v>0</v>
      </c>
      <c r="R286" s="186"/>
      <c r="S286" s="186" t="s">
        <v>262</v>
      </c>
      <c r="T286" s="187" t="s">
        <v>263</v>
      </c>
      <c r="U286" s="162">
        <v>0</v>
      </c>
      <c r="V286" s="162">
        <f t="shared" si="41"/>
        <v>0</v>
      </c>
      <c r="W286" s="162"/>
      <c r="X286" s="162" t="s">
        <v>177</v>
      </c>
      <c r="Y286" s="162" t="s">
        <v>308</v>
      </c>
      <c r="Z286" s="152"/>
      <c r="AA286" s="152"/>
      <c r="AB286" s="152"/>
      <c r="AC286" s="152"/>
      <c r="AD286" s="152"/>
      <c r="AE286" s="152"/>
      <c r="AF286" s="152"/>
      <c r="AG286" s="152" t="s">
        <v>406</v>
      </c>
      <c r="AH286" s="152"/>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1" x14ac:dyDescent="0.2">
      <c r="A287" s="181">
        <v>178</v>
      </c>
      <c r="B287" s="182" t="s">
        <v>551</v>
      </c>
      <c r="C287" s="190" t="s">
        <v>552</v>
      </c>
      <c r="D287" s="183" t="s">
        <v>386</v>
      </c>
      <c r="E287" s="184">
        <v>1</v>
      </c>
      <c r="F287" s="185"/>
      <c r="G287" s="186">
        <f t="shared" si="35"/>
        <v>0</v>
      </c>
      <c r="H287" s="185"/>
      <c r="I287" s="186">
        <f t="shared" si="36"/>
        <v>0</v>
      </c>
      <c r="J287" s="185"/>
      <c r="K287" s="186">
        <f t="shared" si="37"/>
        <v>0</v>
      </c>
      <c r="L287" s="186">
        <v>21</v>
      </c>
      <c r="M287" s="186">
        <f t="shared" si="38"/>
        <v>0</v>
      </c>
      <c r="N287" s="184">
        <v>0</v>
      </c>
      <c r="O287" s="184">
        <f t="shared" si="39"/>
        <v>0</v>
      </c>
      <c r="P287" s="184">
        <v>0</v>
      </c>
      <c r="Q287" s="184">
        <f t="shared" si="40"/>
        <v>0</v>
      </c>
      <c r="R287" s="186"/>
      <c r="S287" s="186" t="s">
        <v>262</v>
      </c>
      <c r="T287" s="187" t="s">
        <v>263</v>
      </c>
      <c r="U287" s="162">
        <v>0</v>
      </c>
      <c r="V287" s="162">
        <f t="shared" si="41"/>
        <v>0</v>
      </c>
      <c r="W287" s="162"/>
      <c r="X287" s="162" t="s">
        <v>264</v>
      </c>
      <c r="Y287" s="162" t="s">
        <v>308</v>
      </c>
      <c r="Z287" s="152"/>
      <c r="AA287" s="152"/>
      <c r="AB287" s="152"/>
      <c r="AC287" s="152"/>
      <c r="AD287" s="152"/>
      <c r="AE287" s="152"/>
      <c r="AF287" s="152"/>
      <c r="AG287" s="152" t="s">
        <v>265</v>
      </c>
      <c r="AH287" s="152"/>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1" x14ac:dyDescent="0.2">
      <c r="A288" s="181">
        <v>179</v>
      </c>
      <c r="B288" s="182" t="s">
        <v>553</v>
      </c>
      <c r="C288" s="190" t="s">
        <v>554</v>
      </c>
      <c r="D288" s="183" t="s">
        <v>386</v>
      </c>
      <c r="E288" s="184">
        <v>4</v>
      </c>
      <c r="F288" s="185"/>
      <c r="G288" s="186">
        <f t="shared" si="35"/>
        <v>0</v>
      </c>
      <c r="H288" s="185"/>
      <c r="I288" s="186">
        <f t="shared" si="36"/>
        <v>0</v>
      </c>
      <c r="J288" s="185"/>
      <c r="K288" s="186">
        <f t="shared" si="37"/>
        <v>0</v>
      </c>
      <c r="L288" s="186">
        <v>21</v>
      </c>
      <c r="M288" s="186">
        <f t="shared" si="38"/>
        <v>0</v>
      </c>
      <c r="N288" s="184">
        <v>0</v>
      </c>
      <c r="O288" s="184">
        <f t="shared" si="39"/>
        <v>0</v>
      </c>
      <c r="P288" s="184">
        <v>0</v>
      </c>
      <c r="Q288" s="184">
        <f t="shared" si="40"/>
        <v>0</v>
      </c>
      <c r="R288" s="186"/>
      <c r="S288" s="186" t="s">
        <v>262</v>
      </c>
      <c r="T288" s="187" t="s">
        <v>263</v>
      </c>
      <c r="U288" s="162">
        <v>0</v>
      </c>
      <c r="V288" s="162">
        <f t="shared" si="41"/>
        <v>0</v>
      </c>
      <c r="W288" s="162"/>
      <c r="X288" s="162" t="s">
        <v>264</v>
      </c>
      <c r="Y288" s="162" t="s">
        <v>308</v>
      </c>
      <c r="Z288" s="152"/>
      <c r="AA288" s="152"/>
      <c r="AB288" s="152"/>
      <c r="AC288" s="152"/>
      <c r="AD288" s="152"/>
      <c r="AE288" s="152"/>
      <c r="AF288" s="152"/>
      <c r="AG288" s="152" t="s">
        <v>265</v>
      </c>
      <c r="AH288" s="152"/>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1" x14ac:dyDescent="0.2">
      <c r="A289" s="181">
        <v>180</v>
      </c>
      <c r="B289" s="182" t="s">
        <v>555</v>
      </c>
      <c r="C289" s="190" t="s">
        <v>556</v>
      </c>
      <c r="D289" s="183" t="s">
        <v>386</v>
      </c>
      <c r="E289" s="184">
        <v>15</v>
      </c>
      <c r="F289" s="185"/>
      <c r="G289" s="186">
        <f t="shared" si="35"/>
        <v>0</v>
      </c>
      <c r="H289" s="185"/>
      <c r="I289" s="186">
        <f t="shared" si="36"/>
        <v>0</v>
      </c>
      <c r="J289" s="185"/>
      <c r="K289" s="186">
        <f t="shared" si="37"/>
        <v>0</v>
      </c>
      <c r="L289" s="186">
        <v>21</v>
      </c>
      <c r="M289" s="186">
        <f t="shared" si="38"/>
        <v>0</v>
      </c>
      <c r="N289" s="184">
        <v>0</v>
      </c>
      <c r="O289" s="184">
        <f t="shared" si="39"/>
        <v>0</v>
      </c>
      <c r="P289" s="184">
        <v>0</v>
      </c>
      <c r="Q289" s="184">
        <f t="shared" si="40"/>
        <v>0</v>
      </c>
      <c r="R289" s="186"/>
      <c r="S289" s="186" t="s">
        <v>262</v>
      </c>
      <c r="T289" s="187" t="s">
        <v>263</v>
      </c>
      <c r="U289" s="162">
        <v>0</v>
      </c>
      <c r="V289" s="162">
        <f t="shared" si="41"/>
        <v>0</v>
      </c>
      <c r="W289" s="162"/>
      <c r="X289" s="162" t="s">
        <v>264</v>
      </c>
      <c r="Y289" s="162" t="s">
        <v>308</v>
      </c>
      <c r="Z289" s="152"/>
      <c r="AA289" s="152"/>
      <c r="AB289" s="152"/>
      <c r="AC289" s="152"/>
      <c r="AD289" s="152"/>
      <c r="AE289" s="152"/>
      <c r="AF289" s="152"/>
      <c r="AG289" s="152" t="s">
        <v>265</v>
      </c>
      <c r="AH289" s="152"/>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outlineLevel="1" x14ac:dyDescent="0.2">
      <c r="A290" s="181">
        <v>181</v>
      </c>
      <c r="B290" s="182" t="s">
        <v>557</v>
      </c>
      <c r="C290" s="190" t="s">
        <v>558</v>
      </c>
      <c r="D290" s="183" t="s">
        <v>336</v>
      </c>
      <c r="E290" s="184">
        <v>1</v>
      </c>
      <c r="F290" s="185"/>
      <c r="G290" s="186">
        <f t="shared" si="35"/>
        <v>0</v>
      </c>
      <c r="H290" s="185"/>
      <c r="I290" s="186">
        <f t="shared" si="36"/>
        <v>0</v>
      </c>
      <c r="J290" s="185"/>
      <c r="K290" s="186">
        <f t="shared" si="37"/>
        <v>0</v>
      </c>
      <c r="L290" s="186">
        <v>21</v>
      </c>
      <c r="M290" s="186">
        <f t="shared" si="38"/>
        <v>0</v>
      </c>
      <c r="N290" s="184">
        <v>0</v>
      </c>
      <c r="O290" s="184">
        <f t="shared" si="39"/>
        <v>0</v>
      </c>
      <c r="P290" s="184">
        <v>0</v>
      </c>
      <c r="Q290" s="184">
        <f t="shared" si="40"/>
        <v>0</v>
      </c>
      <c r="R290" s="186"/>
      <c r="S290" s="186" t="s">
        <v>262</v>
      </c>
      <c r="T290" s="187" t="s">
        <v>263</v>
      </c>
      <c r="U290" s="162">
        <v>0</v>
      </c>
      <c r="V290" s="162">
        <f t="shared" si="41"/>
        <v>0</v>
      </c>
      <c r="W290" s="162"/>
      <c r="X290" s="162" t="s">
        <v>264</v>
      </c>
      <c r="Y290" s="162" t="s">
        <v>308</v>
      </c>
      <c r="Z290" s="152"/>
      <c r="AA290" s="152"/>
      <c r="AB290" s="152"/>
      <c r="AC290" s="152"/>
      <c r="AD290" s="152"/>
      <c r="AE290" s="152"/>
      <c r="AF290" s="152"/>
      <c r="AG290" s="152" t="s">
        <v>265</v>
      </c>
      <c r="AH290" s="152"/>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x14ac:dyDescent="0.2">
      <c r="A291" s="166" t="s">
        <v>170</v>
      </c>
      <c r="B291" s="167" t="s">
        <v>99</v>
      </c>
      <c r="C291" s="188" t="s">
        <v>100</v>
      </c>
      <c r="D291" s="168"/>
      <c r="E291" s="169"/>
      <c r="F291" s="170"/>
      <c r="G291" s="170">
        <f>SUMIF(AG292:AG299,"&lt;&gt;NOR",G292:G299)</f>
        <v>0</v>
      </c>
      <c r="H291" s="170"/>
      <c r="I291" s="170">
        <f>SUM(I292:I299)</f>
        <v>0</v>
      </c>
      <c r="J291" s="170"/>
      <c r="K291" s="170">
        <f>SUM(K292:K299)</f>
        <v>0</v>
      </c>
      <c r="L291" s="170"/>
      <c r="M291" s="170">
        <f>SUM(M292:M299)</f>
        <v>0</v>
      </c>
      <c r="N291" s="169"/>
      <c r="O291" s="169">
        <f>SUM(O292:O299)</f>
        <v>0</v>
      </c>
      <c r="P291" s="169"/>
      <c r="Q291" s="169">
        <f>SUM(Q292:Q299)</f>
        <v>0</v>
      </c>
      <c r="R291" s="170"/>
      <c r="S291" s="170"/>
      <c r="T291" s="171"/>
      <c r="U291" s="165"/>
      <c r="V291" s="165">
        <f>SUM(V292:V299)</f>
        <v>24</v>
      </c>
      <c r="W291" s="165"/>
      <c r="X291" s="165"/>
      <c r="Y291" s="165"/>
      <c r="AG291" t="s">
        <v>171</v>
      </c>
    </row>
    <row r="292" spans="1:60" outlineLevel="1" x14ac:dyDescent="0.2">
      <c r="A292" s="181">
        <v>182</v>
      </c>
      <c r="B292" s="182" t="s">
        <v>559</v>
      </c>
      <c r="C292" s="190" t="s">
        <v>812</v>
      </c>
      <c r="D292" s="183" t="s">
        <v>386</v>
      </c>
      <c r="E292" s="184">
        <v>1</v>
      </c>
      <c r="F292" s="260"/>
      <c r="G292" s="186">
        <f t="shared" ref="G292:G299" si="42">ROUND(E292*F292,2)</f>
        <v>0</v>
      </c>
      <c r="H292" s="185"/>
      <c r="I292" s="186">
        <f t="shared" ref="I292:I299" si="43">ROUND(E292*H292,2)</f>
        <v>0</v>
      </c>
      <c r="J292" s="185"/>
      <c r="K292" s="186">
        <f t="shared" ref="K292:K299" si="44">ROUND(E292*J292,2)</f>
        <v>0</v>
      </c>
      <c r="L292" s="186">
        <v>21</v>
      </c>
      <c r="M292" s="186">
        <f t="shared" ref="M292:M299" si="45">G292*(1+L292/100)</f>
        <v>0</v>
      </c>
      <c r="N292" s="184">
        <v>0</v>
      </c>
      <c r="O292" s="184">
        <f t="shared" ref="O292:O299" si="46">ROUND(E292*N292,2)</f>
        <v>0</v>
      </c>
      <c r="P292" s="184">
        <v>0</v>
      </c>
      <c r="Q292" s="184">
        <f t="shared" ref="Q292:Q299" si="47">ROUND(E292*P292,2)</f>
        <v>0</v>
      </c>
      <c r="R292" s="186"/>
      <c r="S292" s="186" t="s">
        <v>262</v>
      </c>
      <c r="T292" s="187" t="s">
        <v>263</v>
      </c>
      <c r="U292" s="162">
        <v>0</v>
      </c>
      <c r="V292" s="162">
        <f t="shared" ref="V292:V299" si="48">ROUND(E292*U292,2)</f>
        <v>0</v>
      </c>
      <c r="W292" s="162"/>
      <c r="X292" s="162" t="s">
        <v>177</v>
      </c>
      <c r="Y292" s="162" t="s">
        <v>308</v>
      </c>
      <c r="Z292" s="152"/>
      <c r="AA292" s="152"/>
      <c r="AB292" s="152"/>
      <c r="AC292" s="152"/>
      <c r="AD292" s="152"/>
      <c r="AE292" s="152"/>
      <c r="AF292" s="152"/>
      <c r="AG292" s="152" t="s">
        <v>406</v>
      </c>
      <c r="AH292" s="152"/>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outlineLevel="1" x14ac:dyDescent="0.2">
      <c r="A293" s="181">
        <v>183</v>
      </c>
      <c r="B293" s="182" t="s">
        <v>75</v>
      </c>
      <c r="C293" s="190" t="s">
        <v>560</v>
      </c>
      <c r="D293" s="183" t="s">
        <v>386</v>
      </c>
      <c r="E293" s="184">
        <v>1</v>
      </c>
      <c r="F293" s="185"/>
      <c r="G293" s="186">
        <f t="shared" si="42"/>
        <v>0</v>
      </c>
      <c r="H293" s="185"/>
      <c r="I293" s="186">
        <f t="shared" si="43"/>
        <v>0</v>
      </c>
      <c r="J293" s="185"/>
      <c r="K293" s="186">
        <f t="shared" si="44"/>
        <v>0</v>
      </c>
      <c r="L293" s="186">
        <v>21</v>
      </c>
      <c r="M293" s="186">
        <f t="shared" si="45"/>
        <v>0</v>
      </c>
      <c r="N293" s="184">
        <v>0</v>
      </c>
      <c r="O293" s="184">
        <f t="shared" si="46"/>
        <v>0</v>
      </c>
      <c r="P293" s="184">
        <v>0</v>
      </c>
      <c r="Q293" s="184">
        <f t="shared" si="47"/>
        <v>0</v>
      </c>
      <c r="R293" s="186"/>
      <c r="S293" s="186" t="s">
        <v>262</v>
      </c>
      <c r="T293" s="187" t="s">
        <v>263</v>
      </c>
      <c r="U293" s="162">
        <v>0</v>
      </c>
      <c r="V293" s="162">
        <f t="shared" si="48"/>
        <v>0</v>
      </c>
      <c r="W293" s="162"/>
      <c r="X293" s="162" t="s">
        <v>177</v>
      </c>
      <c r="Y293" s="162" t="s">
        <v>308</v>
      </c>
      <c r="Z293" s="152"/>
      <c r="AA293" s="152"/>
      <c r="AB293" s="152"/>
      <c r="AC293" s="152"/>
      <c r="AD293" s="152"/>
      <c r="AE293" s="152"/>
      <c r="AF293" s="152"/>
      <c r="AG293" s="152" t="s">
        <v>406</v>
      </c>
      <c r="AH293" s="152"/>
      <c r="AI293" s="152"/>
      <c r="AJ293" s="152"/>
      <c r="AK293" s="152"/>
      <c r="AL293" s="152"/>
      <c r="AM293" s="152"/>
      <c r="AN293" s="152"/>
      <c r="AO293" s="152"/>
      <c r="AP293" s="152"/>
      <c r="AQ293" s="152"/>
      <c r="AR293" s="152"/>
      <c r="AS293" s="152"/>
      <c r="AT293" s="152"/>
      <c r="AU293" s="152"/>
      <c r="AV293" s="152"/>
      <c r="AW293" s="152"/>
      <c r="AX293" s="152"/>
      <c r="AY293" s="152"/>
      <c r="AZ293" s="152"/>
      <c r="BA293" s="152"/>
      <c r="BB293" s="152"/>
      <c r="BC293" s="152"/>
      <c r="BD293" s="152"/>
      <c r="BE293" s="152"/>
      <c r="BF293" s="152"/>
      <c r="BG293" s="152"/>
      <c r="BH293" s="152"/>
    </row>
    <row r="294" spans="1:60" outlineLevel="1" x14ac:dyDescent="0.2">
      <c r="A294" s="181">
        <v>184</v>
      </c>
      <c r="B294" s="182" t="s">
        <v>77</v>
      </c>
      <c r="C294" s="190" t="s">
        <v>561</v>
      </c>
      <c r="D294" s="183" t="s">
        <v>336</v>
      </c>
      <c r="E294" s="184">
        <v>1</v>
      </c>
      <c r="F294" s="185"/>
      <c r="G294" s="186">
        <f t="shared" si="42"/>
        <v>0</v>
      </c>
      <c r="H294" s="185"/>
      <c r="I294" s="186">
        <f t="shared" si="43"/>
        <v>0</v>
      </c>
      <c r="J294" s="185"/>
      <c r="K294" s="186">
        <f t="shared" si="44"/>
        <v>0</v>
      </c>
      <c r="L294" s="186">
        <v>21</v>
      </c>
      <c r="M294" s="186">
        <f t="shared" si="45"/>
        <v>0</v>
      </c>
      <c r="N294" s="184">
        <v>0</v>
      </c>
      <c r="O294" s="184">
        <f t="shared" si="46"/>
        <v>0</v>
      </c>
      <c r="P294" s="184">
        <v>0</v>
      </c>
      <c r="Q294" s="184">
        <f t="shared" si="47"/>
        <v>0</v>
      </c>
      <c r="R294" s="186"/>
      <c r="S294" s="186" t="s">
        <v>262</v>
      </c>
      <c r="T294" s="187" t="s">
        <v>263</v>
      </c>
      <c r="U294" s="162">
        <v>0</v>
      </c>
      <c r="V294" s="162">
        <f t="shared" si="48"/>
        <v>0</v>
      </c>
      <c r="W294" s="162"/>
      <c r="X294" s="162" t="s">
        <v>177</v>
      </c>
      <c r="Y294" s="162" t="s">
        <v>308</v>
      </c>
      <c r="Z294" s="152"/>
      <c r="AA294" s="152"/>
      <c r="AB294" s="152"/>
      <c r="AC294" s="152"/>
      <c r="AD294" s="152"/>
      <c r="AE294" s="152"/>
      <c r="AF294" s="152"/>
      <c r="AG294" s="152" t="s">
        <v>406</v>
      </c>
      <c r="AH294" s="152"/>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1" x14ac:dyDescent="0.2">
      <c r="A295" s="181">
        <v>185</v>
      </c>
      <c r="B295" s="182" t="s">
        <v>562</v>
      </c>
      <c r="C295" s="190" t="s">
        <v>563</v>
      </c>
      <c r="D295" s="183" t="s">
        <v>564</v>
      </c>
      <c r="E295" s="184">
        <v>24</v>
      </c>
      <c r="F295" s="185"/>
      <c r="G295" s="186">
        <f t="shared" si="42"/>
        <v>0</v>
      </c>
      <c r="H295" s="185"/>
      <c r="I295" s="186">
        <f t="shared" si="43"/>
        <v>0</v>
      </c>
      <c r="J295" s="185"/>
      <c r="K295" s="186">
        <f t="shared" si="44"/>
        <v>0</v>
      </c>
      <c r="L295" s="186">
        <v>21</v>
      </c>
      <c r="M295" s="186">
        <f t="shared" si="45"/>
        <v>0</v>
      </c>
      <c r="N295" s="184">
        <v>0</v>
      </c>
      <c r="O295" s="184">
        <f t="shared" si="46"/>
        <v>0</v>
      </c>
      <c r="P295" s="184">
        <v>0</v>
      </c>
      <c r="Q295" s="184">
        <f t="shared" si="47"/>
        <v>0</v>
      </c>
      <c r="R295" s="186" t="s">
        <v>565</v>
      </c>
      <c r="S295" s="186" t="s">
        <v>176</v>
      </c>
      <c r="T295" s="187" t="s">
        <v>176</v>
      </c>
      <c r="U295" s="162">
        <v>1</v>
      </c>
      <c r="V295" s="162">
        <f t="shared" si="48"/>
        <v>24</v>
      </c>
      <c r="W295" s="162"/>
      <c r="X295" s="162" t="s">
        <v>566</v>
      </c>
      <c r="Y295" s="162" t="s">
        <v>308</v>
      </c>
      <c r="Z295" s="152"/>
      <c r="AA295" s="152"/>
      <c r="AB295" s="152"/>
      <c r="AC295" s="152"/>
      <c r="AD295" s="152"/>
      <c r="AE295" s="152"/>
      <c r="AF295" s="152"/>
      <c r="AG295" s="152" t="s">
        <v>567</v>
      </c>
      <c r="AH295" s="152"/>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outlineLevel="1" x14ac:dyDescent="0.2">
      <c r="A296" s="181">
        <v>186</v>
      </c>
      <c r="B296" s="182" t="s">
        <v>568</v>
      </c>
      <c r="C296" s="190" t="s">
        <v>813</v>
      </c>
      <c r="D296" s="183" t="s">
        <v>386</v>
      </c>
      <c r="E296" s="184">
        <v>1</v>
      </c>
      <c r="F296" s="260"/>
      <c r="G296" s="186">
        <f t="shared" si="42"/>
        <v>0</v>
      </c>
      <c r="H296" s="185"/>
      <c r="I296" s="186">
        <f t="shared" si="43"/>
        <v>0</v>
      </c>
      <c r="J296" s="185"/>
      <c r="K296" s="186">
        <f t="shared" si="44"/>
        <v>0</v>
      </c>
      <c r="L296" s="186">
        <v>21</v>
      </c>
      <c r="M296" s="186">
        <f t="shared" si="45"/>
        <v>0</v>
      </c>
      <c r="N296" s="184">
        <v>0</v>
      </c>
      <c r="O296" s="184">
        <f t="shared" si="46"/>
        <v>0</v>
      </c>
      <c r="P296" s="184">
        <v>0</v>
      </c>
      <c r="Q296" s="184">
        <f t="shared" si="47"/>
        <v>0</v>
      </c>
      <c r="R296" s="186"/>
      <c r="S296" s="186" t="s">
        <v>262</v>
      </c>
      <c r="T296" s="187" t="s">
        <v>263</v>
      </c>
      <c r="U296" s="162">
        <v>0</v>
      </c>
      <c r="V296" s="162">
        <f t="shared" si="48"/>
        <v>0</v>
      </c>
      <c r="W296" s="162"/>
      <c r="X296" s="162" t="s">
        <v>264</v>
      </c>
      <c r="Y296" s="162" t="s">
        <v>308</v>
      </c>
      <c r="Z296" s="152"/>
      <c r="AA296" s="152"/>
      <c r="AB296" s="152"/>
      <c r="AC296" s="152"/>
      <c r="AD296" s="152"/>
      <c r="AE296" s="152"/>
      <c r="AF296" s="152"/>
      <c r="AG296" s="152" t="s">
        <v>265</v>
      </c>
      <c r="AH296" s="152"/>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1" x14ac:dyDescent="0.2">
      <c r="A297" s="181">
        <v>187</v>
      </c>
      <c r="B297" s="182" t="s">
        <v>569</v>
      </c>
      <c r="C297" s="190" t="s">
        <v>814</v>
      </c>
      <c r="D297" s="183" t="s">
        <v>336</v>
      </c>
      <c r="E297" s="184">
        <v>1</v>
      </c>
      <c r="F297" s="260"/>
      <c r="G297" s="186">
        <f t="shared" si="42"/>
        <v>0</v>
      </c>
      <c r="H297" s="185"/>
      <c r="I297" s="186">
        <f t="shared" si="43"/>
        <v>0</v>
      </c>
      <c r="J297" s="185"/>
      <c r="K297" s="186">
        <f t="shared" si="44"/>
        <v>0</v>
      </c>
      <c r="L297" s="186">
        <v>21</v>
      </c>
      <c r="M297" s="186">
        <f t="shared" si="45"/>
        <v>0</v>
      </c>
      <c r="N297" s="184">
        <v>0</v>
      </c>
      <c r="O297" s="184">
        <f t="shared" si="46"/>
        <v>0</v>
      </c>
      <c r="P297" s="184">
        <v>0</v>
      </c>
      <c r="Q297" s="184">
        <f t="shared" si="47"/>
        <v>0</v>
      </c>
      <c r="R297" s="186"/>
      <c r="S297" s="186" t="s">
        <v>262</v>
      </c>
      <c r="T297" s="187" t="s">
        <v>263</v>
      </c>
      <c r="U297" s="162">
        <v>0</v>
      </c>
      <c r="V297" s="162">
        <f t="shared" si="48"/>
        <v>0</v>
      </c>
      <c r="W297" s="162"/>
      <c r="X297" s="162" t="s">
        <v>264</v>
      </c>
      <c r="Y297" s="162" t="s">
        <v>308</v>
      </c>
      <c r="Z297" s="152"/>
      <c r="AA297" s="152"/>
      <c r="AB297" s="152"/>
      <c r="AC297" s="152"/>
      <c r="AD297" s="152"/>
      <c r="AE297" s="152"/>
      <c r="AF297" s="152"/>
      <c r="AG297" s="152" t="s">
        <v>265</v>
      </c>
      <c r="AH297" s="152"/>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outlineLevel="1" x14ac:dyDescent="0.2">
      <c r="A298" s="181">
        <v>188</v>
      </c>
      <c r="B298" s="182" t="s">
        <v>570</v>
      </c>
      <c r="C298" s="190" t="s">
        <v>815</v>
      </c>
      <c r="D298" s="183" t="s">
        <v>386</v>
      </c>
      <c r="E298" s="184">
        <v>2</v>
      </c>
      <c r="F298" s="260"/>
      <c r="G298" s="186">
        <f t="shared" si="42"/>
        <v>0</v>
      </c>
      <c r="H298" s="185"/>
      <c r="I298" s="186">
        <f t="shared" si="43"/>
        <v>0</v>
      </c>
      <c r="J298" s="185"/>
      <c r="K298" s="186">
        <f t="shared" si="44"/>
        <v>0</v>
      </c>
      <c r="L298" s="186">
        <v>21</v>
      </c>
      <c r="M298" s="186">
        <f t="shared" si="45"/>
        <v>0</v>
      </c>
      <c r="N298" s="184">
        <v>0</v>
      </c>
      <c r="O298" s="184">
        <f t="shared" si="46"/>
        <v>0</v>
      </c>
      <c r="P298" s="184">
        <v>0</v>
      </c>
      <c r="Q298" s="184">
        <f t="shared" si="47"/>
        <v>0</v>
      </c>
      <c r="R298" s="186"/>
      <c r="S298" s="186" t="s">
        <v>262</v>
      </c>
      <c r="T298" s="187" t="s">
        <v>263</v>
      </c>
      <c r="U298" s="162">
        <v>0</v>
      </c>
      <c r="V298" s="162">
        <f t="shared" si="48"/>
        <v>0</v>
      </c>
      <c r="W298" s="162"/>
      <c r="X298" s="162" t="s">
        <v>264</v>
      </c>
      <c r="Y298" s="162" t="s">
        <v>308</v>
      </c>
      <c r="Z298" s="152"/>
      <c r="AA298" s="152"/>
      <c r="AB298" s="152"/>
      <c r="AC298" s="152"/>
      <c r="AD298" s="152"/>
      <c r="AE298" s="152"/>
      <c r="AF298" s="152"/>
      <c r="AG298" s="152" t="s">
        <v>265</v>
      </c>
      <c r="AH298" s="152"/>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1" x14ac:dyDescent="0.2">
      <c r="A299" s="181">
        <v>189</v>
      </c>
      <c r="B299" s="182" t="s">
        <v>71</v>
      </c>
      <c r="C299" s="190" t="s">
        <v>571</v>
      </c>
      <c r="D299" s="183" t="s">
        <v>336</v>
      </c>
      <c r="E299" s="184">
        <v>1</v>
      </c>
      <c r="F299" s="185"/>
      <c r="G299" s="186">
        <f t="shared" si="42"/>
        <v>0</v>
      </c>
      <c r="H299" s="185"/>
      <c r="I299" s="186">
        <f t="shared" si="43"/>
        <v>0</v>
      </c>
      <c r="J299" s="185"/>
      <c r="K299" s="186">
        <f t="shared" si="44"/>
        <v>0</v>
      </c>
      <c r="L299" s="186">
        <v>21</v>
      </c>
      <c r="M299" s="186">
        <f t="shared" si="45"/>
        <v>0</v>
      </c>
      <c r="N299" s="184">
        <v>0</v>
      </c>
      <c r="O299" s="184">
        <f t="shared" si="46"/>
        <v>0</v>
      </c>
      <c r="P299" s="184">
        <v>0</v>
      </c>
      <c r="Q299" s="184">
        <f t="shared" si="47"/>
        <v>0</v>
      </c>
      <c r="R299" s="186"/>
      <c r="S299" s="186" t="s">
        <v>262</v>
      </c>
      <c r="T299" s="187" t="s">
        <v>263</v>
      </c>
      <c r="U299" s="162">
        <v>0</v>
      </c>
      <c r="V299" s="162">
        <f t="shared" si="48"/>
        <v>0</v>
      </c>
      <c r="W299" s="162"/>
      <c r="X299" s="162" t="s">
        <v>264</v>
      </c>
      <c r="Y299" s="162" t="s">
        <v>308</v>
      </c>
      <c r="Z299" s="152"/>
      <c r="AA299" s="152"/>
      <c r="AB299" s="152"/>
      <c r="AC299" s="152"/>
      <c r="AD299" s="152"/>
      <c r="AE299" s="152"/>
      <c r="AF299" s="152"/>
      <c r="AG299" s="152" t="s">
        <v>265</v>
      </c>
      <c r="AH299" s="152"/>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x14ac:dyDescent="0.2">
      <c r="A300" s="166" t="s">
        <v>170</v>
      </c>
      <c r="B300" s="167" t="s">
        <v>101</v>
      </c>
      <c r="C300" s="188" t="s">
        <v>102</v>
      </c>
      <c r="D300" s="168"/>
      <c r="E300" s="169"/>
      <c r="F300" s="170"/>
      <c r="G300" s="170">
        <f>SUMIF(AG301:AG322,"&lt;&gt;NOR",G301:G322)</f>
        <v>0</v>
      </c>
      <c r="H300" s="170"/>
      <c r="I300" s="170">
        <f>SUM(I301:I322)</f>
        <v>0</v>
      </c>
      <c r="J300" s="170"/>
      <c r="K300" s="170">
        <f>SUM(K301:K322)</f>
        <v>0</v>
      </c>
      <c r="L300" s="170"/>
      <c r="M300" s="170">
        <f>SUM(M301:M322)</f>
        <v>0</v>
      </c>
      <c r="N300" s="169"/>
      <c r="O300" s="169">
        <f>SUM(O301:O322)</f>
        <v>0.08</v>
      </c>
      <c r="P300" s="169"/>
      <c r="Q300" s="169">
        <f>SUM(Q301:Q322)</f>
        <v>0</v>
      </c>
      <c r="R300" s="170"/>
      <c r="S300" s="170"/>
      <c r="T300" s="171"/>
      <c r="U300" s="165"/>
      <c r="V300" s="165">
        <f>SUM(V301:V322)</f>
        <v>11.94</v>
      </c>
      <c r="W300" s="165"/>
      <c r="X300" s="165"/>
      <c r="Y300" s="165"/>
      <c r="AG300" t="s">
        <v>171</v>
      </c>
    </row>
    <row r="301" spans="1:60" ht="22.5" outlineLevel="1" x14ac:dyDescent="0.2">
      <c r="A301" s="181">
        <v>190</v>
      </c>
      <c r="B301" s="182" t="s">
        <v>572</v>
      </c>
      <c r="C301" s="190" t="s">
        <v>573</v>
      </c>
      <c r="D301" s="183" t="s">
        <v>536</v>
      </c>
      <c r="E301" s="184">
        <v>1</v>
      </c>
      <c r="F301" s="185"/>
      <c r="G301" s="186">
        <f t="shared" ref="G301:G321" si="49">ROUND(E301*F301,2)</f>
        <v>0</v>
      </c>
      <c r="H301" s="185"/>
      <c r="I301" s="186">
        <f t="shared" ref="I301:I321" si="50">ROUND(E301*H301,2)</f>
        <v>0</v>
      </c>
      <c r="J301" s="185"/>
      <c r="K301" s="186">
        <f t="shared" ref="K301:K321" si="51">ROUND(E301*J301,2)</f>
        <v>0</v>
      </c>
      <c r="L301" s="186">
        <v>21</v>
      </c>
      <c r="M301" s="186">
        <f t="shared" ref="M301:M321" si="52">G301*(1+L301/100)</f>
        <v>0</v>
      </c>
      <c r="N301" s="184">
        <v>2.8719999999999999E-2</v>
      </c>
      <c r="O301" s="184">
        <f t="shared" ref="O301:O321" si="53">ROUND(E301*N301,2)</f>
        <v>0.03</v>
      </c>
      <c r="P301" s="184">
        <v>0</v>
      </c>
      <c r="Q301" s="184">
        <f t="shared" ref="Q301:Q321" si="54">ROUND(E301*P301,2)</f>
        <v>0</v>
      </c>
      <c r="R301" s="186" t="s">
        <v>414</v>
      </c>
      <c r="S301" s="186" t="s">
        <v>176</v>
      </c>
      <c r="T301" s="187" t="s">
        <v>176</v>
      </c>
      <c r="U301" s="162">
        <v>1.5</v>
      </c>
      <c r="V301" s="162">
        <f t="shared" ref="V301:V321" si="55">ROUND(E301*U301,2)</f>
        <v>1.5</v>
      </c>
      <c r="W301" s="162"/>
      <c r="X301" s="162" t="s">
        <v>177</v>
      </c>
      <c r="Y301" s="162" t="s">
        <v>178</v>
      </c>
      <c r="Z301" s="152"/>
      <c r="AA301" s="152"/>
      <c r="AB301" s="152"/>
      <c r="AC301" s="152"/>
      <c r="AD301" s="152"/>
      <c r="AE301" s="152"/>
      <c r="AF301" s="152"/>
      <c r="AG301" s="152" t="s">
        <v>406</v>
      </c>
      <c r="AH301" s="152"/>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outlineLevel="1" x14ac:dyDescent="0.2">
      <c r="A302" s="181">
        <v>191</v>
      </c>
      <c r="B302" s="182" t="s">
        <v>574</v>
      </c>
      <c r="C302" s="190" t="s">
        <v>575</v>
      </c>
      <c r="D302" s="183" t="s">
        <v>536</v>
      </c>
      <c r="E302" s="184">
        <v>2</v>
      </c>
      <c r="F302" s="185"/>
      <c r="G302" s="186">
        <f t="shared" si="49"/>
        <v>0</v>
      </c>
      <c r="H302" s="185"/>
      <c r="I302" s="186">
        <f t="shared" si="50"/>
        <v>0</v>
      </c>
      <c r="J302" s="185"/>
      <c r="K302" s="186">
        <f t="shared" si="51"/>
        <v>0</v>
      </c>
      <c r="L302" s="186">
        <v>21</v>
      </c>
      <c r="M302" s="186">
        <f t="shared" si="52"/>
        <v>0</v>
      </c>
      <c r="N302" s="184">
        <v>1.333E-2</v>
      </c>
      <c r="O302" s="184">
        <f t="shared" si="53"/>
        <v>0.03</v>
      </c>
      <c r="P302" s="184">
        <v>0</v>
      </c>
      <c r="Q302" s="184">
        <f t="shared" si="54"/>
        <v>0</v>
      </c>
      <c r="R302" s="186" t="s">
        <v>414</v>
      </c>
      <c r="S302" s="186" t="s">
        <v>176</v>
      </c>
      <c r="T302" s="187" t="s">
        <v>176</v>
      </c>
      <c r="U302" s="162">
        <v>0.755</v>
      </c>
      <c r="V302" s="162">
        <f t="shared" si="55"/>
        <v>1.51</v>
      </c>
      <c r="W302" s="162"/>
      <c r="X302" s="162" t="s">
        <v>177</v>
      </c>
      <c r="Y302" s="162" t="s">
        <v>178</v>
      </c>
      <c r="Z302" s="152"/>
      <c r="AA302" s="152"/>
      <c r="AB302" s="152"/>
      <c r="AC302" s="152"/>
      <c r="AD302" s="152"/>
      <c r="AE302" s="152"/>
      <c r="AF302" s="152"/>
      <c r="AG302" s="152" t="s">
        <v>406</v>
      </c>
      <c r="AH302" s="152"/>
      <c r="AI302" s="152"/>
      <c r="AJ302" s="152"/>
      <c r="AK302" s="152"/>
      <c r="AL302" s="152"/>
      <c r="AM302" s="152"/>
      <c r="AN302" s="152"/>
      <c r="AO302" s="152"/>
      <c r="AP302" s="152"/>
      <c r="AQ302" s="152"/>
      <c r="AR302" s="152"/>
      <c r="AS302" s="152"/>
      <c r="AT302" s="152"/>
      <c r="AU302" s="152"/>
      <c r="AV302" s="152"/>
      <c r="AW302" s="152"/>
      <c r="AX302" s="152"/>
      <c r="AY302" s="152"/>
      <c r="AZ302" s="152"/>
      <c r="BA302" s="152"/>
      <c r="BB302" s="152"/>
      <c r="BC302" s="152"/>
      <c r="BD302" s="152"/>
      <c r="BE302" s="152"/>
      <c r="BF302" s="152"/>
      <c r="BG302" s="152"/>
      <c r="BH302" s="152"/>
    </row>
    <row r="303" spans="1:60" ht="22.5" outlineLevel="1" x14ac:dyDescent="0.2">
      <c r="A303" s="181">
        <v>192</v>
      </c>
      <c r="B303" s="182" t="s">
        <v>576</v>
      </c>
      <c r="C303" s="190" t="s">
        <v>577</v>
      </c>
      <c r="D303" s="183" t="s">
        <v>536</v>
      </c>
      <c r="E303" s="184">
        <v>2</v>
      </c>
      <c r="F303" s="185"/>
      <c r="G303" s="186">
        <f t="shared" si="49"/>
        <v>0</v>
      </c>
      <c r="H303" s="185"/>
      <c r="I303" s="186">
        <f t="shared" si="50"/>
        <v>0</v>
      </c>
      <c r="J303" s="185"/>
      <c r="K303" s="186">
        <f t="shared" si="51"/>
        <v>0</v>
      </c>
      <c r="L303" s="186">
        <v>21</v>
      </c>
      <c r="M303" s="186">
        <f t="shared" si="52"/>
        <v>0</v>
      </c>
      <c r="N303" s="184">
        <v>1.2999999999999999E-3</v>
      </c>
      <c r="O303" s="184">
        <f t="shared" si="53"/>
        <v>0</v>
      </c>
      <c r="P303" s="184">
        <v>0</v>
      </c>
      <c r="Q303" s="184">
        <f t="shared" si="54"/>
        <v>0</v>
      </c>
      <c r="R303" s="186" t="s">
        <v>414</v>
      </c>
      <c r="S303" s="186" t="s">
        <v>176</v>
      </c>
      <c r="T303" s="187" t="s">
        <v>176</v>
      </c>
      <c r="U303" s="162">
        <v>1</v>
      </c>
      <c r="V303" s="162">
        <f t="shared" si="55"/>
        <v>2</v>
      </c>
      <c r="W303" s="162"/>
      <c r="X303" s="162" t="s">
        <v>177</v>
      </c>
      <c r="Y303" s="162" t="s">
        <v>178</v>
      </c>
      <c r="Z303" s="152"/>
      <c r="AA303" s="152"/>
      <c r="AB303" s="152"/>
      <c r="AC303" s="152"/>
      <c r="AD303" s="152"/>
      <c r="AE303" s="152"/>
      <c r="AF303" s="152"/>
      <c r="AG303" s="152" t="s">
        <v>406</v>
      </c>
      <c r="AH303" s="152"/>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1" x14ac:dyDescent="0.2">
      <c r="A304" s="181">
        <v>193</v>
      </c>
      <c r="B304" s="182" t="s">
        <v>578</v>
      </c>
      <c r="C304" s="190" t="s">
        <v>579</v>
      </c>
      <c r="D304" s="183" t="s">
        <v>536</v>
      </c>
      <c r="E304" s="184">
        <v>1</v>
      </c>
      <c r="F304" s="185"/>
      <c r="G304" s="186">
        <f t="shared" si="49"/>
        <v>0</v>
      </c>
      <c r="H304" s="185"/>
      <c r="I304" s="186">
        <f t="shared" si="50"/>
        <v>0</v>
      </c>
      <c r="J304" s="185"/>
      <c r="K304" s="186">
        <f t="shared" si="51"/>
        <v>0</v>
      </c>
      <c r="L304" s="186">
        <v>21</v>
      </c>
      <c r="M304" s="186">
        <f t="shared" si="52"/>
        <v>0</v>
      </c>
      <c r="N304" s="184">
        <v>1.9009999999999999E-2</v>
      </c>
      <c r="O304" s="184">
        <f t="shared" si="53"/>
        <v>0.02</v>
      </c>
      <c r="P304" s="184">
        <v>0</v>
      </c>
      <c r="Q304" s="184">
        <f t="shared" si="54"/>
        <v>0</v>
      </c>
      <c r="R304" s="186" t="s">
        <v>414</v>
      </c>
      <c r="S304" s="186" t="s">
        <v>176</v>
      </c>
      <c r="T304" s="187" t="s">
        <v>176</v>
      </c>
      <c r="U304" s="162">
        <v>1.1890000000000001</v>
      </c>
      <c r="V304" s="162">
        <f t="shared" si="55"/>
        <v>1.19</v>
      </c>
      <c r="W304" s="162"/>
      <c r="X304" s="162" t="s">
        <v>177</v>
      </c>
      <c r="Y304" s="162" t="s">
        <v>178</v>
      </c>
      <c r="Z304" s="152"/>
      <c r="AA304" s="152"/>
      <c r="AB304" s="152"/>
      <c r="AC304" s="152"/>
      <c r="AD304" s="152"/>
      <c r="AE304" s="152"/>
      <c r="AF304" s="152"/>
      <c r="AG304" s="152" t="s">
        <v>406</v>
      </c>
      <c r="AH304" s="152"/>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1" x14ac:dyDescent="0.2">
      <c r="A305" s="181">
        <v>194</v>
      </c>
      <c r="B305" s="182" t="s">
        <v>580</v>
      </c>
      <c r="C305" s="190" t="s">
        <v>581</v>
      </c>
      <c r="D305" s="183" t="s">
        <v>536</v>
      </c>
      <c r="E305" s="184">
        <v>1</v>
      </c>
      <c r="F305" s="185"/>
      <c r="G305" s="186">
        <f t="shared" si="49"/>
        <v>0</v>
      </c>
      <c r="H305" s="185"/>
      <c r="I305" s="186">
        <f t="shared" si="50"/>
        <v>0</v>
      </c>
      <c r="J305" s="185"/>
      <c r="K305" s="186">
        <f t="shared" si="51"/>
        <v>0</v>
      </c>
      <c r="L305" s="186">
        <v>21</v>
      </c>
      <c r="M305" s="186">
        <f t="shared" si="52"/>
        <v>0</v>
      </c>
      <c r="N305" s="184">
        <v>7.2000000000000005E-4</v>
      </c>
      <c r="O305" s="184">
        <f t="shared" si="53"/>
        <v>0</v>
      </c>
      <c r="P305" s="184">
        <v>0</v>
      </c>
      <c r="Q305" s="184">
        <f t="shared" si="54"/>
        <v>0</v>
      </c>
      <c r="R305" s="186" t="s">
        <v>414</v>
      </c>
      <c r="S305" s="186" t="s">
        <v>176</v>
      </c>
      <c r="T305" s="187" t="s">
        <v>176</v>
      </c>
      <c r="U305" s="162">
        <v>0.50600000000000001</v>
      </c>
      <c r="V305" s="162">
        <f t="shared" si="55"/>
        <v>0.51</v>
      </c>
      <c r="W305" s="162"/>
      <c r="X305" s="162" t="s">
        <v>177</v>
      </c>
      <c r="Y305" s="162" t="s">
        <v>178</v>
      </c>
      <c r="Z305" s="152"/>
      <c r="AA305" s="152"/>
      <c r="AB305" s="152"/>
      <c r="AC305" s="152"/>
      <c r="AD305" s="152"/>
      <c r="AE305" s="152"/>
      <c r="AF305" s="152"/>
      <c r="AG305" s="152" t="s">
        <v>406</v>
      </c>
      <c r="AH305" s="152"/>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ht="33.75" outlineLevel="1" x14ac:dyDescent="0.2">
      <c r="A306" s="181">
        <v>195</v>
      </c>
      <c r="B306" s="182" t="s">
        <v>582</v>
      </c>
      <c r="C306" s="190" t="s">
        <v>583</v>
      </c>
      <c r="D306" s="183" t="s">
        <v>272</v>
      </c>
      <c r="E306" s="184">
        <v>1</v>
      </c>
      <c r="F306" s="185"/>
      <c r="G306" s="186">
        <f t="shared" si="49"/>
        <v>0</v>
      </c>
      <c r="H306" s="185"/>
      <c r="I306" s="186">
        <f t="shared" si="50"/>
        <v>0</v>
      </c>
      <c r="J306" s="185"/>
      <c r="K306" s="186">
        <f t="shared" si="51"/>
        <v>0</v>
      </c>
      <c r="L306" s="186">
        <v>21</v>
      </c>
      <c r="M306" s="186">
        <f t="shared" si="52"/>
        <v>0</v>
      </c>
      <c r="N306" s="184">
        <v>1.0399999999999999E-3</v>
      </c>
      <c r="O306" s="184">
        <f t="shared" si="53"/>
        <v>0</v>
      </c>
      <c r="P306" s="184">
        <v>0</v>
      </c>
      <c r="Q306" s="184">
        <f t="shared" si="54"/>
        <v>0</v>
      </c>
      <c r="R306" s="186" t="s">
        <v>414</v>
      </c>
      <c r="S306" s="186" t="s">
        <v>176</v>
      </c>
      <c r="T306" s="187" t="s">
        <v>176</v>
      </c>
      <c r="U306" s="162">
        <v>0.44500000000000001</v>
      </c>
      <c r="V306" s="162">
        <f t="shared" si="55"/>
        <v>0.45</v>
      </c>
      <c r="W306" s="162"/>
      <c r="X306" s="162" t="s">
        <v>177</v>
      </c>
      <c r="Y306" s="162" t="s">
        <v>178</v>
      </c>
      <c r="Z306" s="152"/>
      <c r="AA306" s="152"/>
      <c r="AB306" s="152"/>
      <c r="AC306" s="152"/>
      <c r="AD306" s="152"/>
      <c r="AE306" s="152"/>
      <c r="AF306" s="152"/>
      <c r="AG306" s="152" t="s">
        <v>406</v>
      </c>
      <c r="AH306" s="152"/>
      <c r="AI306" s="152"/>
      <c r="AJ306" s="152"/>
      <c r="AK306" s="152"/>
      <c r="AL306" s="152"/>
      <c r="AM306" s="152"/>
      <c r="AN306" s="152"/>
      <c r="AO306" s="152"/>
      <c r="AP306" s="152"/>
      <c r="AQ306" s="152"/>
      <c r="AR306" s="152"/>
      <c r="AS306" s="152"/>
      <c r="AT306" s="152"/>
      <c r="AU306" s="152"/>
      <c r="AV306" s="152"/>
      <c r="AW306" s="152"/>
      <c r="AX306" s="152"/>
      <c r="AY306" s="152"/>
      <c r="AZ306" s="152"/>
      <c r="BA306" s="152"/>
      <c r="BB306" s="152"/>
      <c r="BC306" s="152"/>
      <c r="BD306" s="152"/>
      <c r="BE306" s="152"/>
      <c r="BF306" s="152"/>
      <c r="BG306" s="152"/>
      <c r="BH306" s="152"/>
    </row>
    <row r="307" spans="1:60" outlineLevel="1" x14ac:dyDescent="0.2">
      <c r="A307" s="181">
        <v>196</v>
      </c>
      <c r="B307" s="182" t="s">
        <v>584</v>
      </c>
      <c r="C307" s="190" t="s">
        <v>585</v>
      </c>
      <c r="D307" s="183" t="s">
        <v>272</v>
      </c>
      <c r="E307" s="184">
        <v>1</v>
      </c>
      <c r="F307" s="185"/>
      <c r="G307" s="186">
        <f t="shared" si="49"/>
        <v>0</v>
      </c>
      <c r="H307" s="185"/>
      <c r="I307" s="186">
        <f t="shared" si="50"/>
        <v>0</v>
      </c>
      <c r="J307" s="185"/>
      <c r="K307" s="186">
        <f t="shared" si="51"/>
        <v>0</v>
      </c>
      <c r="L307" s="186">
        <v>21</v>
      </c>
      <c r="M307" s="186">
        <f t="shared" si="52"/>
        <v>0</v>
      </c>
      <c r="N307" s="184">
        <v>1.2E-4</v>
      </c>
      <c r="O307" s="184">
        <f t="shared" si="53"/>
        <v>0</v>
      </c>
      <c r="P307" s="184">
        <v>0</v>
      </c>
      <c r="Q307" s="184">
        <f t="shared" si="54"/>
        <v>0</v>
      </c>
      <c r="R307" s="186" t="s">
        <v>414</v>
      </c>
      <c r="S307" s="186" t="s">
        <v>176</v>
      </c>
      <c r="T307" s="187" t="s">
        <v>176</v>
      </c>
      <c r="U307" s="162">
        <v>0.47599999999999998</v>
      </c>
      <c r="V307" s="162">
        <f t="shared" si="55"/>
        <v>0.48</v>
      </c>
      <c r="W307" s="162"/>
      <c r="X307" s="162" t="s">
        <v>177</v>
      </c>
      <c r="Y307" s="162" t="s">
        <v>178</v>
      </c>
      <c r="Z307" s="152"/>
      <c r="AA307" s="152"/>
      <c r="AB307" s="152"/>
      <c r="AC307" s="152"/>
      <c r="AD307" s="152"/>
      <c r="AE307" s="152"/>
      <c r="AF307" s="152"/>
      <c r="AG307" s="152" t="s">
        <v>406</v>
      </c>
      <c r="AH307" s="152"/>
      <c r="AI307" s="152"/>
      <c r="AJ307" s="152"/>
      <c r="AK307" s="152"/>
      <c r="AL307" s="152"/>
      <c r="AM307" s="152"/>
      <c r="AN307" s="152"/>
      <c r="AO307" s="152"/>
      <c r="AP307" s="152"/>
      <c r="AQ307" s="152"/>
      <c r="AR307" s="152"/>
      <c r="AS307" s="152"/>
      <c r="AT307" s="152"/>
      <c r="AU307" s="152"/>
      <c r="AV307" s="152"/>
      <c r="AW307" s="152"/>
      <c r="AX307" s="152"/>
      <c r="AY307" s="152"/>
      <c r="AZ307" s="152"/>
      <c r="BA307" s="152"/>
      <c r="BB307" s="152"/>
      <c r="BC307" s="152"/>
      <c r="BD307" s="152"/>
      <c r="BE307" s="152"/>
      <c r="BF307" s="152"/>
      <c r="BG307" s="152"/>
      <c r="BH307" s="152"/>
    </row>
    <row r="308" spans="1:60" ht="22.5" outlineLevel="1" x14ac:dyDescent="0.2">
      <c r="A308" s="181">
        <v>197</v>
      </c>
      <c r="B308" s="182" t="s">
        <v>586</v>
      </c>
      <c r="C308" s="190" t="s">
        <v>587</v>
      </c>
      <c r="D308" s="183" t="s">
        <v>272</v>
      </c>
      <c r="E308" s="184">
        <v>1</v>
      </c>
      <c r="F308" s="185"/>
      <c r="G308" s="186">
        <f t="shared" si="49"/>
        <v>0</v>
      </c>
      <c r="H308" s="185"/>
      <c r="I308" s="186">
        <f t="shared" si="50"/>
        <v>0</v>
      </c>
      <c r="J308" s="185"/>
      <c r="K308" s="186">
        <f t="shared" si="51"/>
        <v>0</v>
      </c>
      <c r="L308" s="186">
        <v>21</v>
      </c>
      <c r="M308" s="186">
        <f t="shared" si="52"/>
        <v>0</v>
      </c>
      <c r="N308" s="184">
        <v>4.2000000000000002E-4</v>
      </c>
      <c r="O308" s="184">
        <f t="shared" si="53"/>
        <v>0</v>
      </c>
      <c r="P308" s="184">
        <v>0</v>
      </c>
      <c r="Q308" s="184">
        <f t="shared" si="54"/>
        <v>0</v>
      </c>
      <c r="R308" s="186" t="s">
        <v>414</v>
      </c>
      <c r="S308" s="186" t="s">
        <v>176</v>
      </c>
      <c r="T308" s="187" t="s">
        <v>176</v>
      </c>
      <c r="U308" s="162">
        <v>0.246</v>
      </c>
      <c r="V308" s="162">
        <f t="shared" si="55"/>
        <v>0.25</v>
      </c>
      <c r="W308" s="162"/>
      <c r="X308" s="162" t="s">
        <v>177</v>
      </c>
      <c r="Y308" s="162" t="s">
        <v>178</v>
      </c>
      <c r="Z308" s="152"/>
      <c r="AA308" s="152"/>
      <c r="AB308" s="152"/>
      <c r="AC308" s="152"/>
      <c r="AD308" s="152"/>
      <c r="AE308" s="152"/>
      <c r="AF308" s="152"/>
      <c r="AG308" s="152" t="s">
        <v>406</v>
      </c>
      <c r="AH308" s="152"/>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ht="22.5" outlineLevel="1" x14ac:dyDescent="0.2">
      <c r="A309" s="181">
        <v>198</v>
      </c>
      <c r="B309" s="182" t="s">
        <v>588</v>
      </c>
      <c r="C309" s="190" t="s">
        <v>589</v>
      </c>
      <c r="D309" s="183" t="s">
        <v>272</v>
      </c>
      <c r="E309" s="184">
        <v>1</v>
      </c>
      <c r="F309" s="185"/>
      <c r="G309" s="186">
        <f t="shared" si="49"/>
        <v>0</v>
      </c>
      <c r="H309" s="185"/>
      <c r="I309" s="186">
        <f t="shared" si="50"/>
        <v>0</v>
      </c>
      <c r="J309" s="185"/>
      <c r="K309" s="186">
        <f t="shared" si="51"/>
        <v>0</v>
      </c>
      <c r="L309" s="186">
        <v>21</v>
      </c>
      <c r="M309" s="186">
        <f t="shared" si="52"/>
        <v>0</v>
      </c>
      <c r="N309" s="184">
        <v>2.2000000000000001E-4</v>
      </c>
      <c r="O309" s="184">
        <f t="shared" si="53"/>
        <v>0</v>
      </c>
      <c r="P309" s="184">
        <v>0</v>
      </c>
      <c r="Q309" s="184">
        <f t="shared" si="54"/>
        <v>0</v>
      </c>
      <c r="R309" s="186" t="s">
        <v>414</v>
      </c>
      <c r="S309" s="186" t="s">
        <v>176</v>
      </c>
      <c r="T309" s="187" t="s">
        <v>176</v>
      </c>
      <c r="U309" s="162">
        <v>0.246</v>
      </c>
      <c r="V309" s="162">
        <f t="shared" si="55"/>
        <v>0.25</v>
      </c>
      <c r="W309" s="162"/>
      <c r="X309" s="162" t="s">
        <v>177</v>
      </c>
      <c r="Y309" s="162" t="s">
        <v>178</v>
      </c>
      <c r="Z309" s="152"/>
      <c r="AA309" s="152"/>
      <c r="AB309" s="152"/>
      <c r="AC309" s="152"/>
      <c r="AD309" s="152"/>
      <c r="AE309" s="152"/>
      <c r="AF309" s="152"/>
      <c r="AG309" s="152" t="s">
        <v>406</v>
      </c>
      <c r="AH309" s="152"/>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ht="22.5" outlineLevel="1" x14ac:dyDescent="0.2">
      <c r="A310" s="181">
        <v>199</v>
      </c>
      <c r="B310" s="182" t="s">
        <v>588</v>
      </c>
      <c r="C310" s="190" t="s">
        <v>589</v>
      </c>
      <c r="D310" s="183" t="s">
        <v>272</v>
      </c>
      <c r="E310" s="184">
        <v>4</v>
      </c>
      <c r="F310" s="185"/>
      <c r="G310" s="186">
        <f t="shared" si="49"/>
        <v>0</v>
      </c>
      <c r="H310" s="185"/>
      <c r="I310" s="186">
        <f t="shared" si="50"/>
        <v>0</v>
      </c>
      <c r="J310" s="185"/>
      <c r="K310" s="186">
        <f t="shared" si="51"/>
        <v>0</v>
      </c>
      <c r="L310" s="186">
        <v>21</v>
      </c>
      <c r="M310" s="186">
        <f t="shared" si="52"/>
        <v>0</v>
      </c>
      <c r="N310" s="184">
        <v>2.2000000000000001E-4</v>
      </c>
      <c r="O310" s="184">
        <f t="shared" si="53"/>
        <v>0</v>
      </c>
      <c r="P310" s="184">
        <v>0</v>
      </c>
      <c r="Q310" s="184">
        <f t="shared" si="54"/>
        <v>0</v>
      </c>
      <c r="R310" s="186" t="s">
        <v>414</v>
      </c>
      <c r="S310" s="186" t="s">
        <v>176</v>
      </c>
      <c r="T310" s="187" t="s">
        <v>176</v>
      </c>
      <c r="U310" s="162">
        <v>0.246</v>
      </c>
      <c r="V310" s="162">
        <f t="shared" si="55"/>
        <v>0.98</v>
      </c>
      <c r="W310" s="162"/>
      <c r="X310" s="162" t="s">
        <v>177</v>
      </c>
      <c r="Y310" s="162" t="s">
        <v>178</v>
      </c>
      <c r="Z310" s="152"/>
      <c r="AA310" s="152"/>
      <c r="AB310" s="152"/>
      <c r="AC310" s="152"/>
      <c r="AD310" s="152"/>
      <c r="AE310" s="152"/>
      <c r="AF310" s="152"/>
      <c r="AG310" s="152" t="s">
        <v>406</v>
      </c>
      <c r="AH310" s="152"/>
      <c r="AI310" s="152"/>
      <c r="AJ310" s="152"/>
      <c r="AK310" s="152"/>
      <c r="AL310" s="152"/>
      <c r="AM310" s="152"/>
      <c r="AN310" s="152"/>
      <c r="AO310" s="152"/>
      <c r="AP310" s="152"/>
      <c r="AQ310" s="152"/>
      <c r="AR310" s="152"/>
      <c r="AS310" s="152"/>
      <c r="AT310" s="152"/>
      <c r="AU310" s="152"/>
      <c r="AV310" s="152"/>
      <c r="AW310" s="152"/>
      <c r="AX310" s="152"/>
      <c r="AY310" s="152"/>
      <c r="AZ310" s="152"/>
      <c r="BA310" s="152"/>
      <c r="BB310" s="152"/>
      <c r="BC310" s="152"/>
      <c r="BD310" s="152"/>
      <c r="BE310" s="152"/>
      <c r="BF310" s="152"/>
      <c r="BG310" s="152"/>
      <c r="BH310" s="152"/>
    </row>
    <row r="311" spans="1:60" outlineLevel="1" x14ac:dyDescent="0.2">
      <c r="A311" s="181">
        <v>200</v>
      </c>
      <c r="B311" s="182" t="s">
        <v>590</v>
      </c>
      <c r="C311" s="190" t="s">
        <v>591</v>
      </c>
      <c r="D311" s="183" t="s">
        <v>272</v>
      </c>
      <c r="E311" s="184">
        <v>3</v>
      </c>
      <c r="F311" s="185"/>
      <c r="G311" s="186">
        <f t="shared" si="49"/>
        <v>0</v>
      </c>
      <c r="H311" s="185"/>
      <c r="I311" s="186">
        <f t="shared" si="50"/>
        <v>0</v>
      </c>
      <c r="J311" s="185"/>
      <c r="K311" s="186">
        <f t="shared" si="51"/>
        <v>0</v>
      </c>
      <c r="L311" s="186">
        <v>21</v>
      </c>
      <c r="M311" s="186">
        <f t="shared" si="52"/>
        <v>0</v>
      </c>
      <c r="N311" s="184">
        <v>1.0399999999999999E-3</v>
      </c>
      <c r="O311" s="184">
        <f t="shared" si="53"/>
        <v>0</v>
      </c>
      <c r="P311" s="184">
        <v>0</v>
      </c>
      <c r="Q311" s="184">
        <f t="shared" si="54"/>
        <v>0</v>
      </c>
      <c r="R311" s="186"/>
      <c r="S311" s="186" t="s">
        <v>262</v>
      </c>
      <c r="T311" s="187" t="s">
        <v>263</v>
      </c>
      <c r="U311" s="162">
        <v>0.44500000000000001</v>
      </c>
      <c r="V311" s="162">
        <f t="shared" si="55"/>
        <v>1.34</v>
      </c>
      <c r="W311" s="162"/>
      <c r="X311" s="162" t="s">
        <v>177</v>
      </c>
      <c r="Y311" s="162" t="s">
        <v>178</v>
      </c>
      <c r="Z311" s="152"/>
      <c r="AA311" s="152"/>
      <c r="AB311" s="152"/>
      <c r="AC311" s="152"/>
      <c r="AD311" s="152"/>
      <c r="AE311" s="152"/>
      <c r="AF311" s="152"/>
      <c r="AG311" s="152" t="s">
        <v>406</v>
      </c>
      <c r="AH311" s="152"/>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outlineLevel="1" x14ac:dyDescent="0.2">
      <c r="A312" s="181">
        <v>201</v>
      </c>
      <c r="B312" s="182" t="s">
        <v>592</v>
      </c>
      <c r="C312" s="190" t="s">
        <v>593</v>
      </c>
      <c r="D312" s="183" t="s">
        <v>272</v>
      </c>
      <c r="E312" s="184">
        <v>1</v>
      </c>
      <c r="F312" s="185"/>
      <c r="G312" s="186">
        <f t="shared" si="49"/>
        <v>0</v>
      </c>
      <c r="H312" s="185"/>
      <c r="I312" s="186">
        <f t="shared" si="50"/>
        <v>0</v>
      </c>
      <c r="J312" s="185"/>
      <c r="K312" s="186">
        <f t="shared" si="51"/>
        <v>0</v>
      </c>
      <c r="L312" s="186">
        <v>21</v>
      </c>
      <c r="M312" s="186">
        <f t="shared" si="52"/>
        <v>0</v>
      </c>
      <c r="N312" s="184">
        <v>1.0399999999999999E-3</v>
      </c>
      <c r="O312" s="184">
        <f t="shared" si="53"/>
        <v>0</v>
      </c>
      <c r="P312" s="184">
        <v>0</v>
      </c>
      <c r="Q312" s="184">
        <f t="shared" si="54"/>
        <v>0</v>
      </c>
      <c r="R312" s="186"/>
      <c r="S312" s="186" t="s">
        <v>262</v>
      </c>
      <c r="T312" s="187" t="s">
        <v>263</v>
      </c>
      <c r="U312" s="162">
        <v>0.44500000000000001</v>
      </c>
      <c r="V312" s="162">
        <f t="shared" si="55"/>
        <v>0.45</v>
      </c>
      <c r="W312" s="162"/>
      <c r="X312" s="162" t="s">
        <v>177</v>
      </c>
      <c r="Y312" s="162" t="s">
        <v>178</v>
      </c>
      <c r="Z312" s="152"/>
      <c r="AA312" s="152"/>
      <c r="AB312" s="152"/>
      <c r="AC312" s="152"/>
      <c r="AD312" s="152"/>
      <c r="AE312" s="152"/>
      <c r="AF312" s="152"/>
      <c r="AG312" s="152" t="s">
        <v>194</v>
      </c>
      <c r="AH312" s="152"/>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1" x14ac:dyDescent="0.2">
      <c r="A313" s="181">
        <v>202</v>
      </c>
      <c r="B313" s="182" t="s">
        <v>594</v>
      </c>
      <c r="C313" s="190" t="s">
        <v>591</v>
      </c>
      <c r="D313" s="183" t="s">
        <v>272</v>
      </c>
      <c r="E313" s="184">
        <v>2</v>
      </c>
      <c r="F313" s="185"/>
      <c r="G313" s="186">
        <f t="shared" si="49"/>
        <v>0</v>
      </c>
      <c r="H313" s="185"/>
      <c r="I313" s="186">
        <f t="shared" si="50"/>
        <v>0</v>
      </c>
      <c r="J313" s="185"/>
      <c r="K313" s="186">
        <f t="shared" si="51"/>
        <v>0</v>
      </c>
      <c r="L313" s="186">
        <v>21</v>
      </c>
      <c r="M313" s="186">
        <f t="shared" si="52"/>
        <v>0</v>
      </c>
      <c r="N313" s="184">
        <v>1.0399999999999999E-3</v>
      </c>
      <c r="O313" s="184">
        <f t="shared" si="53"/>
        <v>0</v>
      </c>
      <c r="P313" s="184">
        <v>0</v>
      </c>
      <c r="Q313" s="184">
        <f t="shared" si="54"/>
        <v>0</v>
      </c>
      <c r="R313" s="186"/>
      <c r="S313" s="186" t="s">
        <v>262</v>
      </c>
      <c r="T313" s="187" t="s">
        <v>263</v>
      </c>
      <c r="U313" s="162">
        <v>0.44500000000000001</v>
      </c>
      <c r="V313" s="162">
        <f t="shared" si="55"/>
        <v>0.89</v>
      </c>
      <c r="W313" s="162"/>
      <c r="X313" s="162" t="s">
        <v>177</v>
      </c>
      <c r="Y313" s="162" t="s">
        <v>178</v>
      </c>
      <c r="Z313" s="152"/>
      <c r="AA313" s="152"/>
      <c r="AB313" s="152"/>
      <c r="AC313" s="152"/>
      <c r="AD313" s="152"/>
      <c r="AE313" s="152"/>
      <c r="AF313" s="152"/>
      <c r="AG313" s="152" t="s">
        <v>406</v>
      </c>
      <c r="AH313" s="152"/>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1" x14ac:dyDescent="0.2">
      <c r="A314" s="181">
        <v>203</v>
      </c>
      <c r="B314" s="182" t="s">
        <v>595</v>
      </c>
      <c r="C314" s="190" t="s">
        <v>596</v>
      </c>
      <c r="D314" s="183" t="s">
        <v>386</v>
      </c>
      <c r="E314" s="184">
        <v>2</v>
      </c>
      <c r="F314" s="185"/>
      <c r="G314" s="186">
        <f t="shared" si="49"/>
        <v>0</v>
      </c>
      <c r="H314" s="185"/>
      <c r="I314" s="186">
        <f t="shared" si="50"/>
        <v>0</v>
      </c>
      <c r="J314" s="185"/>
      <c r="K314" s="186">
        <f t="shared" si="51"/>
        <v>0</v>
      </c>
      <c r="L314" s="186">
        <v>21</v>
      </c>
      <c r="M314" s="186">
        <f t="shared" si="52"/>
        <v>0</v>
      </c>
      <c r="N314" s="184">
        <v>0</v>
      </c>
      <c r="O314" s="184">
        <f t="shared" si="53"/>
        <v>0</v>
      </c>
      <c r="P314" s="184">
        <v>0</v>
      </c>
      <c r="Q314" s="184">
        <f t="shared" si="54"/>
        <v>0</v>
      </c>
      <c r="R314" s="186"/>
      <c r="S314" s="186" t="s">
        <v>262</v>
      </c>
      <c r="T314" s="187" t="s">
        <v>263</v>
      </c>
      <c r="U314" s="162">
        <v>0</v>
      </c>
      <c r="V314" s="162">
        <f t="shared" si="55"/>
        <v>0</v>
      </c>
      <c r="W314" s="162"/>
      <c r="X314" s="162" t="s">
        <v>264</v>
      </c>
      <c r="Y314" s="162" t="s">
        <v>308</v>
      </c>
      <c r="Z314" s="152"/>
      <c r="AA314" s="152"/>
      <c r="AB314" s="152"/>
      <c r="AC314" s="152"/>
      <c r="AD314" s="152"/>
      <c r="AE314" s="152"/>
      <c r="AF314" s="152"/>
      <c r="AG314" s="152" t="s">
        <v>265</v>
      </c>
      <c r="AH314" s="152"/>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1" x14ac:dyDescent="0.2">
      <c r="A315" s="181">
        <v>204</v>
      </c>
      <c r="B315" s="182" t="s">
        <v>597</v>
      </c>
      <c r="C315" s="190" t="s">
        <v>598</v>
      </c>
      <c r="D315" s="183" t="s">
        <v>386</v>
      </c>
      <c r="E315" s="184">
        <v>1</v>
      </c>
      <c r="F315" s="185"/>
      <c r="G315" s="186">
        <f t="shared" si="49"/>
        <v>0</v>
      </c>
      <c r="H315" s="185"/>
      <c r="I315" s="186">
        <f t="shared" si="50"/>
        <v>0</v>
      </c>
      <c r="J315" s="185"/>
      <c r="K315" s="186">
        <f t="shared" si="51"/>
        <v>0</v>
      </c>
      <c r="L315" s="186">
        <v>21</v>
      </c>
      <c r="M315" s="186">
        <f t="shared" si="52"/>
        <v>0</v>
      </c>
      <c r="N315" s="184">
        <v>0</v>
      </c>
      <c r="O315" s="184">
        <f t="shared" si="53"/>
        <v>0</v>
      </c>
      <c r="P315" s="184">
        <v>0</v>
      </c>
      <c r="Q315" s="184">
        <f t="shared" si="54"/>
        <v>0</v>
      </c>
      <c r="R315" s="186"/>
      <c r="S315" s="186" t="s">
        <v>262</v>
      </c>
      <c r="T315" s="187" t="s">
        <v>263</v>
      </c>
      <c r="U315" s="162">
        <v>0</v>
      </c>
      <c r="V315" s="162">
        <f t="shared" si="55"/>
        <v>0</v>
      </c>
      <c r="W315" s="162"/>
      <c r="X315" s="162" t="s">
        <v>264</v>
      </c>
      <c r="Y315" s="162" t="s">
        <v>308</v>
      </c>
      <c r="Z315" s="152"/>
      <c r="AA315" s="152"/>
      <c r="AB315" s="152"/>
      <c r="AC315" s="152"/>
      <c r="AD315" s="152"/>
      <c r="AE315" s="152"/>
      <c r="AF315" s="152"/>
      <c r="AG315" s="152" t="s">
        <v>265</v>
      </c>
      <c r="AH315" s="152"/>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1" x14ac:dyDescent="0.2">
      <c r="A316" s="181">
        <v>205</v>
      </c>
      <c r="B316" s="182" t="s">
        <v>599</v>
      </c>
      <c r="C316" s="190" t="s">
        <v>600</v>
      </c>
      <c r="D316" s="183" t="s">
        <v>386</v>
      </c>
      <c r="E316" s="184">
        <v>1</v>
      </c>
      <c r="F316" s="185"/>
      <c r="G316" s="186">
        <f t="shared" si="49"/>
        <v>0</v>
      </c>
      <c r="H316" s="185"/>
      <c r="I316" s="186">
        <f t="shared" si="50"/>
        <v>0</v>
      </c>
      <c r="J316" s="185"/>
      <c r="K316" s="186">
        <f t="shared" si="51"/>
        <v>0</v>
      </c>
      <c r="L316" s="186">
        <v>21</v>
      </c>
      <c r="M316" s="186">
        <f t="shared" si="52"/>
        <v>0</v>
      </c>
      <c r="N316" s="184">
        <v>0</v>
      </c>
      <c r="O316" s="184">
        <f t="shared" si="53"/>
        <v>0</v>
      </c>
      <c r="P316" s="184">
        <v>0</v>
      </c>
      <c r="Q316" s="184">
        <f t="shared" si="54"/>
        <v>0</v>
      </c>
      <c r="R316" s="186"/>
      <c r="S316" s="186" t="s">
        <v>262</v>
      </c>
      <c r="T316" s="187" t="s">
        <v>263</v>
      </c>
      <c r="U316" s="162">
        <v>0</v>
      </c>
      <c r="V316" s="162">
        <f t="shared" si="55"/>
        <v>0</v>
      </c>
      <c r="W316" s="162"/>
      <c r="X316" s="162" t="s">
        <v>264</v>
      </c>
      <c r="Y316" s="162" t="s">
        <v>308</v>
      </c>
      <c r="Z316" s="152"/>
      <c r="AA316" s="152"/>
      <c r="AB316" s="152"/>
      <c r="AC316" s="152"/>
      <c r="AD316" s="152"/>
      <c r="AE316" s="152"/>
      <c r="AF316" s="152"/>
      <c r="AG316" s="152" t="s">
        <v>265</v>
      </c>
      <c r="AH316" s="152"/>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1" x14ac:dyDescent="0.2">
      <c r="A317" s="181">
        <v>206</v>
      </c>
      <c r="B317" s="182" t="s">
        <v>601</v>
      </c>
      <c r="C317" s="190" t="s">
        <v>602</v>
      </c>
      <c r="D317" s="183" t="s">
        <v>386</v>
      </c>
      <c r="E317" s="184">
        <v>1</v>
      </c>
      <c r="F317" s="185"/>
      <c r="G317" s="186">
        <f t="shared" si="49"/>
        <v>0</v>
      </c>
      <c r="H317" s="185"/>
      <c r="I317" s="186">
        <f t="shared" si="50"/>
        <v>0</v>
      </c>
      <c r="J317" s="185"/>
      <c r="K317" s="186">
        <f t="shared" si="51"/>
        <v>0</v>
      </c>
      <c r="L317" s="186">
        <v>21</v>
      </c>
      <c r="M317" s="186">
        <f t="shared" si="52"/>
        <v>0</v>
      </c>
      <c r="N317" s="184">
        <v>0</v>
      </c>
      <c r="O317" s="184">
        <f t="shared" si="53"/>
        <v>0</v>
      </c>
      <c r="P317" s="184">
        <v>0</v>
      </c>
      <c r="Q317" s="184">
        <f t="shared" si="54"/>
        <v>0</v>
      </c>
      <c r="R317" s="186"/>
      <c r="S317" s="186" t="s">
        <v>262</v>
      </c>
      <c r="T317" s="187" t="s">
        <v>263</v>
      </c>
      <c r="U317" s="162">
        <v>0</v>
      </c>
      <c r="V317" s="162">
        <f t="shared" si="55"/>
        <v>0</v>
      </c>
      <c r="W317" s="162"/>
      <c r="X317" s="162" t="s">
        <v>264</v>
      </c>
      <c r="Y317" s="162" t="s">
        <v>308</v>
      </c>
      <c r="Z317" s="152"/>
      <c r="AA317" s="152"/>
      <c r="AB317" s="152"/>
      <c r="AC317" s="152"/>
      <c r="AD317" s="152"/>
      <c r="AE317" s="152"/>
      <c r="AF317" s="152"/>
      <c r="AG317" s="152" t="s">
        <v>265</v>
      </c>
      <c r="AH317" s="152"/>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outlineLevel="1" x14ac:dyDescent="0.2">
      <c r="A318" s="181">
        <v>207</v>
      </c>
      <c r="B318" s="182" t="s">
        <v>603</v>
      </c>
      <c r="C318" s="190" t="s">
        <v>604</v>
      </c>
      <c r="D318" s="183" t="s">
        <v>386</v>
      </c>
      <c r="E318" s="184">
        <v>8</v>
      </c>
      <c r="F318" s="185"/>
      <c r="G318" s="186">
        <f t="shared" si="49"/>
        <v>0</v>
      </c>
      <c r="H318" s="185"/>
      <c r="I318" s="186">
        <f t="shared" si="50"/>
        <v>0</v>
      </c>
      <c r="J318" s="185"/>
      <c r="K318" s="186">
        <f t="shared" si="51"/>
        <v>0</v>
      </c>
      <c r="L318" s="186">
        <v>21</v>
      </c>
      <c r="M318" s="186">
        <f t="shared" si="52"/>
        <v>0</v>
      </c>
      <c r="N318" s="184">
        <v>0</v>
      </c>
      <c r="O318" s="184">
        <f t="shared" si="53"/>
        <v>0</v>
      </c>
      <c r="P318" s="184">
        <v>0</v>
      </c>
      <c r="Q318" s="184">
        <f t="shared" si="54"/>
        <v>0</v>
      </c>
      <c r="R318" s="186"/>
      <c r="S318" s="186" t="s">
        <v>262</v>
      </c>
      <c r="T318" s="187" t="s">
        <v>263</v>
      </c>
      <c r="U318" s="162">
        <v>0</v>
      </c>
      <c r="V318" s="162">
        <f t="shared" si="55"/>
        <v>0</v>
      </c>
      <c r="W318" s="162"/>
      <c r="X318" s="162" t="s">
        <v>264</v>
      </c>
      <c r="Y318" s="162" t="s">
        <v>308</v>
      </c>
      <c r="Z318" s="152"/>
      <c r="AA318" s="152"/>
      <c r="AB318" s="152"/>
      <c r="AC318" s="152"/>
      <c r="AD318" s="152"/>
      <c r="AE318" s="152"/>
      <c r="AF318" s="152"/>
      <c r="AG318" s="152" t="s">
        <v>265</v>
      </c>
      <c r="AH318" s="152"/>
      <c r="AI318" s="152"/>
      <c r="AJ318" s="152"/>
      <c r="AK318" s="152"/>
      <c r="AL318" s="152"/>
      <c r="AM318" s="152"/>
      <c r="AN318" s="152"/>
      <c r="AO318" s="152"/>
      <c r="AP318" s="152"/>
      <c r="AQ318" s="152"/>
      <c r="AR318" s="152"/>
      <c r="AS318" s="152"/>
      <c r="AT318" s="152"/>
      <c r="AU318" s="152"/>
      <c r="AV318" s="152"/>
      <c r="AW318" s="152"/>
      <c r="AX318" s="152"/>
      <c r="AY318" s="152"/>
      <c r="AZ318" s="152"/>
      <c r="BA318" s="152"/>
      <c r="BB318" s="152"/>
      <c r="BC318" s="152"/>
      <c r="BD318" s="152"/>
      <c r="BE318" s="152"/>
      <c r="BF318" s="152"/>
      <c r="BG318" s="152"/>
      <c r="BH318" s="152"/>
    </row>
    <row r="319" spans="1:60" outlineLevel="1" x14ac:dyDescent="0.2">
      <c r="A319" s="181">
        <v>208</v>
      </c>
      <c r="B319" s="182" t="s">
        <v>605</v>
      </c>
      <c r="C319" s="190" t="s">
        <v>606</v>
      </c>
      <c r="D319" s="183" t="s">
        <v>386</v>
      </c>
      <c r="E319" s="184">
        <v>1</v>
      </c>
      <c r="F319" s="185"/>
      <c r="G319" s="186">
        <f t="shared" si="49"/>
        <v>0</v>
      </c>
      <c r="H319" s="185"/>
      <c r="I319" s="186">
        <f t="shared" si="50"/>
        <v>0</v>
      </c>
      <c r="J319" s="185"/>
      <c r="K319" s="186">
        <f t="shared" si="51"/>
        <v>0</v>
      </c>
      <c r="L319" s="186">
        <v>21</v>
      </c>
      <c r="M319" s="186">
        <f t="shared" si="52"/>
        <v>0</v>
      </c>
      <c r="N319" s="184">
        <v>0</v>
      </c>
      <c r="O319" s="184">
        <f t="shared" si="53"/>
        <v>0</v>
      </c>
      <c r="P319" s="184">
        <v>0</v>
      </c>
      <c r="Q319" s="184">
        <f t="shared" si="54"/>
        <v>0</v>
      </c>
      <c r="R319" s="186"/>
      <c r="S319" s="186" t="s">
        <v>262</v>
      </c>
      <c r="T319" s="187" t="s">
        <v>263</v>
      </c>
      <c r="U319" s="162">
        <v>0</v>
      </c>
      <c r="V319" s="162">
        <f t="shared" si="55"/>
        <v>0</v>
      </c>
      <c r="W319" s="162"/>
      <c r="X319" s="162" t="s">
        <v>264</v>
      </c>
      <c r="Y319" s="162" t="s">
        <v>308</v>
      </c>
      <c r="Z319" s="152"/>
      <c r="AA319" s="152"/>
      <c r="AB319" s="152"/>
      <c r="AC319" s="152"/>
      <c r="AD319" s="152"/>
      <c r="AE319" s="152"/>
      <c r="AF319" s="152"/>
      <c r="AG319" s="152" t="s">
        <v>265</v>
      </c>
      <c r="AH319" s="152"/>
      <c r="AI319" s="152"/>
      <c r="AJ319" s="152"/>
      <c r="AK319" s="152"/>
      <c r="AL319" s="152"/>
      <c r="AM319" s="152"/>
      <c r="AN319" s="152"/>
      <c r="AO319" s="152"/>
      <c r="AP319" s="152"/>
      <c r="AQ319" s="152"/>
      <c r="AR319" s="152"/>
      <c r="AS319" s="152"/>
      <c r="AT319" s="152"/>
      <c r="AU319" s="152"/>
      <c r="AV319" s="152"/>
      <c r="AW319" s="152"/>
      <c r="AX319" s="152"/>
      <c r="AY319" s="152"/>
      <c r="AZ319" s="152"/>
      <c r="BA319" s="152"/>
      <c r="BB319" s="152"/>
      <c r="BC319" s="152"/>
      <c r="BD319" s="152"/>
      <c r="BE319" s="152"/>
      <c r="BF319" s="152"/>
      <c r="BG319" s="152"/>
      <c r="BH319" s="152"/>
    </row>
    <row r="320" spans="1:60" outlineLevel="1" x14ac:dyDescent="0.2">
      <c r="A320" s="181">
        <v>209</v>
      </c>
      <c r="B320" s="182" t="s">
        <v>607</v>
      </c>
      <c r="C320" s="190" t="s">
        <v>608</v>
      </c>
      <c r="D320" s="183" t="s">
        <v>386</v>
      </c>
      <c r="E320" s="184">
        <v>2</v>
      </c>
      <c r="F320" s="185"/>
      <c r="G320" s="186">
        <f t="shared" si="49"/>
        <v>0</v>
      </c>
      <c r="H320" s="185"/>
      <c r="I320" s="186">
        <f t="shared" si="50"/>
        <v>0</v>
      </c>
      <c r="J320" s="185"/>
      <c r="K320" s="186">
        <f t="shared" si="51"/>
        <v>0</v>
      </c>
      <c r="L320" s="186">
        <v>21</v>
      </c>
      <c r="M320" s="186">
        <f t="shared" si="52"/>
        <v>0</v>
      </c>
      <c r="N320" s="184">
        <v>0</v>
      </c>
      <c r="O320" s="184">
        <f t="shared" si="53"/>
        <v>0</v>
      </c>
      <c r="P320" s="184">
        <v>0</v>
      </c>
      <c r="Q320" s="184">
        <f t="shared" si="54"/>
        <v>0</v>
      </c>
      <c r="R320" s="186"/>
      <c r="S320" s="186" t="s">
        <v>262</v>
      </c>
      <c r="T320" s="187" t="s">
        <v>263</v>
      </c>
      <c r="U320" s="162">
        <v>0</v>
      </c>
      <c r="V320" s="162">
        <f t="shared" si="55"/>
        <v>0</v>
      </c>
      <c r="W320" s="162"/>
      <c r="X320" s="162" t="s">
        <v>264</v>
      </c>
      <c r="Y320" s="162" t="s">
        <v>308</v>
      </c>
      <c r="Z320" s="152"/>
      <c r="AA320" s="152"/>
      <c r="AB320" s="152"/>
      <c r="AC320" s="152"/>
      <c r="AD320" s="152"/>
      <c r="AE320" s="152"/>
      <c r="AF320" s="152"/>
      <c r="AG320" s="152" t="s">
        <v>265</v>
      </c>
      <c r="AH320" s="152"/>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1" x14ac:dyDescent="0.2">
      <c r="A321" s="173">
        <v>210</v>
      </c>
      <c r="B321" s="174" t="s">
        <v>609</v>
      </c>
      <c r="C321" s="189" t="s">
        <v>610</v>
      </c>
      <c r="D321" s="175" t="s">
        <v>192</v>
      </c>
      <c r="E321" s="176">
        <v>8.6629999999999999E-2</v>
      </c>
      <c r="F321" s="177"/>
      <c r="G321" s="178">
        <f t="shared" si="49"/>
        <v>0</v>
      </c>
      <c r="H321" s="177"/>
      <c r="I321" s="178">
        <f t="shared" si="50"/>
        <v>0</v>
      </c>
      <c r="J321" s="177"/>
      <c r="K321" s="178">
        <f t="shared" si="51"/>
        <v>0</v>
      </c>
      <c r="L321" s="178">
        <v>21</v>
      </c>
      <c r="M321" s="178">
        <f t="shared" si="52"/>
        <v>0</v>
      </c>
      <c r="N321" s="176">
        <v>0</v>
      </c>
      <c r="O321" s="176">
        <f t="shared" si="53"/>
        <v>0</v>
      </c>
      <c r="P321" s="176">
        <v>0</v>
      </c>
      <c r="Q321" s="176">
        <f t="shared" si="54"/>
        <v>0</v>
      </c>
      <c r="R321" s="178" t="s">
        <v>414</v>
      </c>
      <c r="S321" s="178" t="s">
        <v>176</v>
      </c>
      <c r="T321" s="179" t="s">
        <v>176</v>
      </c>
      <c r="U321" s="162">
        <v>1.573</v>
      </c>
      <c r="V321" s="162">
        <f t="shared" si="55"/>
        <v>0.14000000000000001</v>
      </c>
      <c r="W321" s="162"/>
      <c r="X321" s="162" t="s">
        <v>396</v>
      </c>
      <c r="Y321" s="162" t="s">
        <v>178</v>
      </c>
      <c r="Z321" s="152"/>
      <c r="AA321" s="152"/>
      <c r="AB321" s="152"/>
      <c r="AC321" s="152"/>
      <c r="AD321" s="152"/>
      <c r="AE321" s="152"/>
      <c r="AF321" s="152"/>
      <c r="AG321" s="152" t="s">
        <v>397</v>
      </c>
      <c r="AH321" s="152"/>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2" x14ac:dyDescent="0.2">
      <c r="A322" s="159"/>
      <c r="B322" s="160"/>
      <c r="C322" s="251" t="s">
        <v>519</v>
      </c>
      <c r="D322" s="252"/>
      <c r="E322" s="252"/>
      <c r="F322" s="252"/>
      <c r="G322" s="252"/>
      <c r="H322" s="162"/>
      <c r="I322" s="162"/>
      <c r="J322" s="162"/>
      <c r="K322" s="162"/>
      <c r="L322" s="162"/>
      <c r="M322" s="162"/>
      <c r="N322" s="161"/>
      <c r="O322" s="161"/>
      <c r="P322" s="161"/>
      <c r="Q322" s="161"/>
      <c r="R322" s="162"/>
      <c r="S322" s="162"/>
      <c r="T322" s="162"/>
      <c r="U322" s="162"/>
      <c r="V322" s="162"/>
      <c r="W322" s="162"/>
      <c r="X322" s="162"/>
      <c r="Y322" s="162"/>
      <c r="Z322" s="152"/>
      <c r="AA322" s="152"/>
      <c r="AB322" s="152"/>
      <c r="AC322" s="152"/>
      <c r="AD322" s="152"/>
      <c r="AE322" s="152"/>
      <c r="AF322" s="152"/>
      <c r="AG322" s="152" t="s">
        <v>181</v>
      </c>
      <c r="AH322" s="152"/>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x14ac:dyDescent="0.2">
      <c r="A323" s="166" t="s">
        <v>170</v>
      </c>
      <c r="B323" s="167" t="s">
        <v>103</v>
      </c>
      <c r="C323" s="188" t="s">
        <v>104</v>
      </c>
      <c r="D323" s="168"/>
      <c r="E323" s="169"/>
      <c r="F323" s="170"/>
      <c r="G323" s="170">
        <f>SUMIF(AG324:AG334,"&lt;&gt;NOR",G324:G334)</f>
        <v>0</v>
      </c>
      <c r="H323" s="170"/>
      <c r="I323" s="170">
        <f>SUM(I324:I334)</f>
        <v>0</v>
      </c>
      <c r="J323" s="170"/>
      <c r="K323" s="170">
        <f>SUM(K324:K334)</f>
        <v>0</v>
      </c>
      <c r="L323" s="170"/>
      <c r="M323" s="170">
        <f>SUM(M324:M334)</f>
        <v>0</v>
      </c>
      <c r="N323" s="169"/>
      <c r="O323" s="169">
        <f>SUM(O324:O334)</f>
        <v>0.11000000000000001</v>
      </c>
      <c r="P323" s="169"/>
      <c r="Q323" s="169">
        <f>SUM(Q324:Q334)</f>
        <v>0</v>
      </c>
      <c r="R323" s="170"/>
      <c r="S323" s="170"/>
      <c r="T323" s="171"/>
      <c r="U323" s="165"/>
      <c r="V323" s="165">
        <f>SUM(V324:V334)</f>
        <v>20.43</v>
      </c>
      <c r="W323" s="165"/>
      <c r="X323" s="165"/>
      <c r="Y323" s="165"/>
      <c r="AG323" t="s">
        <v>171</v>
      </c>
    </row>
    <row r="324" spans="1:60" outlineLevel="1" x14ac:dyDescent="0.2">
      <c r="A324" s="181">
        <v>211</v>
      </c>
      <c r="B324" s="182" t="s">
        <v>611</v>
      </c>
      <c r="C324" s="190" t="s">
        <v>612</v>
      </c>
      <c r="D324" s="183" t="s">
        <v>272</v>
      </c>
      <c r="E324" s="184">
        <v>3</v>
      </c>
      <c r="F324" s="185"/>
      <c r="G324" s="186">
        <f t="shared" ref="G324:G334" si="56">ROUND(E324*F324,2)</f>
        <v>0</v>
      </c>
      <c r="H324" s="185"/>
      <c r="I324" s="186">
        <f t="shared" ref="I324:I334" si="57">ROUND(E324*H324,2)</f>
        <v>0</v>
      </c>
      <c r="J324" s="185"/>
      <c r="K324" s="186">
        <f t="shared" ref="K324:K334" si="58">ROUND(E324*J324,2)</f>
        <v>0</v>
      </c>
      <c r="L324" s="186">
        <v>21</v>
      </c>
      <c r="M324" s="186">
        <f t="shared" ref="M324:M334" si="59">G324*(1+L324/100)</f>
        <v>0</v>
      </c>
      <c r="N324" s="184">
        <v>0</v>
      </c>
      <c r="O324" s="184">
        <f t="shared" ref="O324:O334" si="60">ROUND(E324*N324,2)</f>
        <v>0</v>
      </c>
      <c r="P324" s="184">
        <v>0</v>
      </c>
      <c r="Q324" s="184">
        <f t="shared" ref="Q324:Q334" si="61">ROUND(E324*P324,2)</f>
        <v>0</v>
      </c>
      <c r="R324" s="186" t="s">
        <v>414</v>
      </c>
      <c r="S324" s="186" t="s">
        <v>176</v>
      </c>
      <c r="T324" s="187" t="s">
        <v>176</v>
      </c>
      <c r="U324" s="162">
        <v>1.77</v>
      </c>
      <c r="V324" s="162">
        <f t="shared" ref="V324:V334" si="62">ROUND(E324*U324,2)</f>
        <v>5.31</v>
      </c>
      <c r="W324" s="162"/>
      <c r="X324" s="162" t="s">
        <v>177</v>
      </c>
      <c r="Y324" s="162" t="s">
        <v>178</v>
      </c>
      <c r="Z324" s="152"/>
      <c r="AA324" s="152"/>
      <c r="AB324" s="152"/>
      <c r="AC324" s="152"/>
      <c r="AD324" s="152"/>
      <c r="AE324" s="152"/>
      <c r="AF324" s="152"/>
      <c r="AG324" s="152" t="s">
        <v>406</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ht="22.5" outlineLevel="1" x14ac:dyDescent="0.2">
      <c r="A325" s="181">
        <v>212</v>
      </c>
      <c r="B325" s="182" t="s">
        <v>572</v>
      </c>
      <c r="C325" s="190" t="s">
        <v>573</v>
      </c>
      <c r="D325" s="183" t="s">
        <v>536</v>
      </c>
      <c r="E325" s="184">
        <v>1</v>
      </c>
      <c r="F325" s="185"/>
      <c r="G325" s="186">
        <f t="shared" si="56"/>
        <v>0</v>
      </c>
      <c r="H325" s="185"/>
      <c r="I325" s="186">
        <f t="shared" si="57"/>
        <v>0</v>
      </c>
      <c r="J325" s="185"/>
      <c r="K325" s="186">
        <f t="shared" si="58"/>
        <v>0</v>
      </c>
      <c r="L325" s="186">
        <v>21</v>
      </c>
      <c r="M325" s="186">
        <f t="shared" si="59"/>
        <v>0</v>
      </c>
      <c r="N325" s="184">
        <v>2.8719999999999999E-2</v>
      </c>
      <c r="O325" s="184">
        <f t="shared" si="60"/>
        <v>0.03</v>
      </c>
      <c r="P325" s="184">
        <v>0</v>
      </c>
      <c r="Q325" s="184">
        <f t="shared" si="61"/>
        <v>0</v>
      </c>
      <c r="R325" s="186" t="s">
        <v>414</v>
      </c>
      <c r="S325" s="186" t="s">
        <v>176</v>
      </c>
      <c r="T325" s="187" t="s">
        <v>176</v>
      </c>
      <c r="U325" s="162">
        <v>1.5</v>
      </c>
      <c r="V325" s="162">
        <f t="shared" si="62"/>
        <v>1.5</v>
      </c>
      <c r="W325" s="162"/>
      <c r="X325" s="162" t="s">
        <v>177</v>
      </c>
      <c r="Y325" s="162" t="s">
        <v>178</v>
      </c>
      <c r="Z325" s="152"/>
      <c r="AA325" s="152"/>
      <c r="AB325" s="152"/>
      <c r="AC325" s="152"/>
      <c r="AD325" s="152"/>
      <c r="AE325" s="152"/>
      <c r="AF325" s="152"/>
      <c r="AG325" s="152" t="s">
        <v>406</v>
      </c>
      <c r="AH325" s="152"/>
      <c r="AI325" s="152"/>
      <c r="AJ325" s="152"/>
      <c r="AK325" s="152"/>
      <c r="AL325" s="152"/>
      <c r="AM325" s="152"/>
      <c r="AN325" s="152"/>
      <c r="AO325" s="152"/>
      <c r="AP325" s="152"/>
      <c r="AQ325" s="152"/>
      <c r="AR325" s="152"/>
      <c r="AS325" s="152"/>
      <c r="AT325" s="152"/>
      <c r="AU325" s="152"/>
      <c r="AV325" s="152"/>
      <c r="AW325" s="152"/>
      <c r="AX325" s="152"/>
      <c r="AY325" s="152"/>
      <c r="AZ325" s="152"/>
      <c r="BA325" s="152"/>
      <c r="BB325" s="152"/>
      <c r="BC325" s="152"/>
      <c r="BD325" s="152"/>
      <c r="BE325" s="152"/>
      <c r="BF325" s="152"/>
      <c r="BG325" s="152"/>
      <c r="BH325" s="152"/>
    </row>
    <row r="326" spans="1:60" outlineLevel="1" x14ac:dyDescent="0.2">
      <c r="A326" s="181">
        <v>213</v>
      </c>
      <c r="B326" s="182" t="s">
        <v>613</v>
      </c>
      <c r="C326" s="190" t="s">
        <v>614</v>
      </c>
      <c r="D326" s="183" t="s">
        <v>536</v>
      </c>
      <c r="E326" s="184">
        <v>5</v>
      </c>
      <c r="F326" s="185"/>
      <c r="G326" s="186">
        <f t="shared" si="56"/>
        <v>0</v>
      </c>
      <c r="H326" s="185"/>
      <c r="I326" s="186">
        <f t="shared" si="57"/>
        <v>0</v>
      </c>
      <c r="J326" s="185"/>
      <c r="K326" s="186">
        <f t="shared" si="58"/>
        <v>0</v>
      </c>
      <c r="L326" s="186">
        <v>21</v>
      </c>
      <c r="M326" s="186">
        <f t="shared" si="59"/>
        <v>0</v>
      </c>
      <c r="N326" s="184">
        <v>1.41E-3</v>
      </c>
      <c r="O326" s="184">
        <f t="shared" si="60"/>
        <v>0.01</v>
      </c>
      <c r="P326" s="184">
        <v>0</v>
      </c>
      <c r="Q326" s="184">
        <f t="shared" si="61"/>
        <v>0</v>
      </c>
      <c r="R326" s="186" t="s">
        <v>414</v>
      </c>
      <c r="S326" s="186" t="s">
        <v>176</v>
      </c>
      <c r="T326" s="187" t="s">
        <v>176</v>
      </c>
      <c r="U326" s="162">
        <v>1.575</v>
      </c>
      <c r="V326" s="162">
        <f t="shared" si="62"/>
        <v>7.88</v>
      </c>
      <c r="W326" s="162"/>
      <c r="X326" s="162" t="s">
        <v>177</v>
      </c>
      <c r="Y326" s="162" t="s">
        <v>178</v>
      </c>
      <c r="Z326" s="152"/>
      <c r="AA326" s="152"/>
      <c r="AB326" s="152"/>
      <c r="AC326" s="152"/>
      <c r="AD326" s="152"/>
      <c r="AE326" s="152"/>
      <c r="AF326" s="152"/>
      <c r="AG326" s="152" t="s">
        <v>406</v>
      </c>
      <c r="AH326" s="152"/>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ht="22.5" outlineLevel="1" x14ac:dyDescent="0.2">
      <c r="A327" s="181">
        <v>214</v>
      </c>
      <c r="B327" s="182" t="s">
        <v>615</v>
      </c>
      <c r="C327" s="190" t="s">
        <v>616</v>
      </c>
      <c r="D327" s="183" t="s">
        <v>272</v>
      </c>
      <c r="E327" s="184">
        <v>4</v>
      </c>
      <c r="F327" s="185"/>
      <c r="G327" s="186">
        <f t="shared" si="56"/>
        <v>0</v>
      </c>
      <c r="H327" s="185"/>
      <c r="I327" s="186">
        <f t="shared" si="57"/>
        <v>0</v>
      </c>
      <c r="J327" s="185"/>
      <c r="K327" s="186">
        <f t="shared" si="58"/>
        <v>0</v>
      </c>
      <c r="L327" s="186">
        <v>21</v>
      </c>
      <c r="M327" s="186">
        <f t="shared" si="59"/>
        <v>0</v>
      </c>
      <c r="N327" s="184">
        <v>2.2000000000000001E-4</v>
      </c>
      <c r="O327" s="184">
        <f t="shared" si="60"/>
        <v>0</v>
      </c>
      <c r="P327" s="184">
        <v>0</v>
      </c>
      <c r="Q327" s="184">
        <f t="shared" si="61"/>
        <v>0</v>
      </c>
      <c r="R327" s="186" t="s">
        <v>414</v>
      </c>
      <c r="S327" s="186" t="s">
        <v>176</v>
      </c>
      <c r="T327" s="187" t="s">
        <v>176</v>
      </c>
      <c r="U327" s="162">
        <v>0.246</v>
      </c>
      <c r="V327" s="162">
        <f t="shared" si="62"/>
        <v>0.98</v>
      </c>
      <c r="W327" s="162"/>
      <c r="X327" s="162" t="s">
        <v>177</v>
      </c>
      <c r="Y327" s="162" t="s">
        <v>178</v>
      </c>
      <c r="Z327" s="152"/>
      <c r="AA327" s="152"/>
      <c r="AB327" s="152"/>
      <c r="AC327" s="152"/>
      <c r="AD327" s="152"/>
      <c r="AE327" s="152"/>
      <c r="AF327" s="152"/>
      <c r="AG327" s="152" t="s">
        <v>406</v>
      </c>
      <c r="AH327" s="152"/>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outlineLevel="1" x14ac:dyDescent="0.2">
      <c r="A328" s="181">
        <v>215</v>
      </c>
      <c r="B328" s="182" t="s">
        <v>617</v>
      </c>
      <c r="C328" s="190" t="s">
        <v>618</v>
      </c>
      <c r="D328" s="183" t="s">
        <v>336</v>
      </c>
      <c r="E328" s="184">
        <v>4</v>
      </c>
      <c r="F328" s="185"/>
      <c r="G328" s="186">
        <f t="shared" si="56"/>
        <v>0</v>
      </c>
      <c r="H328" s="185"/>
      <c r="I328" s="186">
        <f t="shared" si="57"/>
        <v>0</v>
      </c>
      <c r="J328" s="185"/>
      <c r="K328" s="186">
        <f t="shared" si="58"/>
        <v>0</v>
      </c>
      <c r="L328" s="186">
        <v>21</v>
      </c>
      <c r="M328" s="186">
        <f t="shared" si="59"/>
        <v>0</v>
      </c>
      <c r="N328" s="184">
        <v>1.7309999999999999E-2</v>
      </c>
      <c r="O328" s="184">
        <f t="shared" si="60"/>
        <v>7.0000000000000007E-2</v>
      </c>
      <c r="P328" s="184">
        <v>0</v>
      </c>
      <c r="Q328" s="184">
        <f t="shared" si="61"/>
        <v>0</v>
      </c>
      <c r="R328" s="186"/>
      <c r="S328" s="186" t="s">
        <v>262</v>
      </c>
      <c r="T328" s="187" t="s">
        <v>263</v>
      </c>
      <c r="U328" s="162">
        <v>1.1890000000000001</v>
      </c>
      <c r="V328" s="162">
        <f t="shared" si="62"/>
        <v>4.76</v>
      </c>
      <c r="W328" s="162"/>
      <c r="X328" s="162" t="s">
        <v>177</v>
      </c>
      <c r="Y328" s="162" t="s">
        <v>308</v>
      </c>
      <c r="Z328" s="152"/>
      <c r="AA328" s="152"/>
      <c r="AB328" s="152"/>
      <c r="AC328" s="152"/>
      <c r="AD328" s="152"/>
      <c r="AE328" s="152"/>
      <c r="AF328" s="152"/>
      <c r="AG328" s="152" t="s">
        <v>406</v>
      </c>
      <c r="AH328" s="152"/>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1" x14ac:dyDescent="0.2">
      <c r="A329" s="181">
        <v>216</v>
      </c>
      <c r="B329" s="182" t="s">
        <v>619</v>
      </c>
      <c r="C329" s="190" t="s">
        <v>620</v>
      </c>
      <c r="D329" s="183" t="s">
        <v>386</v>
      </c>
      <c r="E329" s="184">
        <v>1</v>
      </c>
      <c r="F329" s="185"/>
      <c r="G329" s="186">
        <f t="shared" si="56"/>
        <v>0</v>
      </c>
      <c r="H329" s="185"/>
      <c r="I329" s="186">
        <f t="shared" si="57"/>
        <v>0</v>
      </c>
      <c r="J329" s="185"/>
      <c r="K329" s="186">
        <f t="shared" si="58"/>
        <v>0</v>
      </c>
      <c r="L329" s="186">
        <v>21</v>
      </c>
      <c r="M329" s="186">
        <f t="shared" si="59"/>
        <v>0</v>
      </c>
      <c r="N329" s="184">
        <v>0</v>
      </c>
      <c r="O329" s="184">
        <f t="shared" si="60"/>
        <v>0</v>
      </c>
      <c r="P329" s="184">
        <v>0</v>
      </c>
      <c r="Q329" s="184">
        <f t="shared" si="61"/>
        <v>0</v>
      </c>
      <c r="R329" s="186"/>
      <c r="S329" s="186" t="s">
        <v>262</v>
      </c>
      <c r="T329" s="187" t="s">
        <v>263</v>
      </c>
      <c r="U329" s="162">
        <v>0</v>
      </c>
      <c r="V329" s="162">
        <f t="shared" si="62"/>
        <v>0</v>
      </c>
      <c r="W329" s="162"/>
      <c r="X329" s="162" t="s">
        <v>264</v>
      </c>
      <c r="Y329" s="162" t="s">
        <v>308</v>
      </c>
      <c r="Z329" s="152"/>
      <c r="AA329" s="152"/>
      <c r="AB329" s="152"/>
      <c r="AC329" s="152"/>
      <c r="AD329" s="152"/>
      <c r="AE329" s="152"/>
      <c r="AF329" s="152"/>
      <c r="AG329" s="152" t="s">
        <v>265</v>
      </c>
      <c r="AH329" s="152"/>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1" x14ac:dyDescent="0.2">
      <c r="A330" s="181">
        <v>217</v>
      </c>
      <c r="B330" s="182" t="s">
        <v>621</v>
      </c>
      <c r="C330" s="190" t="s">
        <v>622</v>
      </c>
      <c r="D330" s="183" t="s">
        <v>386</v>
      </c>
      <c r="E330" s="184">
        <v>1</v>
      </c>
      <c r="F330" s="185"/>
      <c r="G330" s="186">
        <f t="shared" si="56"/>
        <v>0</v>
      </c>
      <c r="H330" s="185"/>
      <c r="I330" s="186">
        <f t="shared" si="57"/>
        <v>0</v>
      </c>
      <c r="J330" s="185"/>
      <c r="K330" s="186">
        <f t="shared" si="58"/>
        <v>0</v>
      </c>
      <c r="L330" s="186">
        <v>21</v>
      </c>
      <c r="M330" s="186">
        <f t="shared" si="59"/>
        <v>0</v>
      </c>
      <c r="N330" s="184">
        <v>0</v>
      </c>
      <c r="O330" s="184">
        <f t="shared" si="60"/>
        <v>0</v>
      </c>
      <c r="P330" s="184">
        <v>0</v>
      </c>
      <c r="Q330" s="184">
        <f t="shared" si="61"/>
        <v>0</v>
      </c>
      <c r="R330" s="186"/>
      <c r="S330" s="186" t="s">
        <v>262</v>
      </c>
      <c r="T330" s="187" t="s">
        <v>263</v>
      </c>
      <c r="U330" s="162">
        <v>0</v>
      </c>
      <c r="V330" s="162">
        <f t="shared" si="62"/>
        <v>0</v>
      </c>
      <c r="W330" s="162"/>
      <c r="X330" s="162" t="s">
        <v>264</v>
      </c>
      <c r="Y330" s="162" t="s">
        <v>308</v>
      </c>
      <c r="Z330" s="152"/>
      <c r="AA330" s="152"/>
      <c r="AB330" s="152"/>
      <c r="AC330" s="152"/>
      <c r="AD330" s="152"/>
      <c r="AE330" s="152"/>
      <c r="AF330" s="152"/>
      <c r="AG330" s="152" t="s">
        <v>265</v>
      </c>
      <c r="AH330" s="152"/>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outlineLevel="1" x14ac:dyDescent="0.2">
      <c r="A331" s="181">
        <v>218</v>
      </c>
      <c r="B331" s="182" t="s">
        <v>623</v>
      </c>
      <c r="C331" s="190" t="s">
        <v>624</v>
      </c>
      <c r="D331" s="183" t="s">
        <v>386</v>
      </c>
      <c r="E331" s="184">
        <v>2</v>
      </c>
      <c r="F331" s="185"/>
      <c r="G331" s="186">
        <f t="shared" si="56"/>
        <v>0</v>
      </c>
      <c r="H331" s="185"/>
      <c r="I331" s="186">
        <f t="shared" si="57"/>
        <v>0</v>
      </c>
      <c r="J331" s="185"/>
      <c r="K331" s="186">
        <f t="shared" si="58"/>
        <v>0</v>
      </c>
      <c r="L331" s="186">
        <v>21</v>
      </c>
      <c r="M331" s="186">
        <f t="shared" si="59"/>
        <v>0</v>
      </c>
      <c r="N331" s="184">
        <v>0</v>
      </c>
      <c r="O331" s="184">
        <f t="shared" si="60"/>
        <v>0</v>
      </c>
      <c r="P331" s="184">
        <v>0</v>
      </c>
      <c r="Q331" s="184">
        <f t="shared" si="61"/>
        <v>0</v>
      </c>
      <c r="R331" s="186"/>
      <c r="S331" s="186" t="s">
        <v>262</v>
      </c>
      <c r="T331" s="187" t="s">
        <v>263</v>
      </c>
      <c r="U331" s="162">
        <v>0</v>
      </c>
      <c r="V331" s="162">
        <f t="shared" si="62"/>
        <v>0</v>
      </c>
      <c r="W331" s="162"/>
      <c r="X331" s="162" t="s">
        <v>264</v>
      </c>
      <c r="Y331" s="162" t="s">
        <v>308</v>
      </c>
      <c r="Z331" s="152"/>
      <c r="AA331" s="152"/>
      <c r="AB331" s="152"/>
      <c r="AC331" s="152"/>
      <c r="AD331" s="152"/>
      <c r="AE331" s="152"/>
      <c r="AF331" s="152"/>
      <c r="AG331" s="152" t="s">
        <v>265</v>
      </c>
      <c r="AH331" s="152"/>
      <c r="AI331" s="152"/>
      <c r="AJ331" s="152"/>
      <c r="AK331" s="152"/>
      <c r="AL331" s="152"/>
      <c r="AM331" s="152"/>
      <c r="AN331" s="152"/>
      <c r="AO331" s="152"/>
      <c r="AP331" s="152"/>
      <c r="AQ331" s="152"/>
      <c r="AR331" s="152"/>
      <c r="AS331" s="152"/>
      <c r="AT331" s="152"/>
      <c r="AU331" s="152"/>
      <c r="AV331" s="152"/>
      <c r="AW331" s="152"/>
      <c r="AX331" s="152"/>
      <c r="AY331" s="152"/>
      <c r="AZ331" s="152"/>
      <c r="BA331" s="152"/>
      <c r="BB331" s="152"/>
      <c r="BC331" s="152"/>
      <c r="BD331" s="152"/>
      <c r="BE331" s="152"/>
      <c r="BF331" s="152"/>
      <c r="BG331" s="152"/>
      <c r="BH331" s="152"/>
    </row>
    <row r="332" spans="1:60" outlineLevel="1" x14ac:dyDescent="0.2">
      <c r="A332" s="181">
        <v>219</v>
      </c>
      <c r="B332" s="182" t="s">
        <v>625</v>
      </c>
      <c r="C332" s="190" t="s">
        <v>626</v>
      </c>
      <c r="D332" s="183" t="s">
        <v>386</v>
      </c>
      <c r="E332" s="184">
        <v>1</v>
      </c>
      <c r="F332" s="185"/>
      <c r="G332" s="186">
        <f t="shared" si="56"/>
        <v>0</v>
      </c>
      <c r="H332" s="185"/>
      <c r="I332" s="186">
        <f t="shared" si="57"/>
        <v>0</v>
      </c>
      <c r="J332" s="185"/>
      <c r="K332" s="186">
        <f t="shared" si="58"/>
        <v>0</v>
      </c>
      <c r="L332" s="186">
        <v>21</v>
      </c>
      <c r="M332" s="186">
        <f t="shared" si="59"/>
        <v>0</v>
      </c>
      <c r="N332" s="184">
        <v>0</v>
      </c>
      <c r="O332" s="184">
        <f t="shared" si="60"/>
        <v>0</v>
      </c>
      <c r="P332" s="184">
        <v>0</v>
      </c>
      <c r="Q332" s="184">
        <f t="shared" si="61"/>
        <v>0</v>
      </c>
      <c r="R332" s="186"/>
      <c r="S332" s="186" t="s">
        <v>262</v>
      </c>
      <c r="T332" s="187" t="s">
        <v>263</v>
      </c>
      <c r="U332" s="162">
        <v>0</v>
      </c>
      <c r="V332" s="162">
        <f t="shared" si="62"/>
        <v>0</v>
      </c>
      <c r="W332" s="162"/>
      <c r="X332" s="162" t="s">
        <v>264</v>
      </c>
      <c r="Y332" s="162" t="s">
        <v>308</v>
      </c>
      <c r="Z332" s="152"/>
      <c r="AA332" s="152"/>
      <c r="AB332" s="152"/>
      <c r="AC332" s="152"/>
      <c r="AD332" s="152"/>
      <c r="AE332" s="152"/>
      <c r="AF332" s="152"/>
      <c r="AG332" s="152" t="s">
        <v>265</v>
      </c>
      <c r="AH332" s="152"/>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1" x14ac:dyDescent="0.2">
      <c r="A333" s="181">
        <v>220</v>
      </c>
      <c r="B333" s="182" t="s">
        <v>627</v>
      </c>
      <c r="C333" s="190" t="s">
        <v>628</v>
      </c>
      <c r="D333" s="183" t="s">
        <v>386</v>
      </c>
      <c r="E333" s="184">
        <v>1</v>
      </c>
      <c r="F333" s="185"/>
      <c r="G333" s="186">
        <f t="shared" si="56"/>
        <v>0</v>
      </c>
      <c r="H333" s="185"/>
      <c r="I333" s="186">
        <f t="shared" si="57"/>
        <v>0</v>
      </c>
      <c r="J333" s="185"/>
      <c r="K333" s="186">
        <f t="shared" si="58"/>
        <v>0</v>
      </c>
      <c r="L333" s="186">
        <v>21</v>
      </c>
      <c r="M333" s="186">
        <f t="shared" si="59"/>
        <v>0</v>
      </c>
      <c r="N333" s="184">
        <v>0</v>
      </c>
      <c r="O333" s="184">
        <f t="shared" si="60"/>
        <v>0</v>
      </c>
      <c r="P333" s="184">
        <v>0</v>
      </c>
      <c r="Q333" s="184">
        <f t="shared" si="61"/>
        <v>0</v>
      </c>
      <c r="R333" s="186"/>
      <c r="S333" s="186" t="s">
        <v>262</v>
      </c>
      <c r="T333" s="187" t="s">
        <v>263</v>
      </c>
      <c r="U333" s="162">
        <v>0</v>
      </c>
      <c r="V333" s="162">
        <f t="shared" si="62"/>
        <v>0</v>
      </c>
      <c r="W333" s="162"/>
      <c r="X333" s="162" t="s">
        <v>264</v>
      </c>
      <c r="Y333" s="162" t="s">
        <v>308</v>
      </c>
      <c r="Z333" s="152"/>
      <c r="AA333" s="152"/>
      <c r="AB333" s="152"/>
      <c r="AC333" s="152"/>
      <c r="AD333" s="152"/>
      <c r="AE333" s="152"/>
      <c r="AF333" s="152"/>
      <c r="AG333" s="152" t="s">
        <v>265</v>
      </c>
      <c r="AH333" s="152"/>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1" x14ac:dyDescent="0.2">
      <c r="A334" s="181">
        <v>221</v>
      </c>
      <c r="B334" s="182" t="s">
        <v>629</v>
      </c>
      <c r="C334" s="190" t="s">
        <v>604</v>
      </c>
      <c r="D334" s="183" t="s">
        <v>386</v>
      </c>
      <c r="E334" s="184">
        <v>20</v>
      </c>
      <c r="F334" s="185"/>
      <c r="G334" s="186">
        <f t="shared" si="56"/>
        <v>0</v>
      </c>
      <c r="H334" s="185"/>
      <c r="I334" s="186">
        <f t="shared" si="57"/>
        <v>0</v>
      </c>
      <c r="J334" s="185"/>
      <c r="K334" s="186">
        <f t="shared" si="58"/>
        <v>0</v>
      </c>
      <c r="L334" s="186">
        <v>21</v>
      </c>
      <c r="M334" s="186">
        <f t="shared" si="59"/>
        <v>0</v>
      </c>
      <c r="N334" s="184">
        <v>0</v>
      </c>
      <c r="O334" s="184">
        <f t="shared" si="60"/>
        <v>0</v>
      </c>
      <c r="P334" s="184">
        <v>0</v>
      </c>
      <c r="Q334" s="184">
        <f t="shared" si="61"/>
        <v>0</v>
      </c>
      <c r="R334" s="186"/>
      <c r="S334" s="186" t="s">
        <v>262</v>
      </c>
      <c r="T334" s="187" t="s">
        <v>263</v>
      </c>
      <c r="U334" s="162">
        <v>0</v>
      </c>
      <c r="V334" s="162">
        <f t="shared" si="62"/>
        <v>0</v>
      </c>
      <c r="W334" s="162"/>
      <c r="X334" s="162" t="s">
        <v>264</v>
      </c>
      <c r="Y334" s="162" t="s">
        <v>308</v>
      </c>
      <c r="Z334" s="152"/>
      <c r="AA334" s="152"/>
      <c r="AB334" s="152"/>
      <c r="AC334" s="152"/>
      <c r="AD334" s="152"/>
      <c r="AE334" s="152"/>
      <c r="AF334" s="152"/>
      <c r="AG334" s="152" t="s">
        <v>265</v>
      </c>
      <c r="AH334" s="152"/>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x14ac:dyDescent="0.2">
      <c r="A335" s="166" t="s">
        <v>170</v>
      </c>
      <c r="B335" s="167" t="s">
        <v>105</v>
      </c>
      <c r="C335" s="188" t="s">
        <v>809</v>
      </c>
      <c r="D335" s="168"/>
      <c r="E335" s="169"/>
      <c r="F335" s="170"/>
      <c r="G335" s="170">
        <f>SUMIF(AG336:AG344,"&lt;&gt;NOR",G336:G344)</f>
        <v>0</v>
      </c>
      <c r="H335" s="170"/>
      <c r="I335" s="170">
        <f>SUM(I336:I344)</f>
        <v>0</v>
      </c>
      <c r="J335" s="170"/>
      <c r="K335" s="170">
        <f>SUM(K336:K344)</f>
        <v>0</v>
      </c>
      <c r="L335" s="170"/>
      <c r="M335" s="170">
        <f>SUM(M336:M344)</f>
        <v>0</v>
      </c>
      <c r="N335" s="169"/>
      <c r="O335" s="169">
        <f>SUM(O336:O344)</f>
        <v>0.01</v>
      </c>
      <c r="P335" s="169"/>
      <c r="Q335" s="169">
        <f>SUM(Q336:Q344)</f>
        <v>0</v>
      </c>
      <c r="R335" s="170"/>
      <c r="S335" s="170"/>
      <c r="T335" s="171"/>
      <c r="U335" s="165"/>
      <c r="V335" s="165">
        <f>SUM(V336:V344)</f>
        <v>30.439999999999998</v>
      </c>
      <c r="W335" s="165"/>
      <c r="X335" s="165"/>
      <c r="Y335" s="165"/>
      <c r="AG335" t="s">
        <v>171</v>
      </c>
    </row>
    <row r="336" spans="1:60" outlineLevel="1" x14ac:dyDescent="0.2">
      <c r="A336" s="181">
        <v>222</v>
      </c>
      <c r="B336" s="182" t="s">
        <v>630</v>
      </c>
      <c r="C336" s="190" t="s">
        <v>631</v>
      </c>
      <c r="D336" s="183" t="s">
        <v>217</v>
      </c>
      <c r="E336" s="184">
        <v>12</v>
      </c>
      <c r="F336" s="260"/>
      <c r="G336" s="186">
        <f t="shared" ref="G336:G343" si="63">ROUND(E336*F336,2)</f>
        <v>0</v>
      </c>
      <c r="H336" s="185"/>
      <c r="I336" s="186">
        <f t="shared" ref="I336:I343" si="64">ROUND(E336*H336,2)</f>
        <v>0</v>
      </c>
      <c r="J336" s="185"/>
      <c r="K336" s="186">
        <f t="shared" ref="K336:K343" si="65">ROUND(E336*J336,2)</f>
        <v>0</v>
      </c>
      <c r="L336" s="186">
        <v>21</v>
      </c>
      <c r="M336" s="186">
        <f t="shared" ref="M336:M343" si="66">G336*(1+L336/100)</f>
        <v>0</v>
      </c>
      <c r="N336" s="184">
        <v>5.1000000000000004E-4</v>
      </c>
      <c r="O336" s="184">
        <f t="shared" ref="O336:O343" si="67">ROUND(E336*N336,2)</f>
        <v>0.01</v>
      </c>
      <c r="P336" s="184">
        <v>0</v>
      </c>
      <c r="Q336" s="184">
        <f t="shared" ref="Q336:Q343" si="68">ROUND(E336*P336,2)</f>
        <v>0</v>
      </c>
      <c r="R336" s="186" t="s">
        <v>632</v>
      </c>
      <c r="S336" s="186" t="s">
        <v>176</v>
      </c>
      <c r="T336" s="187" t="s">
        <v>176</v>
      </c>
      <c r="U336" s="162">
        <v>3.1E-2</v>
      </c>
      <c r="V336" s="162">
        <f t="shared" ref="V336:V343" si="69">ROUND(E336*U336,2)</f>
        <v>0.37</v>
      </c>
      <c r="W336" s="162"/>
      <c r="X336" s="162" t="s">
        <v>177</v>
      </c>
      <c r="Y336" s="162" t="s">
        <v>178</v>
      </c>
      <c r="Z336" s="152"/>
      <c r="AA336" s="152"/>
      <c r="AB336" s="152"/>
      <c r="AC336" s="152"/>
      <c r="AD336" s="152"/>
      <c r="AE336" s="152"/>
      <c r="AF336" s="152"/>
      <c r="AG336" s="152" t="s">
        <v>406</v>
      </c>
      <c r="AH336" s="152"/>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1" x14ac:dyDescent="0.2">
      <c r="A337" s="181">
        <v>223</v>
      </c>
      <c r="B337" s="182" t="s">
        <v>633</v>
      </c>
      <c r="C337" s="190" t="s">
        <v>634</v>
      </c>
      <c r="D337" s="183" t="s">
        <v>336</v>
      </c>
      <c r="E337" s="184">
        <v>1</v>
      </c>
      <c r="F337" s="260"/>
      <c r="G337" s="186">
        <f t="shared" si="63"/>
        <v>0</v>
      </c>
      <c r="H337" s="185"/>
      <c r="I337" s="186">
        <f t="shared" si="64"/>
        <v>0</v>
      </c>
      <c r="J337" s="185"/>
      <c r="K337" s="186">
        <f t="shared" si="65"/>
        <v>0</v>
      </c>
      <c r="L337" s="186">
        <v>21</v>
      </c>
      <c r="M337" s="186">
        <f t="shared" si="66"/>
        <v>0</v>
      </c>
      <c r="N337" s="184">
        <v>0</v>
      </c>
      <c r="O337" s="184">
        <f t="shared" si="67"/>
        <v>0</v>
      </c>
      <c r="P337" s="184">
        <v>0</v>
      </c>
      <c r="Q337" s="184">
        <f t="shared" si="68"/>
        <v>0</v>
      </c>
      <c r="R337" s="186"/>
      <c r="S337" s="186" t="s">
        <v>262</v>
      </c>
      <c r="T337" s="187" t="s">
        <v>263</v>
      </c>
      <c r="U337" s="162">
        <v>0</v>
      </c>
      <c r="V337" s="162">
        <f t="shared" si="69"/>
        <v>0</v>
      </c>
      <c r="W337" s="162"/>
      <c r="X337" s="162" t="s">
        <v>177</v>
      </c>
      <c r="Y337" s="162" t="s">
        <v>308</v>
      </c>
      <c r="Z337" s="152"/>
      <c r="AA337" s="152"/>
      <c r="AB337" s="152"/>
      <c r="AC337" s="152"/>
      <c r="AD337" s="152"/>
      <c r="AE337" s="152"/>
      <c r="AF337" s="152"/>
      <c r="AG337" s="152" t="s">
        <v>406</v>
      </c>
      <c r="AH337" s="152"/>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1" x14ac:dyDescent="0.2">
      <c r="A338" s="181">
        <v>224</v>
      </c>
      <c r="B338" s="182" t="s">
        <v>635</v>
      </c>
      <c r="C338" s="190" t="s">
        <v>636</v>
      </c>
      <c r="D338" s="183" t="s">
        <v>564</v>
      </c>
      <c r="E338" s="184">
        <v>15</v>
      </c>
      <c r="F338" s="260"/>
      <c r="G338" s="186">
        <f t="shared" si="63"/>
        <v>0</v>
      </c>
      <c r="H338" s="185"/>
      <c r="I338" s="186">
        <f t="shared" si="64"/>
        <v>0</v>
      </c>
      <c r="J338" s="185"/>
      <c r="K338" s="186">
        <f t="shared" si="65"/>
        <v>0</v>
      </c>
      <c r="L338" s="186">
        <v>21</v>
      </c>
      <c r="M338" s="186">
        <f t="shared" si="66"/>
        <v>0</v>
      </c>
      <c r="N338" s="184">
        <v>0</v>
      </c>
      <c r="O338" s="184">
        <f t="shared" si="67"/>
        <v>0</v>
      </c>
      <c r="P338" s="184">
        <v>0</v>
      </c>
      <c r="Q338" s="184">
        <f t="shared" si="68"/>
        <v>0</v>
      </c>
      <c r="R338" s="186" t="s">
        <v>565</v>
      </c>
      <c r="S338" s="186" t="s">
        <v>176</v>
      </c>
      <c r="T338" s="187" t="s">
        <v>176</v>
      </c>
      <c r="U338" s="162">
        <v>1</v>
      </c>
      <c r="V338" s="162">
        <f t="shared" si="69"/>
        <v>15</v>
      </c>
      <c r="W338" s="162"/>
      <c r="X338" s="162" t="s">
        <v>566</v>
      </c>
      <c r="Y338" s="162" t="s">
        <v>308</v>
      </c>
      <c r="Z338" s="152"/>
      <c r="AA338" s="152"/>
      <c r="AB338" s="152"/>
      <c r="AC338" s="152"/>
      <c r="AD338" s="152"/>
      <c r="AE338" s="152"/>
      <c r="AF338" s="152"/>
      <c r="AG338" s="152" t="s">
        <v>567</v>
      </c>
      <c r="AH338" s="152"/>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1" x14ac:dyDescent="0.2">
      <c r="A339" s="181">
        <v>225</v>
      </c>
      <c r="B339" s="182" t="s">
        <v>562</v>
      </c>
      <c r="C339" s="190" t="s">
        <v>563</v>
      </c>
      <c r="D339" s="183" t="s">
        <v>564</v>
      </c>
      <c r="E339" s="184">
        <v>15</v>
      </c>
      <c r="F339" s="260"/>
      <c r="G339" s="186">
        <f t="shared" si="63"/>
        <v>0</v>
      </c>
      <c r="H339" s="185"/>
      <c r="I339" s="186">
        <f t="shared" si="64"/>
        <v>0</v>
      </c>
      <c r="J339" s="185"/>
      <c r="K339" s="186">
        <f t="shared" si="65"/>
        <v>0</v>
      </c>
      <c r="L339" s="186">
        <v>21</v>
      </c>
      <c r="M339" s="186">
        <f t="shared" si="66"/>
        <v>0</v>
      </c>
      <c r="N339" s="184">
        <v>0</v>
      </c>
      <c r="O339" s="184">
        <f t="shared" si="67"/>
        <v>0</v>
      </c>
      <c r="P339" s="184">
        <v>0</v>
      </c>
      <c r="Q339" s="184">
        <f t="shared" si="68"/>
        <v>0</v>
      </c>
      <c r="R339" s="186" t="s">
        <v>565</v>
      </c>
      <c r="S339" s="186" t="s">
        <v>176</v>
      </c>
      <c r="T339" s="187" t="s">
        <v>176</v>
      </c>
      <c r="U339" s="162">
        <v>1</v>
      </c>
      <c r="V339" s="162">
        <f t="shared" si="69"/>
        <v>15</v>
      </c>
      <c r="W339" s="162"/>
      <c r="X339" s="162" t="s">
        <v>566</v>
      </c>
      <c r="Y339" s="162" t="s">
        <v>178</v>
      </c>
      <c r="Z339" s="152"/>
      <c r="AA339" s="152"/>
      <c r="AB339" s="152"/>
      <c r="AC339" s="152"/>
      <c r="AD339" s="152"/>
      <c r="AE339" s="152"/>
      <c r="AF339" s="152"/>
      <c r="AG339" s="152" t="s">
        <v>567</v>
      </c>
      <c r="AH339" s="152"/>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outlineLevel="1" x14ac:dyDescent="0.2">
      <c r="A340" s="181">
        <v>226</v>
      </c>
      <c r="B340" s="182" t="s">
        <v>637</v>
      </c>
      <c r="C340" s="190" t="s">
        <v>638</v>
      </c>
      <c r="D340" s="183" t="s">
        <v>336</v>
      </c>
      <c r="E340" s="184">
        <v>1</v>
      </c>
      <c r="F340" s="260"/>
      <c r="G340" s="186">
        <f t="shared" si="63"/>
        <v>0</v>
      </c>
      <c r="H340" s="185"/>
      <c r="I340" s="186">
        <f t="shared" si="64"/>
        <v>0</v>
      </c>
      <c r="J340" s="185"/>
      <c r="K340" s="186">
        <f t="shared" si="65"/>
        <v>0</v>
      </c>
      <c r="L340" s="186">
        <v>21</v>
      </c>
      <c r="M340" s="186">
        <f t="shared" si="66"/>
        <v>0</v>
      </c>
      <c r="N340" s="184">
        <v>0</v>
      </c>
      <c r="O340" s="184">
        <f t="shared" si="67"/>
        <v>0</v>
      </c>
      <c r="P340" s="184">
        <v>0</v>
      </c>
      <c r="Q340" s="184">
        <f t="shared" si="68"/>
        <v>0</v>
      </c>
      <c r="R340" s="186"/>
      <c r="S340" s="186" t="s">
        <v>262</v>
      </c>
      <c r="T340" s="187" t="s">
        <v>263</v>
      </c>
      <c r="U340" s="162">
        <v>0</v>
      </c>
      <c r="V340" s="162">
        <f t="shared" si="69"/>
        <v>0</v>
      </c>
      <c r="W340" s="162"/>
      <c r="X340" s="162" t="s">
        <v>264</v>
      </c>
      <c r="Y340" s="162" t="s">
        <v>308</v>
      </c>
      <c r="Z340" s="152"/>
      <c r="AA340" s="152"/>
      <c r="AB340" s="152"/>
      <c r="AC340" s="152"/>
      <c r="AD340" s="152"/>
      <c r="AE340" s="152"/>
      <c r="AF340" s="152"/>
      <c r="AG340" s="152" t="s">
        <v>387</v>
      </c>
      <c r="AH340" s="152"/>
      <c r="AI340" s="152"/>
      <c r="AJ340" s="152"/>
      <c r="AK340" s="152"/>
      <c r="AL340" s="152"/>
      <c r="AM340" s="152"/>
      <c r="AN340" s="152"/>
      <c r="AO340" s="152"/>
      <c r="AP340" s="152"/>
      <c r="AQ340" s="152"/>
      <c r="AR340" s="152"/>
      <c r="AS340" s="152"/>
      <c r="AT340" s="152"/>
      <c r="AU340" s="152"/>
      <c r="AV340" s="152"/>
      <c r="AW340" s="152"/>
      <c r="AX340" s="152"/>
      <c r="AY340" s="152"/>
      <c r="AZ340" s="152"/>
      <c r="BA340" s="152"/>
      <c r="BB340" s="152"/>
      <c r="BC340" s="152"/>
      <c r="BD340" s="152"/>
      <c r="BE340" s="152"/>
      <c r="BF340" s="152"/>
      <c r="BG340" s="152"/>
      <c r="BH340" s="152"/>
    </row>
    <row r="341" spans="1:60" outlineLevel="1" x14ac:dyDescent="0.2">
      <c r="A341" s="181">
        <v>227</v>
      </c>
      <c r="B341" s="182" t="s">
        <v>639</v>
      </c>
      <c r="C341" s="190" t="s">
        <v>640</v>
      </c>
      <c r="D341" s="183" t="s">
        <v>336</v>
      </c>
      <c r="E341" s="184">
        <v>1</v>
      </c>
      <c r="F341" s="260"/>
      <c r="G341" s="186">
        <f t="shared" si="63"/>
        <v>0</v>
      </c>
      <c r="H341" s="185"/>
      <c r="I341" s="186">
        <f t="shared" si="64"/>
        <v>0</v>
      </c>
      <c r="J341" s="185"/>
      <c r="K341" s="186">
        <f t="shared" si="65"/>
        <v>0</v>
      </c>
      <c r="L341" s="186">
        <v>21</v>
      </c>
      <c r="M341" s="186">
        <f t="shared" si="66"/>
        <v>0</v>
      </c>
      <c r="N341" s="184">
        <v>0</v>
      </c>
      <c r="O341" s="184">
        <f t="shared" si="67"/>
        <v>0</v>
      </c>
      <c r="P341" s="184">
        <v>0</v>
      </c>
      <c r="Q341" s="184">
        <f t="shared" si="68"/>
        <v>0</v>
      </c>
      <c r="R341" s="186"/>
      <c r="S341" s="186" t="s">
        <v>262</v>
      </c>
      <c r="T341" s="187" t="s">
        <v>263</v>
      </c>
      <c r="U341" s="162">
        <v>0</v>
      </c>
      <c r="V341" s="162">
        <f t="shared" si="69"/>
        <v>0</v>
      </c>
      <c r="W341" s="162"/>
      <c r="X341" s="162" t="s">
        <v>264</v>
      </c>
      <c r="Y341" s="162" t="s">
        <v>308</v>
      </c>
      <c r="Z341" s="152"/>
      <c r="AA341" s="152"/>
      <c r="AB341" s="152"/>
      <c r="AC341" s="152"/>
      <c r="AD341" s="152"/>
      <c r="AE341" s="152"/>
      <c r="AF341" s="152"/>
      <c r="AG341" s="152" t="s">
        <v>265</v>
      </c>
      <c r="AH341" s="152"/>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1" x14ac:dyDescent="0.2">
      <c r="A342" s="181">
        <v>228</v>
      </c>
      <c r="B342" s="182" t="s">
        <v>641</v>
      </c>
      <c r="C342" s="190" t="s">
        <v>642</v>
      </c>
      <c r="D342" s="183" t="s">
        <v>386</v>
      </c>
      <c r="E342" s="184">
        <v>1</v>
      </c>
      <c r="F342" s="260"/>
      <c r="G342" s="186">
        <f t="shared" si="63"/>
        <v>0</v>
      </c>
      <c r="H342" s="185"/>
      <c r="I342" s="186">
        <f t="shared" si="64"/>
        <v>0</v>
      </c>
      <c r="J342" s="185"/>
      <c r="K342" s="186">
        <f t="shared" si="65"/>
        <v>0</v>
      </c>
      <c r="L342" s="186">
        <v>21</v>
      </c>
      <c r="M342" s="186">
        <f t="shared" si="66"/>
        <v>0</v>
      </c>
      <c r="N342" s="184">
        <v>0</v>
      </c>
      <c r="O342" s="184">
        <f t="shared" si="67"/>
        <v>0</v>
      </c>
      <c r="P342" s="184">
        <v>0</v>
      </c>
      <c r="Q342" s="184">
        <f t="shared" si="68"/>
        <v>0</v>
      </c>
      <c r="R342" s="186"/>
      <c r="S342" s="186" t="s">
        <v>262</v>
      </c>
      <c r="T342" s="187" t="s">
        <v>263</v>
      </c>
      <c r="U342" s="162">
        <v>0</v>
      </c>
      <c r="V342" s="162">
        <f t="shared" si="69"/>
        <v>0</v>
      </c>
      <c r="W342" s="162"/>
      <c r="X342" s="162" t="s">
        <v>264</v>
      </c>
      <c r="Y342" s="162" t="s">
        <v>308</v>
      </c>
      <c r="Z342" s="152"/>
      <c r="AA342" s="152"/>
      <c r="AB342" s="152"/>
      <c r="AC342" s="152"/>
      <c r="AD342" s="152"/>
      <c r="AE342" s="152"/>
      <c r="AF342" s="152"/>
      <c r="AG342" s="152" t="s">
        <v>265</v>
      </c>
      <c r="AH342" s="152"/>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1" x14ac:dyDescent="0.2">
      <c r="A343" s="173">
        <v>229</v>
      </c>
      <c r="B343" s="174" t="s">
        <v>643</v>
      </c>
      <c r="C343" s="189" t="s">
        <v>644</v>
      </c>
      <c r="D343" s="175" t="s">
        <v>192</v>
      </c>
      <c r="E343" s="176">
        <v>6.1199999999999996E-3</v>
      </c>
      <c r="F343" s="261"/>
      <c r="G343" s="178">
        <f t="shared" si="63"/>
        <v>0</v>
      </c>
      <c r="H343" s="177"/>
      <c r="I343" s="178">
        <f t="shared" si="64"/>
        <v>0</v>
      </c>
      <c r="J343" s="177"/>
      <c r="K343" s="178">
        <f t="shared" si="65"/>
        <v>0</v>
      </c>
      <c r="L343" s="178">
        <v>21</v>
      </c>
      <c r="M343" s="178">
        <f t="shared" si="66"/>
        <v>0</v>
      </c>
      <c r="N343" s="176">
        <v>0</v>
      </c>
      <c r="O343" s="176">
        <f t="shared" si="67"/>
        <v>0</v>
      </c>
      <c r="P343" s="176">
        <v>0</v>
      </c>
      <c r="Q343" s="176">
        <f t="shared" si="68"/>
        <v>0</v>
      </c>
      <c r="R343" s="178" t="s">
        <v>632</v>
      </c>
      <c r="S343" s="178" t="s">
        <v>176</v>
      </c>
      <c r="T343" s="179" t="s">
        <v>176</v>
      </c>
      <c r="U343" s="162">
        <v>12.207000000000001</v>
      </c>
      <c r="V343" s="162">
        <f t="shared" si="69"/>
        <v>7.0000000000000007E-2</v>
      </c>
      <c r="W343" s="162"/>
      <c r="X343" s="162" t="s">
        <v>396</v>
      </c>
      <c r="Y343" s="162" t="s">
        <v>178</v>
      </c>
      <c r="Z343" s="152"/>
      <c r="AA343" s="152"/>
      <c r="AB343" s="152"/>
      <c r="AC343" s="152"/>
      <c r="AD343" s="152"/>
      <c r="AE343" s="152"/>
      <c r="AF343" s="152"/>
      <c r="AG343" s="152" t="s">
        <v>397</v>
      </c>
      <c r="AH343" s="152"/>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2" x14ac:dyDescent="0.2">
      <c r="A344" s="159"/>
      <c r="B344" s="160"/>
      <c r="C344" s="251" t="s">
        <v>519</v>
      </c>
      <c r="D344" s="252"/>
      <c r="E344" s="252"/>
      <c r="F344" s="252"/>
      <c r="G344" s="252"/>
      <c r="H344" s="162"/>
      <c r="I344" s="162"/>
      <c r="J344" s="162"/>
      <c r="K344" s="162"/>
      <c r="L344" s="162"/>
      <c r="M344" s="162"/>
      <c r="N344" s="161"/>
      <c r="O344" s="161"/>
      <c r="P344" s="161"/>
      <c r="Q344" s="161"/>
      <c r="R344" s="162"/>
      <c r="S344" s="162"/>
      <c r="T344" s="162"/>
      <c r="U344" s="162"/>
      <c r="V344" s="162"/>
      <c r="W344" s="162"/>
      <c r="X344" s="162"/>
      <c r="Y344" s="162"/>
      <c r="Z344" s="152"/>
      <c r="AA344" s="152"/>
      <c r="AB344" s="152"/>
      <c r="AC344" s="152"/>
      <c r="AD344" s="152"/>
      <c r="AE344" s="152"/>
      <c r="AF344" s="152"/>
      <c r="AG344" s="152" t="s">
        <v>181</v>
      </c>
      <c r="AH344" s="152"/>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x14ac:dyDescent="0.2">
      <c r="A345" s="166" t="s">
        <v>170</v>
      </c>
      <c r="B345" s="167" t="s">
        <v>107</v>
      </c>
      <c r="C345" s="188" t="s">
        <v>810</v>
      </c>
      <c r="D345" s="168"/>
      <c r="E345" s="169"/>
      <c r="F345" s="170"/>
      <c r="G345" s="170">
        <f>SUMIF(AG346:AG354,"&lt;&gt;NOR",G346:G354)</f>
        <v>0</v>
      </c>
      <c r="H345" s="170"/>
      <c r="I345" s="170">
        <f>SUM(I346:I354)</f>
        <v>0</v>
      </c>
      <c r="J345" s="170"/>
      <c r="K345" s="170">
        <f>SUM(K346:K354)</f>
        <v>0</v>
      </c>
      <c r="L345" s="170"/>
      <c r="M345" s="170">
        <f>SUM(M346:M354)</f>
        <v>0</v>
      </c>
      <c r="N345" s="169"/>
      <c r="O345" s="169">
        <f>SUM(O346:O354)</f>
        <v>0.03</v>
      </c>
      <c r="P345" s="169"/>
      <c r="Q345" s="169">
        <f>SUM(Q346:Q354)</f>
        <v>0</v>
      </c>
      <c r="R345" s="170"/>
      <c r="S345" s="170"/>
      <c r="T345" s="171"/>
      <c r="U345" s="165"/>
      <c r="V345" s="165">
        <f>SUM(V346:V354)</f>
        <v>10.88</v>
      </c>
      <c r="W345" s="165"/>
      <c r="X345" s="165"/>
      <c r="Y345" s="165"/>
      <c r="AG345" t="s">
        <v>171</v>
      </c>
    </row>
    <row r="346" spans="1:60" ht="22.5" outlineLevel="1" x14ac:dyDescent="0.2">
      <c r="A346" s="181">
        <v>230</v>
      </c>
      <c r="B346" s="182" t="s">
        <v>645</v>
      </c>
      <c r="C346" s="190" t="s">
        <v>646</v>
      </c>
      <c r="D346" s="183" t="s">
        <v>272</v>
      </c>
      <c r="E346" s="184">
        <v>12</v>
      </c>
      <c r="F346" s="260"/>
      <c r="G346" s="186">
        <f t="shared" ref="G346:G354" si="70">ROUND(E346*F346,2)</f>
        <v>0</v>
      </c>
      <c r="H346" s="185"/>
      <c r="I346" s="186">
        <f t="shared" ref="I346:I354" si="71">ROUND(E346*H346,2)</f>
        <v>0</v>
      </c>
      <c r="J346" s="185"/>
      <c r="K346" s="186">
        <f t="shared" ref="K346:K354" si="72">ROUND(E346*J346,2)</f>
        <v>0</v>
      </c>
      <c r="L346" s="186">
        <v>21</v>
      </c>
      <c r="M346" s="186">
        <f t="shared" ref="M346:M354" si="73">G346*(1+L346/100)</f>
        <v>0</v>
      </c>
      <c r="N346" s="184">
        <v>7.7999999999999999E-4</v>
      </c>
      <c r="O346" s="184">
        <f t="shared" ref="O346:O354" si="74">ROUND(E346*N346,2)</f>
        <v>0.01</v>
      </c>
      <c r="P346" s="184">
        <v>0</v>
      </c>
      <c r="Q346" s="184">
        <f t="shared" ref="Q346:Q354" si="75">ROUND(E346*P346,2)</f>
        <v>0</v>
      </c>
      <c r="R346" s="186" t="s">
        <v>632</v>
      </c>
      <c r="S346" s="186" t="s">
        <v>176</v>
      </c>
      <c r="T346" s="187" t="s">
        <v>176</v>
      </c>
      <c r="U346" s="162">
        <v>0.374</v>
      </c>
      <c r="V346" s="162">
        <f t="shared" ref="V346:V354" si="76">ROUND(E346*U346,2)</f>
        <v>4.49</v>
      </c>
      <c r="W346" s="162"/>
      <c r="X346" s="162" t="s">
        <v>177</v>
      </c>
      <c r="Y346" s="162" t="s">
        <v>178</v>
      </c>
      <c r="Z346" s="152"/>
      <c r="AA346" s="152"/>
      <c r="AB346" s="152"/>
      <c r="AC346" s="152"/>
      <c r="AD346" s="152"/>
      <c r="AE346" s="152"/>
      <c r="AF346" s="152"/>
      <c r="AG346" s="152" t="s">
        <v>406</v>
      </c>
      <c r="AH346" s="152"/>
      <c r="AI346" s="152"/>
      <c r="AJ346" s="152"/>
      <c r="AK346" s="152"/>
      <c r="AL346" s="152"/>
      <c r="AM346" s="152"/>
      <c r="AN346" s="152"/>
      <c r="AO346" s="152"/>
      <c r="AP346" s="152"/>
      <c r="AQ346" s="152"/>
      <c r="AR346" s="152"/>
      <c r="AS346" s="152"/>
      <c r="AT346" s="152"/>
      <c r="AU346" s="152"/>
      <c r="AV346" s="152"/>
      <c r="AW346" s="152"/>
      <c r="AX346" s="152"/>
      <c r="AY346" s="152"/>
      <c r="AZ346" s="152"/>
      <c r="BA346" s="152"/>
      <c r="BB346" s="152"/>
      <c r="BC346" s="152"/>
      <c r="BD346" s="152"/>
      <c r="BE346" s="152"/>
      <c r="BF346" s="152"/>
      <c r="BG346" s="152"/>
      <c r="BH346" s="152"/>
    </row>
    <row r="347" spans="1:60" outlineLevel="1" x14ac:dyDescent="0.2">
      <c r="A347" s="181">
        <v>231</v>
      </c>
      <c r="B347" s="182" t="s">
        <v>647</v>
      </c>
      <c r="C347" s="190" t="s">
        <v>648</v>
      </c>
      <c r="D347" s="183" t="s">
        <v>536</v>
      </c>
      <c r="E347" s="184">
        <v>4</v>
      </c>
      <c r="F347" s="260"/>
      <c r="G347" s="186">
        <f t="shared" si="70"/>
        <v>0</v>
      </c>
      <c r="H347" s="185"/>
      <c r="I347" s="186">
        <f t="shared" si="71"/>
        <v>0</v>
      </c>
      <c r="J347" s="185"/>
      <c r="K347" s="186">
        <f t="shared" si="72"/>
        <v>0</v>
      </c>
      <c r="L347" s="186">
        <v>21</v>
      </c>
      <c r="M347" s="186">
        <f t="shared" si="73"/>
        <v>0</v>
      </c>
      <c r="N347" s="184">
        <v>1.1299999999999999E-3</v>
      </c>
      <c r="O347" s="184">
        <f t="shared" si="74"/>
        <v>0</v>
      </c>
      <c r="P347" s="184">
        <v>0</v>
      </c>
      <c r="Q347" s="184">
        <f t="shared" si="75"/>
        <v>0</v>
      </c>
      <c r="R347" s="186" t="s">
        <v>632</v>
      </c>
      <c r="S347" s="186" t="s">
        <v>176</v>
      </c>
      <c r="T347" s="187" t="s">
        <v>176</v>
      </c>
      <c r="U347" s="162">
        <v>0.114</v>
      </c>
      <c r="V347" s="162">
        <f t="shared" si="76"/>
        <v>0.46</v>
      </c>
      <c r="W347" s="162"/>
      <c r="X347" s="162" t="s">
        <v>177</v>
      </c>
      <c r="Y347" s="162" t="s">
        <v>178</v>
      </c>
      <c r="Z347" s="152"/>
      <c r="AA347" s="152"/>
      <c r="AB347" s="152"/>
      <c r="AC347" s="152"/>
      <c r="AD347" s="152"/>
      <c r="AE347" s="152"/>
      <c r="AF347" s="152"/>
      <c r="AG347" s="152" t="s">
        <v>406</v>
      </c>
      <c r="AH347" s="152"/>
      <c r="AI347" s="152"/>
      <c r="AJ347" s="152"/>
      <c r="AK347" s="152"/>
      <c r="AL347" s="152"/>
      <c r="AM347" s="152"/>
      <c r="AN347" s="152"/>
      <c r="AO347" s="152"/>
      <c r="AP347" s="152"/>
      <c r="AQ347" s="152"/>
      <c r="AR347" s="152"/>
      <c r="AS347" s="152"/>
      <c r="AT347" s="152"/>
      <c r="AU347" s="152"/>
      <c r="AV347" s="152"/>
      <c r="AW347" s="152"/>
      <c r="AX347" s="152"/>
      <c r="AY347" s="152"/>
      <c r="AZ347" s="152"/>
      <c r="BA347" s="152"/>
      <c r="BB347" s="152"/>
      <c r="BC347" s="152"/>
      <c r="BD347" s="152"/>
      <c r="BE347" s="152"/>
      <c r="BF347" s="152"/>
      <c r="BG347" s="152"/>
      <c r="BH347" s="152"/>
    </row>
    <row r="348" spans="1:60" outlineLevel="1" x14ac:dyDescent="0.2">
      <c r="A348" s="181">
        <v>232</v>
      </c>
      <c r="B348" s="182" t="s">
        <v>649</v>
      </c>
      <c r="C348" s="190" t="s">
        <v>650</v>
      </c>
      <c r="D348" s="183" t="s">
        <v>536</v>
      </c>
      <c r="E348" s="184">
        <v>1</v>
      </c>
      <c r="F348" s="260"/>
      <c r="G348" s="186">
        <f t="shared" si="70"/>
        <v>0</v>
      </c>
      <c r="H348" s="185"/>
      <c r="I348" s="186">
        <f t="shared" si="71"/>
        <v>0</v>
      </c>
      <c r="J348" s="185"/>
      <c r="K348" s="186">
        <f t="shared" si="72"/>
        <v>0</v>
      </c>
      <c r="L348" s="186">
        <v>21</v>
      </c>
      <c r="M348" s="186">
        <f t="shared" si="73"/>
        <v>0</v>
      </c>
      <c r="N348" s="184">
        <v>1.3860000000000001E-2</v>
      </c>
      <c r="O348" s="184">
        <f t="shared" si="74"/>
        <v>0.01</v>
      </c>
      <c r="P348" s="184">
        <v>0</v>
      </c>
      <c r="Q348" s="184">
        <f t="shared" si="75"/>
        <v>0</v>
      </c>
      <c r="R348" s="186" t="s">
        <v>632</v>
      </c>
      <c r="S348" s="186" t="s">
        <v>176</v>
      </c>
      <c r="T348" s="187" t="s">
        <v>176</v>
      </c>
      <c r="U348" s="162">
        <v>0.81</v>
      </c>
      <c r="V348" s="162">
        <f t="shared" si="76"/>
        <v>0.81</v>
      </c>
      <c r="W348" s="162"/>
      <c r="X348" s="162" t="s">
        <v>177</v>
      </c>
      <c r="Y348" s="162" t="s">
        <v>308</v>
      </c>
      <c r="Z348" s="152"/>
      <c r="AA348" s="152"/>
      <c r="AB348" s="152"/>
      <c r="AC348" s="152"/>
      <c r="AD348" s="152"/>
      <c r="AE348" s="152"/>
      <c r="AF348" s="152"/>
      <c r="AG348" s="152" t="s">
        <v>406</v>
      </c>
      <c r="AH348" s="152"/>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outlineLevel="1" x14ac:dyDescent="0.2">
      <c r="A349" s="181">
        <v>233</v>
      </c>
      <c r="B349" s="182" t="s">
        <v>651</v>
      </c>
      <c r="C349" s="190" t="s">
        <v>652</v>
      </c>
      <c r="D349" s="183" t="s">
        <v>536</v>
      </c>
      <c r="E349" s="184">
        <v>2</v>
      </c>
      <c r="F349" s="260"/>
      <c r="G349" s="186">
        <f t="shared" si="70"/>
        <v>0</v>
      </c>
      <c r="H349" s="185"/>
      <c r="I349" s="186">
        <f t="shared" si="71"/>
        <v>0</v>
      </c>
      <c r="J349" s="185"/>
      <c r="K349" s="186">
        <f t="shared" si="72"/>
        <v>0</v>
      </c>
      <c r="L349" s="186">
        <v>21</v>
      </c>
      <c r="M349" s="186">
        <f t="shared" si="73"/>
        <v>0</v>
      </c>
      <c r="N349" s="184">
        <v>3.5100000000000001E-3</v>
      </c>
      <c r="O349" s="184">
        <f t="shared" si="74"/>
        <v>0.01</v>
      </c>
      <c r="P349" s="184">
        <v>0</v>
      </c>
      <c r="Q349" s="184">
        <f t="shared" si="75"/>
        <v>0</v>
      </c>
      <c r="R349" s="186" t="s">
        <v>632</v>
      </c>
      <c r="S349" s="186" t="s">
        <v>176</v>
      </c>
      <c r="T349" s="187" t="s">
        <v>176</v>
      </c>
      <c r="U349" s="162">
        <v>0.55000000000000004</v>
      </c>
      <c r="V349" s="162">
        <f t="shared" si="76"/>
        <v>1.1000000000000001</v>
      </c>
      <c r="W349" s="162"/>
      <c r="X349" s="162" t="s">
        <v>177</v>
      </c>
      <c r="Y349" s="162" t="s">
        <v>308</v>
      </c>
      <c r="Z349" s="152"/>
      <c r="AA349" s="152"/>
      <c r="AB349" s="152"/>
      <c r="AC349" s="152"/>
      <c r="AD349" s="152"/>
      <c r="AE349" s="152"/>
      <c r="AF349" s="152"/>
      <c r="AG349" s="152" t="s">
        <v>406</v>
      </c>
      <c r="AH349" s="152"/>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outlineLevel="1" x14ac:dyDescent="0.2">
      <c r="A350" s="181">
        <v>234</v>
      </c>
      <c r="B350" s="182" t="s">
        <v>653</v>
      </c>
      <c r="C350" s="190" t="s">
        <v>654</v>
      </c>
      <c r="D350" s="183" t="s">
        <v>192</v>
      </c>
      <c r="E350" s="184">
        <v>1</v>
      </c>
      <c r="F350" s="260"/>
      <c r="G350" s="186">
        <f t="shared" si="70"/>
        <v>0</v>
      </c>
      <c r="H350" s="185"/>
      <c r="I350" s="186">
        <f t="shared" si="71"/>
        <v>0</v>
      </c>
      <c r="J350" s="185"/>
      <c r="K350" s="186">
        <f t="shared" si="72"/>
        <v>0</v>
      </c>
      <c r="L350" s="186">
        <v>21</v>
      </c>
      <c r="M350" s="186">
        <f t="shared" si="73"/>
        <v>0</v>
      </c>
      <c r="N350" s="184">
        <v>0</v>
      </c>
      <c r="O350" s="184">
        <f t="shared" si="74"/>
        <v>0</v>
      </c>
      <c r="P350" s="184">
        <v>0</v>
      </c>
      <c r="Q350" s="184">
        <f t="shared" si="75"/>
        <v>0</v>
      </c>
      <c r="R350" s="186" t="s">
        <v>632</v>
      </c>
      <c r="S350" s="186" t="s">
        <v>176</v>
      </c>
      <c r="T350" s="187" t="s">
        <v>176</v>
      </c>
      <c r="U350" s="162">
        <v>2.5750000000000002</v>
      </c>
      <c r="V350" s="162">
        <f t="shared" si="76"/>
        <v>2.58</v>
      </c>
      <c r="W350" s="162"/>
      <c r="X350" s="162" t="s">
        <v>177</v>
      </c>
      <c r="Y350" s="162" t="s">
        <v>178</v>
      </c>
      <c r="Z350" s="152"/>
      <c r="AA350" s="152"/>
      <c r="AB350" s="152"/>
      <c r="AC350" s="152"/>
      <c r="AD350" s="152"/>
      <c r="AE350" s="152"/>
      <c r="AF350" s="152"/>
      <c r="AG350" s="152" t="s">
        <v>406</v>
      </c>
      <c r="AH350" s="152"/>
      <c r="AI350" s="152"/>
      <c r="AJ350" s="152"/>
      <c r="AK350" s="152"/>
      <c r="AL350" s="152"/>
      <c r="AM350" s="152"/>
      <c r="AN350" s="152"/>
      <c r="AO350" s="152"/>
      <c r="AP350" s="152"/>
      <c r="AQ350" s="152"/>
      <c r="AR350" s="152"/>
      <c r="AS350" s="152"/>
      <c r="AT350" s="152"/>
      <c r="AU350" s="152"/>
      <c r="AV350" s="152"/>
      <c r="AW350" s="152"/>
      <c r="AX350" s="152"/>
      <c r="AY350" s="152"/>
      <c r="AZ350" s="152"/>
      <c r="BA350" s="152"/>
      <c r="BB350" s="152"/>
      <c r="BC350" s="152"/>
      <c r="BD350" s="152"/>
      <c r="BE350" s="152"/>
      <c r="BF350" s="152"/>
      <c r="BG350" s="152"/>
      <c r="BH350" s="152"/>
    </row>
    <row r="351" spans="1:60" outlineLevel="1" x14ac:dyDescent="0.2">
      <c r="A351" s="181">
        <v>235</v>
      </c>
      <c r="B351" s="182" t="s">
        <v>655</v>
      </c>
      <c r="C351" s="190" t="s">
        <v>656</v>
      </c>
      <c r="D351" s="183" t="s">
        <v>336</v>
      </c>
      <c r="E351" s="184">
        <v>1</v>
      </c>
      <c r="F351" s="260"/>
      <c r="G351" s="186">
        <f t="shared" si="70"/>
        <v>0</v>
      </c>
      <c r="H351" s="185"/>
      <c r="I351" s="186">
        <f t="shared" si="71"/>
        <v>0</v>
      </c>
      <c r="J351" s="185"/>
      <c r="K351" s="186">
        <f t="shared" si="72"/>
        <v>0</v>
      </c>
      <c r="L351" s="186">
        <v>21</v>
      </c>
      <c r="M351" s="186">
        <f t="shared" si="73"/>
        <v>0</v>
      </c>
      <c r="N351" s="184">
        <v>0</v>
      </c>
      <c r="O351" s="184">
        <f t="shared" si="74"/>
        <v>0</v>
      </c>
      <c r="P351" s="184">
        <v>0</v>
      </c>
      <c r="Q351" s="184">
        <f t="shared" si="75"/>
        <v>0</v>
      </c>
      <c r="R351" s="186"/>
      <c r="S351" s="186" t="s">
        <v>262</v>
      </c>
      <c r="T351" s="187" t="s">
        <v>263</v>
      </c>
      <c r="U351" s="162">
        <v>0</v>
      </c>
      <c r="V351" s="162">
        <f t="shared" si="76"/>
        <v>0</v>
      </c>
      <c r="W351" s="162"/>
      <c r="X351" s="162" t="s">
        <v>177</v>
      </c>
      <c r="Y351" s="162" t="s">
        <v>308</v>
      </c>
      <c r="Z351" s="152"/>
      <c r="AA351" s="152"/>
      <c r="AB351" s="152"/>
      <c r="AC351" s="152"/>
      <c r="AD351" s="152"/>
      <c r="AE351" s="152"/>
      <c r="AF351" s="152"/>
      <c r="AG351" s="152" t="s">
        <v>406</v>
      </c>
      <c r="AH351" s="152"/>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outlineLevel="1" x14ac:dyDescent="0.2">
      <c r="A352" s="181">
        <v>236</v>
      </c>
      <c r="B352" s="182" t="s">
        <v>657</v>
      </c>
      <c r="C352" s="190" t="s">
        <v>658</v>
      </c>
      <c r="D352" s="183" t="s">
        <v>336</v>
      </c>
      <c r="E352" s="184">
        <v>1</v>
      </c>
      <c r="F352" s="260"/>
      <c r="G352" s="186">
        <f t="shared" si="70"/>
        <v>0</v>
      </c>
      <c r="H352" s="185"/>
      <c r="I352" s="186">
        <f t="shared" si="71"/>
        <v>0</v>
      </c>
      <c r="J352" s="185"/>
      <c r="K352" s="186">
        <f t="shared" si="72"/>
        <v>0</v>
      </c>
      <c r="L352" s="186">
        <v>21</v>
      </c>
      <c r="M352" s="186">
        <f t="shared" si="73"/>
        <v>0</v>
      </c>
      <c r="N352" s="184">
        <v>0</v>
      </c>
      <c r="O352" s="184">
        <f t="shared" si="74"/>
        <v>0</v>
      </c>
      <c r="P352" s="184">
        <v>0</v>
      </c>
      <c r="Q352" s="184">
        <f t="shared" si="75"/>
        <v>0</v>
      </c>
      <c r="R352" s="186"/>
      <c r="S352" s="186" t="s">
        <v>262</v>
      </c>
      <c r="T352" s="187" t="s">
        <v>263</v>
      </c>
      <c r="U352" s="162">
        <v>0</v>
      </c>
      <c r="V352" s="162">
        <f t="shared" si="76"/>
        <v>0</v>
      </c>
      <c r="W352" s="162"/>
      <c r="X352" s="162" t="s">
        <v>177</v>
      </c>
      <c r="Y352" s="162" t="s">
        <v>308</v>
      </c>
      <c r="Z352" s="152"/>
      <c r="AA352" s="152"/>
      <c r="AB352" s="152"/>
      <c r="AC352" s="152"/>
      <c r="AD352" s="152"/>
      <c r="AE352" s="152"/>
      <c r="AF352" s="152"/>
      <c r="AG352" s="152" t="s">
        <v>406</v>
      </c>
      <c r="AH352" s="152"/>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outlineLevel="1" x14ac:dyDescent="0.2">
      <c r="A353" s="181">
        <v>237</v>
      </c>
      <c r="B353" s="182" t="s">
        <v>659</v>
      </c>
      <c r="C353" s="190" t="s">
        <v>660</v>
      </c>
      <c r="D353" s="183" t="s">
        <v>336</v>
      </c>
      <c r="E353" s="184">
        <v>1</v>
      </c>
      <c r="F353" s="260"/>
      <c r="G353" s="186">
        <f t="shared" si="70"/>
        <v>0</v>
      </c>
      <c r="H353" s="185"/>
      <c r="I353" s="186">
        <f t="shared" si="71"/>
        <v>0</v>
      </c>
      <c r="J353" s="185"/>
      <c r="K353" s="186">
        <f t="shared" si="72"/>
        <v>0</v>
      </c>
      <c r="L353" s="186">
        <v>21</v>
      </c>
      <c r="M353" s="186">
        <f t="shared" si="73"/>
        <v>0</v>
      </c>
      <c r="N353" s="184">
        <v>2.9299999999999999E-3</v>
      </c>
      <c r="O353" s="184">
        <f t="shared" si="74"/>
        <v>0</v>
      </c>
      <c r="P353" s="184">
        <v>0</v>
      </c>
      <c r="Q353" s="184">
        <f t="shared" si="75"/>
        <v>0</v>
      </c>
      <c r="R353" s="186"/>
      <c r="S353" s="186" t="s">
        <v>262</v>
      </c>
      <c r="T353" s="187" t="s">
        <v>263</v>
      </c>
      <c r="U353" s="162">
        <v>0.71799999999999997</v>
      </c>
      <c r="V353" s="162">
        <f t="shared" si="76"/>
        <v>0.72</v>
      </c>
      <c r="W353" s="162"/>
      <c r="X353" s="162" t="s">
        <v>177</v>
      </c>
      <c r="Y353" s="162" t="s">
        <v>308</v>
      </c>
      <c r="Z353" s="152"/>
      <c r="AA353" s="152"/>
      <c r="AB353" s="152"/>
      <c r="AC353" s="152"/>
      <c r="AD353" s="152"/>
      <c r="AE353" s="152"/>
      <c r="AF353" s="152"/>
      <c r="AG353" s="152" t="s">
        <v>406</v>
      </c>
      <c r="AH353" s="152"/>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1" x14ac:dyDescent="0.2">
      <c r="A354" s="181">
        <v>238</v>
      </c>
      <c r="B354" s="182" t="s">
        <v>661</v>
      </c>
      <c r="C354" s="190" t="s">
        <v>662</v>
      </c>
      <c r="D354" s="183" t="s">
        <v>336</v>
      </c>
      <c r="E354" s="184">
        <v>1</v>
      </c>
      <c r="F354" s="260"/>
      <c r="G354" s="186">
        <f t="shared" si="70"/>
        <v>0</v>
      </c>
      <c r="H354" s="185"/>
      <c r="I354" s="186">
        <f t="shared" si="71"/>
        <v>0</v>
      </c>
      <c r="J354" s="185"/>
      <c r="K354" s="186">
        <f t="shared" si="72"/>
        <v>0</v>
      </c>
      <c r="L354" s="186">
        <v>21</v>
      </c>
      <c r="M354" s="186">
        <f t="shared" si="73"/>
        <v>0</v>
      </c>
      <c r="N354" s="184">
        <v>2.9299999999999999E-3</v>
      </c>
      <c r="O354" s="184">
        <f t="shared" si="74"/>
        <v>0</v>
      </c>
      <c r="P354" s="184">
        <v>0</v>
      </c>
      <c r="Q354" s="184">
        <f t="shared" si="75"/>
        <v>0</v>
      </c>
      <c r="R354" s="186"/>
      <c r="S354" s="186" t="s">
        <v>262</v>
      </c>
      <c r="T354" s="187" t="s">
        <v>263</v>
      </c>
      <c r="U354" s="162">
        <v>0.71799999999999997</v>
      </c>
      <c r="V354" s="162">
        <f t="shared" si="76"/>
        <v>0.72</v>
      </c>
      <c r="W354" s="162"/>
      <c r="X354" s="162" t="s">
        <v>177</v>
      </c>
      <c r="Y354" s="162" t="s">
        <v>308</v>
      </c>
      <c r="Z354" s="152"/>
      <c r="AA354" s="152"/>
      <c r="AB354" s="152"/>
      <c r="AC354" s="152"/>
      <c r="AD354" s="152"/>
      <c r="AE354" s="152"/>
      <c r="AF354" s="152"/>
      <c r="AG354" s="152" t="s">
        <v>194</v>
      </c>
      <c r="AH354" s="152"/>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x14ac:dyDescent="0.2">
      <c r="A355" s="166" t="s">
        <v>170</v>
      </c>
      <c r="B355" s="167" t="s">
        <v>109</v>
      </c>
      <c r="C355" s="188" t="s">
        <v>110</v>
      </c>
      <c r="D355" s="168"/>
      <c r="E355" s="169"/>
      <c r="F355" s="170"/>
      <c r="G355" s="170">
        <f>SUMIF(AG356:AG373,"&lt;&gt;NOR",G356:G373)</f>
        <v>0</v>
      </c>
      <c r="H355" s="170"/>
      <c r="I355" s="170">
        <f>SUM(I356:I373)</f>
        <v>0</v>
      </c>
      <c r="J355" s="170"/>
      <c r="K355" s="170">
        <f>SUM(K356:K373)</f>
        <v>0</v>
      </c>
      <c r="L355" s="170"/>
      <c r="M355" s="170">
        <f>SUM(M356:M373)</f>
        <v>0</v>
      </c>
      <c r="N355" s="169"/>
      <c r="O355" s="169">
        <f>SUM(O356:O373)</f>
        <v>0.1</v>
      </c>
      <c r="P355" s="169"/>
      <c r="Q355" s="169">
        <f>SUM(Q356:Q373)</f>
        <v>0</v>
      </c>
      <c r="R355" s="170"/>
      <c r="S355" s="170"/>
      <c r="T355" s="171"/>
      <c r="U355" s="165"/>
      <c r="V355" s="165">
        <f>SUM(V356:V373)</f>
        <v>36.610000000000007</v>
      </c>
      <c r="W355" s="165"/>
      <c r="X355" s="165"/>
      <c r="Y355" s="165"/>
      <c r="AG355" t="s">
        <v>171</v>
      </c>
    </row>
    <row r="356" spans="1:60" ht="22.5" outlineLevel="1" x14ac:dyDescent="0.2">
      <c r="A356" s="181">
        <v>239</v>
      </c>
      <c r="B356" s="182" t="s">
        <v>663</v>
      </c>
      <c r="C356" s="190" t="s">
        <v>664</v>
      </c>
      <c r="D356" s="183" t="s">
        <v>217</v>
      </c>
      <c r="E356" s="184">
        <v>32</v>
      </c>
      <c r="F356" s="185"/>
      <c r="G356" s="186">
        <f>ROUND(E356*F356,2)</f>
        <v>0</v>
      </c>
      <c r="H356" s="185"/>
      <c r="I356" s="186">
        <f>ROUND(E356*H356,2)</f>
        <v>0</v>
      </c>
      <c r="J356" s="185"/>
      <c r="K356" s="186">
        <f>ROUND(E356*J356,2)</f>
        <v>0</v>
      </c>
      <c r="L356" s="186">
        <v>21</v>
      </c>
      <c r="M356" s="186">
        <f>G356*(1+L356/100)</f>
        <v>0</v>
      </c>
      <c r="N356" s="184">
        <v>3.0000000000000001E-5</v>
      </c>
      <c r="O356" s="184">
        <f>ROUND(E356*N356,2)</f>
        <v>0</v>
      </c>
      <c r="P356" s="184">
        <v>0</v>
      </c>
      <c r="Q356" s="184">
        <f>ROUND(E356*P356,2)</f>
        <v>0</v>
      </c>
      <c r="R356" s="186" t="s">
        <v>414</v>
      </c>
      <c r="S356" s="186" t="s">
        <v>176</v>
      </c>
      <c r="T356" s="187" t="s">
        <v>176</v>
      </c>
      <c r="U356" s="162">
        <v>0.13500000000000001</v>
      </c>
      <c r="V356" s="162">
        <f>ROUND(E356*U356,2)</f>
        <v>4.32</v>
      </c>
      <c r="W356" s="162"/>
      <c r="X356" s="162" t="s">
        <v>177</v>
      </c>
      <c r="Y356" s="162" t="s">
        <v>308</v>
      </c>
      <c r="Z356" s="152"/>
      <c r="AA356" s="152"/>
      <c r="AB356" s="152"/>
      <c r="AC356" s="152"/>
      <c r="AD356" s="152"/>
      <c r="AE356" s="152"/>
      <c r="AF356" s="152"/>
      <c r="AG356" s="152" t="s">
        <v>406</v>
      </c>
      <c r="AH356" s="152"/>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ht="22.5" outlineLevel="1" x14ac:dyDescent="0.2">
      <c r="A357" s="181">
        <v>240</v>
      </c>
      <c r="B357" s="182" t="s">
        <v>665</v>
      </c>
      <c r="C357" s="190" t="s">
        <v>666</v>
      </c>
      <c r="D357" s="183" t="s">
        <v>217</v>
      </c>
      <c r="E357" s="184">
        <v>8</v>
      </c>
      <c r="F357" s="185"/>
      <c r="G357" s="186">
        <f>ROUND(E357*F357,2)</f>
        <v>0</v>
      </c>
      <c r="H357" s="185"/>
      <c r="I357" s="186">
        <f>ROUND(E357*H357,2)</f>
        <v>0</v>
      </c>
      <c r="J357" s="185"/>
      <c r="K357" s="186">
        <f>ROUND(E357*J357,2)</f>
        <v>0</v>
      </c>
      <c r="L357" s="186">
        <v>21</v>
      </c>
      <c r="M357" s="186">
        <f>G357*(1+L357/100)</f>
        <v>0</v>
      </c>
      <c r="N357" s="184">
        <v>8.0000000000000007E-5</v>
      </c>
      <c r="O357" s="184">
        <f>ROUND(E357*N357,2)</f>
        <v>0</v>
      </c>
      <c r="P357" s="184">
        <v>0</v>
      </c>
      <c r="Q357" s="184">
        <f>ROUND(E357*P357,2)</f>
        <v>0</v>
      </c>
      <c r="R357" s="186" t="s">
        <v>414</v>
      </c>
      <c r="S357" s="186" t="s">
        <v>176</v>
      </c>
      <c r="T357" s="187" t="s">
        <v>176</v>
      </c>
      <c r="U357" s="162">
        <v>0.129</v>
      </c>
      <c r="V357" s="162">
        <f>ROUND(E357*U357,2)</f>
        <v>1.03</v>
      </c>
      <c r="W357" s="162"/>
      <c r="X357" s="162" t="s">
        <v>177</v>
      </c>
      <c r="Y357" s="162" t="s">
        <v>308</v>
      </c>
      <c r="Z357" s="152"/>
      <c r="AA357" s="152"/>
      <c r="AB357" s="152"/>
      <c r="AC357" s="152"/>
      <c r="AD357" s="152"/>
      <c r="AE357" s="152"/>
      <c r="AF357" s="152"/>
      <c r="AG357" s="152" t="s">
        <v>406</v>
      </c>
      <c r="AH357" s="152"/>
      <c r="AI357" s="152"/>
      <c r="AJ357" s="152"/>
      <c r="AK357" s="152"/>
      <c r="AL357" s="152"/>
      <c r="AM357" s="152"/>
      <c r="AN357" s="152"/>
      <c r="AO357" s="152"/>
      <c r="AP357" s="152"/>
      <c r="AQ357" s="152"/>
      <c r="AR357" s="152"/>
      <c r="AS357" s="152"/>
      <c r="AT357" s="152"/>
      <c r="AU357" s="152"/>
      <c r="AV357" s="152"/>
      <c r="AW357" s="152"/>
      <c r="AX357" s="152"/>
      <c r="AY357" s="152"/>
      <c r="AZ357" s="152"/>
      <c r="BA357" s="152"/>
      <c r="BB357" s="152"/>
      <c r="BC357" s="152"/>
      <c r="BD357" s="152"/>
      <c r="BE357" s="152"/>
      <c r="BF357" s="152"/>
      <c r="BG357" s="152"/>
      <c r="BH357" s="152"/>
    </row>
    <row r="358" spans="1:60" ht="22.5" outlineLevel="1" x14ac:dyDescent="0.2">
      <c r="A358" s="173">
        <v>241</v>
      </c>
      <c r="B358" s="174" t="s">
        <v>667</v>
      </c>
      <c r="C358" s="189" t="s">
        <v>668</v>
      </c>
      <c r="D358" s="175" t="s">
        <v>217</v>
      </c>
      <c r="E358" s="176">
        <v>32</v>
      </c>
      <c r="F358" s="177"/>
      <c r="G358" s="178">
        <f>ROUND(E358*F358,2)</f>
        <v>0</v>
      </c>
      <c r="H358" s="177"/>
      <c r="I358" s="178">
        <f>ROUND(E358*H358,2)</f>
        <v>0</v>
      </c>
      <c r="J358" s="177"/>
      <c r="K358" s="178">
        <f>ROUND(E358*J358,2)</f>
        <v>0</v>
      </c>
      <c r="L358" s="178">
        <v>21</v>
      </c>
      <c r="M358" s="178">
        <f>G358*(1+L358/100)</f>
        <v>0</v>
      </c>
      <c r="N358" s="176">
        <v>7.6000000000000004E-4</v>
      </c>
      <c r="O358" s="176">
        <f>ROUND(E358*N358,2)</f>
        <v>0.02</v>
      </c>
      <c r="P358" s="176">
        <v>0</v>
      </c>
      <c r="Q358" s="176">
        <f>ROUND(E358*P358,2)</f>
        <v>0</v>
      </c>
      <c r="R358" s="178" t="s">
        <v>632</v>
      </c>
      <c r="S358" s="178" t="s">
        <v>176</v>
      </c>
      <c r="T358" s="179" t="s">
        <v>176</v>
      </c>
      <c r="U358" s="162">
        <v>0.29737999999999998</v>
      </c>
      <c r="V358" s="162">
        <f>ROUND(E358*U358,2)</f>
        <v>9.52</v>
      </c>
      <c r="W358" s="162"/>
      <c r="X358" s="162" t="s">
        <v>177</v>
      </c>
      <c r="Y358" s="162" t="s">
        <v>178</v>
      </c>
      <c r="Z358" s="152"/>
      <c r="AA358" s="152"/>
      <c r="AB358" s="152"/>
      <c r="AC358" s="152"/>
      <c r="AD358" s="152"/>
      <c r="AE358" s="152"/>
      <c r="AF358" s="152"/>
      <c r="AG358" s="152" t="s">
        <v>406</v>
      </c>
      <c r="AH358" s="152"/>
      <c r="AI358" s="152"/>
      <c r="AJ358" s="152"/>
      <c r="AK358" s="152"/>
      <c r="AL358" s="152"/>
      <c r="AM358" s="152"/>
      <c r="AN358" s="152"/>
      <c r="AO358" s="152"/>
      <c r="AP358" s="152"/>
      <c r="AQ358" s="152"/>
      <c r="AR358" s="152"/>
      <c r="AS358" s="152"/>
      <c r="AT358" s="152"/>
      <c r="AU358" s="152"/>
      <c r="AV358" s="152"/>
      <c r="AW358" s="152"/>
      <c r="AX358" s="152"/>
      <c r="AY358" s="152"/>
      <c r="AZ358" s="152"/>
      <c r="BA358" s="152"/>
      <c r="BB358" s="152"/>
      <c r="BC358" s="152"/>
      <c r="BD358" s="152"/>
      <c r="BE358" s="152"/>
      <c r="BF358" s="152"/>
      <c r="BG358" s="152"/>
      <c r="BH358" s="152"/>
    </row>
    <row r="359" spans="1:60" outlineLevel="2" x14ac:dyDescent="0.2">
      <c r="A359" s="159"/>
      <c r="B359" s="160"/>
      <c r="C359" s="251" t="s">
        <v>468</v>
      </c>
      <c r="D359" s="252"/>
      <c r="E359" s="252"/>
      <c r="F359" s="252"/>
      <c r="G359" s="252"/>
      <c r="H359" s="162"/>
      <c r="I359" s="162"/>
      <c r="J359" s="162"/>
      <c r="K359" s="162"/>
      <c r="L359" s="162"/>
      <c r="M359" s="162"/>
      <c r="N359" s="161"/>
      <c r="O359" s="161"/>
      <c r="P359" s="161"/>
      <c r="Q359" s="161"/>
      <c r="R359" s="162"/>
      <c r="S359" s="162"/>
      <c r="T359" s="162"/>
      <c r="U359" s="162"/>
      <c r="V359" s="162"/>
      <c r="W359" s="162"/>
      <c r="X359" s="162"/>
      <c r="Y359" s="162"/>
      <c r="Z359" s="152"/>
      <c r="AA359" s="152"/>
      <c r="AB359" s="152"/>
      <c r="AC359" s="152"/>
      <c r="AD359" s="152"/>
      <c r="AE359" s="152"/>
      <c r="AF359" s="152"/>
      <c r="AG359" s="152" t="s">
        <v>181</v>
      </c>
      <c r="AH359" s="152"/>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ht="22.5" outlineLevel="1" x14ac:dyDescent="0.2">
      <c r="A360" s="173">
        <v>242</v>
      </c>
      <c r="B360" s="174" t="s">
        <v>669</v>
      </c>
      <c r="C360" s="189" t="s">
        <v>670</v>
      </c>
      <c r="D360" s="175" t="s">
        <v>217</v>
      </c>
      <c r="E360" s="176">
        <v>30</v>
      </c>
      <c r="F360" s="177"/>
      <c r="G360" s="178">
        <f>ROUND(E360*F360,2)</f>
        <v>0</v>
      </c>
      <c r="H360" s="177"/>
      <c r="I360" s="178">
        <f>ROUND(E360*H360,2)</f>
        <v>0</v>
      </c>
      <c r="J360" s="177"/>
      <c r="K360" s="178">
        <f>ROUND(E360*J360,2)</f>
        <v>0</v>
      </c>
      <c r="L360" s="178">
        <v>21</v>
      </c>
      <c r="M360" s="178">
        <f>G360*(1+L360/100)</f>
        <v>0</v>
      </c>
      <c r="N360" s="176">
        <v>8.8000000000000003E-4</v>
      </c>
      <c r="O360" s="176">
        <f>ROUND(E360*N360,2)</f>
        <v>0.03</v>
      </c>
      <c r="P360" s="176">
        <v>0</v>
      </c>
      <c r="Q360" s="176">
        <f>ROUND(E360*P360,2)</f>
        <v>0</v>
      </c>
      <c r="R360" s="178" t="s">
        <v>632</v>
      </c>
      <c r="S360" s="178" t="s">
        <v>176</v>
      </c>
      <c r="T360" s="179" t="s">
        <v>176</v>
      </c>
      <c r="U360" s="162">
        <v>0.30737999999999999</v>
      </c>
      <c r="V360" s="162">
        <f>ROUND(E360*U360,2)</f>
        <v>9.2200000000000006</v>
      </c>
      <c r="W360" s="162"/>
      <c r="X360" s="162" t="s">
        <v>177</v>
      </c>
      <c r="Y360" s="162" t="s">
        <v>178</v>
      </c>
      <c r="Z360" s="152"/>
      <c r="AA360" s="152"/>
      <c r="AB360" s="152"/>
      <c r="AC360" s="152"/>
      <c r="AD360" s="152"/>
      <c r="AE360" s="152"/>
      <c r="AF360" s="152"/>
      <c r="AG360" s="152" t="s">
        <v>406</v>
      </c>
      <c r="AH360" s="152"/>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outlineLevel="2" x14ac:dyDescent="0.2">
      <c r="A361" s="159"/>
      <c r="B361" s="160"/>
      <c r="C361" s="251" t="s">
        <v>468</v>
      </c>
      <c r="D361" s="252"/>
      <c r="E361" s="252"/>
      <c r="F361" s="252"/>
      <c r="G361" s="252"/>
      <c r="H361" s="162"/>
      <c r="I361" s="162"/>
      <c r="J361" s="162"/>
      <c r="K361" s="162"/>
      <c r="L361" s="162"/>
      <c r="M361" s="162"/>
      <c r="N361" s="161"/>
      <c r="O361" s="161"/>
      <c r="P361" s="161"/>
      <c r="Q361" s="161"/>
      <c r="R361" s="162"/>
      <c r="S361" s="162"/>
      <c r="T361" s="162"/>
      <c r="U361" s="162"/>
      <c r="V361" s="162"/>
      <c r="W361" s="162"/>
      <c r="X361" s="162"/>
      <c r="Y361" s="162"/>
      <c r="Z361" s="152"/>
      <c r="AA361" s="152"/>
      <c r="AB361" s="152"/>
      <c r="AC361" s="152"/>
      <c r="AD361" s="152"/>
      <c r="AE361" s="152"/>
      <c r="AF361" s="152"/>
      <c r="AG361" s="152" t="s">
        <v>181</v>
      </c>
      <c r="AH361" s="152"/>
      <c r="AI361" s="152"/>
      <c r="AJ361" s="152"/>
      <c r="AK361" s="152"/>
      <c r="AL361" s="152"/>
      <c r="AM361" s="152"/>
      <c r="AN361" s="152"/>
      <c r="AO361" s="152"/>
      <c r="AP361" s="152"/>
      <c r="AQ361" s="152"/>
      <c r="AR361" s="152"/>
      <c r="AS361" s="152"/>
      <c r="AT361" s="152"/>
      <c r="AU361" s="152"/>
      <c r="AV361" s="152"/>
      <c r="AW361" s="152"/>
      <c r="AX361" s="152"/>
      <c r="AY361" s="152"/>
      <c r="AZ361" s="152"/>
      <c r="BA361" s="152"/>
      <c r="BB361" s="152"/>
      <c r="BC361" s="152"/>
      <c r="BD361" s="152"/>
      <c r="BE361" s="152"/>
      <c r="BF361" s="152"/>
      <c r="BG361" s="152"/>
      <c r="BH361" s="152"/>
    </row>
    <row r="362" spans="1:60" ht="22.5" outlineLevel="1" x14ac:dyDescent="0.2">
      <c r="A362" s="173">
        <v>243</v>
      </c>
      <c r="B362" s="174" t="s">
        <v>671</v>
      </c>
      <c r="C362" s="189" t="s">
        <v>672</v>
      </c>
      <c r="D362" s="175" t="s">
        <v>217</v>
      </c>
      <c r="E362" s="176">
        <v>8</v>
      </c>
      <c r="F362" s="177"/>
      <c r="G362" s="178">
        <f>ROUND(E362*F362,2)</f>
        <v>0</v>
      </c>
      <c r="H362" s="177"/>
      <c r="I362" s="178">
        <f>ROUND(E362*H362,2)</f>
        <v>0</v>
      </c>
      <c r="J362" s="177"/>
      <c r="K362" s="178">
        <f>ROUND(E362*J362,2)</f>
        <v>0</v>
      </c>
      <c r="L362" s="178">
        <v>21</v>
      </c>
      <c r="M362" s="178">
        <f>G362*(1+L362/100)</f>
        <v>0</v>
      </c>
      <c r="N362" s="176">
        <v>1.01E-3</v>
      </c>
      <c r="O362" s="176">
        <f>ROUND(E362*N362,2)</f>
        <v>0.01</v>
      </c>
      <c r="P362" s="176">
        <v>0</v>
      </c>
      <c r="Q362" s="176">
        <f>ROUND(E362*P362,2)</f>
        <v>0</v>
      </c>
      <c r="R362" s="178" t="s">
        <v>632</v>
      </c>
      <c r="S362" s="178" t="s">
        <v>176</v>
      </c>
      <c r="T362" s="179" t="s">
        <v>176</v>
      </c>
      <c r="U362" s="162">
        <v>0.31738</v>
      </c>
      <c r="V362" s="162">
        <f>ROUND(E362*U362,2)</f>
        <v>2.54</v>
      </c>
      <c r="W362" s="162"/>
      <c r="X362" s="162" t="s">
        <v>177</v>
      </c>
      <c r="Y362" s="162" t="s">
        <v>178</v>
      </c>
      <c r="Z362" s="152"/>
      <c r="AA362" s="152"/>
      <c r="AB362" s="152"/>
      <c r="AC362" s="152"/>
      <c r="AD362" s="152"/>
      <c r="AE362" s="152"/>
      <c r="AF362" s="152"/>
      <c r="AG362" s="152" t="s">
        <v>406</v>
      </c>
      <c r="AH362" s="152"/>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outlineLevel="2" x14ac:dyDescent="0.2">
      <c r="A363" s="159"/>
      <c r="B363" s="160"/>
      <c r="C363" s="251" t="s">
        <v>468</v>
      </c>
      <c r="D363" s="252"/>
      <c r="E363" s="252"/>
      <c r="F363" s="252"/>
      <c r="G363" s="252"/>
      <c r="H363" s="162"/>
      <c r="I363" s="162"/>
      <c r="J363" s="162"/>
      <c r="K363" s="162"/>
      <c r="L363" s="162"/>
      <c r="M363" s="162"/>
      <c r="N363" s="161"/>
      <c r="O363" s="161"/>
      <c r="P363" s="161"/>
      <c r="Q363" s="161"/>
      <c r="R363" s="162"/>
      <c r="S363" s="162"/>
      <c r="T363" s="162"/>
      <c r="U363" s="162"/>
      <c r="V363" s="162"/>
      <c r="W363" s="162"/>
      <c r="X363" s="162"/>
      <c r="Y363" s="162"/>
      <c r="Z363" s="152"/>
      <c r="AA363" s="152"/>
      <c r="AB363" s="152"/>
      <c r="AC363" s="152"/>
      <c r="AD363" s="152"/>
      <c r="AE363" s="152"/>
      <c r="AF363" s="152"/>
      <c r="AG363" s="152" t="s">
        <v>181</v>
      </c>
      <c r="AH363" s="152"/>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ht="22.5" outlineLevel="1" x14ac:dyDescent="0.2">
      <c r="A364" s="173">
        <v>244</v>
      </c>
      <c r="B364" s="174" t="s">
        <v>673</v>
      </c>
      <c r="C364" s="189" t="s">
        <v>674</v>
      </c>
      <c r="D364" s="175" t="s">
        <v>217</v>
      </c>
      <c r="E364" s="176">
        <v>12</v>
      </c>
      <c r="F364" s="177"/>
      <c r="G364" s="178">
        <f>ROUND(E364*F364,2)</f>
        <v>0</v>
      </c>
      <c r="H364" s="177"/>
      <c r="I364" s="178">
        <f>ROUND(E364*H364,2)</f>
        <v>0</v>
      </c>
      <c r="J364" s="177"/>
      <c r="K364" s="178">
        <f>ROUND(E364*J364,2)</f>
        <v>0</v>
      </c>
      <c r="L364" s="178">
        <v>21</v>
      </c>
      <c r="M364" s="178">
        <f>G364*(1+L364/100)</f>
        <v>0</v>
      </c>
      <c r="N364" s="176">
        <v>1.6000000000000001E-3</v>
      </c>
      <c r="O364" s="176">
        <f>ROUND(E364*N364,2)</f>
        <v>0.02</v>
      </c>
      <c r="P364" s="176">
        <v>0</v>
      </c>
      <c r="Q364" s="176">
        <f>ROUND(E364*P364,2)</f>
        <v>0</v>
      </c>
      <c r="R364" s="178" t="s">
        <v>632</v>
      </c>
      <c r="S364" s="178" t="s">
        <v>176</v>
      </c>
      <c r="T364" s="179" t="s">
        <v>176</v>
      </c>
      <c r="U364" s="162">
        <v>0.33332000000000001</v>
      </c>
      <c r="V364" s="162">
        <f>ROUND(E364*U364,2)</f>
        <v>4</v>
      </c>
      <c r="W364" s="162"/>
      <c r="X364" s="162" t="s">
        <v>177</v>
      </c>
      <c r="Y364" s="162" t="s">
        <v>178</v>
      </c>
      <c r="Z364" s="152"/>
      <c r="AA364" s="152"/>
      <c r="AB364" s="152"/>
      <c r="AC364" s="152"/>
      <c r="AD364" s="152"/>
      <c r="AE364" s="152"/>
      <c r="AF364" s="152"/>
      <c r="AG364" s="152" t="s">
        <v>406</v>
      </c>
      <c r="AH364" s="152"/>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2" x14ac:dyDescent="0.2">
      <c r="A365" s="159"/>
      <c r="B365" s="160"/>
      <c r="C365" s="251" t="s">
        <v>468</v>
      </c>
      <c r="D365" s="252"/>
      <c r="E365" s="252"/>
      <c r="F365" s="252"/>
      <c r="G365" s="252"/>
      <c r="H365" s="162"/>
      <c r="I365" s="162"/>
      <c r="J365" s="162"/>
      <c r="K365" s="162"/>
      <c r="L365" s="162"/>
      <c r="M365" s="162"/>
      <c r="N365" s="161"/>
      <c r="O365" s="161"/>
      <c r="P365" s="161"/>
      <c r="Q365" s="161"/>
      <c r="R365" s="162"/>
      <c r="S365" s="162"/>
      <c r="T365" s="162"/>
      <c r="U365" s="162"/>
      <c r="V365" s="162"/>
      <c r="W365" s="162"/>
      <c r="X365" s="162"/>
      <c r="Y365" s="162"/>
      <c r="Z365" s="152"/>
      <c r="AA365" s="152"/>
      <c r="AB365" s="152"/>
      <c r="AC365" s="152"/>
      <c r="AD365" s="152"/>
      <c r="AE365" s="152"/>
      <c r="AF365" s="152"/>
      <c r="AG365" s="152" t="s">
        <v>181</v>
      </c>
      <c r="AH365" s="152"/>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ht="22.5" outlineLevel="1" x14ac:dyDescent="0.2">
      <c r="A366" s="181">
        <v>245</v>
      </c>
      <c r="B366" s="182" t="s">
        <v>675</v>
      </c>
      <c r="C366" s="190" t="s">
        <v>676</v>
      </c>
      <c r="D366" s="183" t="s">
        <v>217</v>
      </c>
      <c r="E366" s="184">
        <v>82</v>
      </c>
      <c r="F366" s="185"/>
      <c r="G366" s="186">
        <f t="shared" ref="G366:G373" si="77">ROUND(E366*F366,2)</f>
        <v>0</v>
      </c>
      <c r="H366" s="185"/>
      <c r="I366" s="186">
        <f t="shared" ref="I366:I373" si="78">ROUND(E366*H366,2)</f>
        <v>0</v>
      </c>
      <c r="J366" s="185"/>
      <c r="K366" s="186">
        <f t="shared" ref="K366:K373" si="79">ROUND(E366*J366,2)</f>
        <v>0</v>
      </c>
      <c r="L366" s="186">
        <v>21</v>
      </c>
      <c r="M366" s="186">
        <f t="shared" ref="M366:M373" si="80">G366*(1+L366/100)</f>
        <v>0</v>
      </c>
      <c r="N366" s="184">
        <v>0</v>
      </c>
      <c r="O366" s="184">
        <f t="shared" ref="O366:O373" si="81">ROUND(E366*N366,2)</f>
        <v>0</v>
      </c>
      <c r="P366" s="184">
        <v>0</v>
      </c>
      <c r="Q366" s="184">
        <f t="shared" ref="Q366:Q373" si="82">ROUND(E366*P366,2)</f>
        <v>0</v>
      </c>
      <c r="R366" s="186" t="s">
        <v>632</v>
      </c>
      <c r="S366" s="186" t="s">
        <v>176</v>
      </c>
      <c r="T366" s="187" t="s">
        <v>176</v>
      </c>
      <c r="U366" s="162">
        <v>2.1000000000000001E-2</v>
      </c>
      <c r="V366" s="162">
        <f t="shared" ref="V366:V373" si="83">ROUND(E366*U366,2)</f>
        <v>1.72</v>
      </c>
      <c r="W366" s="162"/>
      <c r="X366" s="162" t="s">
        <v>177</v>
      </c>
      <c r="Y366" s="162" t="s">
        <v>178</v>
      </c>
      <c r="Z366" s="152"/>
      <c r="AA366" s="152"/>
      <c r="AB366" s="152"/>
      <c r="AC366" s="152"/>
      <c r="AD366" s="152"/>
      <c r="AE366" s="152"/>
      <c r="AF366" s="152"/>
      <c r="AG366" s="152" t="s">
        <v>406</v>
      </c>
      <c r="AH366" s="152"/>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1" x14ac:dyDescent="0.2">
      <c r="A367" s="181">
        <v>246</v>
      </c>
      <c r="B367" s="182" t="s">
        <v>677</v>
      </c>
      <c r="C367" s="190" t="s">
        <v>678</v>
      </c>
      <c r="D367" s="183" t="s">
        <v>272</v>
      </c>
      <c r="E367" s="184">
        <v>10</v>
      </c>
      <c r="F367" s="185"/>
      <c r="G367" s="186">
        <f t="shared" si="77"/>
        <v>0</v>
      </c>
      <c r="H367" s="185"/>
      <c r="I367" s="186">
        <f t="shared" si="78"/>
        <v>0</v>
      </c>
      <c r="J367" s="185"/>
      <c r="K367" s="186">
        <f t="shared" si="79"/>
        <v>0</v>
      </c>
      <c r="L367" s="186">
        <v>21</v>
      </c>
      <c r="M367" s="186">
        <f t="shared" si="80"/>
        <v>0</v>
      </c>
      <c r="N367" s="184">
        <v>1.91E-3</v>
      </c>
      <c r="O367" s="184">
        <f t="shared" si="81"/>
        <v>0.02</v>
      </c>
      <c r="P367" s="184">
        <v>0</v>
      </c>
      <c r="Q367" s="184">
        <f t="shared" si="82"/>
        <v>0</v>
      </c>
      <c r="R367" s="186" t="s">
        <v>632</v>
      </c>
      <c r="S367" s="186" t="s">
        <v>176</v>
      </c>
      <c r="T367" s="187" t="s">
        <v>176</v>
      </c>
      <c r="U367" s="162">
        <v>0.39100000000000001</v>
      </c>
      <c r="V367" s="162">
        <f t="shared" si="83"/>
        <v>3.91</v>
      </c>
      <c r="W367" s="162"/>
      <c r="X367" s="162" t="s">
        <v>177</v>
      </c>
      <c r="Y367" s="162" t="s">
        <v>178</v>
      </c>
      <c r="Z367" s="152"/>
      <c r="AA367" s="152"/>
      <c r="AB367" s="152"/>
      <c r="AC367" s="152"/>
      <c r="AD367" s="152"/>
      <c r="AE367" s="152"/>
      <c r="AF367" s="152"/>
      <c r="AG367" s="152" t="s">
        <v>406</v>
      </c>
      <c r="AH367" s="152"/>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outlineLevel="1" x14ac:dyDescent="0.2">
      <c r="A368" s="181">
        <v>247</v>
      </c>
      <c r="B368" s="182" t="s">
        <v>679</v>
      </c>
      <c r="C368" s="190" t="s">
        <v>680</v>
      </c>
      <c r="D368" s="183" t="s">
        <v>386</v>
      </c>
      <c r="E368" s="184">
        <v>20</v>
      </c>
      <c r="F368" s="185"/>
      <c r="G368" s="186">
        <f t="shared" si="77"/>
        <v>0</v>
      </c>
      <c r="H368" s="185"/>
      <c r="I368" s="186">
        <f t="shared" si="78"/>
        <v>0</v>
      </c>
      <c r="J368" s="185"/>
      <c r="K368" s="186">
        <f t="shared" si="79"/>
        <v>0</v>
      </c>
      <c r="L368" s="186">
        <v>21</v>
      </c>
      <c r="M368" s="186">
        <f t="shared" si="80"/>
        <v>0</v>
      </c>
      <c r="N368" s="184">
        <v>0</v>
      </c>
      <c r="O368" s="184">
        <f t="shared" si="81"/>
        <v>0</v>
      </c>
      <c r="P368" s="184">
        <v>0</v>
      </c>
      <c r="Q368" s="184">
        <f t="shared" si="82"/>
        <v>0</v>
      </c>
      <c r="R368" s="186"/>
      <c r="S368" s="186" t="s">
        <v>262</v>
      </c>
      <c r="T368" s="187" t="s">
        <v>263</v>
      </c>
      <c r="U368" s="162">
        <v>0</v>
      </c>
      <c r="V368" s="162">
        <f t="shared" si="83"/>
        <v>0</v>
      </c>
      <c r="W368" s="162"/>
      <c r="X368" s="162" t="s">
        <v>264</v>
      </c>
      <c r="Y368" s="162" t="s">
        <v>308</v>
      </c>
      <c r="Z368" s="152"/>
      <c r="AA368" s="152"/>
      <c r="AB368" s="152"/>
      <c r="AC368" s="152"/>
      <c r="AD368" s="152"/>
      <c r="AE368" s="152"/>
      <c r="AF368" s="152"/>
      <c r="AG368" s="152" t="s">
        <v>265</v>
      </c>
      <c r="AH368" s="152"/>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outlineLevel="1" x14ac:dyDescent="0.2">
      <c r="A369" s="181">
        <v>248</v>
      </c>
      <c r="B369" s="182" t="s">
        <v>681</v>
      </c>
      <c r="C369" s="190" t="s">
        <v>556</v>
      </c>
      <c r="D369" s="183" t="s">
        <v>386</v>
      </c>
      <c r="E369" s="184">
        <v>20</v>
      </c>
      <c r="F369" s="185"/>
      <c r="G369" s="186">
        <f t="shared" si="77"/>
        <v>0</v>
      </c>
      <c r="H369" s="185"/>
      <c r="I369" s="186">
        <f t="shared" si="78"/>
        <v>0</v>
      </c>
      <c r="J369" s="185"/>
      <c r="K369" s="186">
        <f t="shared" si="79"/>
        <v>0</v>
      </c>
      <c r="L369" s="186">
        <v>21</v>
      </c>
      <c r="M369" s="186">
        <f t="shared" si="80"/>
        <v>0</v>
      </c>
      <c r="N369" s="184">
        <v>0</v>
      </c>
      <c r="O369" s="184">
        <f t="shared" si="81"/>
        <v>0</v>
      </c>
      <c r="P369" s="184">
        <v>0</v>
      </c>
      <c r="Q369" s="184">
        <f t="shared" si="82"/>
        <v>0</v>
      </c>
      <c r="R369" s="186"/>
      <c r="S369" s="186" t="s">
        <v>262</v>
      </c>
      <c r="T369" s="187" t="s">
        <v>263</v>
      </c>
      <c r="U369" s="162">
        <v>0</v>
      </c>
      <c r="V369" s="162">
        <f t="shared" si="83"/>
        <v>0</v>
      </c>
      <c r="W369" s="162"/>
      <c r="X369" s="162" t="s">
        <v>264</v>
      </c>
      <c r="Y369" s="162" t="s">
        <v>308</v>
      </c>
      <c r="Z369" s="152"/>
      <c r="AA369" s="152"/>
      <c r="AB369" s="152"/>
      <c r="AC369" s="152"/>
      <c r="AD369" s="152"/>
      <c r="AE369" s="152"/>
      <c r="AF369" s="152"/>
      <c r="AG369" s="152" t="s">
        <v>265</v>
      </c>
      <c r="AH369" s="152"/>
      <c r="AI369" s="152"/>
      <c r="AJ369" s="152"/>
      <c r="AK369" s="152"/>
      <c r="AL369" s="152"/>
      <c r="AM369" s="152"/>
      <c r="AN369" s="152"/>
      <c r="AO369" s="152"/>
      <c r="AP369" s="152"/>
      <c r="AQ369" s="152"/>
      <c r="AR369" s="152"/>
      <c r="AS369" s="152"/>
      <c r="AT369" s="152"/>
      <c r="AU369" s="152"/>
      <c r="AV369" s="152"/>
      <c r="AW369" s="152"/>
      <c r="AX369" s="152"/>
      <c r="AY369" s="152"/>
      <c r="AZ369" s="152"/>
      <c r="BA369" s="152"/>
      <c r="BB369" s="152"/>
      <c r="BC369" s="152"/>
      <c r="BD369" s="152"/>
      <c r="BE369" s="152"/>
      <c r="BF369" s="152"/>
      <c r="BG369" s="152"/>
      <c r="BH369" s="152"/>
    </row>
    <row r="370" spans="1:60" outlineLevel="1" x14ac:dyDescent="0.2">
      <c r="A370" s="181">
        <v>249</v>
      </c>
      <c r="B370" s="182" t="s">
        <v>682</v>
      </c>
      <c r="C370" s="190" t="s">
        <v>683</v>
      </c>
      <c r="D370" s="183" t="s">
        <v>386</v>
      </c>
      <c r="E370" s="184">
        <v>10</v>
      </c>
      <c r="F370" s="185"/>
      <c r="G370" s="186">
        <f t="shared" si="77"/>
        <v>0</v>
      </c>
      <c r="H370" s="185"/>
      <c r="I370" s="186">
        <f t="shared" si="78"/>
        <v>0</v>
      </c>
      <c r="J370" s="185"/>
      <c r="K370" s="186">
        <f t="shared" si="79"/>
        <v>0</v>
      </c>
      <c r="L370" s="186">
        <v>21</v>
      </c>
      <c r="M370" s="186">
        <f t="shared" si="80"/>
        <v>0</v>
      </c>
      <c r="N370" s="184">
        <v>0</v>
      </c>
      <c r="O370" s="184">
        <f t="shared" si="81"/>
        <v>0</v>
      </c>
      <c r="P370" s="184">
        <v>0</v>
      </c>
      <c r="Q370" s="184">
        <f t="shared" si="82"/>
        <v>0</v>
      </c>
      <c r="R370" s="186"/>
      <c r="S370" s="186" t="s">
        <v>262</v>
      </c>
      <c r="T370" s="187" t="s">
        <v>263</v>
      </c>
      <c r="U370" s="162">
        <v>0</v>
      </c>
      <c r="V370" s="162">
        <f t="shared" si="83"/>
        <v>0</v>
      </c>
      <c r="W370" s="162"/>
      <c r="X370" s="162" t="s">
        <v>264</v>
      </c>
      <c r="Y370" s="162" t="s">
        <v>308</v>
      </c>
      <c r="Z370" s="152"/>
      <c r="AA370" s="152"/>
      <c r="AB370" s="152"/>
      <c r="AC370" s="152"/>
      <c r="AD370" s="152"/>
      <c r="AE370" s="152"/>
      <c r="AF370" s="152"/>
      <c r="AG370" s="152" t="s">
        <v>265</v>
      </c>
      <c r="AH370" s="152"/>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outlineLevel="1" x14ac:dyDescent="0.2">
      <c r="A371" s="181">
        <v>250</v>
      </c>
      <c r="B371" s="182" t="s">
        <v>684</v>
      </c>
      <c r="C371" s="190" t="s">
        <v>685</v>
      </c>
      <c r="D371" s="183" t="s">
        <v>217</v>
      </c>
      <c r="E371" s="184">
        <v>30</v>
      </c>
      <c r="F371" s="185"/>
      <c r="G371" s="186">
        <f t="shared" si="77"/>
        <v>0</v>
      </c>
      <c r="H371" s="185"/>
      <c r="I371" s="186">
        <f t="shared" si="78"/>
        <v>0</v>
      </c>
      <c r="J371" s="185"/>
      <c r="K371" s="186">
        <f t="shared" si="79"/>
        <v>0</v>
      </c>
      <c r="L371" s="186">
        <v>21</v>
      </c>
      <c r="M371" s="186">
        <f t="shared" si="80"/>
        <v>0</v>
      </c>
      <c r="N371" s="184">
        <v>0</v>
      </c>
      <c r="O371" s="184">
        <f t="shared" si="81"/>
        <v>0</v>
      </c>
      <c r="P371" s="184">
        <v>0</v>
      </c>
      <c r="Q371" s="184">
        <f t="shared" si="82"/>
        <v>0</v>
      </c>
      <c r="R371" s="186"/>
      <c r="S371" s="186" t="s">
        <v>262</v>
      </c>
      <c r="T371" s="187" t="s">
        <v>263</v>
      </c>
      <c r="U371" s="162">
        <v>0</v>
      </c>
      <c r="V371" s="162">
        <f t="shared" si="83"/>
        <v>0</v>
      </c>
      <c r="W371" s="162"/>
      <c r="X371" s="162" t="s">
        <v>264</v>
      </c>
      <c r="Y371" s="162" t="s">
        <v>308</v>
      </c>
      <c r="Z371" s="152"/>
      <c r="AA371" s="152"/>
      <c r="AB371" s="152"/>
      <c r="AC371" s="152"/>
      <c r="AD371" s="152"/>
      <c r="AE371" s="152"/>
      <c r="AF371" s="152"/>
      <c r="AG371" s="152" t="s">
        <v>265</v>
      </c>
      <c r="AH371" s="152"/>
      <c r="AI371" s="152"/>
      <c r="AJ371" s="152"/>
      <c r="AK371" s="152"/>
      <c r="AL371" s="152"/>
      <c r="AM371" s="152"/>
      <c r="AN371" s="152"/>
      <c r="AO371" s="152"/>
      <c r="AP371" s="152"/>
      <c r="AQ371" s="152"/>
      <c r="AR371" s="152"/>
      <c r="AS371" s="152"/>
      <c r="AT371" s="152"/>
      <c r="AU371" s="152"/>
      <c r="AV371" s="152"/>
      <c r="AW371" s="152"/>
      <c r="AX371" s="152"/>
      <c r="AY371" s="152"/>
      <c r="AZ371" s="152"/>
      <c r="BA371" s="152"/>
      <c r="BB371" s="152"/>
      <c r="BC371" s="152"/>
      <c r="BD371" s="152"/>
      <c r="BE371" s="152"/>
      <c r="BF371" s="152"/>
      <c r="BG371" s="152"/>
      <c r="BH371" s="152"/>
    </row>
    <row r="372" spans="1:60" outlineLevel="1" x14ac:dyDescent="0.2">
      <c r="A372" s="181">
        <v>251</v>
      </c>
      <c r="B372" s="182" t="s">
        <v>686</v>
      </c>
      <c r="C372" s="190" t="s">
        <v>687</v>
      </c>
      <c r="D372" s="183" t="s">
        <v>217</v>
      </c>
      <c r="E372" s="184">
        <v>12</v>
      </c>
      <c r="F372" s="185"/>
      <c r="G372" s="186">
        <f t="shared" si="77"/>
        <v>0</v>
      </c>
      <c r="H372" s="185"/>
      <c r="I372" s="186">
        <f t="shared" si="78"/>
        <v>0</v>
      </c>
      <c r="J372" s="185"/>
      <c r="K372" s="186">
        <f t="shared" si="79"/>
        <v>0</v>
      </c>
      <c r="L372" s="186">
        <v>21</v>
      </c>
      <c r="M372" s="186">
        <f t="shared" si="80"/>
        <v>0</v>
      </c>
      <c r="N372" s="184">
        <v>0</v>
      </c>
      <c r="O372" s="184">
        <f t="shared" si="81"/>
        <v>0</v>
      </c>
      <c r="P372" s="184">
        <v>0</v>
      </c>
      <c r="Q372" s="184">
        <f t="shared" si="82"/>
        <v>0</v>
      </c>
      <c r="R372" s="186"/>
      <c r="S372" s="186" t="s">
        <v>262</v>
      </c>
      <c r="T372" s="187" t="s">
        <v>263</v>
      </c>
      <c r="U372" s="162">
        <v>0</v>
      </c>
      <c r="V372" s="162">
        <f t="shared" si="83"/>
        <v>0</v>
      </c>
      <c r="W372" s="162"/>
      <c r="X372" s="162" t="s">
        <v>264</v>
      </c>
      <c r="Y372" s="162" t="s">
        <v>308</v>
      </c>
      <c r="Z372" s="152"/>
      <c r="AA372" s="152"/>
      <c r="AB372" s="152"/>
      <c r="AC372" s="152"/>
      <c r="AD372" s="152"/>
      <c r="AE372" s="152"/>
      <c r="AF372" s="152"/>
      <c r="AG372" s="152" t="s">
        <v>265</v>
      </c>
      <c r="AH372" s="152"/>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outlineLevel="1" x14ac:dyDescent="0.2">
      <c r="A373" s="181">
        <v>252</v>
      </c>
      <c r="B373" s="182" t="s">
        <v>688</v>
      </c>
      <c r="C373" s="190" t="s">
        <v>689</v>
      </c>
      <c r="D373" s="183" t="s">
        <v>192</v>
      </c>
      <c r="E373" s="184">
        <v>9.8699999999999996E-2</v>
      </c>
      <c r="F373" s="185"/>
      <c r="G373" s="186">
        <f t="shared" si="77"/>
        <v>0</v>
      </c>
      <c r="H373" s="185"/>
      <c r="I373" s="186">
        <f t="shared" si="78"/>
        <v>0</v>
      </c>
      <c r="J373" s="185"/>
      <c r="K373" s="186">
        <f t="shared" si="79"/>
        <v>0</v>
      </c>
      <c r="L373" s="186">
        <v>21</v>
      </c>
      <c r="M373" s="186">
        <f t="shared" si="80"/>
        <v>0</v>
      </c>
      <c r="N373" s="184">
        <v>0</v>
      </c>
      <c r="O373" s="184">
        <f t="shared" si="81"/>
        <v>0</v>
      </c>
      <c r="P373" s="184">
        <v>0</v>
      </c>
      <c r="Q373" s="184">
        <f t="shared" si="82"/>
        <v>0</v>
      </c>
      <c r="R373" s="186" t="s">
        <v>632</v>
      </c>
      <c r="S373" s="186" t="s">
        <v>176</v>
      </c>
      <c r="T373" s="187" t="s">
        <v>176</v>
      </c>
      <c r="U373" s="162">
        <v>3.5630000000000002</v>
      </c>
      <c r="V373" s="162">
        <f t="shared" si="83"/>
        <v>0.35</v>
      </c>
      <c r="W373" s="162"/>
      <c r="X373" s="162" t="s">
        <v>396</v>
      </c>
      <c r="Y373" s="162" t="s">
        <v>178</v>
      </c>
      <c r="Z373" s="152"/>
      <c r="AA373" s="152"/>
      <c r="AB373" s="152"/>
      <c r="AC373" s="152"/>
      <c r="AD373" s="152"/>
      <c r="AE373" s="152"/>
      <c r="AF373" s="152"/>
      <c r="AG373" s="152" t="s">
        <v>397</v>
      </c>
      <c r="AH373" s="152"/>
      <c r="AI373" s="152"/>
      <c r="AJ373" s="152"/>
      <c r="AK373" s="152"/>
      <c r="AL373" s="152"/>
      <c r="AM373" s="152"/>
      <c r="AN373" s="152"/>
      <c r="AO373" s="152"/>
      <c r="AP373" s="152"/>
      <c r="AQ373" s="152"/>
      <c r="AR373" s="152"/>
      <c r="AS373" s="152"/>
      <c r="AT373" s="152"/>
      <c r="AU373" s="152"/>
      <c r="AV373" s="152"/>
      <c r="AW373" s="152"/>
      <c r="AX373" s="152"/>
      <c r="AY373" s="152"/>
      <c r="AZ373" s="152"/>
      <c r="BA373" s="152"/>
      <c r="BB373" s="152"/>
      <c r="BC373" s="152"/>
      <c r="BD373" s="152"/>
      <c r="BE373" s="152"/>
      <c r="BF373" s="152"/>
      <c r="BG373" s="152"/>
      <c r="BH373" s="152"/>
    </row>
    <row r="374" spans="1:60" x14ac:dyDescent="0.2">
      <c r="A374" s="166" t="s">
        <v>170</v>
      </c>
      <c r="B374" s="167" t="s">
        <v>111</v>
      </c>
      <c r="C374" s="188" t="s">
        <v>112</v>
      </c>
      <c r="D374" s="168"/>
      <c r="E374" s="169"/>
      <c r="F374" s="170"/>
      <c r="G374" s="170">
        <f>SUMIF(AG375:AG383,"&lt;&gt;NOR",G375:G383)</f>
        <v>0</v>
      </c>
      <c r="H374" s="170"/>
      <c r="I374" s="170">
        <f>SUM(I375:I383)</f>
        <v>0</v>
      </c>
      <c r="J374" s="170"/>
      <c r="K374" s="170">
        <f>SUM(K375:K383)</f>
        <v>0</v>
      </c>
      <c r="L374" s="170"/>
      <c r="M374" s="170">
        <f>SUM(M375:M383)</f>
        <v>0</v>
      </c>
      <c r="N374" s="169"/>
      <c r="O374" s="169">
        <f>SUM(O375:O383)</f>
        <v>0.01</v>
      </c>
      <c r="P374" s="169"/>
      <c r="Q374" s="169">
        <f>SUM(Q375:Q383)</f>
        <v>0</v>
      </c>
      <c r="R374" s="170"/>
      <c r="S374" s="170"/>
      <c r="T374" s="171"/>
      <c r="U374" s="165"/>
      <c r="V374" s="165">
        <f>SUM(V375:V383)</f>
        <v>9.59</v>
      </c>
      <c r="W374" s="165"/>
      <c r="X374" s="165"/>
      <c r="Y374" s="165"/>
      <c r="AG374" t="s">
        <v>171</v>
      </c>
    </row>
    <row r="375" spans="1:60" outlineLevel="1" x14ac:dyDescent="0.2">
      <c r="A375" s="181">
        <v>253</v>
      </c>
      <c r="B375" s="182" t="s">
        <v>690</v>
      </c>
      <c r="C375" s="190" t="s">
        <v>691</v>
      </c>
      <c r="D375" s="183" t="s">
        <v>272</v>
      </c>
      <c r="E375" s="184">
        <v>12</v>
      </c>
      <c r="F375" s="185"/>
      <c r="G375" s="186">
        <f t="shared" ref="G375:G383" si="84">ROUND(E375*F375,2)</f>
        <v>0</v>
      </c>
      <c r="H375" s="185"/>
      <c r="I375" s="186">
        <f t="shared" ref="I375:I383" si="85">ROUND(E375*H375,2)</f>
        <v>0</v>
      </c>
      <c r="J375" s="185"/>
      <c r="K375" s="186">
        <f t="shared" ref="K375:K383" si="86">ROUND(E375*J375,2)</f>
        <v>0</v>
      </c>
      <c r="L375" s="186">
        <v>21</v>
      </c>
      <c r="M375" s="186">
        <f t="shared" ref="M375:M383" si="87">G375*(1+L375/100)</f>
        <v>0</v>
      </c>
      <c r="N375" s="184">
        <v>6.0999999999999997E-4</v>
      </c>
      <c r="O375" s="184">
        <f t="shared" ref="O375:O383" si="88">ROUND(E375*N375,2)</f>
        <v>0.01</v>
      </c>
      <c r="P375" s="184">
        <v>0</v>
      </c>
      <c r="Q375" s="184">
        <f t="shared" ref="Q375:Q383" si="89">ROUND(E375*P375,2)</f>
        <v>0</v>
      </c>
      <c r="R375" s="186" t="s">
        <v>414</v>
      </c>
      <c r="S375" s="186" t="s">
        <v>176</v>
      </c>
      <c r="T375" s="187" t="s">
        <v>176</v>
      </c>
      <c r="U375" s="162">
        <v>0.22700000000000001</v>
      </c>
      <c r="V375" s="162">
        <f t="shared" ref="V375:V383" si="90">ROUND(E375*U375,2)</f>
        <v>2.72</v>
      </c>
      <c r="W375" s="162"/>
      <c r="X375" s="162" t="s">
        <v>177</v>
      </c>
      <c r="Y375" s="162" t="s">
        <v>308</v>
      </c>
      <c r="Z375" s="152"/>
      <c r="AA375" s="152"/>
      <c r="AB375" s="152"/>
      <c r="AC375" s="152"/>
      <c r="AD375" s="152"/>
      <c r="AE375" s="152"/>
      <c r="AF375" s="152"/>
      <c r="AG375" s="152" t="s">
        <v>406</v>
      </c>
      <c r="AH375" s="152"/>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outlineLevel="1" x14ac:dyDescent="0.2">
      <c r="A376" s="181">
        <v>254</v>
      </c>
      <c r="B376" s="182" t="s">
        <v>692</v>
      </c>
      <c r="C376" s="190" t="s">
        <v>693</v>
      </c>
      <c r="D376" s="183" t="s">
        <v>272</v>
      </c>
      <c r="E376" s="184">
        <v>12</v>
      </c>
      <c r="F376" s="185"/>
      <c r="G376" s="186">
        <f t="shared" si="84"/>
        <v>0</v>
      </c>
      <c r="H376" s="185"/>
      <c r="I376" s="186">
        <f t="shared" si="85"/>
        <v>0</v>
      </c>
      <c r="J376" s="185"/>
      <c r="K376" s="186">
        <f t="shared" si="86"/>
        <v>0</v>
      </c>
      <c r="L376" s="186">
        <v>21</v>
      </c>
      <c r="M376" s="186">
        <f t="shared" si="87"/>
        <v>0</v>
      </c>
      <c r="N376" s="184">
        <v>0</v>
      </c>
      <c r="O376" s="184">
        <f t="shared" si="88"/>
        <v>0</v>
      </c>
      <c r="P376" s="184">
        <v>0</v>
      </c>
      <c r="Q376" s="184">
        <f t="shared" si="89"/>
        <v>0</v>
      </c>
      <c r="R376" s="186" t="s">
        <v>632</v>
      </c>
      <c r="S376" s="186" t="s">
        <v>176</v>
      </c>
      <c r="T376" s="187" t="s">
        <v>176</v>
      </c>
      <c r="U376" s="162">
        <v>6.2E-2</v>
      </c>
      <c r="V376" s="162">
        <f t="shared" si="90"/>
        <v>0.74</v>
      </c>
      <c r="W376" s="162"/>
      <c r="X376" s="162" t="s">
        <v>177</v>
      </c>
      <c r="Y376" s="162" t="s">
        <v>178</v>
      </c>
      <c r="Z376" s="152"/>
      <c r="AA376" s="152"/>
      <c r="AB376" s="152"/>
      <c r="AC376" s="152"/>
      <c r="AD376" s="152"/>
      <c r="AE376" s="152"/>
      <c r="AF376" s="152"/>
      <c r="AG376" s="152" t="s">
        <v>406</v>
      </c>
      <c r="AH376" s="152"/>
      <c r="AI376" s="152"/>
      <c r="AJ376" s="152"/>
      <c r="AK376" s="152"/>
      <c r="AL376" s="152"/>
      <c r="AM376" s="152"/>
      <c r="AN376" s="152"/>
      <c r="AO376" s="152"/>
      <c r="AP376" s="152"/>
      <c r="AQ376" s="152"/>
      <c r="AR376" s="152"/>
      <c r="AS376" s="152"/>
      <c r="AT376" s="152"/>
      <c r="AU376" s="152"/>
      <c r="AV376" s="152"/>
      <c r="AW376" s="152"/>
      <c r="AX376" s="152"/>
      <c r="AY376" s="152"/>
      <c r="AZ376" s="152"/>
      <c r="BA376" s="152"/>
      <c r="BB376" s="152"/>
      <c r="BC376" s="152"/>
      <c r="BD376" s="152"/>
      <c r="BE376" s="152"/>
      <c r="BF376" s="152"/>
      <c r="BG376" s="152"/>
      <c r="BH376" s="152"/>
    </row>
    <row r="377" spans="1:60" outlineLevel="1" x14ac:dyDescent="0.2">
      <c r="A377" s="181">
        <v>255</v>
      </c>
      <c r="B377" s="182" t="s">
        <v>694</v>
      </c>
      <c r="C377" s="190" t="s">
        <v>695</v>
      </c>
      <c r="D377" s="183" t="s">
        <v>272</v>
      </c>
      <c r="E377" s="184">
        <v>20</v>
      </c>
      <c r="F377" s="185"/>
      <c r="G377" s="186">
        <f t="shared" si="84"/>
        <v>0</v>
      </c>
      <c r="H377" s="185"/>
      <c r="I377" s="186">
        <f t="shared" si="85"/>
        <v>0</v>
      </c>
      <c r="J377" s="185"/>
      <c r="K377" s="186">
        <f t="shared" si="86"/>
        <v>0</v>
      </c>
      <c r="L377" s="186">
        <v>21</v>
      </c>
      <c r="M377" s="186">
        <f t="shared" si="87"/>
        <v>0</v>
      </c>
      <c r="N377" s="184">
        <v>0</v>
      </c>
      <c r="O377" s="184">
        <f t="shared" si="88"/>
        <v>0</v>
      </c>
      <c r="P377" s="184">
        <v>0</v>
      </c>
      <c r="Q377" s="184">
        <f t="shared" si="89"/>
        <v>0</v>
      </c>
      <c r="R377" s="186" t="s">
        <v>632</v>
      </c>
      <c r="S377" s="186" t="s">
        <v>176</v>
      </c>
      <c r="T377" s="187" t="s">
        <v>176</v>
      </c>
      <c r="U377" s="162">
        <v>0.22700000000000001</v>
      </c>
      <c r="V377" s="162">
        <f t="shared" si="90"/>
        <v>4.54</v>
      </c>
      <c r="W377" s="162"/>
      <c r="X377" s="162" t="s">
        <v>177</v>
      </c>
      <c r="Y377" s="162" t="s">
        <v>178</v>
      </c>
      <c r="Z377" s="152"/>
      <c r="AA377" s="152"/>
      <c r="AB377" s="152"/>
      <c r="AC377" s="152"/>
      <c r="AD377" s="152"/>
      <c r="AE377" s="152"/>
      <c r="AF377" s="152"/>
      <c r="AG377" s="152" t="s">
        <v>406</v>
      </c>
      <c r="AH377" s="152"/>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1" x14ac:dyDescent="0.2">
      <c r="A378" s="181">
        <v>256</v>
      </c>
      <c r="B378" s="182" t="s">
        <v>696</v>
      </c>
      <c r="C378" s="190" t="s">
        <v>697</v>
      </c>
      <c r="D378" s="183" t="s">
        <v>272</v>
      </c>
      <c r="E378" s="184">
        <v>4</v>
      </c>
      <c r="F378" s="185"/>
      <c r="G378" s="186">
        <f t="shared" si="84"/>
        <v>0</v>
      </c>
      <c r="H378" s="185"/>
      <c r="I378" s="186">
        <f t="shared" si="85"/>
        <v>0</v>
      </c>
      <c r="J378" s="185"/>
      <c r="K378" s="186">
        <f t="shared" si="86"/>
        <v>0</v>
      </c>
      <c r="L378" s="186">
        <v>21</v>
      </c>
      <c r="M378" s="186">
        <f t="shared" si="87"/>
        <v>0</v>
      </c>
      <c r="N378" s="184">
        <v>6.9999999999999994E-5</v>
      </c>
      <c r="O378" s="184">
        <f t="shared" si="88"/>
        <v>0</v>
      </c>
      <c r="P378" s="184">
        <v>0</v>
      </c>
      <c r="Q378" s="184">
        <f t="shared" si="89"/>
        <v>0</v>
      </c>
      <c r="R378" s="186" t="s">
        <v>632</v>
      </c>
      <c r="S378" s="186" t="s">
        <v>176</v>
      </c>
      <c r="T378" s="187" t="s">
        <v>176</v>
      </c>
      <c r="U378" s="162">
        <v>6.2E-2</v>
      </c>
      <c r="V378" s="162">
        <f t="shared" si="90"/>
        <v>0.25</v>
      </c>
      <c r="W378" s="162"/>
      <c r="X378" s="162" t="s">
        <v>177</v>
      </c>
      <c r="Y378" s="162" t="s">
        <v>308</v>
      </c>
      <c r="Z378" s="152"/>
      <c r="AA378" s="152"/>
      <c r="AB378" s="152"/>
      <c r="AC378" s="152"/>
      <c r="AD378" s="152"/>
      <c r="AE378" s="152"/>
      <c r="AF378" s="152"/>
      <c r="AG378" s="152" t="s">
        <v>406</v>
      </c>
      <c r="AH378" s="152"/>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1" x14ac:dyDescent="0.2">
      <c r="A379" s="181">
        <v>257</v>
      </c>
      <c r="B379" s="182" t="s">
        <v>698</v>
      </c>
      <c r="C379" s="190" t="s">
        <v>699</v>
      </c>
      <c r="D379" s="183" t="s">
        <v>272</v>
      </c>
      <c r="E379" s="184">
        <v>5</v>
      </c>
      <c r="F379" s="185"/>
      <c r="G379" s="186">
        <f t="shared" si="84"/>
        <v>0</v>
      </c>
      <c r="H379" s="185"/>
      <c r="I379" s="186">
        <f t="shared" si="85"/>
        <v>0</v>
      </c>
      <c r="J379" s="185"/>
      <c r="K379" s="186">
        <f t="shared" si="86"/>
        <v>0</v>
      </c>
      <c r="L379" s="186">
        <v>21</v>
      </c>
      <c r="M379" s="186">
        <f t="shared" si="87"/>
        <v>0</v>
      </c>
      <c r="N379" s="184">
        <v>1.1E-4</v>
      </c>
      <c r="O379" s="184">
        <f t="shared" si="88"/>
        <v>0</v>
      </c>
      <c r="P379" s="184">
        <v>0</v>
      </c>
      <c r="Q379" s="184">
        <f t="shared" si="89"/>
        <v>0</v>
      </c>
      <c r="R379" s="186" t="s">
        <v>632</v>
      </c>
      <c r="S379" s="186" t="s">
        <v>176</v>
      </c>
      <c r="T379" s="187" t="s">
        <v>176</v>
      </c>
      <c r="U379" s="162">
        <v>8.2000000000000003E-2</v>
      </c>
      <c r="V379" s="162">
        <f t="shared" si="90"/>
        <v>0.41</v>
      </c>
      <c r="W379" s="162"/>
      <c r="X379" s="162" t="s">
        <v>177</v>
      </c>
      <c r="Y379" s="162" t="s">
        <v>308</v>
      </c>
      <c r="Z379" s="152"/>
      <c r="AA379" s="152"/>
      <c r="AB379" s="152"/>
      <c r="AC379" s="152"/>
      <c r="AD379" s="152"/>
      <c r="AE379" s="152"/>
      <c r="AF379" s="152"/>
      <c r="AG379" s="152" t="s">
        <v>406</v>
      </c>
      <c r="AH379" s="152"/>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1" x14ac:dyDescent="0.2">
      <c r="A380" s="181">
        <v>258</v>
      </c>
      <c r="B380" s="182" t="s">
        <v>700</v>
      </c>
      <c r="C380" s="190" t="s">
        <v>701</v>
      </c>
      <c r="D380" s="183" t="s">
        <v>272</v>
      </c>
      <c r="E380" s="184">
        <v>4</v>
      </c>
      <c r="F380" s="185"/>
      <c r="G380" s="186">
        <f t="shared" si="84"/>
        <v>0</v>
      </c>
      <c r="H380" s="185"/>
      <c r="I380" s="186">
        <f t="shared" si="85"/>
        <v>0</v>
      </c>
      <c r="J380" s="185"/>
      <c r="K380" s="186">
        <f t="shared" si="86"/>
        <v>0</v>
      </c>
      <c r="L380" s="186">
        <v>21</v>
      </c>
      <c r="M380" s="186">
        <f t="shared" si="87"/>
        <v>0</v>
      </c>
      <c r="N380" s="184">
        <v>2.7E-4</v>
      </c>
      <c r="O380" s="184">
        <f t="shared" si="88"/>
        <v>0</v>
      </c>
      <c r="P380" s="184">
        <v>0</v>
      </c>
      <c r="Q380" s="184">
        <f t="shared" si="89"/>
        <v>0</v>
      </c>
      <c r="R380" s="186" t="s">
        <v>632</v>
      </c>
      <c r="S380" s="186" t="s">
        <v>176</v>
      </c>
      <c r="T380" s="187" t="s">
        <v>176</v>
      </c>
      <c r="U380" s="162">
        <v>0.10299999999999999</v>
      </c>
      <c r="V380" s="162">
        <f t="shared" si="90"/>
        <v>0.41</v>
      </c>
      <c r="W380" s="162"/>
      <c r="X380" s="162" t="s">
        <v>177</v>
      </c>
      <c r="Y380" s="162" t="s">
        <v>308</v>
      </c>
      <c r="Z380" s="152"/>
      <c r="AA380" s="152"/>
      <c r="AB380" s="152"/>
      <c r="AC380" s="152"/>
      <c r="AD380" s="152"/>
      <c r="AE380" s="152"/>
      <c r="AF380" s="152"/>
      <c r="AG380" s="152" t="s">
        <v>406</v>
      </c>
      <c r="AH380" s="152"/>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ht="22.5" outlineLevel="1" x14ac:dyDescent="0.2">
      <c r="A381" s="181">
        <v>259</v>
      </c>
      <c r="B381" s="182" t="s">
        <v>702</v>
      </c>
      <c r="C381" s="190" t="s">
        <v>703</v>
      </c>
      <c r="D381" s="183" t="s">
        <v>272</v>
      </c>
      <c r="E381" s="184">
        <v>6</v>
      </c>
      <c r="F381" s="185"/>
      <c r="G381" s="186">
        <f t="shared" si="84"/>
        <v>0</v>
      </c>
      <c r="H381" s="185"/>
      <c r="I381" s="186">
        <f t="shared" si="85"/>
        <v>0</v>
      </c>
      <c r="J381" s="185"/>
      <c r="K381" s="186">
        <f t="shared" si="86"/>
        <v>0</v>
      </c>
      <c r="L381" s="186">
        <v>21</v>
      </c>
      <c r="M381" s="186">
        <f t="shared" si="87"/>
        <v>0</v>
      </c>
      <c r="N381" s="184">
        <v>1.3999999999999999E-4</v>
      </c>
      <c r="O381" s="184">
        <f t="shared" si="88"/>
        <v>0</v>
      </c>
      <c r="P381" s="184">
        <v>0</v>
      </c>
      <c r="Q381" s="184">
        <f t="shared" si="89"/>
        <v>0</v>
      </c>
      <c r="R381" s="186" t="s">
        <v>632</v>
      </c>
      <c r="S381" s="186" t="s">
        <v>176</v>
      </c>
      <c r="T381" s="187" t="s">
        <v>176</v>
      </c>
      <c r="U381" s="162">
        <v>8.2000000000000003E-2</v>
      </c>
      <c r="V381" s="162">
        <f t="shared" si="90"/>
        <v>0.49</v>
      </c>
      <c r="W381" s="162"/>
      <c r="X381" s="162" t="s">
        <v>177</v>
      </c>
      <c r="Y381" s="162" t="s">
        <v>178</v>
      </c>
      <c r="Z381" s="152"/>
      <c r="AA381" s="152"/>
      <c r="AB381" s="152"/>
      <c r="AC381" s="152"/>
      <c r="AD381" s="152"/>
      <c r="AE381" s="152"/>
      <c r="AF381" s="152"/>
      <c r="AG381" s="152" t="s">
        <v>406</v>
      </c>
      <c r="AH381" s="152"/>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1" x14ac:dyDescent="0.2">
      <c r="A382" s="181">
        <v>260</v>
      </c>
      <c r="B382" s="182" t="s">
        <v>704</v>
      </c>
      <c r="C382" s="190" t="s">
        <v>705</v>
      </c>
      <c r="D382" s="183" t="s">
        <v>272</v>
      </c>
      <c r="E382" s="184">
        <v>3</v>
      </c>
      <c r="F382" s="185"/>
      <c r="G382" s="186">
        <f t="shared" si="84"/>
        <v>0</v>
      </c>
      <c r="H382" s="185"/>
      <c r="I382" s="186">
        <f t="shared" si="85"/>
        <v>0</v>
      </c>
      <c r="J382" s="185"/>
      <c r="K382" s="186">
        <f t="shared" si="86"/>
        <v>0</v>
      </c>
      <c r="L382" s="186">
        <v>21</v>
      </c>
      <c r="M382" s="186">
        <f t="shared" si="87"/>
        <v>0</v>
      </c>
      <c r="N382" s="184">
        <v>0</v>
      </c>
      <c r="O382" s="184">
        <f t="shared" si="88"/>
        <v>0</v>
      </c>
      <c r="P382" s="184">
        <v>0</v>
      </c>
      <c r="Q382" s="184">
        <f t="shared" si="89"/>
        <v>0</v>
      </c>
      <c r="R382" s="186"/>
      <c r="S382" s="186" t="s">
        <v>262</v>
      </c>
      <c r="T382" s="187" t="s">
        <v>263</v>
      </c>
      <c r="U382" s="162">
        <v>0</v>
      </c>
      <c r="V382" s="162">
        <f t="shared" si="90"/>
        <v>0</v>
      </c>
      <c r="W382" s="162"/>
      <c r="X382" s="162" t="s">
        <v>177</v>
      </c>
      <c r="Y382" s="162" t="s">
        <v>308</v>
      </c>
      <c r="Z382" s="152"/>
      <c r="AA382" s="152"/>
      <c r="AB382" s="152"/>
      <c r="AC382" s="152"/>
      <c r="AD382" s="152"/>
      <c r="AE382" s="152"/>
      <c r="AF382" s="152"/>
      <c r="AG382" s="152" t="s">
        <v>406</v>
      </c>
      <c r="AH382" s="152"/>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outlineLevel="1" x14ac:dyDescent="0.2">
      <c r="A383" s="181">
        <v>261</v>
      </c>
      <c r="B383" s="182" t="s">
        <v>653</v>
      </c>
      <c r="C383" s="190" t="s">
        <v>654</v>
      </c>
      <c r="D383" s="183" t="s">
        <v>192</v>
      </c>
      <c r="E383" s="184">
        <v>1.0070000000000001E-2</v>
      </c>
      <c r="F383" s="185"/>
      <c r="G383" s="186">
        <f t="shared" si="84"/>
        <v>0</v>
      </c>
      <c r="H383" s="185"/>
      <c r="I383" s="186">
        <f t="shared" si="85"/>
        <v>0</v>
      </c>
      <c r="J383" s="185"/>
      <c r="K383" s="186">
        <f t="shared" si="86"/>
        <v>0</v>
      </c>
      <c r="L383" s="186">
        <v>21</v>
      </c>
      <c r="M383" s="186">
        <f t="shared" si="87"/>
        <v>0</v>
      </c>
      <c r="N383" s="184">
        <v>0</v>
      </c>
      <c r="O383" s="184">
        <f t="shared" si="88"/>
        <v>0</v>
      </c>
      <c r="P383" s="184">
        <v>0</v>
      </c>
      <c r="Q383" s="184">
        <f t="shared" si="89"/>
        <v>0</v>
      </c>
      <c r="R383" s="186" t="s">
        <v>632</v>
      </c>
      <c r="S383" s="186" t="s">
        <v>176</v>
      </c>
      <c r="T383" s="187" t="s">
        <v>176</v>
      </c>
      <c r="U383" s="162">
        <v>2.5750000000000002</v>
      </c>
      <c r="V383" s="162">
        <f t="shared" si="90"/>
        <v>0.03</v>
      </c>
      <c r="W383" s="162"/>
      <c r="X383" s="162" t="s">
        <v>396</v>
      </c>
      <c r="Y383" s="162" t="s">
        <v>178</v>
      </c>
      <c r="Z383" s="152"/>
      <c r="AA383" s="152"/>
      <c r="AB383" s="152"/>
      <c r="AC383" s="152"/>
      <c r="AD383" s="152"/>
      <c r="AE383" s="152"/>
      <c r="AF383" s="152"/>
      <c r="AG383" s="152" t="s">
        <v>397</v>
      </c>
      <c r="AH383" s="152"/>
      <c r="AI383" s="152"/>
      <c r="AJ383" s="152"/>
      <c r="AK383" s="152"/>
      <c r="AL383" s="152"/>
      <c r="AM383" s="152"/>
      <c r="AN383" s="152"/>
      <c r="AO383" s="152"/>
      <c r="AP383" s="152"/>
      <c r="AQ383" s="152"/>
      <c r="AR383" s="152"/>
      <c r="AS383" s="152"/>
      <c r="AT383" s="152"/>
      <c r="AU383" s="152"/>
      <c r="AV383" s="152"/>
      <c r="AW383" s="152"/>
      <c r="AX383" s="152"/>
      <c r="AY383" s="152"/>
      <c r="AZ383" s="152"/>
      <c r="BA383" s="152"/>
      <c r="BB383" s="152"/>
      <c r="BC383" s="152"/>
      <c r="BD383" s="152"/>
      <c r="BE383" s="152"/>
      <c r="BF383" s="152"/>
      <c r="BG383" s="152"/>
      <c r="BH383" s="152"/>
    </row>
    <row r="384" spans="1:60" x14ac:dyDescent="0.2">
      <c r="A384" s="166" t="s">
        <v>170</v>
      </c>
      <c r="B384" s="167" t="s">
        <v>113</v>
      </c>
      <c r="C384" s="188" t="s">
        <v>811</v>
      </c>
      <c r="D384" s="168"/>
      <c r="E384" s="169"/>
      <c r="F384" s="170"/>
      <c r="G384" s="170">
        <f>SUMIF(AG385:AG392,"&lt;&gt;NOR",G385:G392)</f>
        <v>0</v>
      </c>
      <c r="H384" s="170"/>
      <c r="I384" s="170">
        <f>SUM(I385:I392)</f>
        <v>0</v>
      </c>
      <c r="J384" s="170"/>
      <c r="K384" s="170">
        <f>SUM(K385:K392)</f>
        <v>0</v>
      </c>
      <c r="L384" s="170"/>
      <c r="M384" s="170">
        <f>SUM(M385:M392)</f>
        <v>0</v>
      </c>
      <c r="N384" s="169"/>
      <c r="O384" s="169">
        <f>SUM(O385:O392)</f>
        <v>0.01</v>
      </c>
      <c r="P384" s="169"/>
      <c r="Q384" s="169">
        <f>SUM(Q385:Q392)</f>
        <v>0</v>
      </c>
      <c r="R384" s="170"/>
      <c r="S384" s="170"/>
      <c r="T384" s="171"/>
      <c r="U384" s="165"/>
      <c r="V384" s="165">
        <f>SUM(V385:V392)</f>
        <v>4.82</v>
      </c>
      <c r="W384" s="165"/>
      <c r="X384" s="165"/>
      <c r="Y384" s="165"/>
      <c r="AG384" t="s">
        <v>171</v>
      </c>
    </row>
    <row r="385" spans="1:60" outlineLevel="1" x14ac:dyDescent="0.2">
      <c r="A385" s="181">
        <v>262</v>
      </c>
      <c r="B385" s="182" t="s">
        <v>706</v>
      </c>
      <c r="C385" s="190" t="s">
        <v>707</v>
      </c>
      <c r="D385" s="183" t="s">
        <v>272</v>
      </c>
      <c r="E385" s="184">
        <v>6</v>
      </c>
      <c r="F385" s="260"/>
      <c r="G385" s="186">
        <f t="shared" ref="G385:G392" si="91">ROUND(E385*F385,2)</f>
        <v>0</v>
      </c>
      <c r="H385" s="185"/>
      <c r="I385" s="186">
        <f t="shared" ref="I385:I392" si="92">ROUND(E385*H385,2)</f>
        <v>0</v>
      </c>
      <c r="J385" s="185"/>
      <c r="K385" s="186">
        <f t="shared" ref="K385:K392" si="93">ROUND(E385*J385,2)</f>
        <v>0</v>
      </c>
      <c r="L385" s="186">
        <v>21</v>
      </c>
      <c r="M385" s="186">
        <f t="shared" ref="M385:M392" si="94">G385*(1+L385/100)</f>
        <v>0</v>
      </c>
      <c r="N385" s="184">
        <v>0</v>
      </c>
      <c r="O385" s="184">
        <f t="shared" ref="O385:O392" si="95">ROUND(E385*N385,2)</f>
        <v>0</v>
      </c>
      <c r="P385" s="184">
        <v>0</v>
      </c>
      <c r="Q385" s="184">
        <f t="shared" ref="Q385:Q392" si="96">ROUND(E385*P385,2)</f>
        <v>0</v>
      </c>
      <c r="R385" s="186" t="s">
        <v>632</v>
      </c>
      <c r="S385" s="186" t="s">
        <v>176</v>
      </c>
      <c r="T385" s="187" t="s">
        <v>176</v>
      </c>
      <c r="U385" s="162">
        <v>5.0999999999999997E-2</v>
      </c>
      <c r="V385" s="162">
        <f t="shared" ref="V385:V392" si="97">ROUND(E385*U385,2)</f>
        <v>0.31</v>
      </c>
      <c r="W385" s="162"/>
      <c r="X385" s="162" t="s">
        <v>177</v>
      </c>
      <c r="Y385" s="162" t="s">
        <v>178</v>
      </c>
      <c r="Z385" s="152"/>
      <c r="AA385" s="152"/>
      <c r="AB385" s="152"/>
      <c r="AC385" s="152"/>
      <c r="AD385" s="152"/>
      <c r="AE385" s="152"/>
      <c r="AF385" s="152"/>
      <c r="AG385" s="152" t="s">
        <v>406</v>
      </c>
      <c r="AH385" s="152"/>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outlineLevel="1" x14ac:dyDescent="0.2">
      <c r="A386" s="181">
        <v>263</v>
      </c>
      <c r="B386" s="182" t="s">
        <v>706</v>
      </c>
      <c r="C386" s="190" t="s">
        <v>707</v>
      </c>
      <c r="D386" s="183" t="s">
        <v>272</v>
      </c>
      <c r="E386" s="184">
        <v>2</v>
      </c>
      <c r="F386" s="260"/>
      <c r="G386" s="186">
        <f t="shared" si="91"/>
        <v>0</v>
      </c>
      <c r="H386" s="185"/>
      <c r="I386" s="186">
        <f t="shared" si="92"/>
        <v>0</v>
      </c>
      <c r="J386" s="185"/>
      <c r="K386" s="186">
        <f t="shared" si="93"/>
        <v>0</v>
      </c>
      <c r="L386" s="186">
        <v>21</v>
      </c>
      <c r="M386" s="186">
        <f t="shared" si="94"/>
        <v>0</v>
      </c>
      <c r="N386" s="184">
        <v>0</v>
      </c>
      <c r="O386" s="184">
        <f t="shared" si="95"/>
        <v>0</v>
      </c>
      <c r="P386" s="184">
        <v>0</v>
      </c>
      <c r="Q386" s="184">
        <f t="shared" si="96"/>
        <v>0</v>
      </c>
      <c r="R386" s="186" t="s">
        <v>632</v>
      </c>
      <c r="S386" s="186" t="s">
        <v>176</v>
      </c>
      <c r="T386" s="187" t="s">
        <v>176</v>
      </c>
      <c r="U386" s="162">
        <v>5.0999999999999997E-2</v>
      </c>
      <c r="V386" s="162">
        <f t="shared" si="97"/>
        <v>0.1</v>
      </c>
      <c r="W386" s="162"/>
      <c r="X386" s="162" t="s">
        <v>177</v>
      </c>
      <c r="Y386" s="162" t="s">
        <v>178</v>
      </c>
      <c r="Z386" s="152"/>
      <c r="AA386" s="152"/>
      <c r="AB386" s="152"/>
      <c r="AC386" s="152"/>
      <c r="AD386" s="152"/>
      <c r="AE386" s="152"/>
      <c r="AF386" s="152"/>
      <c r="AG386" s="152" t="s">
        <v>194</v>
      </c>
      <c r="AH386" s="152"/>
      <c r="AI386" s="152"/>
      <c r="AJ386" s="152"/>
      <c r="AK386" s="152"/>
      <c r="AL386" s="152"/>
      <c r="AM386" s="152"/>
      <c r="AN386" s="152"/>
      <c r="AO386" s="152"/>
      <c r="AP386" s="152"/>
      <c r="AQ386" s="152"/>
      <c r="AR386" s="152"/>
      <c r="AS386" s="152"/>
      <c r="AT386" s="152"/>
      <c r="AU386" s="152"/>
      <c r="AV386" s="152"/>
      <c r="AW386" s="152"/>
      <c r="AX386" s="152"/>
      <c r="AY386" s="152"/>
      <c r="AZ386" s="152"/>
      <c r="BA386" s="152"/>
      <c r="BB386" s="152"/>
      <c r="BC386" s="152"/>
      <c r="BD386" s="152"/>
      <c r="BE386" s="152"/>
      <c r="BF386" s="152"/>
      <c r="BG386" s="152"/>
      <c r="BH386" s="152"/>
    </row>
    <row r="387" spans="1:60" outlineLevel="1" x14ac:dyDescent="0.2">
      <c r="A387" s="181">
        <v>264</v>
      </c>
      <c r="B387" s="182" t="s">
        <v>708</v>
      </c>
      <c r="C387" s="190" t="s">
        <v>709</v>
      </c>
      <c r="D387" s="183" t="s">
        <v>272</v>
      </c>
      <c r="E387" s="184">
        <v>10</v>
      </c>
      <c r="F387" s="260"/>
      <c r="G387" s="186">
        <f t="shared" si="91"/>
        <v>0</v>
      </c>
      <c r="H387" s="185"/>
      <c r="I387" s="186">
        <f t="shared" si="92"/>
        <v>0</v>
      </c>
      <c r="J387" s="185"/>
      <c r="K387" s="186">
        <f t="shared" si="93"/>
        <v>0</v>
      </c>
      <c r="L387" s="186">
        <v>21</v>
      </c>
      <c r="M387" s="186">
        <f t="shared" si="94"/>
        <v>0</v>
      </c>
      <c r="N387" s="184">
        <v>0</v>
      </c>
      <c r="O387" s="184">
        <f t="shared" si="95"/>
        <v>0</v>
      </c>
      <c r="P387" s="184">
        <v>0</v>
      </c>
      <c r="Q387" s="184">
        <f t="shared" si="96"/>
        <v>0</v>
      </c>
      <c r="R387" s="186" t="s">
        <v>632</v>
      </c>
      <c r="S387" s="186" t="s">
        <v>176</v>
      </c>
      <c r="T387" s="187" t="s">
        <v>176</v>
      </c>
      <c r="U387" s="162">
        <v>5.0999999999999997E-2</v>
      </c>
      <c r="V387" s="162">
        <f t="shared" si="97"/>
        <v>0.51</v>
      </c>
      <c r="W387" s="162"/>
      <c r="X387" s="162" t="s">
        <v>177</v>
      </c>
      <c r="Y387" s="162" t="s">
        <v>178</v>
      </c>
      <c r="Z387" s="152"/>
      <c r="AA387" s="152"/>
      <c r="AB387" s="152"/>
      <c r="AC387" s="152"/>
      <c r="AD387" s="152"/>
      <c r="AE387" s="152"/>
      <c r="AF387" s="152"/>
      <c r="AG387" s="152" t="s">
        <v>406</v>
      </c>
      <c r="AH387" s="152"/>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outlineLevel="1" x14ac:dyDescent="0.2">
      <c r="A388" s="181">
        <v>265</v>
      </c>
      <c r="B388" s="182" t="s">
        <v>710</v>
      </c>
      <c r="C388" s="190" t="s">
        <v>711</v>
      </c>
      <c r="D388" s="183" t="s">
        <v>272</v>
      </c>
      <c r="E388" s="184">
        <v>4</v>
      </c>
      <c r="F388" s="260"/>
      <c r="G388" s="186">
        <f t="shared" si="91"/>
        <v>0</v>
      </c>
      <c r="H388" s="185"/>
      <c r="I388" s="186">
        <f t="shared" si="92"/>
        <v>0</v>
      </c>
      <c r="J388" s="185"/>
      <c r="K388" s="186">
        <f t="shared" si="93"/>
        <v>0</v>
      </c>
      <c r="L388" s="186">
        <v>21</v>
      </c>
      <c r="M388" s="186">
        <f t="shared" si="94"/>
        <v>0</v>
      </c>
      <c r="N388" s="184">
        <v>1.2999999999999999E-4</v>
      </c>
      <c r="O388" s="184">
        <f t="shared" si="95"/>
        <v>0</v>
      </c>
      <c r="P388" s="184">
        <v>0</v>
      </c>
      <c r="Q388" s="184">
        <f t="shared" si="96"/>
        <v>0</v>
      </c>
      <c r="R388" s="186" t="s">
        <v>632</v>
      </c>
      <c r="S388" s="186" t="s">
        <v>176</v>
      </c>
      <c r="T388" s="187" t="s">
        <v>176</v>
      </c>
      <c r="U388" s="162">
        <v>6.2E-2</v>
      </c>
      <c r="V388" s="162">
        <f t="shared" si="97"/>
        <v>0.25</v>
      </c>
      <c r="W388" s="162"/>
      <c r="X388" s="162" t="s">
        <v>177</v>
      </c>
      <c r="Y388" s="162" t="s">
        <v>178</v>
      </c>
      <c r="Z388" s="152"/>
      <c r="AA388" s="152"/>
      <c r="AB388" s="152"/>
      <c r="AC388" s="152"/>
      <c r="AD388" s="152"/>
      <c r="AE388" s="152"/>
      <c r="AF388" s="152"/>
      <c r="AG388" s="152" t="s">
        <v>406</v>
      </c>
      <c r="AH388" s="152"/>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81">
        <v>266</v>
      </c>
      <c r="B389" s="182" t="s">
        <v>712</v>
      </c>
      <c r="C389" s="190" t="s">
        <v>713</v>
      </c>
      <c r="D389" s="183" t="s">
        <v>272</v>
      </c>
      <c r="E389" s="184">
        <v>2</v>
      </c>
      <c r="F389" s="260"/>
      <c r="G389" s="186">
        <f t="shared" si="91"/>
        <v>0</v>
      </c>
      <c r="H389" s="185"/>
      <c r="I389" s="186">
        <f t="shared" si="92"/>
        <v>0</v>
      </c>
      <c r="J389" s="185"/>
      <c r="K389" s="186">
        <f t="shared" si="93"/>
        <v>0</v>
      </c>
      <c r="L389" s="186">
        <v>21</v>
      </c>
      <c r="M389" s="186">
        <f t="shared" si="94"/>
        <v>0</v>
      </c>
      <c r="N389" s="184">
        <v>2.97E-3</v>
      </c>
      <c r="O389" s="184">
        <f t="shared" si="95"/>
        <v>0.01</v>
      </c>
      <c r="P389" s="184">
        <v>0</v>
      </c>
      <c r="Q389" s="184">
        <f t="shared" si="96"/>
        <v>0</v>
      </c>
      <c r="R389" s="186" t="s">
        <v>632</v>
      </c>
      <c r="S389" s="186" t="s">
        <v>176</v>
      </c>
      <c r="T389" s="187" t="s">
        <v>176</v>
      </c>
      <c r="U389" s="162">
        <v>0.433</v>
      </c>
      <c r="V389" s="162">
        <f t="shared" si="97"/>
        <v>0.87</v>
      </c>
      <c r="W389" s="162"/>
      <c r="X389" s="162" t="s">
        <v>177</v>
      </c>
      <c r="Y389" s="162" t="s">
        <v>178</v>
      </c>
      <c r="Z389" s="152"/>
      <c r="AA389" s="152"/>
      <c r="AB389" s="152"/>
      <c r="AC389" s="152"/>
      <c r="AD389" s="152"/>
      <c r="AE389" s="152"/>
      <c r="AF389" s="152"/>
      <c r="AG389" s="152" t="s">
        <v>406</v>
      </c>
      <c r="AH389" s="152"/>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outlineLevel="1" x14ac:dyDescent="0.2">
      <c r="A390" s="181">
        <v>267</v>
      </c>
      <c r="B390" s="182" t="s">
        <v>714</v>
      </c>
      <c r="C390" s="190" t="s">
        <v>715</v>
      </c>
      <c r="D390" s="183" t="s">
        <v>272</v>
      </c>
      <c r="E390" s="184">
        <v>10</v>
      </c>
      <c r="F390" s="260"/>
      <c r="G390" s="186">
        <f t="shared" si="91"/>
        <v>0</v>
      </c>
      <c r="H390" s="185"/>
      <c r="I390" s="186">
        <f t="shared" si="92"/>
        <v>0</v>
      </c>
      <c r="J390" s="185"/>
      <c r="K390" s="186">
        <f t="shared" si="93"/>
        <v>0</v>
      </c>
      <c r="L390" s="186">
        <v>21</v>
      </c>
      <c r="M390" s="186">
        <f t="shared" si="94"/>
        <v>0</v>
      </c>
      <c r="N390" s="184">
        <v>2.4000000000000001E-4</v>
      </c>
      <c r="O390" s="184">
        <f t="shared" si="95"/>
        <v>0</v>
      </c>
      <c r="P390" s="184">
        <v>0</v>
      </c>
      <c r="Q390" s="184">
        <f t="shared" si="96"/>
        <v>0</v>
      </c>
      <c r="R390" s="186" t="s">
        <v>632</v>
      </c>
      <c r="S390" s="186" t="s">
        <v>176</v>
      </c>
      <c r="T390" s="187" t="s">
        <v>176</v>
      </c>
      <c r="U390" s="162">
        <v>0.27800000000000002</v>
      </c>
      <c r="V390" s="162">
        <f t="shared" si="97"/>
        <v>2.78</v>
      </c>
      <c r="W390" s="162"/>
      <c r="X390" s="162" t="s">
        <v>177</v>
      </c>
      <c r="Y390" s="162" t="s">
        <v>178</v>
      </c>
      <c r="Z390" s="152"/>
      <c r="AA390" s="152"/>
      <c r="AB390" s="152"/>
      <c r="AC390" s="152"/>
      <c r="AD390" s="152"/>
      <c r="AE390" s="152"/>
      <c r="AF390" s="152"/>
      <c r="AG390" s="152" t="s">
        <v>406</v>
      </c>
      <c r="AH390" s="152"/>
      <c r="AI390" s="152"/>
      <c r="AJ390" s="152"/>
      <c r="AK390" s="152"/>
      <c r="AL390" s="152"/>
      <c r="AM390" s="152"/>
      <c r="AN390" s="152"/>
      <c r="AO390" s="152"/>
      <c r="AP390" s="152"/>
      <c r="AQ390" s="152"/>
      <c r="AR390" s="152"/>
      <c r="AS390" s="152"/>
      <c r="AT390" s="152"/>
      <c r="AU390" s="152"/>
      <c r="AV390" s="152"/>
      <c r="AW390" s="152"/>
      <c r="AX390" s="152"/>
      <c r="AY390" s="152"/>
      <c r="AZ390" s="152"/>
      <c r="BA390" s="152"/>
      <c r="BB390" s="152"/>
      <c r="BC390" s="152"/>
      <c r="BD390" s="152"/>
      <c r="BE390" s="152"/>
      <c r="BF390" s="152"/>
      <c r="BG390" s="152"/>
      <c r="BH390" s="152"/>
    </row>
    <row r="391" spans="1:60" outlineLevel="1" x14ac:dyDescent="0.2">
      <c r="A391" s="181">
        <v>268</v>
      </c>
      <c r="B391" s="182" t="s">
        <v>716</v>
      </c>
      <c r="C391" s="190" t="s">
        <v>717</v>
      </c>
      <c r="D391" s="183" t="s">
        <v>386</v>
      </c>
      <c r="E391" s="184">
        <v>2</v>
      </c>
      <c r="F391" s="260"/>
      <c r="G391" s="186">
        <f t="shared" si="91"/>
        <v>0</v>
      </c>
      <c r="H391" s="185"/>
      <c r="I391" s="186">
        <f t="shared" si="92"/>
        <v>0</v>
      </c>
      <c r="J391" s="185"/>
      <c r="K391" s="186">
        <f t="shared" si="93"/>
        <v>0</v>
      </c>
      <c r="L391" s="186">
        <v>21</v>
      </c>
      <c r="M391" s="186">
        <f t="shared" si="94"/>
        <v>0</v>
      </c>
      <c r="N391" s="184">
        <v>0</v>
      </c>
      <c r="O391" s="184">
        <f t="shared" si="95"/>
        <v>0</v>
      </c>
      <c r="P391" s="184">
        <v>0</v>
      </c>
      <c r="Q391" s="184">
        <f t="shared" si="96"/>
        <v>0</v>
      </c>
      <c r="R391" s="186"/>
      <c r="S391" s="186" t="s">
        <v>262</v>
      </c>
      <c r="T391" s="187" t="s">
        <v>263</v>
      </c>
      <c r="U391" s="162">
        <v>0</v>
      </c>
      <c r="V391" s="162">
        <f t="shared" si="97"/>
        <v>0</v>
      </c>
      <c r="W391" s="162"/>
      <c r="X391" s="162" t="s">
        <v>177</v>
      </c>
      <c r="Y391" s="162" t="s">
        <v>308</v>
      </c>
      <c r="Z391" s="152"/>
      <c r="AA391" s="152"/>
      <c r="AB391" s="152"/>
      <c r="AC391" s="152"/>
      <c r="AD391" s="152"/>
      <c r="AE391" s="152"/>
      <c r="AF391" s="152"/>
      <c r="AG391" s="152" t="s">
        <v>406</v>
      </c>
      <c r="AH391" s="152"/>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outlineLevel="1" x14ac:dyDescent="0.2">
      <c r="A392" s="181">
        <v>269</v>
      </c>
      <c r="B392" s="182" t="s">
        <v>718</v>
      </c>
      <c r="C392" s="190" t="s">
        <v>719</v>
      </c>
      <c r="D392" s="183" t="s">
        <v>386</v>
      </c>
      <c r="E392" s="184">
        <v>5</v>
      </c>
      <c r="F392" s="260"/>
      <c r="G392" s="186">
        <f t="shared" si="91"/>
        <v>0</v>
      </c>
      <c r="H392" s="185"/>
      <c r="I392" s="186">
        <f t="shared" si="92"/>
        <v>0</v>
      </c>
      <c r="J392" s="185"/>
      <c r="K392" s="186">
        <f t="shared" si="93"/>
        <v>0</v>
      </c>
      <c r="L392" s="186">
        <v>21</v>
      </c>
      <c r="M392" s="186">
        <f t="shared" si="94"/>
        <v>0</v>
      </c>
      <c r="N392" s="184">
        <v>0</v>
      </c>
      <c r="O392" s="184">
        <f t="shared" si="95"/>
        <v>0</v>
      </c>
      <c r="P392" s="184">
        <v>0</v>
      </c>
      <c r="Q392" s="184">
        <f t="shared" si="96"/>
        <v>0</v>
      </c>
      <c r="R392" s="186"/>
      <c r="S392" s="186" t="s">
        <v>262</v>
      </c>
      <c r="T392" s="187" t="s">
        <v>263</v>
      </c>
      <c r="U392" s="162">
        <v>0</v>
      </c>
      <c r="V392" s="162">
        <f t="shared" si="97"/>
        <v>0</v>
      </c>
      <c r="W392" s="162"/>
      <c r="X392" s="162" t="s">
        <v>264</v>
      </c>
      <c r="Y392" s="162" t="s">
        <v>308</v>
      </c>
      <c r="Z392" s="152"/>
      <c r="AA392" s="152"/>
      <c r="AB392" s="152"/>
      <c r="AC392" s="152"/>
      <c r="AD392" s="152"/>
      <c r="AE392" s="152"/>
      <c r="AF392" s="152"/>
      <c r="AG392" s="152" t="s">
        <v>265</v>
      </c>
      <c r="AH392" s="152"/>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x14ac:dyDescent="0.2">
      <c r="A393" s="166" t="s">
        <v>170</v>
      </c>
      <c r="B393" s="167" t="s">
        <v>115</v>
      </c>
      <c r="C393" s="188" t="s">
        <v>116</v>
      </c>
      <c r="D393" s="168"/>
      <c r="E393" s="169"/>
      <c r="F393" s="170"/>
      <c r="G393" s="170">
        <f>SUMIF(AG394:AG399,"&lt;&gt;NOR",G394:G399)</f>
        <v>0</v>
      </c>
      <c r="H393" s="170"/>
      <c r="I393" s="170">
        <f>SUM(I394:I399)</f>
        <v>0</v>
      </c>
      <c r="J393" s="170"/>
      <c r="K393" s="170">
        <f>SUM(K394:K399)</f>
        <v>0</v>
      </c>
      <c r="L393" s="170"/>
      <c r="M393" s="170">
        <f>SUM(M394:M399)</f>
        <v>0</v>
      </c>
      <c r="N393" s="169"/>
      <c r="O393" s="169">
        <f>SUM(O394:O399)</f>
        <v>0.1</v>
      </c>
      <c r="P393" s="169"/>
      <c r="Q393" s="169">
        <f>SUM(Q394:Q399)</f>
        <v>0</v>
      </c>
      <c r="R393" s="170"/>
      <c r="S393" s="170"/>
      <c r="T393" s="171"/>
      <c r="U393" s="165"/>
      <c r="V393" s="165">
        <f>SUM(V394:V399)</f>
        <v>29.06</v>
      </c>
      <c r="W393" s="165"/>
      <c r="X393" s="165"/>
      <c r="Y393" s="165"/>
      <c r="AG393" t="s">
        <v>171</v>
      </c>
    </row>
    <row r="394" spans="1:60" ht="33.75" outlineLevel="1" x14ac:dyDescent="0.2">
      <c r="A394" s="181">
        <v>270</v>
      </c>
      <c r="B394" s="182" t="s">
        <v>720</v>
      </c>
      <c r="C394" s="190" t="s">
        <v>721</v>
      </c>
      <c r="D394" s="183" t="s">
        <v>272</v>
      </c>
      <c r="E394" s="184">
        <v>1</v>
      </c>
      <c r="F394" s="185"/>
      <c r="G394" s="186">
        <f t="shared" ref="G394:G399" si="98">ROUND(E394*F394,2)</f>
        <v>0</v>
      </c>
      <c r="H394" s="185"/>
      <c r="I394" s="186">
        <f t="shared" ref="I394:I399" si="99">ROUND(E394*H394,2)</f>
        <v>0</v>
      </c>
      <c r="J394" s="185"/>
      <c r="K394" s="186">
        <f t="shared" ref="K394:K399" si="100">ROUND(E394*J394,2)</f>
        <v>0</v>
      </c>
      <c r="L394" s="186">
        <v>21</v>
      </c>
      <c r="M394" s="186">
        <f t="shared" ref="M394:M399" si="101">G394*(1+L394/100)</f>
        <v>0</v>
      </c>
      <c r="N394" s="184">
        <v>3.8300000000000001E-3</v>
      </c>
      <c r="O394" s="184">
        <f t="shared" ref="O394:O399" si="102">ROUND(E394*N394,2)</f>
        <v>0</v>
      </c>
      <c r="P394" s="184">
        <v>0</v>
      </c>
      <c r="Q394" s="184">
        <f t="shared" ref="Q394:Q399" si="103">ROUND(E394*P394,2)</f>
        <v>0</v>
      </c>
      <c r="R394" s="186" t="s">
        <v>632</v>
      </c>
      <c r="S394" s="186" t="s">
        <v>176</v>
      </c>
      <c r="T394" s="187" t="s">
        <v>263</v>
      </c>
      <c r="U394" s="162">
        <v>0.84799999999999998</v>
      </c>
      <c r="V394" s="162">
        <f t="shared" ref="V394:V399" si="104">ROUND(E394*U394,2)</f>
        <v>0.85</v>
      </c>
      <c r="W394" s="162"/>
      <c r="X394" s="162" t="s">
        <v>177</v>
      </c>
      <c r="Y394" s="162" t="s">
        <v>308</v>
      </c>
      <c r="Z394" s="152"/>
      <c r="AA394" s="152"/>
      <c r="AB394" s="152"/>
      <c r="AC394" s="152"/>
      <c r="AD394" s="152"/>
      <c r="AE394" s="152"/>
      <c r="AF394" s="152"/>
      <c r="AG394" s="152" t="s">
        <v>406</v>
      </c>
      <c r="AH394" s="152"/>
      <c r="AI394" s="152"/>
      <c r="AJ394" s="152"/>
      <c r="AK394" s="152"/>
      <c r="AL394" s="152"/>
      <c r="AM394" s="152"/>
      <c r="AN394" s="152"/>
      <c r="AO394" s="152"/>
      <c r="AP394" s="152"/>
      <c r="AQ394" s="152"/>
      <c r="AR394" s="152"/>
      <c r="AS394" s="152"/>
      <c r="AT394" s="152"/>
      <c r="AU394" s="152"/>
      <c r="AV394" s="152"/>
      <c r="AW394" s="152"/>
      <c r="AX394" s="152"/>
      <c r="AY394" s="152"/>
      <c r="AZ394" s="152"/>
      <c r="BA394" s="152"/>
      <c r="BB394" s="152"/>
      <c r="BC394" s="152"/>
      <c r="BD394" s="152"/>
      <c r="BE394" s="152"/>
      <c r="BF394" s="152"/>
      <c r="BG394" s="152"/>
      <c r="BH394" s="152"/>
    </row>
    <row r="395" spans="1:60" ht="33.75" outlineLevel="1" x14ac:dyDescent="0.2">
      <c r="A395" s="181">
        <v>271</v>
      </c>
      <c r="B395" s="182" t="s">
        <v>722</v>
      </c>
      <c r="C395" s="190" t="s">
        <v>723</v>
      </c>
      <c r="D395" s="183" t="s">
        <v>272</v>
      </c>
      <c r="E395" s="184">
        <v>3</v>
      </c>
      <c r="F395" s="185"/>
      <c r="G395" s="186">
        <f t="shared" si="98"/>
        <v>0</v>
      </c>
      <c r="H395" s="185"/>
      <c r="I395" s="186">
        <f t="shared" si="99"/>
        <v>0</v>
      </c>
      <c r="J395" s="185"/>
      <c r="K395" s="186">
        <f t="shared" si="100"/>
        <v>0</v>
      </c>
      <c r="L395" s="186">
        <v>21</v>
      </c>
      <c r="M395" s="186">
        <f t="shared" si="101"/>
        <v>0</v>
      </c>
      <c r="N395" s="184">
        <v>1.243E-2</v>
      </c>
      <c r="O395" s="184">
        <f t="shared" si="102"/>
        <v>0.04</v>
      </c>
      <c r="P395" s="184">
        <v>0</v>
      </c>
      <c r="Q395" s="184">
        <f t="shared" si="103"/>
        <v>0</v>
      </c>
      <c r="R395" s="186" t="s">
        <v>632</v>
      </c>
      <c r="S395" s="186" t="s">
        <v>176</v>
      </c>
      <c r="T395" s="187" t="s">
        <v>263</v>
      </c>
      <c r="U395" s="162">
        <v>0.86699999999999999</v>
      </c>
      <c r="V395" s="162">
        <f t="shared" si="104"/>
        <v>2.6</v>
      </c>
      <c r="W395" s="162"/>
      <c r="X395" s="162" t="s">
        <v>177</v>
      </c>
      <c r="Y395" s="162" t="s">
        <v>308</v>
      </c>
      <c r="Z395" s="152"/>
      <c r="AA395" s="152"/>
      <c r="AB395" s="152"/>
      <c r="AC395" s="152"/>
      <c r="AD395" s="152"/>
      <c r="AE395" s="152"/>
      <c r="AF395" s="152"/>
      <c r="AG395" s="152" t="s">
        <v>406</v>
      </c>
      <c r="AH395" s="152"/>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ht="33.75" outlineLevel="1" x14ac:dyDescent="0.2">
      <c r="A396" s="181">
        <v>272</v>
      </c>
      <c r="B396" s="182" t="s">
        <v>724</v>
      </c>
      <c r="C396" s="190" t="s">
        <v>725</v>
      </c>
      <c r="D396" s="183" t="s">
        <v>272</v>
      </c>
      <c r="E396" s="184">
        <v>1</v>
      </c>
      <c r="F396" s="185"/>
      <c r="G396" s="186">
        <f t="shared" si="98"/>
        <v>0</v>
      </c>
      <c r="H396" s="185"/>
      <c r="I396" s="186">
        <f t="shared" si="99"/>
        <v>0</v>
      </c>
      <c r="J396" s="185"/>
      <c r="K396" s="186">
        <f t="shared" si="100"/>
        <v>0</v>
      </c>
      <c r="L396" s="186">
        <v>21</v>
      </c>
      <c r="M396" s="186">
        <f t="shared" si="101"/>
        <v>0</v>
      </c>
      <c r="N396" s="184">
        <v>5.5399999999999998E-2</v>
      </c>
      <c r="O396" s="184">
        <f t="shared" si="102"/>
        <v>0.06</v>
      </c>
      <c r="P396" s="184">
        <v>0</v>
      </c>
      <c r="Q396" s="184">
        <f t="shared" si="103"/>
        <v>0</v>
      </c>
      <c r="R396" s="186" t="s">
        <v>632</v>
      </c>
      <c r="S396" s="186" t="s">
        <v>176</v>
      </c>
      <c r="T396" s="187" t="s">
        <v>263</v>
      </c>
      <c r="U396" s="162">
        <v>1.3105</v>
      </c>
      <c r="V396" s="162">
        <f t="shared" si="104"/>
        <v>1.31</v>
      </c>
      <c r="W396" s="162"/>
      <c r="X396" s="162" t="s">
        <v>177</v>
      </c>
      <c r="Y396" s="162" t="s">
        <v>308</v>
      </c>
      <c r="Z396" s="152"/>
      <c r="AA396" s="152"/>
      <c r="AB396" s="152"/>
      <c r="AC396" s="152"/>
      <c r="AD396" s="152"/>
      <c r="AE396" s="152"/>
      <c r="AF396" s="152"/>
      <c r="AG396" s="152" t="s">
        <v>406</v>
      </c>
      <c r="AH396" s="152"/>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outlineLevel="1" x14ac:dyDescent="0.2">
      <c r="A397" s="181">
        <v>273</v>
      </c>
      <c r="B397" s="182" t="s">
        <v>726</v>
      </c>
      <c r="C397" s="190" t="s">
        <v>727</v>
      </c>
      <c r="D397" s="183" t="s">
        <v>564</v>
      </c>
      <c r="E397" s="184">
        <v>24</v>
      </c>
      <c r="F397" s="185"/>
      <c r="G397" s="186">
        <f t="shared" si="98"/>
        <v>0</v>
      </c>
      <c r="H397" s="185"/>
      <c r="I397" s="186">
        <f t="shared" si="99"/>
        <v>0</v>
      </c>
      <c r="J397" s="185"/>
      <c r="K397" s="186">
        <f t="shared" si="100"/>
        <v>0</v>
      </c>
      <c r="L397" s="186">
        <v>21</v>
      </c>
      <c r="M397" s="186">
        <f t="shared" si="101"/>
        <v>0</v>
      </c>
      <c r="N397" s="184">
        <v>0</v>
      </c>
      <c r="O397" s="184">
        <f t="shared" si="102"/>
        <v>0</v>
      </c>
      <c r="P397" s="184">
        <v>0</v>
      </c>
      <c r="Q397" s="184">
        <f t="shared" si="103"/>
        <v>0</v>
      </c>
      <c r="R397" s="186"/>
      <c r="S397" s="186" t="s">
        <v>176</v>
      </c>
      <c r="T397" s="187" t="s">
        <v>176</v>
      </c>
      <c r="U397" s="162">
        <v>1</v>
      </c>
      <c r="V397" s="162">
        <f t="shared" si="104"/>
        <v>24</v>
      </c>
      <c r="W397" s="162"/>
      <c r="X397" s="162" t="s">
        <v>177</v>
      </c>
      <c r="Y397" s="162" t="s">
        <v>178</v>
      </c>
      <c r="Z397" s="152"/>
      <c r="AA397" s="152"/>
      <c r="AB397" s="152"/>
      <c r="AC397" s="152"/>
      <c r="AD397" s="152"/>
      <c r="AE397" s="152"/>
      <c r="AF397" s="152"/>
      <c r="AG397" s="152" t="s">
        <v>406</v>
      </c>
      <c r="AH397" s="152"/>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outlineLevel="1" x14ac:dyDescent="0.2">
      <c r="A398" s="181">
        <v>274</v>
      </c>
      <c r="B398" s="182" t="s">
        <v>728</v>
      </c>
      <c r="C398" s="190" t="s">
        <v>729</v>
      </c>
      <c r="D398" s="183" t="s">
        <v>272</v>
      </c>
      <c r="E398" s="184">
        <v>5</v>
      </c>
      <c r="F398" s="185"/>
      <c r="G398" s="186">
        <f t="shared" si="98"/>
        <v>0</v>
      </c>
      <c r="H398" s="185"/>
      <c r="I398" s="186">
        <f t="shared" si="99"/>
        <v>0</v>
      </c>
      <c r="J398" s="185"/>
      <c r="K398" s="186">
        <f t="shared" si="100"/>
        <v>0</v>
      </c>
      <c r="L398" s="186">
        <v>21</v>
      </c>
      <c r="M398" s="186">
        <f t="shared" si="101"/>
        <v>0</v>
      </c>
      <c r="N398" s="184">
        <v>0</v>
      </c>
      <c r="O398" s="184">
        <f t="shared" si="102"/>
        <v>0</v>
      </c>
      <c r="P398" s="184">
        <v>0</v>
      </c>
      <c r="Q398" s="184">
        <f t="shared" si="103"/>
        <v>0</v>
      </c>
      <c r="R398" s="186"/>
      <c r="S398" s="186" t="s">
        <v>262</v>
      </c>
      <c r="T398" s="187" t="s">
        <v>263</v>
      </c>
      <c r="U398" s="162">
        <v>0</v>
      </c>
      <c r="V398" s="162">
        <f t="shared" si="104"/>
        <v>0</v>
      </c>
      <c r="W398" s="162"/>
      <c r="X398" s="162" t="s">
        <v>177</v>
      </c>
      <c r="Y398" s="162" t="s">
        <v>308</v>
      </c>
      <c r="Z398" s="152"/>
      <c r="AA398" s="152"/>
      <c r="AB398" s="152"/>
      <c r="AC398" s="152"/>
      <c r="AD398" s="152"/>
      <c r="AE398" s="152"/>
      <c r="AF398" s="152"/>
      <c r="AG398" s="152" t="s">
        <v>406</v>
      </c>
      <c r="AH398" s="152"/>
      <c r="AI398" s="152"/>
      <c r="AJ398" s="152"/>
      <c r="AK398" s="152"/>
      <c r="AL398" s="152"/>
      <c r="AM398" s="152"/>
      <c r="AN398" s="152"/>
      <c r="AO398" s="152"/>
      <c r="AP398" s="152"/>
      <c r="AQ398" s="152"/>
      <c r="AR398" s="152"/>
      <c r="AS398" s="152"/>
      <c r="AT398" s="152"/>
      <c r="AU398" s="152"/>
      <c r="AV398" s="152"/>
      <c r="AW398" s="152"/>
      <c r="AX398" s="152"/>
      <c r="AY398" s="152"/>
      <c r="AZ398" s="152"/>
      <c r="BA398" s="152"/>
      <c r="BB398" s="152"/>
      <c r="BC398" s="152"/>
      <c r="BD398" s="152"/>
      <c r="BE398" s="152"/>
      <c r="BF398" s="152"/>
      <c r="BG398" s="152"/>
      <c r="BH398" s="152"/>
    </row>
    <row r="399" spans="1:60" outlineLevel="1" x14ac:dyDescent="0.2">
      <c r="A399" s="181">
        <v>275</v>
      </c>
      <c r="B399" s="182" t="s">
        <v>730</v>
      </c>
      <c r="C399" s="190" t="s">
        <v>731</v>
      </c>
      <c r="D399" s="183" t="s">
        <v>192</v>
      </c>
      <c r="E399" s="184">
        <v>9.6519999999999995E-2</v>
      </c>
      <c r="F399" s="185"/>
      <c r="G399" s="186">
        <f t="shared" si="98"/>
        <v>0</v>
      </c>
      <c r="H399" s="185"/>
      <c r="I399" s="186">
        <f t="shared" si="99"/>
        <v>0</v>
      </c>
      <c r="J399" s="185"/>
      <c r="K399" s="186">
        <f t="shared" si="100"/>
        <v>0</v>
      </c>
      <c r="L399" s="186">
        <v>21</v>
      </c>
      <c r="M399" s="186">
        <f t="shared" si="101"/>
        <v>0</v>
      </c>
      <c r="N399" s="184">
        <v>0</v>
      </c>
      <c r="O399" s="184">
        <f t="shared" si="102"/>
        <v>0</v>
      </c>
      <c r="P399" s="184">
        <v>0</v>
      </c>
      <c r="Q399" s="184">
        <f t="shared" si="103"/>
        <v>0</v>
      </c>
      <c r="R399" s="186" t="s">
        <v>632</v>
      </c>
      <c r="S399" s="186" t="s">
        <v>176</v>
      </c>
      <c r="T399" s="187" t="s">
        <v>176</v>
      </c>
      <c r="U399" s="162">
        <v>3.0750000000000002</v>
      </c>
      <c r="V399" s="162">
        <f t="shared" si="104"/>
        <v>0.3</v>
      </c>
      <c r="W399" s="162"/>
      <c r="X399" s="162" t="s">
        <v>396</v>
      </c>
      <c r="Y399" s="162" t="s">
        <v>178</v>
      </c>
      <c r="Z399" s="152"/>
      <c r="AA399" s="152"/>
      <c r="AB399" s="152"/>
      <c r="AC399" s="152"/>
      <c r="AD399" s="152"/>
      <c r="AE399" s="152"/>
      <c r="AF399" s="152"/>
      <c r="AG399" s="152" t="s">
        <v>397</v>
      </c>
      <c r="AH399" s="152"/>
      <c r="AI399" s="152"/>
      <c r="AJ399" s="152"/>
      <c r="AK399" s="152"/>
      <c r="AL399" s="152"/>
      <c r="AM399" s="152"/>
      <c r="AN399" s="152"/>
      <c r="AO399" s="152"/>
      <c r="AP399" s="152"/>
      <c r="AQ399" s="152"/>
      <c r="AR399" s="152"/>
      <c r="AS399" s="152"/>
      <c r="AT399" s="152"/>
      <c r="AU399" s="152"/>
      <c r="AV399" s="152"/>
      <c r="AW399" s="152"/>
      <c r="AX399" s="152"/>
      <c r="AY399" s="152"/>
      <c r="AZ399" s="152"/>
      <c r="BA399" s="152"/>
      <c r="BB399" s="152"/>
      <c r="BC399" s="152"/>
      <c r="BD399" s="152"/>
      <c r="BE399" s="152"/>
      <c r="BF399" s="152"/>
      <c r="BG399" s="152"/>
      <c r="BH399" s="152"/>
    </row>
    <row r="400" spans="1:60" x14ac:dyDescent="0.2">
      <c r="A400" s="166" t="s">
        <v>170</v>
      </c>
      <c r="B400" s="167" t="s">
        <v>117</v>
      </c>
      <c r="C400" s="188" t="s">
        <v>118</v>
      </c>
      <c r="D400" s="168"/>
      <c r="E400" s="169"/>
      <c r="F400" s="170"/>
      <c r="G400" s="170">
        <f>SUMIF(AG401:AG410,"&lt;&gt;NOR",G401:G410)</f>
        <v>0</v>
      </c>
      <c r="H400" s="170"/>
      <c r="I400" s="170">
        <f>SUM(I401:I410)</f>
        <v>0</v>
      </c>
      <c r="J400" s="170"/>
      <c r="K400" s="170">
        <f>SUM(K401:K410)</f>
        <v>0</v>
      </c>
      <c r="L400" s="170"/>
      <c r="M400" s="170">
        <f>SUM(M401:M410)</f>
        <v>0</v>
      </c>
      <c r="N400" s="169"/>
      <c r="O400" s="169">
        <f>SUM(O401:O410)</f>
        <v>2.1</v>
      </c>
      <c r="P400" s="169"/>
      <c r="Q400" s="169">
        <f>SUM(Q401:Q410)</f>
        <v>0</v>
      </c>
      <c r="R400" s="170"/>
      <c r="S400" s="170"/>
      <c r="T400" s="171"/>
      <c r="U400" s="165"/>
      <c r="V400" s="165">
        <f>SUM(V401:V410)</f>
        <v>68.25</v>
      </c>
      <c r="W400" s="165"/>
      <c r="X400" s="165"/>
      <c r="Y400" s="165"/>
      <c r="AG400" t="s">
        <v>171</v>
      </c>
    </row>
    <row r="401" spans="1:60" ht="33.75" outlineLevel="1" x14ac:dyDescent="0.2">
      <c r="A401" s="181">
        <v>276</v>
      </c>
      <c r="B401" s="182" t="s">
        <v>732</v>
      </c>
      <c r="C401" s="190" t="s">
        <v>733</v>
      </c>
      <c r="D401" s="183" t="s">
        <v>217</v>
      </c>
      <c r="E401" s="184">
        <v>124</v>
      </c>
      <c r="F401" s="185"/>
      <c r="G401" s="186">
        <f t="shared" ref="G401:G406" si="105">ROUND(E401*F401,2)</f>
        <v>0</v>
      </c>
      <c r="H401" s="185"/>
      <c r="I401" s="186">
        <f t="shared" ref="I401:I406" si="106">ROUND(E401*H401,2)</f>
        <v>0</v>
      </c>
      <c r="J401" s="185"/>
      <c r="K401" s="186">
        <f t="shared" ref="K401:K406" si="107">ROUND(E401*J401,2)</f>
        <v>0</v>
      </c>
      <c r="L401" s="186">
        <v>21</v>
      </c>
      <c r="M401" s="186">
        <f t="shared" ref="M401:M406" si="108">G401*(1+L401/100)</f>
        <v>0</v>
      </c>
      <c r="N401" s="184">
        <v>9.8999999999999999E-4</v>
      </c>
      <c r="O401" s="184">
        <f t="shared" ref="O401:O406" si="109">ROUND(E401*N401,2)</f>
        <v>0.12</v>
      </c>
      <c r="P401" s="184">
        <v>0</v>
      </c>
      <c r="Q401" s="184">
        <f t="shared" ref="Q401:Q406" si="110">ROUND(E401*P401,2)</f>
        <v>0</v>
      </c>
      <c r="R401" s="186" t="s">
        <v>227</v>
      </c>
      <c r="S401" s="186" t="s">
        <v>176</v>
      </c>
      <c r="T401" s="187" t="s">
        <v>176</v>
      </c>
      <c r="U401" s="162">
        <v>0.36099999999999999</v>
      </c>
      <c r="V401" s="162">
        <f t="shared" ref="V401:V406" si="111">ROUND(E401*U401,2)</f>
        <v>44.76</v>
      </c>
      <c r="W401" s="162"/>
      <c r="X401" s="162" t="s">
        <v>177</v>
      </c>
      <c r="Y401" s="162" t="s">
        <v>178</v>
      </c>
      <c r="Z401" s="152"/>
      <c r="AA401" s="152"/>
      <c r="AB401" s="152"/>
      <c r="AC401" s="152"/>
      <c r="AD401" s="152"/>
      <c r="AE401" s="152"/>
      <c r="AF401" s="152"/>
      <c r="AG401" s="152" t="s">
        <v>406</v>
      </c>
      <c r="AH401" s="152"/>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outlineLevel="1" x14ac:dyDescent="0.2">
      <c r="A402" s="181">
        <v>277</v>
      </c>
      <c r="B402" s="182" t="s">
        <v>734</v>
      </c>
      <c r="C402" s="190" t="s">
        <v>735</v>
      </c>
      <c r="D402" s="183" t="s">
        <v>198</v>
      </c>
      <c r="E402" s="184">
        <v>72</v>
      </c>
      <c r="F402" s="185"/>
      <c r="G402" s="186">
        <f t="shared" si="105"/>
        <v>0</v>
      </c>
      <c r="H402" s="185"/>
      <c r="I402" s="186">
        <f t="shared" si="106"/>
        <v>0</v>
      </c>
      <c r="J402" s="185"/>
      <c r="K402" s="186">
        <f t="shared" si="107"/>
        <v>0</v>
      </c>
      <c r="L402" s="186">
        <v>21</v>
      </c>
      <c r="M402" s="186">
        <f t="shared" si="108"/>
        <v>0</v>
      </c>
      <c r="N402" s="184">
        <v>0</v>
      </c>
      <c r="O402" s="184">
        <f t="shared" si="109"/>
        <v>0</v>
      </c>
      <c r="P402" s="184">
        <v>0</v>
      </c>
      <c r="Q402" s="184">
        <f t="shared" si="110"/>
        <v>0</v>
      </c>
      <c r="R402" s="186" t="s">
        <v>227</v>
      </c>
      <c r="S402" s="186" t="s">
        <v>176</v>
      </c>
      <c r="T402" s="187" t="s">
        <v>176</v>
      </c>
      <c r="U402" s="162">
        <v>0.156</v>
      </c>
      <c r="V402" s="162">
        <f t="shared" si="111"/>
        <v>11.23</v>
      </c>
      <c r="W402" s="162"/>
      <c r="X402" s="162" t="s">
        <v>177</v>
      </c>
      <c r="Y402" s="162" t="s">
        <v>178</v>
      </c>
      <c r="Z402" s="152"/>
      <c r="AA402" s="152"/>
      <c r="AB402" s="152"/>
      <c r="AC402" s="152"/>
      <c r="AD402" s="152"/>
      <c r="AE402" s="152"/>
      <c r="AF402" s="152"/>
      <c r="AG402" s="152" t="s">
        <v>406</v>
      </c>
      <c r="AH402" s="152"/>
      <c r="AI402" s="152"/>
      <c r="AJ402" s="152"/>
      <c r="AK402" s="152"/>
      <c r="AL402" s="152"/>
      <c r="AM402" s="152"/>
      <c r="AN402" s="152"/>
      <c r="AO402" s="152"/>
      <c r="AP402" s="152"/>
      <c r="AQ402" s="152"/>
      <c r="AR402" s="152"/>
      <c r="AS402" s="152"/>
      <c r="AT402" s="152"/>
      <c r="AU402" s="152"/>
      <c r="AV402" s="152"/>
      <c r="AW402" s="152"/>
      <c r="AX402" s="152"/>
      <c r="AY402" s="152"/>
      <c r="AZ402" s="152"/>
      <c r="BA402" s="152"/>
      <c r="BB402" s="152"/>
      <c r="BC402" s="152"/>
      <c r="BD402" s="152"/>
      <c r="BE402" s="152"/>
      <c r="BF402" s="152"/>
      <c r="BG402" s="152"/>
      <c r="BH402" s="152"/>
    </row>
    <row r="403" spans="1:60" outlineLevel="1" x14ac:dyDescent="0.2">
      <c r="A403" s="181">
        <v>278</v>
      </c>
      <c r="B403" s="182" t="s">
        <v>736</v>
      </c>
      <c r="C403" s="190" t="s">
        <v>737</v>
      </c>
      <c r="D403" s="183" t="s">
        <v>198</v>
      </c>
      <c r="E403" s="184">
        <v>72</v>
      </c>
      <c r="F403" s="185"/>
      <c r="G403" s="186">
        <f t="shared" si="105"/>
        <v>0</v>
      </c>
      <c r="H403" s="185"/>
      <c r="I403" s="186">
        <f t="shared" si="106"/>
        <v>0</v>
      </c>
      <c r="J403" s="185"/>
      <c r="K403" s="186">
        <f t="shared" si="107"/>
        <v>0</v>
      </c>
      <c r="L403" s="186">
        <v>21</v>
      </c>
      <c r="M403" s="186">
        <f t="shared" si="108"/>
        <v>0</v>
      </c>
      <c r="N403" s="184">
        <v>0</v>
      </c>
      <c r="O403" s="184">
        <f t="shared" si="109"/>
        <v>0</v>
      </c>
      <c r="P403" s="184">
        <v>0</v>
      </c>
      <c r="Q403" s="184">
        <f t="shared" si="110"/>
        <v>0</v>
      </c>
      <c r="R403" s="186" t="s">
        <v>227</v>
      </c>
      <c r="S403" s="186" t="s">
        <v>176</v>
      </c>
      <c r="T403" s="187" t="s">
        <v>176</v>
      </c>
      <c r="U403" s="162">
        <v>5.5E-2</v>
      </c>
      <c r="V403" s="162">
        <f t="shared" si="111"/>
        <v>3.96</v>
      </c>
      <c r="W403" s="162"/>
      <c r="X403" s="162" t="s">
        <v>177</v>
      </c>
      <c r="Y403" s="162" t="s">
        <v>178</v>
      </c>
      <c r="Z403" s="152"/>
      <c r="AA403" s="152"/>
      <c r="AB403" s="152"/>
      <c r="AC403" s="152"/>
      <c r="AD403" s="152"/>
      <c r="AE403" s="152"/>
      <c r="AF403" s="152"/>
      <c r="AG403" s="152" t="s">
        <v>406</v>
      </c>
      <c r="AH403" s="152"/>
      <c r="AI403" s="152"/>
      <c r="AJ403" s="152"/>
      <c r="AK403" s="152"/>
      <c r="AL403" s="152"/>
      <c r="AM403" s="152"/>
      <c r="AN403" s="152"/>
      <c r="AO403" s="152"/>
      <c r="AP403" s="152"/>
      <c r="AQ403" s="152"/>
      <c r="AR403" s="152"/>
      <c r="AS403" s="152"/>
      <c r="AT403" s="152"/>
      <c r="AU403" s="152"/>
      <c r="AV403" s="152"/>
      <c r="AW403" s="152"/>
      <c r="AX403" s="152"/>
      <c r="AY403" s="152"/>
      <c r="AZ403" s="152"/>
      <c r="BA403" s="152"/>
      <c r="BB403" s="152"/>
      <c r="BC403" s="152"/>
      <c r="BD403" s="152"/>
      <c r="BE403" s="152"/>
      <c r="BF403" s="152"/>
      <c r="BG403" s="152"/>
      <c r="BH403" s="152"/>
    </row>
    <row r="404" spans="1:60" outlineLevel="1" x14ac:dyDescent="0.2">
      <c r="A404" s="181">
        <v>279</v>
      </c>
      <c r="B404" s="182" t="s">
        <v>228</v>
      </c>
      <c r="C404" s="190" t="s">
        <v>229</v>
      </c>
      <c r="D404" s="183" t="s">
        <v>174</v>
      </c>
      <c r="E404" s="184">
        <v>2.06</v>
      </c>
      <c r="F404" s="185"/>
      <c r="G404" s="186">
        <f t="shared" si="105"/>
        <v>0</v>
      </c>
      <c r="H404" s="185"/>
      <c r="I404" s="186">
        <f t="shared" si="106"/>
        <v>0</v>
      </c>
      <c r="J404" s="185"/>
      <c r="K404" s="186">
        <f t="shared" si="107"/>
        <v>0</v>
      </c>
      <c r="L404" s="186">
        <v>21</v>
      </c>
      <c r="M404" s="186">
        <f t="shared" si="108"/>
        <v>0</v>
      </c>
      <c r="N404" s="184">
        <v>2.3570000000000001E-2</v>
      </c>
      <c r="O404" s="184">
        <f t="shared" si="109"/>
        <v>0.05</v>
      </c>
      <c r="P404" s="184">
        <v>0</v>
      </c>
      <c r="Q404" s="184">
        <f t="shared" si="110"/>
        <v>0</v>
      </c>
      <c r="R404" s="186" t="s">
        <v>227</v>
      </c>
      <c r="S404" s="186" t="s">
        <v>176</v>
      </c>
      <c r="T404" s="187" t="s">
        <v>176</v>
      </c>
      <c r="U404" s="162">
        <v>0</v>
      </c>
      <c r="V404" s="162">
        <f t="shared" si="111"/>
        <v>0</v>
      </c>
      <c r="W404" s="162"/>
      <c r="X404" s="162" t="s">
        <v>177</v>
      </c>
      <c r="Y404" s="162" t="s">
        <v>178</v>
      </c>
      <c r="Z404" s="152"/>
      <c r="AA404" s="152"/>
      <c r="AB404" s="152"/>
      <c r="AC404" s="152"/>
      <c r="AD404" s="152"/>
      <c r="AE404" s="152"/>
      <c r="AF404" s="152"/>
      <c r="AG404" s="152" t="s">
        <v>406</v>
      </c>
      <c r="AH404" s="152"/>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ht="22.5" outlineLevel="1" x14ac:dyDescent="0.2">
      <c r="A405" s="181">
        <v>280</v>
      </c>
      <c r="B405" s="182" t="s">
        <v>738</v>
      </c>
      <c r="C405" s="190" t="s">
        <v>739</v>
      </c>
      <c r="D405" s="183" t="s">
        <v>174</v>
      </c>
      <c r="E405" s="184">
        <v>3.3260000000000001</v>
      </c>
      <c r="F405" s="185"/>
      <c r="G405" s="186">
        <f t="shared" si="105"/>
        <v>0</v>
      </c>
      <c r="H405" s="185"/>
      <c r="I405" s="186">
        <f t="shared" si="106"/>
        <v>0</v>
      </c>
      <c r="J405" s="185"/>
      <c r="K405" s="186">
        <f t="shared" si="107"/>
        <v>0</v>
      </c>
      <c r="L405" s="186">
        <v>21</v>
      </c>
      <c r="M405" s="186">
        <f t="shared" si="108"/>
        <v>0</v>
      </c>
      <c r="N405" s="184">
        <v>1.6500000000000001E-2</v>
      </c>
      <c r="O405" s="184">
        <f t="shared" si="109"/>
        <v>0.05</v>
      </c>
      <c r="P405" s="184">
        <v>0</v>
      </c>
      <c r="Q405" s="184">
        <f t="shared" si="110"/>
        <v>0</v>
      </c>
      <c r="R405" s="186" t="s">
        <v>227</v>
      </c>
      <c r="S405" s="186" t="s">
        <v>176</v>
      </c>
      <c r="T405" s="187" t="s">
        <v>176</v>
      </c>
      <c r="U405" s="162">
        <v>0</v>
      </c>
      <c r="V405" s="162">
        <f t="shared" si="111"/>
        <v>0</v>
      </c>
      <c r="W405" s="162"/>
      <c r="X405" s="162" t="s">
        <v>177</v>
      </c>
      <c r="Y405" s="162" t="s">
        <v>178</v>
      </c>
      <c r="Z405" s="152"/>
      <c r="AA405" s="152"/>
      <c r="AB405" s="152"/>
      <c r="AC405" s="152"/>
      <c r="AD405" s="152"/>
      <c r="AE405" s="152"/>
      <c r="AF405" s="152"/>
      <c r="AG405" s="152" t="s">
        <v>406</v>
      </c>
      <c r="AH405" s="152"/>
      <c r="AI405" s="152"/>
      <c r="AJ405" s="152"/>
      <c r="AK405" s="152"/>
      <c r="AL405" s="152"/>
      <c r="AM405" s="152"/>
      <c r="AN405" s="152"/>
      <c r="AO405" s="152"/>
      <c r="AP405" s="152"/>
      <c r="AQ405" s="152"/>
      <c r="AR405" s="152"/>
      <c r="AS405" s="152"/>
      <c r="AT405" s="152"/>
      <c r="AU405" s="152"/>
      <c r="AV405" s="152"/>
      <c r="AW405" s="152"/>
      <c r="AX405" s="152"/>
      <c r="AY405" s="152"/>
      <c r="AZ405" s="152"/>
      <c r="BA405" s="152"/>
      <c r="BB405" s="152"/>
      <c r="BC405" s="152"/>
      <c r="BD405" s="152"/>
      <c r="BE405" s="152"/>
      <c r="BF405" s="152"/>
      <c r="BG405" s="152"/>
      <c r="BH405" s="152"/>
    </row>
    <row r="406" spans="1:60" outlineLevel="1" x14ac:dyDescent="0.2">
      <c r="A406" s="173">
        <v>281</v>
      </c>
      <c r="B406" s="174" t="s">
        <v>250</v>
      </c>
      <c r="C406" s="189" t="s">
        <v>251</v>
      </c>
      <c r="D406" s="175" t="s">
        <v>192</v>
      </c>
      <c r="E406" s="176">
        <v>2.66</v>
      </c>
      <c r="F406" s="177"/>
      <c r="G406" s="178">
        <f t="shared" si="105"/>
        <v>0</v>
      </c>
      <c r="H406" s="177"/>
      <c r="I406" s="178">
        <f t="shared" si="106"/>
        <v>0</v>
      </c>
      <c r="J406" s="177"/>
      <c r="K406" s="178">
        <f t="shared" si="107"/>
        <v>0</v>
      </c>
      <c r="L406" s="178">
        <v>21</v>
      </c>
      <c r="M406" s="178">
        <f t="shared" si="108"/>
        <v>0</v>
      </c>
      <c r="N406" s="176">
        <v>0</v>
      </c>
      <c r="O406" s="176">
        <f t="shared" si="109"/>
        <v>0</v>
      </c>
      <c r="P406" s="176">
        <v>0</v>
      </c>
      <c r="Q406" s="176">
        <f t="shared" si="110"/>
        <v>0</v>
      </c>
      <c r="R406" s="178" t="s">
        <v>227</v>
      </c>
      <c r="S406" s="178" t="s">
        <v>176</v>
      </c>
      <c r="T406" s="179" t="s">
        <v>176</v>
      </c>
      <c r="U406" s="162">
        <v>1.7509999999999999</v>
      </c>
      <c r="V406" s="162">
        <f t="shared" si="111"/>
        <v>4.66</v>
      </c>
      <c r="W406" s="162"/>
      <c r="X406" s="162" t="s">
        <v>177</v>
      </c>
      <c r="Y406" s="162" t="s">
        <v>178</v>
      </c>
      <c r="Z406" s="152"/>
      <c r="AA406" s="152"/>
      <c r="AB406" s="152"/>
      <c r="AC406" s="152"/>
      <c r="AD406" s="152"/>
      <c r="AE406" s="152"/>
      <c r="AF406" s="152"/>
      <c r="AG406" s="152" t="s">
        <v>406</v>
      </c>
      <c r="AH406" s="152"/>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outlineLevel="2" x14ac:dyDescent="0.2">
      <c r="A407" s="159"/>
      <c r="B407" s="160"/>
      <c r="C407" s="251" t="s">
        <v>252</v>
      </c>
      <c r="D407" s="252"/>
      <c r="E407" s="252"/>
      <c r="F407" s="252"/>
      <c r="G407" s="252"/>
      <c r="H407" s="162"/>
      <c r="I407" s="162"/>
      <c r="J407" s="162"/>
      <c r="K407" s="162"/>
      <c r="L407" s="162"/>
      <c r="M407" s="162"/>
      <c r="N407" s="161"/>
      <c r="O407" s="161"/>
      <c r="P407" s="161"/>
      <c r="Q407" s="161"/>
      <c r="R407" s="162"/>
      <c r="S407" s="162"/>
      <c r="T407" s="162"/>
      <c r="U407" s="162"/>
      <c r="V407" s="162"/>
      <c r="W407" s="162"/>
      <c r="X407" s="162"/>
      <c r="Y407" s="162"/>
      <c r="Z407" s="152"/>
      <c r="AA407" s="152"/>
      <c r="AB407" s="152"/>
      <c r="AC407" s="152"/>
      <c r="AD407" s="152"/>
      <c r="AE407" s="152"/>
      <c r="AF407" s="152"/>
      <c r="AG407" s="152" t="s">
        <v>181</v>
      </c>
      <c r="AH407" s="152"/>
      <c r="AI407" s="152"/>
      <c r="AJ407" s="152"/>
      <c r="AK407" s="152"/>
      <c r="AL407" s="152"/>
      <c r="AM407" s="152"/>
      <c r="AN407" s="152"/>
      <c r="AO407" s="152"/>
      <c r="AP407" s="152"/>
      <c r="AQ407" s="152"/>
      <c r="AR407" s="152"/>
      <c r="AS407" s="152"/>
      <c r="AT407" s="152"/>
      <c r="AU407" s="152"/>
      <c r="AV407" s="152"/>
      <c r="AW407" s="152"/>
      <c r="AX407" s="152"/>
      <c r="AY407" s="152"/>
      <c r="AZ407" s="152"/>
      <c r="BA407" s="152"/>
      <c r="BB407" s="152"/>
      <c r="BC407" s="152"/>
      <c r="BD407" s="152"/>
      <c r="BE407" s="152"/>
      <c r="BF407" s="152"/>
      <c r="BG407" s="152"/>
      <c r="BH407" s="152"/>
    </row>
    <row r="408" spans="1:60" ht="22.5" outlineLevel="1" x14ac:dyDescent="0.2">
      <c r="A408" s="181">
        <v>282</v>
      </c>
      <c r="B408" s="182" t="s">
        <v>740</v>
      </c>
      <c r="C408" s="190" t="s">
        <v>741</v>
      </c>
      <c r="D408" s="183" t="s">
        <v>272</v>
      </c>
      <c r="E408" s="184">
        <v>1</v>
      </c>
      <c r="F408" s="185"/>
      <c r="G408" s="186">
        <f>ROUND(E408*F408,2)</f>
        <v>0</v>
      </c>
      <c r="H408" s="185"/>
      <c r="I408" s="186">
        <f>ROUND(E408*H408,2)</f>
        <v>0</v>
      </c>
      <c r="J408" s="185"/>
      <c r="K408" s="186">
        <f>ROUND(E408*J408,2)</f>
        <v>0</v>
      </c>
      <c r="L408" s="186">
        <v>21</v>
      </c>
      <c r="M408" s="186">
        <f>G408*(1+L408/100)</f>
        <v>0</v>
      </c>
      <c r="N408" s="184">
        <v>4.589E-2</v>
      </c>
      <c r="O408" s="184">
        <f>ROUND(E408*N408,2)</f>
        <v>0.05</v>
      </c>
      <c r="P408" s="184">
        <v>0</v>
      </c>
      <c r="Q408" s="184">
        <f>ROUND(E408*P408,2)</f>
        <v>0</v>
      </c>
      <c r="R408" s="186" t="s">
        <v>401</v>
      </c>
      <c r="S408" s="186" t="s">
        <v>176</v>
      </c>
      <c r="T408" s="187" t="s">
        <v>176</v>
      </c>
      <c r="U408" s="162">
        <v>3.6391</v>
      </c>
      <c r="V408" s="162">
        <f>ROUND(E408*U408,2)</f>
        <v>3.64</v>
      </c>
      <c r="W408" s="162"/>
      <c r="X408" s="162" t="s">
        <v>257</v>
      </c>
      <c r="Y408" s="162" t="s">
        <v>178</v>
      </c>
      <c r="Z408" s="152"/>
      <c r="AA408" s="152"/>
      <c r="AB408" s="152"/>
      <c r="AC408" s="152"/>
      <c r="AD408" s="152"/>
      <c r="AE408" s="152"/>
      <c r="AF408" s="152"/>
      <c r="AG408" s="152" t="s">
        <v>258</v>
      </c>
      <c r="AH408" s="152"/>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1" x14ac:dyDescent="0.2">
      <c r="A409" s="181">
        <v>283</v>
      </c>
      <c r="B409" s="182" t="s">
        <v>742</v>
      </c>
      <c r="C409" s="190" t="s">
        <v>743</v>
      </c>
      <c r="D409" s="183" t="s">
        <v>174</v>
      </c>
      <c r="E409" s="184">
        <v>2.4660000000000002</v>
      </c>
      <c r="F409" s="185"/>
      <c r="G409" s="186">
        <f>ROUND(E409*F409,2)</f>
        <v>0</v>
      </c>
      <c r="H409" s="185"/>
      <c r="I409" s="186">
        <f>ROUND(E409*H409,2)</f>
        <v>0</v>
      </c>
      <c r="J409" s="185"/>
      <c r="K409" s="186">
        <f>ROUND(E409*J409,2)</f>
        <v>0</v>
      </c>
      <c r="L409" s="186">
        <v>21</v>
      </c>
      <c r="M409" s="186">
        <f>G409*(1+L409/100)</f>
        <v>0</v>
      </c>
      <c r="N409" s="184">
        <v>0.55000000000000004</v>
      </c>
      <c r="O409" s="184">
        <f>ROUND(E409*N409,2)</f>
        <v>1.36</v>
      </c>
      <c r="P409" s="184">
        <v>0</v>
      </c>
      <c r="Q409" s="184">
        <f>ROUND(E409*P409,2)</f>
        <v>0</v>
      </c>
      <c r="R409" s="186" t="s">
        <v>299</v>
      </c>
      <c r="S409" s="186" t="s">
        <v>176</v>
      </c>
      <c r="T409" s="187" t="s">
        <v>176</v>
      </c>
      <c r="U409" s="162">
        <v>0</v>
      </c>
      <c r="V409" s="162">
        <f>ROUND(E409*U409,2)</f>
        <v>0</v>
      </c>
      <c r="W409" s="162"/>
      <c r="X409" s="162" t="s">
        <v>264</v>
      </c>
      <c r="Y409" s="162" t="s">
        <v>178</v>
      </c>
      <c r="Z409" s="152"/>
      <c r="AA409" s="152"/>
      <c r="AB409" s="152"/>
      <c r="AC409" s="152"/>
      <c r="AD409" s="152"/>
      <c r="AE409" s="152"/>
      <c r="AF409" s="152"/>
      <c r="AG409" s="152" t="s">
        <v>265</v>
      </c>
      <c r="AH409" s="152"/>
      <c r="AI409" s="152"/>
      <c r="AJ409" s="152"/>
      <c r="AK409" s="152"/>
      <c r="AL409" s="152"/>
      <c r="AM409" s="152"/>
      <c r="AN409" s="152"/>
      <c r="AO409" s="152"/>
      <c r="AP409" s="152"/>
      <c r="AQ409" s="152"/>
      <c r="AR409" s="152"/>
      <c r="AS409" s="152"/>
      <c r="AT409" s="152"/>
      <c r="AU409" s="152"/>
      <c r="AV409" s="152"/>
      <c r="AW409" s="152"/>
      <c r="AX409" s="152"/>
      <c r="AY409" s="152"/>
      <c r="AZ409" s="152"/>
      <c r="BA409" s="152"/>
      <c r="BB409" s="152"/>
      <c r="BC409" s="152"/>
      <c r="BD409" s="152"/>
      <c r="BE409" s="152"/>
      <c r="BF409" s="152"/>
      <c r="BG409" s="152"/>
      <c r="BH409" s="152"/>
    </row>
    <row r="410" spans="1:60" outlineLevel="1" x14ac:dyDescent="0.2">
      <c r="A410" s="181">
        <v>284</v>
      </c>
      <c r="B410" s="182" t="s">
        <v>744</v>
      </c>
      <c r="C410" s="190" t="s">
        <v>745</v>
      </c>
      <c r="D410" s="183" t="s">
        <v>174</v>
      </c>
      <c r="E410" s="184">
        <v>0.86</v>
      </c>
      <c r="F410" s="185"/>
      <c r="G410" s="186">
        <f>ROUND(E410*F410,2)</f>
        <v>0</v>
      </c>
      <c r="H410" s="185"/>
      <c r="I410" s="186">
        <f>ROUND(E410*H410,2)</f>
        <v>0</v>
      </c>
      <c r="J410" s="185"/>
      <c r="K410" s="186">
        <f>ROUND(E410*J410,2)</f>
        <v>0</v>
      </c>
      <c r="L410" s="186">
        <v>21</v>
      </c>
      <c r="M410" s="186">
        <f>G410*(1+L410/100)</f>
        <v>0</v>
      </c>
      <c r="N410" s="184">
        <v>0.55000000000000004</v>
      </c>
      <c r="O410" s="184">
        <f>ROUND(E410*N410,2)</f>
        <v>0.47</v>
      </c>
      <c r="P410" s="184">
        <v>0</v>
      </c>
      <c r="Q410" s="184">
        <f>ROUND(E410*P410,2)</f>
        <v>0</v>
      </c>
      <c r="R410" s="186" t="s">
        <v>299</v>
      </c>
      <c r="S410" s="186" t="s">
        <v>176</v>
      </c>
      <c r="T410" s="187" t="s">
        <v>176</v>
      </c>
      <c r="U410" s="162">
        <v>0</v>
      </c>
      <c r="V410" s="162">
        <f>ROUND(E410*U410,2)</f>
        <v>0</v>
      </c>
      <c r="W410" s="162"/>
      <c r="X410" s="162" t="s">
        <v>264</v>
      </c>
      <c r="Y410" s="162" t="s">
        <v>178</v>
      </c>
      <c r="Z410" s="152"/>
      <c r="AA410" s="152"/>
      <c r="AB410" s="152"/>
      <c r="AC410" s="152"/>
      <c r="AD410" s="152"/>
      <c r="AE410" s="152"/>
      <c r="AF410" s="152"/>
      <c r="AG410" s="152" t="s">
        <v>387</v>
      </c>
      <c r="AH410" s="152"/>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x14ac:dyDescent="0.2">
      <c r="A411" s="166" t="s">
        <v>170</v>
      </c>
      <c r="B411" s="167" t="s">
        <v>119</v>
      </c>
      <c r="C411" s="188" t="s">
        <v>120</v>
      </c>
      <c r="D411" s="168"/>
      <c r="E411" s="169"/>
      <c r="F411" s="170"/>
      <c r="G411" s="170">
        <f>SUMIF(AG412:AG415,"&lt;&gt;NOR",G412:G415)</f>
        <v>0</v>
      </c>
      <c r="H411" s="170"/>
      <c r="I411" s="170">
        <f>SUM(I412:I415)</f>
        <v>0</v>
      </c>
      <c r="J411" s="170"/>
      <c r="K411" s="170">
        <f>SUM(K412:K415)</f>
        <v>0</v>
      </c>
      <c r="L411" s="170"/>
      <c r="M411" s="170">
        <f>SUM(M412:M415)</f>
        <v>0</v>
      </c>
      <c r="N411" s="169"/>
      <c r="O411" s="169">
        <f>SUM(O412:O415)</f>
        <v>0.08</v>
      </c>
      <c r="P411" s="169"/>
      <c r="Q411" s="169">
        <f>SUM(Q412:Q415)</f>
        <v>0</v>
      </c>
      <c r="R411" s="170"/>
      <c r="S411" s="170"/>
      <c r="T411" s="171"/>
      <c r="U411" s="165"/>
      <c r="V411" s="165">
        <f>SUM(V412:V415)</f>
        <v>16.060000000000002</v>
      </c>
      <c r="W411" s="165"/>
      <c r="X411" s="165"/>
      <c r="Y411" s="165"/>
      <c r="AG411" t="s">
        <v>171</v>
      </c>
    </row>
    <row r="412" spans="1:60" ht="22.5" outlineLevel="1" x14ac:dyDescent="0.2">
      <c r="A412" s="181">
        <v>285</v>
      </c>
      <c r="B412" s="182" t="s">
        <v>746</v>
      </c>
      <c r="C412" s="190" t="s">
        <v>747</v>
      </c>
      <c r="D412" s="183" t="s">
        <v>217</v>
      </c>
      <c r="E412" s="184">
        <v>12</v>
      </c>
      <c r="F412" s="185"/>
      <c r="G412" s="186">
        <f>ROUND(E412*F412,2)</f>
        <v>0</v>
      </c>
      <c r="H412" s="185"/>
      <c r="I412" s="186">
        <f>ROUND(E412*H412,2)</f>
        <v>0</v>
      </c>
      <c r="J412" s="185"/>
      <c r="K412" s="186">
        <f>ROUND(E412*J412,2)</f>
        <v>0</v>
      </c>
      <c r="L412" s="186">
        <v>21</v>
      </c>
      <c r="M412" s="186">
        <f>G412*(1+L412/100)</f>
        <v>0</v>
      </c>
      <c r="N412" s="184">
        <v>3.0799999999999998E-3</v>
      </c>
      <c r="O412" s="184">
        <f>ROUND(E412*N412,2)</f>
        <v>0.04</v>
      </c>
      <c r="P412" s="184">
        <v>0</v>
      </c>
      <c r="Q412" s="184">
        <f>ROUND(E412*P412,2)</f>
        <v>0</v>
      </c>
      <c r="R412" s="186" t="s">
        <v>232</v>
      </c>
      <c r="S412" s="186" t="s">
        <v>176</v>
      </c>
      <c r="T412" s="187" t="s">
        <v>176</v>
      </c>
      <c r="U412" s="162">
        <v>0.57499999999999996</v>
      </c>
      <c r="V412" s="162">
        <f>ROUND(E412*U412,2)</f>
        <v>6.9</v>
      </c>
      <c r="W412" s="162"/>
      <c r="X412" s="162" t="s">
        <v>177</v>
      </c>
      <c r="Y412" s="162" t="s">
        <v>178</v>
      </c>
      <c r="Z412" s="152"/>
      <c r="AA412" s="152"/>
      <c r="AB412" s="152"/>
      <c r="AC412" s="152"/>
      <c r="AD412" s="152"/>
      <c r="AE412" s="152"/>
      <c r="AF412" s="152"/>
      <c r="AG412" s="152" t="s">
        <v>406</v>
      </c>
      <c r="AH412" s="152"/>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outlineLevel="1" x14ac:dyDescent="0.2">
      <c r="A413" s="173">
        <v>286</v>
      </c>
      <c r="B413" s="174" t="s">
        <v>748</v>
      </c>
      <c r="C413" s="189" t="s">
        <v>749</v>
      </c>
      <c r="D413" s="175" t="s">
        <v>217</v>
      </c>
      <c r="E413" s="176">
        <v>4.8</v>
      </c>
      <c r="F413" s="177"/>
      <c r="G413" s="178">
        <f>ROUND(E413*F413,2)</f>
        <v>0</v>
      </c>
      <c r="H413" s="177"/>
      <c r="I413" s="178">
        <f>ROUND(E413*H413,2)</f>
        <v>0</v>
      </c>
      <c r="J413" s="177"/>
      <c r="K413" s="178">
        <f>ROUND(E413*J413,2)</f>
        <v>0</v>
      </c>
      <c r="L413" s="178">
        <v>21</v>
      </c>
      <c r="M413" s="178">
        <f>G413*(1+L413/100)</f>
        <v>0</v>
      </c>
      <c r="N413" s="176">
        <v>2.1299999999999999E-3</v>
      </c>
      <c r="O413" s="176">
        <f>ROUND(E413*N413,2)</f>
        <v>0.01</v>
      </c>
      <c r="P413" s="176">
        <v>0</v>
      </c>
      <c r="Q413" s="176">
        <f>ROUND(E413*P413,2)</f>
        <v>0</v>
      </c>
      <c r="R413" s="178" t="s">
        <v>232</v>
      </c>
      <c r="S413" s="178" t="s">
        <v>176</v>
      </c>
      <c r="T413" s="179" t="s">
        <v>176</v>
      </c>
      <c r="U413" s="162">
        <v>0.77739999999999998</v>
      </c>
      <c r="V413" s="162">
        <f>ROUND(E413*U413,2)</f>
        <v>3.73</v>
      </c>
      <c r="W413" s="162"/>
      <c r="X413" s="162" t="s">
        <v>177</v>
      </c>
      <c r="Y413" s="162" t="s">
        <v>178</v>
      </c>
      <c r="Z413" s="152"/>
      <c r="AA413" s="152"/>
      <c r="AB413" s="152"/>
      <c r="AC413" s="152"/>
      <c r="AD413" s="152"/>
      <c r="AE413" s="152"/>
      <c r="AF413" s="152"/>
      <c r="AG413" s="152" t="s">
        <v>406</v>
      </c>
      <c r="AH413" s="152"/>
      <c r="AI413" s="152"/>
      <c r="AJ413" s="152"/>
      <c r="AK413" s="152"/>
      <c r="AL413" s="152"/>
      <c r="AM413" s="152"/>
      <c r="AN413" s="152"/>
      <c r="AO413" s="152"/>
      <c r="AP413" s="152"/>
      <c r="AQ413" s="152"/>
      <c r="AR413" s="152"/>
      <c r="AS413" s="152"/>
      <c r="AT413" s="152"/>
      <c r="AU413" s="152"/>
      <c r="AV413" s="152"/>
      <c r="AW413" s="152"/>
      <c r="AX413" s="152"/>
      <c r="AY413" s="152"/>
      <c r="AZ413" s="152"/>
      <c r="BA413" s="152"/>
      <c r="BB413" s="152"/>
      <c r="BC413" s="152"/>
      <c r="BD413" s="152"/>
      <c r="BE413" s="152"/>
      <c r="BF413" s="152"/>
      <c r="BG413" s="152"/>
      <c r="BH413" s="152"/>
    </row>
    <row r="414" spans="1:60" outlineLevel="2" x14ac:dyDescent="0.2">
      <c r="A414" s="159"/>
      <c r="B414" s="160"/>
      <c r="C414" s="251" t="s">
        <v>750</v>
      </c>
      <c r="D414" s="252"/>
      <c r="E414" s="252"/>
      <c r="F414" s="252"/>
      <c r="G414" s="252"/>
      <c r="H414" s="162"/>
      <c r="I414" s="162"/>
      <c r="J414" s="162"/>
      <c r="K414" s="162"/>
      <c r="L414" s="162"/>
      <c r="M414" s="162"/>
      <c r="N414" s="161"/>
      <c r="O414" s="161"/>
      <c r="P414" s="161"/>
      <c r="Q414" s="161"/>
      <c r="R414" s="162"/>
      <c r="S414" s="162"/>
      <c r="T414" s="162"/>
      <c r="U414" s="162"/>
      <c r="V414" s="162"/>
      <c r="W414" s="162"/>
      <c r="X414" s="162"/>
      <c r="Y414" s="162"/>
      <c r="Z414" s="152"/>
      <c r="AA414" s="152"/>
      <c r="AB414" s="152"/>
      <c r="AC414" s="152"/>
      <c r="AD414" s="152"/>
      <c r="AE414" s="152"/>
      <c r="AF414" s="152"/>
      <c r="AG414" s="152" t="s">
        <v>181</v>
      </c>
      <c r="AH414" s="152"/>
      <c r="AI414" s="152"/>
      <c r="AJ414" s="152"/>
      <c r="AK414" s="152"/>
      <c r="AL414" s="152"/>
      <c r="AM414" s="152"/>
      <c r="AN414" s="152"/>
      <c r="AO414" s="152"/>
      <c r="AP414" s="152"/>
      <c r="AQ414" s="152"/>
      <c r="AR414" s="152"/>
      <c r="AS414" s="152"/>
      <c r="AT414" s="152"/>
      <c r="AU414" s="152"/>
      <c r="AV414" s="152"/>
      <c r="AW414" s="152"/>
      <c r="AX414" s="152"/>
      <c r="AY414" s="152"/>
      <c r="AZ414" s="152"/>
      <c r="BA414" s="152"/>
      <c r="BB414" s="152"/>
      <c r="BC414" s="152"/>
      <c r="BD414" s="152"/>
      <c r="BE414" s="152"/>
      <c r="BF414" s="152"/>
      <c r="BG414" s="152"/>
      <c r="BH414" s="152"/>
    </row>
    <row r="415" spans="1:60" ht="33.75" outlineLevel="1" x14ac:dyDescent="0.2">
      <c r="A415" s="181">
        <v>287</v>
      </c>
      <c r="B415" s="182" t="s">
        <v>235</v>
      </c>
      <c r="C415" s="190" t="s">
        <v>236</v>
      </c>
      <c r="D415" s="183" t="s">
        <v>217</v>
      </c>
      <c r="E415" s="184">
        <v>10</v>
      </c>
      <c r="F415" s="185"/>
      <c r="G415" s="186">
        <f>ROUND(E415*F415,2)</f>
        <v>0</v>
      </c>
      <c r="H415" s="185"/>
      <c r="I415" s="186">
        <f>ROUND(E415*H415,2)</f>
        <v>0</v>
      </c>
      <c r="J415" s="185"/>
      <c r="K415" s="186">
        <f>ROUND(E415*J415,2)</f>
        <v>0</v>
      </c>
      <c r="L415" s="186">
        <v>21</v>
      </c>
      <c r="M415" s="186">
        <f>G415*(1+L415/100)</f>
        <v>0</v>
      </c>
      <c r="N415" s="184">
        <v>2.63E-3</v>
      </c>
      <c r="O415" s="184">
        <f>ROUND(E415*N415,2)</f>
        <v>0.03</v>
      </c>
      <c r="P415" s="184">
        <v>0</v>
      </c>
      <c r="Q415" s="184">
        <f>ROUND(E415*P415,2)</f>
        <v>0</v>
      </c>
      <c r="R415" s="186" t="s">
        <v>232</v>
      </c>
      <c r="S415" s="186" t="s">
        <v>176</v>
      </c>
      <c r="T415" s="187" t="s">
        <v>176</v>
      </c>
      <c r="U415" s="162">
        <v>0.54305000000000003</v>
      </c>
      <c r="V415" s="162">
        <f>ROUND(E415*U415,2)</f>
        <v>5.43</v>
      </c>
      <c r="W415" s="162"/>
      <c r="X415" s="162" t="s">
        <v>177</v>
      </c>
      <c r="Y415" s="162" t="s">
        <v>178</v>
      </c>
      <c r="Z415" s="152"/>
      <c r="AA415" s="152"/>
      <c r="AB415" s="152"/>
      <c r="AC415" s="152"/>
      <c r="AD415" s="152"/>
      <c r="AE415" s="152"/>
      <c r="AF415" s="152"/>
      <c r="AG415" s="152" t="s">
        <v>406</v>
      </c>
      <c r="AH415" s="152"/>
      <c r="AI415" s="152"/>
      <c r="AJ415" s="152"/>
      <c r="AK415" s="152"/>
      <c r="AL415" s="152"/>
      <c r="AM415" s="152"/>
      <c r="AN415" s="152"/>
      <c r="AO415" s="152"/>
      <c r="AP415" s="152"/>
      <c r="AQ415" s="152"/>
      <c r="AR415" s="152"/>
      <c r="AS415" s="152"/>
      <c r="AT415" s="152"/>
      <c r="AU415" s="152"/>
      <c r="AV415" s="152"/>
      <c r="AW415" s="152"/>
      <c r="AX415" s="152"/>
      <c r="AY415" s="152"/>
      <c r="AZ415" s="152"/>
      <c r="BA415" s="152"/>
      <c r="BB415" s="152"/>
      <c r="BC415" s="152"/>
      <c r="BD415" s="152"/>
      <c r="BE415" s="152"/>
      <c r="BF415" s="152"/>
      <c r="BG415" s="152"/>
      <c r="BH415" s="152"/>
    </row>
    <row r="416" spans="1:60" x14ac:dyDescent="0.2">
      <c r="A416" s="166" t="s">
        <v>170</v>
      </c>
      <c r="B416" s="167" t="s">
        <v>121</v>
      </c>
      <c r="C416" s="188" t="s">
        <v>122</v>
      </c>
      <c r="D416" s="168"/>
      <c r="E416" s="169"/>
      <c r="F416" s="170"/>
      <c r="G416" s="170">
        <f>SUMIF(AG417:AG423,"&lt;&gt;NOR",G417:G423)</f>
        <v>0</v>
      </c>
      <c r="H416" s="170"/>
      <c r="I416" s="170">
        <f>SUM(I417:I423)</f>
        <v>0</v>
      </c>
      <c r="J416" s="170"/>
      <c r="K416" s="170">
        <f>SUM(K417:K423)</f>
        <v>0</v>
      </c>
      <c r="L416" s="170"/>
      <c r="M416" s="170">
        <f>SUM(M417:M423)</f>
        <v>0</v>
      </c>
      <c r="N416" s="169"/>
      <c r="O416" s="169">
        <f>SUM(O417:O423)</f>
        <v>4.0699999999999994</v>
      </c>
      <c r="P416" s="169"/>
      <c r="Q416" s="169">
        <f>SUM(Q417:Q423)</f>
        <v>0</v>
      </c>
      <c r="R416" s="170"/>
      <c r="S416" s="170"/>
      <c r="T416" s="171"/>
      <c r="U416" s="165"/>
      <c r="V416" s="165">
        <f>SUM(V417:V423)</f>
        <v>65.52000000000001</v>
      </c>
      <c r="W416" s="165"/>
      <c r="X416" s="165"/>
      <c r="Y416" s="165"/>
      <c r="AG416" t="s">
        <v>171</v>
      </c>
    </row>
    <row r="417" spans="1:60" ht="22.5" outlineLevel="1" x14ac:dyDescent="0.2">
      <c r="A417" s="181">
        <v>288</v>
      </c>
      <c r="B417" s="182" t="s">
        <v>751</v>
      </c>
      <c r="C417" s="190" t="s">
        <v>752</v>
      </c>
      <c r="D417" s="183" t="s">
        <v>198</v>
      </c>
      <c r="E417" s="184">
        <v>72</v>
      </c>
      <c r="F417" s="185"/>
      <c r="G417" s="186">
        <f t="shared" ref="G417:G422" si="112">ROUND(E417*F417,2)</f>
        <v>0</v>
      </c>
      <c r="H417" s="185"/>
      <c r="I417" s="186">
        <f t="shared" ref="I417:I422" si="113">ROUND(E417*H417,2)</f>
        <v>0</v>
      </c>
      <c r="J417" s="185"/>
      <c r="K417" s="186">
        <f t="shared" ref="K417:K422" si="114">ROUND(E417*J417,2)</f>
        <v>0</v>
      </c>
      <c r="L417" s="186">
        <v>21</v>
      </c>
      <c r="M417" s="186">
        <f t="shared" ref="M417:M422" si="115">G417*(1+L417/100)</f>
        <v>0</v>
      </c>
      <c r="N417" s="184">
        <v>4.7210000000000002E-2</v>
      </c>
      <c r="O417" s="184">
        <f t="shared" ref="O417:O422" si="116">ROUND(E417*N417,2)</f>
        <v>3.4</v>
      </c>
      <c r="P417" s="184">
        <v>0</v>
      </c>
      <c r="Q417" s="184">
        <f t="shared" ref="Q417:Q422" si="117">ROUND(E417*P417,2)</f>
        <v>0</v>
      </c>
      <c r="R417" s="186" t="s">
        <v>239</v>
      </c>
      <c r="S417" s="186" t="s">
        <v>176</v>
      </c>
      <c r="T417" s="187" t="s">
        <v>176</v>
      </c>
      <c r="U417" s="162">
        <v>0.40300000000000002</v>
      </c>
      <c r="V417" s="162">
        <f t="shared" ref="V417:V422" si="118">ROUND(E417*U417,2)</f>
        <v>29.02</v>
      </c>
      <c r="W417" s="162"/>
      <c r="X417" s="162" t="s">
        <v>177</v>
      </c>
      <c r="Y417" s="162" t="s">
        <v>178</v>
      </c>
      <c r="Z417" s="152"/>
      <c r="AA417" s="152"/>
      <c r="AB417" s="152"/>
      <c r="AC417" s="152"/>
      <c r="AD417" s="152"/>
      <c r="AE417" s="152"/>
      <c r="AF417" s="152"/>
      <c r="AG417" s="152" t="s">
        <v>406</v>
      </c>
      <c r="AH417" s="152"/>
      <c r="AI417" s="152"/>
      <c r="AJ417" s="152"/>
      <c r="AK417" s="152"/>
      <c r="AL417" s="152"/>
      <c r="AM417" s="152"/>
      <c r="AN417" s="152"/>
      <c r="AO417" s="152"/>
      <c r="AP417" s="152"/>
      <c r="AQ417" s="152"/>
      <c r="AR417" s="152"/>
      <c r="AS417" s="152"/>
      <c r="AT417" s="152"/>
      <c r="AU417" s="152"/>
      <c r="AV417" s="152"/>
      <c r="AW417" s="152"/>
      <c r="AX417" s="152"/>
      <c r="AY417" s="152"/>
      <c r="AZ417" s="152"/>
      <c r="BA417" s="152"/>
      <c r="BB417" s="152"/>
      <c r="BC417" s="152"/>
      <c r="BD417" s="152"/>
      <c r="BE417" s="152"/>
      <c r="BF417" s="152"/>
      <c r="BG417" s="152"/>
      <c r="BH417" s="152"/>
    </row>
    <row r="418" spans="1:60" ht="22.5" outlineLevel="1" x14ac:dyDescent="0.2">
      <c r="A418" s="181">
        <v>289</v>
      </c>
      <c r="B418" s="182" t="s">
        <v>753</v>
      </c>
      <c r="C418" s="190" t="s">
        <v>754</v>
      </c>
      <c r="D418" s="183" t="s">
        <v>217</v>
      </c>
      <c r="E418" s="184">
        <v>24</v>
      </c>
      <c r="F418" s="185"/>
      <c r="G418" s="186">
        <f t="shared" si="112"/>
        <v>0</v>
      </c>
      <c r="H418" s="185"/>
      <c r="I418" s="186">
        <f t="shared" si="113"/>
        <v>0</v>
      </c>
      <c r="J418" s="185"/>
      <c r="K418" s="186">
        <f t="shared" si="114"/>
        <v>0</v>
      </c>
      <c r="L418" s="186">
        <v>21</v>
      </c>
      <c r="M418" s="186">
        <f t="shared" si="115"/>
        <v>0</v>
      </c>
      <c r="N418" s="184">
        <v>2.2780000000000002E-2</v>
      </c>
      <c r="O418" s="184">
        <f t="shared" si="116"/>
        <v>0.55000000000000004</v>
      </c>
      <c r="P418" s="184">
        <v>0</v>
      </c>
      <c r="Q418" s="184">
        <f t="shared" si="117"/>
        <v>0</v>
      </c>
      <c r="R418" s="186" t="s">
        <v>239</v>
      </c>
      <c r="S418" s="186" t="s">
        <v>176</v>
      </c>
      <c r="T418" s="187" t="s">
        <v>176</v>
      </c>
      <c r="U418" s="162">
        <v>0.35</v>
      </c>
      <c r="V418" s="162">
        <f t="shared" si="118"/>
        <v>8.4</v>
      </c>
      <c r="W418" s="162"/>
      <c r="X418" s="162" t="s">
        <v>177</v>
      </c>
      <c r="Y418" s="162" t="s">
        <v>178</v>
      </c>
      <c r="Z418" s="152"/>
      <c r="AA418" s="152"/>
      <c r="AB418" s="152"/>
      <c r="AC418" s="152"/>
      <c r="AD418" s="152"/>
      <c r="AE418" s="152"/>
      <c r="AF418" s="152"/>
      <c r="AG418" s="152" t="s">
        <v>406</v>
      </c>
      <c r="AH418" s="152"/>
      <c r="AI418" s="152"/>
      <c r="AJ418" s="152"/>
      <c r="AK418" s="152"/>
      <c r="AL418" s="152"/>
      <c r="AM418" s="152"/>
      <c r="AN418" s="152"/>
      <c r="AO418" s="152"/>
      <c r="AP418" s="152"/>
      <c r="AQ418" s="152"/>
      <c r="AR418" s="152"/>
      <c r="AS418" s="152"/>
      <c r="AT418" s="152"/>
      <c r="AU418" s="152"/>
      <c r="AV418" s="152"/>
      <c r="AW418" s="152"/>
      <c r="AX418" s="152"/>
      <c r="AY418" s="152"/>
      <c r="AZ418" s="152"/>
      <c r="BA418" s="152"/>
      <c r="BB418" s="152"/>
      <c r="BC418" s="152"/>
      <c r="BD418" s="152"/>
      <c r="BE418" s="152"/>
      <c r="BF418" s="152"/>
      <c r="BG418" s="152"/>
      <c r="BH418" s="152"/>
    </row>
    <row r="419" spans="1:60" ht="22.5" outlineLevel="1" x14ac:dyDescent="0.2">
      <c r="A419" s="181">
        <v>290</v>
      </c>
      <c r="B419" s="182" t="s">
        <v>755</v>
      </c>
      <c r="C419" s="190" t="s">
        <v>756</v>
      </c>
      <c r="D419" s="183" t="s">
        <v>217</v>
      </c>
      <c r="E419" s="184">
        <v>6</v>
      </c>
      <c r="F419" s="185"/>
      <c r="G419" s="186">
        <f t="shared" si="112"/>
        <v>0</v>
      </c>
      <c r="H419" s="185"/>
      <c r="I419" s="186">
        <f t="shared" si="113"/>
        <v>0</v>
      </c>
      <c r="J419" s="185"/>
      <c r="K419" s="186">
        <f t="shared" si="114"/>
        <v>0</v>
      </c>
      <c r="L419" s="186">
        <v>21</v>
      </c>
      <c r="M419" s="186">
        <f t="shared" si="115"/>
        <v>0</v>
      </c>
      <c r="N419" s="184">
        <v>1.54E-2</v>
      </c>
      <c r="O419" s="184">
        <f t="shared" si="116"/>
        <v>0.09</v>
      </c>
      <c r="P419" s="184">
        <v>0</v>
      </c>
      <c r="Q419" s="184">
        <f t="shared" si="117"/>
        <v>0</v>
      </c>
      <c r="R419" s="186" t="s">
        <v>239</v>
      </c>
      <c r="S419" s="186" t="s">
        <v>176</v>
      </c>
      <c r="T419" s="187" t="s">
        <v>176</v>
      </c>
      <c r="U419" s="162">
        <v>0.35</v>
      </c>
      <c r="V419" s="162">
        <f t="shared" si="118"/>
        <v>2.1</v>
      </c>
      <c r="W419" s="162"/>
      <c r="X419" s="162" t="s">
        <v>177</v>
      </c>
      <c r="Y419" s="162" t="s">
        <v>178</v>
      </c>
      <c r="Z419" s="152"/>
      <c r="AA419" s="152"/>
      <c r="AB419" s="152"/>
      <c r="AC419" s="152"/>
      <c r="AD419" s="152"/>
      <c r="AE419" s="152"/>
      <c r="AF419" s="152"/>
      <c r="AG419" s="152" t="s">
        <v>406</v>
      </c>
      <c r="AH419" s="152"/>
      <c r="AI419" s="152"/>
      <c r="AJ419" s="152"/>
      <c r="AK419" s="152"/>
      <c r="AL419" s="152"/>
      <c r="AM419" s="152"/>
      <c r="AN419" s="152"/>
      <c r="AO419" s="152"/>
      <c r="AP419" s="152"/>
      <c r="AQ419" s="152"/>
      <c r="AR419" s="152"/>
      <c r="AS419" s="152"/>
      <c r="AT419" s="152"/>
      <c r="AU419" s="152"/>
      <c r="AV419" s="152"/>
      <c r="AW419" s="152"/>
      <c r="AX419" s="152"/>
      <c r="AY419" s="152"/>
      <c r="AZ419" s="152"/>
      <c r="BA419" s="152"/>
      <c r="BB419" s="152"/>
      <c r="BC419" s="152"/>
      <c r="BD419" s="152"/>
      <c r="BE419" s="152"/>
      <c r="BF419" s="152"/>
      <c r="BG419" s="152"/>
      <c r="BH419" s="152"/>
    </row>
    <row r="420" spans="1:60" outlineLevel="1" x14ac:dyDescent="0.2">
      <c r="A420" s="181">
        <v>291</v>
      </c>
      <c r="B420" s="182" t="s">
        <v>757</v>
      </c>
      <c r="C420" s="190" t="s">
        <v>758</v>
      </c>
      <c r="D420" s="183" t="s">
        <v>198</v>
      </c>
      <c r="E420" s="184">
        <v>80</v>
      </c>
      <c r="F420" s="185"/>
      <c r="G420" s="186">
        <f t="shared" si="112"/>
        <v>0</v>
      </c>
      <c r="H420" s="185"/>
      <c r="I420" s="186">
        <f t="shared" si="113"/>
        <v>0</v>
      </c>
      <c r="J420" s="185"/>
      <c r="K420" s="186">
        <f t="shared" si="114"/>
        <v>0</v>
      </c>
      <c r="L420" s="186">
        <v>21</v>
      </c>
      <c r="M420" s="186">
        <f t="shared" si="115"/>
        <v>0</v>
      </c>
      <c r="N420" s="184">
        <v>1.9000000000000001E-4</v>
      </c>
      <c r="O420" s="184">
        <f t="shared" si="116"/>
        <v>0.02</v>
      </c>
      <c r="P420" s="184">
        <v>0</v>
      </c>
      <c r="Q420" s="184">
        <f t="shared" si="117"/>
        <v>0</v>
      </c>
      <c r="R420" s="186" t="s">
        <v>239</v>
      </c>
      <c r="S420" s="186" t="s">
        <v>176</v>
      </c>
      <c r="T420" s="187" t="s">
        <v>176</v>
      </c>
      <c r="U420" s="162">
        <v>0.1</v>
      </c>
      <c r="V420" s="162">
        <f t="shared" si="118"/>
        <v>8</v>
      </c>
      <c r="W420" s="162"/>
      <c r="X420" s="162" t="s">
        <v>177</v>
      </c>
      <c r="Y420" s="162" t="s">
        <v>178</v>
      </c>
      <c r="Z420" s="152"/>
      <c r="AA420" s="152"/>
      <c r="AB420" s="152"/>
      <c r="AC420" s="152"/>
      <c r="AD420" s="152"/>
      <c r="AE420" s="152"/>
      <c r="AF420" s="152"/>
      <c r="AG420" s="152" t="s">
        <v>406</v>
      </c>
      <c r="AH420" s="152"/>
      <c r="AI420" s="152"/>
      <c r="AJ420" s="152"/>
      <c r="AK420" s="152"/>
      <c r="AL420" s="152"/>
      <c r="AM420" s="152"/>
      <c r="AN420" s="152"/>
      <c r="AO420" s="152"/>
      <c r="AP420" s="152"/>
      <c r="AQ420" s="152"/>
      <c r="AR420" s="152"/>
      <c r="AS420" s="152"/>
      <c r="AT420" s="152"/>
      <c r="AU420" s="152"/>
      <c r="AV420" s="152"/>
      <c r="AW420" s="152"/>
      <c r="AX420" s="152"/>
      <c r="AY420" s="152"/>
      <c r="AZ420" s="152"/>
      <c r="BA420" s="152"/>
      <c r="BB420" s="152"/>
      <c r="BC420" s="152"/>
      <c r="BD420" s="152"/>
      <c r="BE420" s="152"/>
      <c r="BF420" s="152"/>
      <c r="BG420" s="152"/>
      <c r="BH420" s="152"/>
    </row>
    <row r="421" spans="1:60" outlineLevel="1" x14ac:dyDescent="0.2">
      <c r="A421" s="181">
        <v>292</v>
      </c>
      <c r="B421" s="182" t="s">
        <v>759</v>
      </c>
      <c r="C421" s="190" t="s">
        <v>760</v>
      </c>
      <c r="D421" s="183" t="s">
        <v>198</v>
      </c>
      <c r="E421" s="184">
        <v>80</v>
      </c>
      <c r="F421" s="185"/>
      <c r="G421" s="186">
        <f t="shared" si="112"/>
        <v>0</v>
      </c>
      <c r="H421" s="185"/>
      <c r="I421" s="186">
        <f t="shared" si="113"/>
        <v>0</v>
      </c>
      <c r="J421" s="185"/>
      <c r="K421" s="186">
        <f t="shared" si="114"/>
        <v>0</v>
      </c>
      <c r="L421" s="186">
        <v>21</v>
      </c>
      <c r="M421" s="186">
        <f t="shared" si="115"/>
        <v>0</v>
      </c>
      <c r="N421" s="184">
        <v>1.8000000000000001E-4</v>
      </c>
      <c r="O421" s="184">
        <f t="shared" si="116"/>
        <v>0.01</v>
      </c>
      <c r="P421" s="184">
        <v>0</v>
      </c>
      <c r="Q421" s="184">
        <f t="shared" si="117"/>
        <v>0</v>
      </c>
      <c r="R421" s="186" t="s">
        <v>239</v>
      </c>
      <c r="S421" s="186" t="s">
        <v>176</v>
      </c>
      <c r="T421" s="187" t="s">
        <v>176</v>
      </c>
      <c r="U421" s="162">
        <v>0.1</v>
      </c>
      <c r="V421" s="162">
        <f t="shared" si="118"/>
        <v>8</v>
      </c>
      <c r="W421" s="162"/>
      <c r="X421" s="162" t="s">
        <v>177</v>
      </c>
      <c r="Y421" s="162" t="s">
        <v>178</v>
      </c>
      <c r="Z421" s="152"/>
      <c r="AA421" s="152"/>
      <c r="AB421" s="152"/>
      <c r="AC421" s="152"/>
      <c r="AD421" s="152"/>
      <c r="AE421" s="152"/>
      <c r="AF421" s="152"/>
      <c r="AG421" s="152" t="s">
        <v>406</v>
      </c>
      <c r="AH421" s="152"/>
      <c r="AI421" s="152"/>
      <c r="AJ421" s="152"/>
      <c r="AK421" s="152"/>
      <c r="AL421" s="152"/>
      <c r="AM421" s="152"/>
      <c r="AN421" s="152"/>
      <c r="AO421" s="152"/>
      <c r="AP421" s="152"/>
      <c r="AQ421" s="152"/>
      <c r="AR421" s="152"/>
      <c r="AS421" s="152"/>
      <c r="AT421" s="152"/>
      <c r="AU421" s="152"/>
      <c r="AV421" s="152"/>
      <c r="AW421" s="152"/>
      <c r="AX421" s="152"/>
      <c r="AY421" s="152"/>
      <c r="AZ421" s="152"/>
      <c r="BA421" s="152"/>
      <c r="BB421" s="152"/>
      <c r="BC421" s="152"/>
      <c r="BD421" s="152"/>
      <c r="BE421" s="152"/>
      <c r="BF421" s="152"/>
      <c r="BG421" s="152"/>
      <c r="BH421" s="152"/>
    </row>
    <row r="422" spans="1:60" outlineLevel="1" x14ac:dyDescent="0.2">
      <c r="A422" s="173">
        <v>293</v>
      </c>
      <c r="B422" s="174" t="s">
        <v>761</v>
      </c>
      <c r="C422" s="189" t="s">
        <v>762</v>
      </c>
      <c r="D422" s="175" t="s">
        <v>192</v>
      </c>
      <c r="E422" s="176">
        <v>4.2919999999999998</v>
      </c>
      <c r="F422" s="177"/>
      <c r="G422" s="178">
        <f t="shared" si="112"/>
        <v>0</v>
      </c>
      <c r="H422" s="177"/>
      <c r="I422" s="178">
        <f t="shared" si="113"/>
        <v>0</v>
      </c>
      <c r="J422" s="177"/>
      <c r="K422" s="178">
        <f t="shared" si="114"/>
        <v>0</v>
      </c>
      <c r="L422" s="178">
        <v>21</v>
      </c>
      <c r="M422" s="178">
        <f t="shared" si="115"/>
        <v>0</v>
      </c>
      <c r="N422" s="176">
        <v>0</v>
      </c>
      <c r="O422" s="176">
        <f t="shared" si="116"/>
        <v>0</v>
      </c>
      <c r="P422" s="176">
        <v>0</v>
      </c>
      <c r="Q422" s="176">
        <f t="shared" si="117"/>
        <v>0</v>
      </c>
      <c r="R422" s="178" t="s">
        <v>239</v>
      </c>
      <c r="S422" s="178" t="s">
        <v>176</v>
      </c>
      <c r="T422" s="179" t="s">
        <v>176</v>
      </c>
      <c r="U422" s="162">
        <v>2.3290000000000002</v>
      </c>
      <c r="V422" s="162">
        <f t="shared" si="118"/>
        <v>10</v>
      </c>
      <c r="W422" s="162"/>
      <c r="X422" s="162" t="s">
        <v>177</v>
      </c>
      <c r="Y422" s="162" t="s">
        <v>178</v>
      </c>
      <c r="Z422" s="152"/>
      <c r="AA422" s="152"/>
      <c r="AB422" s="152"/>
      <c r="AC422" s="152"/>
      <c r="AD422" s="152"/>
      <c r="AE422" s="152"/>
      <c r="AF422" s="152"/>
      <c r="AG422" s="152" t="s">
        <v>406</v>
      </c>
      <c r="AH422" s="152"/>
      <c r="AI422" s="152"/>
      <c r="AJ422" s="152"/>
      <c r="AK422" s="152"/>
      <c r="AL422" s="152"/>
      <c r="AM422" s="152"/>
      <c r="AN422" s="152"/>
      <c r="AO422" s="152"/>
      <c r="AP422" s="152"/>
      <c r="AQ422" s="152"/>
      <c r="AR422" s="152"/>
      <c r="AS422" s="152"/>
      <c r="AT422" s="152"/>
      <c r="AU422" s="152"/>
      <c r="AV422" s="152"/>
      <c r="AW422" s="152"/>
      <c r="AX422" s="152"/>
      <c r="AY422" s="152"/>
      <c r="AZ422" s="152"/>
      <c r="BA422" s="152"/>
      <c r="BB422" s="152"/>
      <c r="BC422" s="152"/>
      <c r="BD422" s="152"/>
      <c r="BE422" s="152"/>
      <c r="BF422" s="152"/>
      <c r="BG422" s="152"/>
      <c r="BH422" s="152"/>
    </row>
    <row r="423" spans="1:60" outlineLevel="2" x14ac:dyDescent="0.2">
      <c r="A423" s="159"/>
      <c r="B423" s="160"/>
      <c r="C423" s="251" t="s">
        <v>252</v>
      </c>
      <c r="D423" s="252"/>
      <c r="E423" s="252"/>
      <c r="F423" s="252"/>
      <c r="G423" s="252"/>
      <c r="H423" s="162"/>
      <c r="I423" s="162"/>
      <c r="J423" s="162"/>
      <c r="K423" s="162"/>
      <c r="L423" s="162"/>
      <c r="M423" s="162"/>
      <c r="N423" s="161"/>
      <c r="O423" s="161"/>
      <c r="P423" s="161"/>
      <c r="Q423" s="161"/>
      <c r="R423" s="162"/>
      <c r="S423" s="162"/>
      <c r="T423" s="162"/>
      <c r="U423" s="162"/>
      <c r="V423" s="162"/>
      <c r="W423" s="162"/>
      <c r="X423" s="162"/>
      <c r="Y423" s="162"/>
      <c r="Z423" s="152"/>
      <c r="AA423" s="152"/>
      <c r="AB423" s="152"/>
      <c r="AC423" s="152"/>
      <c r="AD423" s="152"/>
      <c r="AE423" s="152"/>
      <c r="AF423" s="152"/>
      <c r="AG423" s="152" t="s">
        <v>181</v>
      </c>
      <c r="AH423" s="152"/>
      <c r="AI423" s="152"/>
      <c r="AJ423" s="152"/>
      <c r="AK423" s="152"/>
      <c r="AL423" s="152"/>
      <c r="AM423" s="152"/>
      <c r="AN423" s="152"/>
      <c r="AO423" s="152"/>
      <c r="AP423" s="152"/>
      <c r="AQ423" s="152"/>
      <c r="AR423" s="152"/>
      <c r="AS423" s="152"/>
      <c r="AT423" s="152"/>
      <c r="AU423" s="152"/>
      <c r="AV423" s="152"/>
      <c r="AW423" s="152"/>
      <c r="AX423" s="152"/>
      <c r="AY423" s="152"/>
      <c r="AZ423" s="152"/>
      <c r="BA423" s="152"/>
      <c r="BB423" s="152"/>
      <c r="BC423" s="152"/>
      <c r="BD423" s="152"/>
      <c r="BE423" s="152"/>
      <c r="BF423" s="152"/>
      <c r="BG423" s="152"/>
      <c r="BH423" s="152"/>
    </row>
    <row r="424" spans="1:60" x14ac:dyDescent="0.2">
      <c r="A424" s="166" t="s">
        <v>170</v>
      </c>
      <c r="B424" s="167" t="s">
        <v>123</v>
      </c>
      <c r="C424" s="188" t="s">
        <v>124</v>
      </c>
      <c r="D424" s="168"/>
      <c r="E424" s="169"/>
      <c r="F424" s="170"/>
      <c r="G424" s="170">
        <f>SUMIF(AG425:AG428,"&lt;&gt;NOR",G425:G428)</f>
        <v>0</v>
      </c>
      <c r="H424" s="170"/>
      <c r="I424" s="170">
        <f>SUM(I425:I428)</f>
        <v>0</v>
      </c>
      <c r="J424" s="170"/>
      <c r="K424" s="170">
        <f>SUM(K425:K428)</f>
        <v>0</v>
      </c>
      <c r="L424" s="170"/>
      <c r="M424" s="170">
        <f>SUM(M425:M428)</f>
        <v>0</v>
      </c>
      <c r="N424" s="169"/>
      <c r="O424" s="169">
        <f>SUM(O425:O428)</f>
        <v>0.08</v>
      </c>
      <c r="P424" s="169"/>
      <c r="Q424" s="169">
        <f>SUM(Q425:Q428)</f>
        <v>0</v>
      </c>
      <c r="R424" s="170"/>
      <c r="S424" s="170"/>
      <c r="T424" s="171"/>
      <c r="U424" s="165"/>
      <c r="V424" s="165">
        <f>SUM(V425:V428)</f>
        <v>9.1199999999999992</v>
      </c>
      <c r="W424" s="165"/>
      <c r="X424" s="165"/>
      <c r="Y424" s="165"/>
      <c r="AG424" t="s">
        <v>171</v>
      </c>
    </row>
    <row r="425" spans="1:60" ht="22.5" outlineLevel="1" x14ac:dyDescent="0.2">
      <c r="A425" s="181">
        <v>294</v>
      </c>
      <c r="B425" s="182" t="s">
        <v>367</v>
      </c>
      <c r="C425" s="190" t="s">
        <v>368</v>
      </c>
      <c r="D425" s="183" t="s">
        <v>272</v>
      </c>
      <c r="E425" s="184">
        <v>4</v>
      </c>
      <c r="F425" s="185"/>
      <c r="G425" s="186">
        <f>ROUND(E425*F425,2)</f>
        <v>0</v>
      </c>
      <c r="H425" s="185"/>
      <c r="I425" s="186">
        <f>ROUND(E425*H425,2)</f>
        <v>0</v>
      </c>
      <c r="J425" s="185"/>
      <c r="K425" s="186">
        <f>ROUND(E425*J425,2)</f>
        <v>0</v>
      </c>
      <c r="L425" s="186">
        <v>21</v>
      </c>
      <c r="M425" s="186">
        <f>G425*(1+L425/100)</f>
        <v>0</v>
      </c>
      <c r="N425" s="184">
        <v>0</v>
      </c>
      <c r="O425" s="184">
        <f>ROUND(E425*N425,2)</f>
        <v>0</v>
      </c>
      <c r="P425" s="184">
        <v>0</v>
      </c>
      <c r="Q425" s="184">
        <f>ROUND(E425*P425,2)</f>
        <v>0</v>
      </c>
      <c r="R425" s="186" t="s">
        <v>369</v>
      </c>
      <c r="S425" s="186" t="s">
        <v>176</v>
      </c>
      <c r="T425" s="187" t="s">
        <v>176</v>
      </c>
      <c r="U425" s="162">
        <v>1.45</v>
      </c>
      <c r="V425" s="162">
        <f>ROUND(E425*U425,2)</f>
        <v>5.8</v>
      </c>
      <c r="W425" s="162"/>
      <c r="X425" s="162" t="s">
        <v>177</v>
      </c>
      <c r="Y425" s="162" t="s">
        <v>178</v>
      </c>
      <c r="Z425" s="152"/>
      <c r="AA425" s="152"/>
      <c r="AB425" s="152"/>
      <c r="AC425" s="152"/>
      <c r="AD425" s="152"/>
      <c r="AE425" s="152"/>
      <c r="AF425" s="152"/>
      <c r="AG425" s="152" t="s">
        <v>406</v>
      </c>
      <c r="AH425" s="152"/>
      <c r="AI425" s="152"/>
      <c r="AJ425" s="152"/>
      <c r="AK425" s="152"/>
      <c r="AL425" s="152"/>
      <c r="AM425" s="152"/>
      <c r="AN425" s="152"/>
      <c r="AO425" s="152"/>
      <c r="AP425" s="152"/>
      <c r="AQ425" s="152"/>
      <c r="AR425" s="152"/>
      <c r="AS425" s="152"/>
      <c r="AT425" s="152"/>
      <c r="AU425" s="152"/>
      <c r="AV425" s="152"/>
      <c r="AW425" s="152"/>
      <c r="AX425" s="152"/>
      <c r="AY425" s="152"/>
      <c r="AZ425" s="152"/>
      <c r="BA425" s="152"/>
      <c r="BB425" s="152"/>
      <c r="BC425" s="152"/>
      <c r="BD425" s="152"/>
      <c r="BE425" s="152"/>
      <c r="BF425" s="152"/>
      <c r="BG425" s="152"/>
      <c r="BH425" s="152"/>
    </row>
    <row r="426" spans="1:60" outlineLevel="1" x14ac:dyDescent="0.2">
      <c r="A426" s="181">
        <v>295</v>
      </c>
      <c r="B426" s="182" t="s">
        <v>763</v>
      </c>
      <c r="C426" s="190" t="s">
        <v>764</v>
      </c>
      <c r="D426" s="183" t="s">
        <v>198</v>
      </c>
      <c r="E426" s="184">
        <v>7</v>
      </c>
      <c r="F426" s="185"/>
      <c r="G426" s="186">
        <f>ROUND(E426*F426,2)</f>
        <v>0</v>
      </c>
      <c r="H426" s="185"/>
      <c r="I426" s="186">
        <f>ROUND(E426*H426,2)</f>
        <v>0</v>
      </c>
      <c r="J426" s="185"/>
      <c r="K426" s="186">
        <f>ROUND(E426*J426,2)</f>
        <v>0</v>
      </c>
      <c r="L426" s="186">
        <v>21</v>
      </c>
      <c r="M426" s="186">
        <f>G426*(1+L426/100)</f>
        <v>0</v>
      </c>
      <c r="N426" s="184">
        <v>2.7999999999999998E-4</v>
      </c>
      <c r="O426" s="184">
        <f>ROUND(E426*N426,2)</f>
        <v>0</v>
      </c>
      <c r="P426" s="184">
        <v>0</v>
      </c>
      <c r="Q426" s="184">
        <f>ROUND(E426*P426,2)</f>
        <v>0</v>
      </c>
      <c r="R426" s="186"/>
      <c r="S426" s="186" t="s">
        <v>262</v>
      </c>
      <c r="T426" s="187" t="s">
        <v>263</v>
      </c>
      <c r="U426" s="162">
        <v>0.47399999999999998</v>
      </c>
      <c r="V426" s="162">
        <f>ROUND(E426*U426,2)</f>
        <v>3.32</v>
      </c>
      <c r="W426" s="162"/>
      <c r="X426" s="162" t="s">
        <v>177</v>
      </c>
      <c r="Y426" s="162" t="s">
        <v>308</v>
      </c>
      <c r="Z426" s="152"/>
      <c r="AA426" s="152"/>
      <c r="AB426" s="152"/>
      <c r="AC426" s="152"/>
      <c r="AD426" s="152"/>
      <c r="AE426" s="152"/>
      <c r="AF426" s="152"/>
      <c r="AG426" s="152" t="s">
        <v>406</v>
      </c>
      <c r="AH426" s="152"/>
      <c r="AI426" s="152"/>
      <c r="AJ426" s="152"/>
      <c r="AK426" s="152"/>
      <c r="AL426" s="152"/>
      <c r="AM426" s="152"/>
      <c r="AN426" s="152"/>
      <c r="AO426" s="152"/>
      <c r="AP426" s="152"/>
      <c r="AQ426" s="152"/>
      <c r="AR426" s="152"/>
      <c r="AS426" s="152"/>
      <c r="AT426" s="152"/>
      <c r="AU426" s="152"/>
      <c r="AV426" s="152"/>
      <c r="AW426" s="152"/>
      <c r="AX426" s="152"/>
      <c r="AY426" s="152"/>
      <c r="AZ426" s="152"/>
      <c r="BA426" s="152"/>
      <c r="BB426" s="152"/>
      <c r="BC426" s="152"/>
      <c r="BD426" s="152"/>
      <c r="BE426" s="152"/>
      <c r="BF426" s="152"/>
      <c r="BG426" s="152"/>
      <c r="BH426" s="152"/>
    </row>
    <row r="427" spans="1:60" ht="22.5" outlineLevel="1" x14ac:dyDescent="0.2">
      <c r="A427" s="181">
        <v>296</v>
      </c>
      <c r="B427" s="182" t="s">
        <v>765</v>
      </c>
      <c r="C427" s="190" t="s">
        <v>766</v>
      </c>
      <c r="D427" s="183" t="s">
        <v>272</v>
      </c>
      <c r="E427" s="184">
        <v>4</v>
      </c>
      <c r="F427" s="185"/>
      <c r="G427" s="186">
        <f>ROUND(E427*F427,2)</f>
        <v>0</v>
      </c>
      <c r="H427" s="185"/>
      <c r="I427" s="186">
        <f>ROUND(E427*H427,2)</f>
        <v>0</v>
      </c>
      <c r="J427" s="185"/>
      <c r="K427" s="186">
        <f>ROUND(E427*J427,2)</f>
        <v>0</v>
      </c>
      <c r="L427" s="186">
        <v>21</v>
      </c>
      <c r="M427" s="186">
        <f>G427*(1+L427/100)</f>
        <v>0</v>
      </c>
      <c r="N427" s="184">
        <v>7.5000000000000002E-4</v>
      </c>
      <c r="O427" s="184">
        <f>ROUND(E427*N427,2)</f>
        <v>0</v>
      </c>
      <c r="P427" s="184">
        <v>0</v>
      </c>
      <c r="Q427" s="184">
        <f>ROUND(E427*P427,2)</f>
        <v>0</v>
      </c>
      <c r="R427" s="186" t="s">
        <v>299</v>
      </c>
      <c r="S427" s="186" t="s">
        <v>176</v>
      </c>
      <c r="T427" s="187" t="s">
        <v>176</v>
      </c>
      <c r="U427" s="162">
        <v>0</v>
      </c>
      <c r="V427" s="162">
        <f>ROUND(E427*U427,2)</f>
        <v>0</v>
      </c>
      <c r="W427" s="162"/>
      <c r="X427" s="162" t="s">
        <v>264</v>
      </c>
      <c r="Y427" s="162" t="s">
        <v>178</v>
      </c>
      <c r="Z427" s="152"/>
      <c r="AA427" s="152"/>
      <c r="AB427" s="152"/>
      <c r="AC427" s="152"/>
      <c r="AD427" s="152"/>
      <c r="AE427" s="152"/>
      <c r="AF427" s="152"/>
      <c r="AG427" s="152" t="s">
        <v>387</v>
      </c>
      <c r="AH427" s="152"/>
      <c r="AI427" s="152"/>
      <c r="AJ427" s="152"/>
      <c r="AK427" s="152"/>
      <c r="AL427" s="152"/>
      <c r="AM427" s="152"/>
      <c r="AN427" s="152"/>
      <c r="AO427" s="152"/>
      <c r="AP427" s="152"/>
      <c r="AQ427" s="152"/>
      <c r="AR427" s="152"/>
      <c r="AS427" s="152"/>
      <c r="AT427" s="152"/>
      <c r="AU427" s="152"/>
      <c r="AV427" s="152"/>
      <c r="AW427" s="152"/>
      <c r="AX427" s="152"/>
      <c r="AY427" s="152"/>
      <c r="AZ427" s="152"/>
      <c r="BA427" s="152"/>
      <c r="BB427" s="152"/>
      <c r="BC427" s="152"/>
      <c r="BD427" s="152"/>
      <c r="BE427" s="152"/>
      <c r="BF427" s="152"/>
      <c r="BG427" s="152"/>
      <c r="BH427" s="152"/>
    </row>
    <row r="428" spans="1:60" ht="22.5" outlineLevel="1" x14ac:dyDescent="0.2">
      <c r="A428" s="181">
        <v>297</v>
      </c>
      <c r="B428" s="182" t="s">
        <v>767</v>
      </c>
      <c r="C428" s="190" t="s">
        <v>768</v>
      </c>
      <c r="D428" s="183" t="s">
        <v>272</v>
      </c>
      <c r="E428" s="184">
        <v>4</v>
      </c>
      <c r="F428" s="185"/>
      <c r="G428" s="186">
        <f>ROUND(E428*F428,2)</f>
        <v>0</v>
      </c>
      <c r="H428" s="185"/>
      <c r="I428" s="186">
        <f>ROUND(E428*H428,2)</f>
        <v>0</v>
      </c>
      <c r="J428" s="185"/>
      <c r="K428" s="186">
        <f>ROUND(E428*J428,2)</f>
        <v>0</v>
      </c>
      <c r="L428" s="186">
        <v>21</v>
      </c>
      <c r="M428" s="186">
        <f>G428*(1+L428/100)</f>
        <v>0</v>
      </c>
      <c r="N428" s="184">
        <v>1.9E-2</v>
      </c>
      <c r="O428" s="184">
        <f>ROUND(E428*N428,2)</f>
        <v>0.08</v>
      </c>
      <c r="P428" s="184">
        <v>0</v>
      </c>
      <c r="Q428" s="184">
        <f>ROUND(E428*P428,2)</f>
        <v>0</v>
      </c>
      <c r="R428" s="186" t="s">
        <v>299</v>
      </c>
      <c r="S428" s="186" t="s">
        <v>176</v>
      </c>
      <c r="T428" s="187" t="s">
        <v>176</v>
      </c>
      <c r="U428" s="162">
        <v>0</v>
      </c>
      <c r="V428" s="162">
        <f>ROUND(E428*U428,2)</f>
        <v>0</v>
      </c>
      <c r="W428" s="162"/>
      <c r="X428" s="162" t="s">
        <v>264</v>
      </c>
      <c r="Y428" s="162" t="s">
        <v>178</v>
      </c>
      <c r="Z428" s="152"/>
      <c r="AA428" s="152"/>
      <c r="AB428" s="152"/>
      <c r="AC428" s="152"/>
      <c r="AD428" s="152"/>
      <c r="AE428" s="152"/>
      <c r="AF428" s="152"/>
      <c r="AG428" s="152" t="s">
        <v>387</v>
      </c>
      <c r="AH428" s="152"/>
      <c r="AI428" s="152"/>
      <c r="AJ428" s="152"/>
      <c r="AK428" s="152"/>
      <c r="AL428" s="152"/>
      <c r="AM428" s="152"/>
      <c r="AN428" s="152"/>
      <c r="AO428" s="152"/>
      <c r="AP428" s="152"/>
      <c r="AQ428" s="152"/>
      <c r="AR428" s="152"/>
      <c r="AS428" s="152"/>
      <c r="AT428" s="152"/>
      <c r="AU428" s="152"/>
      <c r="AV428" s="152"/>
      <c r="AW428" s="152"/>
      <c r="AX428" s="152"/>
      <c r="AY428" s="152"/>
      <c r="AZ428" s="152"/>
      <c r="BA428" s="152"/>
      <c r="BB428" s="152"/>
      <c r="BC428" s="152"/>
      <c r="BD428" s="152"/>
      <c r="BE428" s="152"/>
      <c r="BF428" s="152"/>
      <c r="BG428" s="152"/>
      <c r="BH428" s="152"/>
    </row>
    <row r="429" spans="1:60" x14ac:dyDescent="0.2">
      <c r="A429" s="166" t="s">
        <v>170</v>
      </c>
      <c r="B429" s="167" t="s">
        <v>125</v>
      </c>
      <c r="C429" s="188" t="s">
        <v>126</v>
      </c>
      <c r="D429" s="168"/>
      <c r="E429" s="169"/>
      <c r="F429" s="170"/>
      <c r="G429" s="170">
        <f>SUMIF(AG430:AG434,"&lt;&gt;NOR",G430:G434)</f>
        <v>0</v>
      </c>
      <c r="H429" s="170"/>
      <c r="I429" s="170">
        <f>SUM(I430:I434)</f>
        <v>0</v>
      </c>
      <c r="J429" s="170"/>
      <c r="K429" s="170">
        <f>SUM(K430:K434)</f>
        <v>0</v>
      </c>
      <c r="L429" s="170"/>
      <c r="M429" s="170">
        <f>SUM(M430:M434)</f>
        <v>0</v>
      </c>
      <c r="N429" s="169"/>
      <c r="O429" s="169">
        <f>SUM(O430:O434)</f>
        <v>0.05</v>
      </c>
      <c r="P429" s="169"/>
      <c r="Q429" s="169">
        <f>SUM(Q430:Q434)</f>
        <v>0</v>
      </c>
      <c r="R429" s="170"/>
      <c r="S429" s="170"/>
      <c r="T429" s="171"/>
      <c r="U429" s="165"/>
      <c r="V429" s="165">
        <f>SUM(V430:V434)</f>
        <v>17.649999999999999</v>
      </c>
      <c r="W429" s="165"/>
      <c r="X429" s="165"/>
      <c r="Y429" s="165"/>
      <c r="AG429" t="s">
        <v>171</v>
      </c>
    </row>
    <row r="430" spans="1:60" ht="22.5" outlineLevel="1" x14ac:dyDescent="0.2">
      <c r="A430" s="181">
        <v>298</v>
      </c>
      <c r="B430" s="182" t="s">
        <v>769</v>
      </c>
      <c r="C430" s="190" t="s">
        <v>770</v>
      </c>
      <c r="D430" s="183" t="s">
        <v>272</v>
      </c>
      <c r="E430" s="184">
        <v>5</v>
      </c>
      <c r="F430" s="185"/>
      <c r="G430" s="186">
        <f>ROUND(E430*F430,2)</f>
        <v>0</v>
      </c>
      <c r="H430" s="185"/>
      <c r="I430" s="186">
        <f>ROUND(E430*H430,2)</f>
        <v>0</v>
      </c>
      <c r="J430" s="185"/>
      <c r="K430" s="186">
        <f>ROUND(E430*J430,2)</f>
        <v>0</v>
      </c>
      <c r="L430" s="186">
        <v>21</v>
      </c>
      <c r="M430" s="186">
        <f>G430*(1+L430/100)</f>
        <v>0</v>
      </c>
      <c r="N430" s="184">
        <v>8.9999999999999998E-4</v>
      </c>
      <c r="O430" s="184">
        <f>ROUND(E430*N430,2)</f>
        <v>0</v>
      </c>
      <c r="P430" s="184">
        <v>0</v>
      </c>
      <c r="Q430" s="184">
        <f>ROUND(E430*P430,2)</f>
        <v>0</v>
      </c>
      <c r="R430" s="186" t="s">
        <v>369</v>
      </c>
      <c r="S430" s="186" t="s">
        <v>176</v>
      </c>
      <c r="T430" s="187" t="s">
        <v>176</v>
      </c>
      <c r="U430" s="162">
        <v>2.29</v>
      </c>
      <c r="V430" s="162">
        <f>ROUND(E430*U430,2)</f>
        <v>11.45</v>
      </c>
      <c r="W430" s="162"/>
      <c r="X430" s="162" t="s">
        <v>177</v>
      </c>
      <c r="Y430" s="162" t="s">
        <v>339</v>
      </c>
      <c r="Z430" s="152"/>
      <c r="AA430" s="152"/>
      <c r="AB430" s="152"/>
      <c r="AC430" s="152"/>
      <c r="AD430" s="152"/>
      <c r="AE430" s="152"/>
      <c r="AF430" s="152"/>
      <c r="AG430" s="152" t="s">
        <v>406</v>
      </c>
      <c r="AH430" s="152"/>
      <c r="AI430" s="152"/>
      <c r="AJ430" s="152"/>
      <c r="AK430" s="152"/>
      <c r="AL430" s="152"/>
      <c r="AM430" s="152"/>
      <c r="AN430" s="152"/>
      <c r="AO430" s="152"/>
      <c r="AP430" s="152"/>
      <c r="AQ430" s="152"/>
      <c r="AR430" s="152"/>
      <c r="AS430" s="152"/>
      <c r="AT430" s="152"/>
      <c r="AU430" s="152"/>
      <c r="AV430" s="152"/>
      <c r="AW430" s="152"/>
      <c r="AX430" s="152"/>
      <c r="AY430" s="152"/>
      <c r="AZ430" s="152"/>
      <c r="BA430" s="152"/>
      <c r="BB430" s="152"/>
      <c r="BC430" s="152"/>
      <c r="BD430" s="152"/>
      <c r="BE430" s="152"/>
      <c r="BF430" s="152"/>
      <c r="BG430" s="152"/>
      <c r="BH430" s="152"/>
    </row>
    <row r="431" spans="1:60" outlineLevel="1" x14ac:dyDescent="0.2">
      <c r="A431" s="181">
        <v>299</v>
      </c>
      <c r="B431" s="182" t="s">
        <v>771</v>
      </c>
      <c r="C431" s="190" t="s">
        <v>772</v>
      </c>
      <c r="D431" s="183" t="s">
        <v>272</v>
      </c>
      <c r="E431" s="184">
        <v>2</v>
      </c>
      <c r="F431" s="185"/>
      <c r="G431" s="186">
        <f>ROUND(E431*F431,2)</f>
        <v>0</v>
      </c>
      <c r="H431" s="185"/>
      <c r="I431" s="186">
        <f>ROUND(E431*H431,2)</f>
        <v>0</v>
      </c>
      <c r="J431" s="185"/>
      <c r="K431" s="186">
        <f>ROUND(E431*J431,2)</f>
        <v>0</v>
      </c>
      <c r="L431" s="186">
        <v>21</v>
      </c>
      <c r="M431" s="186">
        <f>G431*(1+L431/100)</f>
        <v>0</v>
      </c>
      <c r="N431" s="184">
        <v>1.6800000000000001E-3</v>
      </c>
      <c r="O431" s="184">
        <f>ROUND(E431*N431,2)</f>
        <v>0</v>
      </c>
      <c r="P431" s="184">
        <v>0</v>
      </c>
      <c r="Q431" s="184">
        <f>ROUND(E431*P431,2)</f>
        <v>0</v>
      </c>
      <c r="R431" s="186" t="s">
        <v>369</v>
      </c>
      <c r="S431" s="186" t="s">
        <v>176</v>
      </c>
      <c r="T431" s="187" t="s">
        <v>176</v>
      </c>
      <c r="U431" s="162">
        <v>3.1</v>
      </c>
      <c r="V431" s="162">
        <f>ROUND(E431*U431,2)</f>
        <v>6.2</v>
      </c>
      <c r="W431" s="162"/>
      <c r="X431" s="162" t="s">
        <v>177</v>
      </c>
      <c r="Y431" s="162" t="s">
        <v>178</v>
      </c>
      <c r="Z431" s="152"/>
      <c r="AA431" s="152"/>
      <c r="AB431" s="152"/>
      <c r="AC431" s="152"/>
      <c r="AD431" s="152"/>
      <c r="AE431" s="152"/>
      <c r="AF431" s="152"/>
      <c r="AG431" s="152" t="s">
        <v>406</v>
      </c>
      <c r="AH431" s="152"/>
      <c r="AI431" s="152"/>
      <c r="AJ431" s="152"/>
      <c r="AK431" s="152"/>
      <c r="AL431" s="152"/>
      <c r="AM431" s="152"/>
      <c r="AN431" s="152"/>
      <c r="AO431" s="152"/>
      <c r="AP431" s="152"/>
      <c r="AQ431" s="152"/>
      <c r="AR431" s="152"/>
      <c r="AS431" s="152"/>
      <c r="AT431" s="152"/>
      <c r="AU431" s="152"/>
      <c r="AV431" s="152"/>
      <c r="AW431" s="152"/>
      <c r="AX431" s="152"/>
      <c r="AY431" s="152"/>
      <c r="AZ431" s="152"/>
      <c r="BA431" s="152"/>
      <c r="BB431" s="152"/>
      <c r="BC431" s="152"/>
      <c r="BD431" s="152"/>
      <c r="BE431" s="152"/>
      <c r="BF431" s="152"/>
      <c r="BG431" s="152"/>
      <c r="BH431" s="152"/>
    </row>
    <row r="432" spans="1:60" outlineLevel="1" x14ac:dyDescent="0.2">
      <c r="A432" s="181">
        <v>300</v>
      </c>
      <c r="B432" s="182" t="s">
        <v>773</v>
      </c>
      <c r="C432" s="190" t="s">
        <v>774</v>
      </c>
      <c r="D432" s="183" t="s">
        <v>336</v>
      </c>
      <c r="E432" s="184">
        <v>2</v>
      </c>
      <c r="F432" s="185"/>
      <c r="G432" s="186">
        <f>ROUND(E432*F432,2)</f>
        <v>0</v>
      </c>
      <c r="H432" s="185"/>
      <c r="I432" s="186">
        <f>ROUND(E432*H432,2)</f>
        <v>0</v>
      </c>
      <c r="J432" s="185"/>
      <c r="K432" s="186">
        <f>ROUND(E432*J432,2)</f>
        <v>0</v>
      </c>
      <c r="L432" s="186">
        <v>21</v>
      </c>
      <c r="M432" s="186">
        <f>G432*(1+L432/100)</f>
        <v>0</v>
      </c>
      <c r="N432" s="184">
        <v>0</v>
      </c>
      <c r="O432" s="184">
        <f>ROUND(E432*N432,2)</f>
        <v>0</v>
      </c>
      <c r="P432" s="184">
        <v>0</v>
      </c>
      <c r="Q432" s="184">
        <f>ROUND(E432*P432,2)</f>
        <v>0</v>
      </c>
      <c r="R432" s="186"/>
      <c r="S432" s="186" t="s">
        <v>262</v>
      </c>
      <c r="T432" s="187" t="s">
        <v>263</v>
      </c>
      <c r="U432" s="162">
        <v>0</v>
      </c>
      <c r="V432" s="162">
        <f>ROUND(E432*U432,2)</f>
        <v>0</v>
      </c>
      <c r="W432" s="162"/>
      <c r="X432" s="162" t="s">
        <v>264</v>
      </c>
      <c r="Y432" s="162" t="s">
        <v>178</v>
      </c>
      <c r="Z432" s="152"/>
      <c r="AA432" s="152"/>
      <c r="AB432" s="152"/>
      <c r="AC432" s="152"/>
      <c r="AD432" s="152"/>
      <c r="AE432" s="152"/>
      <c r="AF432" s="152"/>
      <c r="AG432" s="152" t="s">
        <v>387</v>
      </c>
      <c r="AH432" s="152"/>
      <c r="AI432" s="152"/>
      <c r="AJ432" s="152"/>
      <c r="AK432" s="152"/>
      <c r="AL432" s="152"/>
      <c r="AM432" s="152"/>
      <c r="AN432" s="152"/>
      <c r="AO432" s="152"/>
      <c r="AP432" s="152"/>
      <c r="AQ432" s="152"/>
      <c r="AR432" s="152"/>
      <c r="AS432" s="152"/>
      <c r="AT432" s="152"/>
      <c r="AU432" s="152"/>
      <c r="AV432" s="152"/>
      <c r="AW432" s="152"/>
      <c r="AX432" s="152"/>
      <c r="AY432" s="152"/>
      <c r="AZ432" s="152"/>
      <c r="BA432" s="152"/>
      <c r="BB432" s="152"/>
      <c r="BC432" s="152"/>
      <c r="BD432" s="152"/>
      <c r="BE432" s="152"/>
      <c r="BF432" s="152"/>
      <c r="BG432" s="152"/>
      <c r="BH432" s="152"/>
    </row>
    <row r="433" spans="1:60" outlineLevel="1" x14ac:dyDescent="0.2">
      <c r="A433" s="181">
        <v>301</v>
      </c>
      <c r="B433" s="182" t="s">
        <v>775</v>
      </c>
      <c r="C433" s="190" t="s">
        <v>776</v>
      </c>
      <c r="D433" s="183" t="s">
        <v>272</v>
      </c>
      <c r="E433" s="184">
        <v>2</v>
      </c>
      <c r="F433" s="185"/>
      <c r="G433" s="186">
        <f>ROUND(E433*F433,2)</f>
        <v>0</v>
      </c>
      <c r="H433" s="185"/>
      <c r="I433" s="186">
        <f>ROUND(E433*H433,2)</f>
        <v>0</v>
      </c>
      <c r="J433" s="185"/>
      <c r="K433" s="186">
        <f>ROUND(E433*J433,2)</f>
        <v>0</v>
      </c>
      <c r="L433" s="186">
        <v>21</v>
      </c>
      <c r="M433" s="186">
        <f>G433*(1+L433/100)</f>
        <v>0</v>
      </c>
      <c r="N433" s="184">
        <v>2.5000000000000001E-2</v>
      </c>
      <c r="O433" s="184">
        <f>ROUND(E433*N433,2)</f>
        <v>0.05</v>
      </c>
      <c r="P433" s="184">
        <v>0</v>
      </c>
      <c r="Q433" s="184">
        <f>ROUND(E433*P433,2)</f>
        <v>0</v>
      </c>
      <c r="R433" s="186"/>
      <c r="S433" s="186" t="s">
        <v>262</v>
      </c>
      <c r="T433" s="187" t="s">
        <v>176</v>
      </c>
      <c r="U433" s="162">
        <v>0</v>
      </c>
      <c r="V433" s="162">
        <f>ROUND(E433*U433,2)</f>
        <v>0</v>
      </c>
      <c r="W433" s="162"/>
      <c r="X433" s="162" t="s">
        <v>264</v>
      </c>
      <c r="Y433" s="162" t="s">
        <v>178</v>
      </c>
      <c r="Z433" s="152"/>
      <c r="AA433" s="152"/>
      <c r="AB433" s="152"/>
      <c r="AC433" s="152"/>
      <c r="AD433" s="152"/>
      <c r="AE433" s="152"/>
      <c r="AF433" s="152"/>
      <c r="AG433" s="152" t="s">
        <v>387</v>
      </c>
      <c r="AH433" s="152"/>
      <c r="AI433" s="152"/>
      <c r="AJ433" s="152"/>
      <c r="AK433" s="152"/>
      <c r="AL433" s="152"/>
      <c r="AM433" s="152"/>
      <c r="AN433" s="152"/>
      <c r="AO433" s="152"/>
      <c r="AP433" s="152"/>
      <c r="AQ433" s="152"/>
      <c r="AR433" s="152"/>
      <c r="AS433" s="152"/>
      <c r="AT433" s="152"/>
      <c r="AU433" s="152"/>
      <c r="AV433" s="152"/>
      <c r="AW433" s="152"/>
      <c r="AX433" s="152"/>
      <c r="AY433" s="152"/>
      <c r="AZ433" s="152"/>
      <c r="BA433" s="152"/>
      <c r="BB433" s="152"/>
      <c r="BC433" s="152"/>
      <c r="BD433" s="152"/>
      <c r="BE433" s="152"/>
      <c r="BF433" s="152"/>
      <c r="BG433" s="152"/>
      <c r="BH433" s="152"/>
    </row>
    <row r="434" spans="1:60" outlineLevel="1" x14ac:dyDescent="0.2">
      <c r="A434" s="181">
        <v>302</v>
      </c>
      <c r="B434" s="182" t="s">
        <v>777</v>
      </c>
      <c r="C434" s="190" t="s">
        <v>778</v>
      </c>
      <c r="D434" s="183" t="s">
        <v>336</v>
      </c>
      <c r="E434" s="184">
        <v>3</v>
      </c>
      <c r="F434" s="185"/>
      <c r="G434" s="186">
        <f>ROUND(E434*F434,2)</f>
        <v>0</v>
      </c>
      <c r="H434" s="185"/>
      <c r="I434" s="186">
        <f>ROUND(E434*H434,2)</f>
        <v>0</v>
      </c>
      <c r="J434" s="185"/>
      <c r="K434" s="186">
        <f>ROUND(E434*J434,2)</f>
        <v>0</v>
      </c>
      <c r="L434" s="186">
        <v>21</v>
      </c>
      <c r="M434" s="186">
        <f>G434*(1+L434/100)</f>
        <v>0</v>
      </c>
      <c r="N434" s="184">
        <v>0</v>
      </c>
      <c r="O434" s="184">
        <f>ROUND(E434*N434,2)</f>
        <v>0</v>
      </c>
      <c r="P434" s="184">
        <v>0</v>
      </c>
      <c r="Q434" s="184">
        <f>ROUND(E434*P434,2)</f>
        <v>0</v>
      </c>
      <c r="R434" s="186"/>
      <c r="S434" s="186" t="s">
        <v>262</v>
      </c>
      <c r="T434" s="187" t="s">
        <v>263</v>
      </c>
      <c r="U434" s="162">
        <v>0</v>
      </c>
      <c r="V434" s="162">
        <f>ROUND(E434*U434,2)</f>
        <v>0</v>
      </c>
      <c r="W434" s="162"/>
      <c r="X434" s="162" t="s">
        <v>264</v>
      </c>
      <c r="Y434" s="162" t="s">
        <v>178</v>
      </c>
      <c r="Z434" s="152"/>
      <c r="AA434" s="152"/>
      <c r="AB434" s="152"/>
      <c r="AC434" s="152"/>
      <c r="AD434" s="152"/>
      <c r="AE434" s="152"/>
      <c r="AF434" s="152"/>
      <c r="AG434" s="152" t="s">
        <v>387</v>
      </c>
      <c r="AH434" s="152"/>
      <c r="AI434" s="152"/>
      <c r="AJ434" s="152"/>
      <c r="AK434" s="152"/>
      <c r="AL434" s="152"/>
      <c r="AM434" s="152"/>
      <c r="AN434" s="152"/>
      <c r="AO434" s="152"/>
      <c r="AP434" s="152"/>
      <c r="AQ434" s="152"/>
      <c r="AR434" s="152"/>
      <c r="AS434" s="152"/>
      <c r="AT434" s="152"/>
      <c r="AU434" s="152"/>
      <c r="AV434" s="152"/>
      <c r="AW434" s="152"/>
      <c r="AX434" s="152"/>
      <c r="AY434" s="152"/>
      <c r="AZ434" s="152"/>
      <c r="BA434" s="152"/>
      <c r="BB434" s="152"/>
      <c r="BC434" s="152"/>
      <c r="BD434" s="152"/>
      <c r="BE434" s="152"/>
      <c r="BF434" s="152"/>
      <c r="BG434" s="152"/>
      <c r="BH434" s="152"/>
    </row>
    <row r="435" spans="1:60" x14ac:dyDescent="0.2">
      <c r="A435" s="166" t="s">
        <v>170</v>
      </c>
      <c r="B435" s="167" t="s">
        <v>127</v>
      </c>
      <c r="C435" s="188" t="s">
        <v>128</v>
      </c>
      <c r="D435" s="168"/>
      <c r="E435" s="169"/>
      <c r="F435" s="170"/>
      <c r="G435" s="170">
        <f>SUMIF(AG436:AG437,"&lt;&gt;NOR",G436:G437)</f>
        <v>0</v>
      </c>
      <c r="H435" s="170"/>
      <c r="I435" s="170">
        <f>SUM(I436:I437)</f>
        <v>0</v>
      </c>
      <c r="J435" s="170"/>
      <c r="K435" s="170">
        <f>SUM(K436:K437)</f>
        <v>0</v>
      </c>
      <c r="L435" s="170"/>
      <c r="M435" s="170">
        <f>SUM(M436:M437)</f>
        <v>0</v>
      </c>
      <c r="N435" s="169"/>
      <c r="O435" s="169">
        <f>SUM(O436:O437)</f>
        <v>0.13</v>
      </c>
      <c r="P435" s="169"/>
      <c r="Q435" s="169">
        <f>SUM(Q436:Q437)</f>
        <v>0</v>
      </c>
      <c r="R435" s="170"/>
      <c r="S435" s="170"/>
      <c r="T435" s="171"/>
      <c r="U435" s="165"/>
      <c r="V435" s="165">
        <f>SUM(V436:V437)</f>
        <v>55.98</v>
      </c>
      <c r="W435" s="165"/>
      <c r="X435" s="165"/>
      <c r="Y435" s="165"/>
      <c r="AG435" t="s">
        <v>171</v>
      </c>
    </row>
    <row r="436" spans="1:60" ht="22.5" outlineLevel="1" x14ac:dyDescent="0.2">
      <c r="A436" s="181">
        <v>303</v>
      </c>
      <c r="B436" s="182" t="s">
        <v>779</v>
      </c>
      <c r="C436" s="190" t="s">
        <v>780</v>
      </c>
      <c r="D436" s="183" t="s">
        <v>198</v>
      </c>
      <c r="E436" s="184">
        <v>46</v>
      </c>
      <c r="F436" s="185"/>
      <c r="G436" s="186">
        <f>ROUND(E436*F436,2)</f>
        <v>0</v>
      </c>
      <c r="H436" s="185"/>
      <c r="I436" s="186">
        <f>ROUND(E436*H436,2)</f>
        <v>0</v>
      </c>
      <c r="J436" s="185"/>
      <c r="K436" s="186">
        <f>ROUND(E436*J436,2)</f>
        <v>0</v>
      </c>
      <c r="L436" s="186">
        <v>21</v>
      </c>
      <c r="M436" s="186">
        <f>G436*(1+L436/100)</f>
        <v>0</v>
      </c>
      <c r="N436" s="184">
        <v>2.9099999999999998E-3</v>
      </c>
      <c r="O436" s="184">
        <f>ROUND(E436*N436,2)</f>
        <v>0.13</v>
      </c>
      <c r="P436" s="184">
        <v>0</v>
      </c>
      <c r="Q436" s="184">
        <f>ROUND(E436*P436,2)</f>
        <v>0</v>
      </c>
      <c r="R436" s="186" t="s">
        <v>372</v>
      </c>
      <c r="S436" s="186" t="s">
        <v>176</v>
      </c>
      <c r="T436" s="187" t="s">
        <v>176</v>
      </c>
      <c r="U436" s="162">
        <v>1.2170000000000001</v>
      </c>
      <c r="V436" s="162">
        <f>ROUND(E436*U436,2)</f>
        <v>55.98</v>
      </c>
      <c r="W436" s="162"/>
      <c r="X436" s="162" t="s">
        <v>177</v>
      </c>
      <c r="Y436" s="162" t="s">
        <v>178</v>
      </c>
      <c r="Z436" s="152"/>
      <c r="AA436" s="152"/>
      <c r="AB436" s="152"/>
      <c r="AC436" s="152"/>
      <c r="AD436" s="152"/>
      <c r="AE436" s="152"/>
      <c r="AF436" s="152"/>
      <c r="AG436" s="152" t="s">
        <v>406</v>
      </c>
      <c r="AH436" s="152"/>
      <c r="AI436" s="152"/>
      <c r="AJ436" s="152"/>
      <c r="AK436" s="152"/>
      <c r="AL436" s="152"/>
      <c r="AM436" s="152"/>
      <c r="AN436" s="152"/>
      <c r="AO436" s="152"/>
      <c r="AP436" s="152"/>
      <c r="AQ436" s="152"/>
      <c r="AR436" s="152"/>
      <c r="AS436" s="152"/>
      <c r="AT436" s="152"/>
      <c r="AU436" s="152"/>
      <c r="AV436" s="152"/>
      <c r="AW436" s="152"/>
      <c r="AX436" s="152"/>
      <c r="AY436" s="152"/>
      <c r="AZ436" s="152"/>
      <c r="BA436" s="152"/>
      <c r="BB436" s="152"/>
      <c r="BC436" s="152"/>
      <c r="BD436" s="152"/>
      <c r="BE436" s="152"/>
      <c r="BF436" s="152"/>
      <c r="BG436" s="152"/>
      <c r="BH436" s="152"/>
    </row>
    <row r="437" spans="1:60" outlineLevel="1" x14ac:dyDescent="0.2">
      <c r="A437" s="181">
        <v>304</v>
      </c>
      <c r="B437" s="182" t="s">
        <v>781</v>
      </c>
      <c r="C437" s="190" t="s">
        <v>782</v>
      </c>
      <c r="D437" s="183" t="s">
        <v>198</v>
      </c>
      <c r="E437" s="184">
        <v>54.2</v>
      </c>
      <c r="F437" s="185"/>
      <c r="G437" s="186">
        <f>ROUND(E437*F437,2)</f>
        <v>0</v>
      </c>
      <c r="H437" s="185"/>
      <c r="I437" s="186">
        <f>ROUND(E437*H437,2)</f>
        <v>0</v>
      </c>
      <c r="J437" s="185"/>
      <c r="K437" s="186">
        <f>ROUND(E437*J437,2)</f>
        <v>0</v>
      </c>
      <c r="L437" s="186">
        <v>21</v>
      </c>
      <c r="M437" s="186">
        <f>G437*(1+L437/100)</f>
        <v>0</v>
      </c>
      <c r="N437" s="184">
        <v>0</v>
      </c>
      <c r="O437" s="184">
        <f>ROUND(E437*N437,2)</f>
        <v>0</v>
      </c>
      <c r="P437" s="184">
        <v>0</v>
      </c>
      <c r="Q437" s="184">
        <f>ROUND(E437*P437,2)</f>
        <v>0</v>
      </c>
      <c r="R437" s="186"/>
      <c r="S437" s="186" t="s">
        <v>262</v>
      </c>
      <c r="T437" s="187" t="s">
        <v>263</v>
      </c>
      <c r="U437" s="162">
        <v>0</v>
      </c>
      <c r="V437" s="162">
        <f>ROUND(E437*U437,2)</f>
        <v>0</v>
      </c>
      <c r="W437" s="162"/>
      <c r="X437" s="162" t="s">
        <v>264</v>
      </c>
      <c r="Y437" s="162" t="s">
        <v>178</v>
      </c>
      <c r="Z437" s="152"/>
      <c r="AA437" s="152"/>
      <c r="AB437" s="152"/>
      <c r="AC437" s="152"/>
      <c r="AD437" s="152"/>
      <c r="AE437" s="152"/>
      <c r="AF437" s="152"/>
      <c r="AG437" s="152" t="s">
        <v>265</v>
      </c>
      <c r="AH437" s="152"/>
      <c r="AI437" s="152"/>
      <c r="AJ437" s="152"/>
      <c r="AK437" s="152"/>
      <c r="AL437" s="152"/>
      <c r="AM437" s="152"/>
      <c r="AN437" s="152"/>
      <c r="AO437" s="152"/>
      <c r="AP437" s="152"/>
      <c r="AQ437" s="152"/>
      <c r="AR437" s="152"/>
      <c r="AS437" s="152"/>
      <c r="AT437" s="152"/>
      <c r="AU437" s="152"/>
      <c r="AV437" s="152"/>
      <c r="AW437" s="152"/>
      <c r="AX437" s="152"/>
      <c r="AY437" s="152"/>
      <c r="AZ437" s="152"/>
      <c r="BA437" s="152"/>
      <c r="BB437" s="152"/>
      <c r="BC437" s="152"/>
      <c r="BD437" s="152"/>
      <c r="BE437" s="152"/>
      <c r="BF437" s="152"/>
      <c r="BG437" s="152"/>
      <c r="BH437" s="152"/>
    </row>
    <row r="438" spans="1:60" x14ac:dyDescent="0.2">
      <c r="A438" s="166" t="s">
        <v>170</v>
      </c>
      <c r="B438" s="167" t="s">
        <v>129</v>
      </c>
      <c r="C438" s="188" t="s">
        <v>130</v>
      </c>
      <c r="D438" s="168"/>
      <c r="E438" s="169"/>
      <c r="F438" s="170"/>
      <c r="G438" s="170">
        <f>SUMIF(AG439:AG440,"&lt;&gt;NOR",G439:G440)</f>
        <v>0</v>
      </c>
      <c r="H438" s="170"/>
      <c r="I438" s="170">
        <f>SUM(I439:I440)</f>
        <v>0</v>
      </c>
      <c r="J438" s="170"/>
      <c r="K438" s="170">
        <f>SUM(K439:K440)</f>
        <v>0</v>
      </c>
      <c r="L438" s="170"/>
      <c r="M438" s="170">
        <f>SUM(M439:M440)</f>
        <v>0</v>
      </c>
      <c r="N438" s="169"/>
      <c r="O438" s="169">
        <f>SUM(O439:O440)</f>
        <v>0.14000000000000001</v>
      </c>
      <c r="P438" s="169"/>
      <c r="Q438" s="169">
        <f>SUM(Q439:Q440)</f>
        <v>0</v>
      </c>
      <c r="R438" s="170"/>
      <c r="S438" s="170"/>
      <c r="T438" s="171"/>
      <c r="U438" s="165"/>
      <c r="V438" s="165">
        <f>SUM(V439:V440)</f>
        <v>27.94</v>
      </c>
      <c r="W438" s="165"/>
      <c r="X438" s="165"/>
      <c r="Y438" s="165"/>
      <c r="AG438" t="s">
        <v>171</v>
      </c>
    </row>
    <row r="439" spans="1:60" ht="22.5" outlineLevel="1" x14ac:dyDescent="0.2">
      <c r="A439" s="173">
        <v>305</v>
      </c>
      <c r="B439" s="174" t="s">
        <v>783</v>
      </c>
      <c r="C439" s="189" t="s">
        <v>784</v>
      </c>
      <c r="D439" s="175" t="s">
        <v>198</v>
      </c>
      <c r="E439" s="176">
        <v>42</v>
      </c>
      <c r="F439" s="177"/>
      <c r="G439" s="178">
        <f>ROUND(E439*F439,2)</f>
        <v>0</v>
      </c>
      <c r="H439" s="177"/>
      <c r="I439" s="178">
        <f>ROUND(E439*H439,2)</f>
        <v>0</v>
      </c>
      <c r="J439" s="177"/>
      <c r="K439" s="178">
        <f>ROUND(E439*J439,2)</f>
        <v>0</v>
      </c>
      <c r="L439" s="178">
        <v>21</v>
      </c>
      <c r="M439" s="178">
        <f>G439*(1+L439/100)</f>
        <v>0</v>
      </c>
      <c r="N439" s="176">
        <v>3.2200000000000002E-3</v>
      </c>
      <c r="O439" s="176">
        <f>ROUND(E439*N439,2)</f>
        <v>0.14000000000000001</v>
      </c>
      <c r="P439" s="176">
        <v>0</v>
      </c>
      <c r="Q439" s="176">
        <f>ROUND(E439*P439,2)</f>
        <v>0</v>
      </c>
      <c r="R439" s="178" t="s">
        <v>401</v>
      </c>
      <c r="S439" s="178" t="s">
        <v>176</v>
      </c>
      <c r="T439" s="179" t="s">
        <v>176</v>
      </c>
      <c r="U439" s="162">
        <v>0.66517000000000004</v>
      </c>
      <c r="V439" s="162">
        <f>ROUND(E439*U439,2)</f>
        <v>27.94</v>
      </c>
      <c r="W439" s="162"/>
      <c r="X439" s="162" t="s">
        <v>257</v>
      </c>
      <c r="Y439" s="162" t="s">
        <v>178</v>
      </c>
      <c r="Z439" s="152"/>
      <c r="AA439" s="152"/>
      <c r="AB439" s="152"/>
      <c r="AC439" s="152"/>
      <c r="AD439" s="152"/>
      <c r="AE439" s="152"/>
      <c r="AF439" s="152"/>
      <c r="AG439" s="152" t="s">
        <v>258</v>
      </c>
      <c r="AH439" s="152"/>
      <c r="AI439" s="152"/>
      <c r="AJ439" s="152"/>
      <c r="AK439" s="152"/>
      <c r="AL439" s="152"/>
      <c r="AM439" s="152"/>
      <c r="AN439" s="152"/>
      <c r="AO439" s="152"/>
      <c r="AP439" s="152"/>
      <c r="AQ439" s="152"/>
      <c r="AR439" s="152"/>
      <c r="AS439" s="152"/>
      <c r="AT439" s="152"/>
      <c r="AU439" s="152"/>
      <c r="AV439" s="152"/>
      <c r="AW439" s="152"/>
      <c r="AX439" s="152"/>
      <c r="AY439" s="152"/>
      <c r="AZ439" s="152"/>
      <c r="BA439" s="152"/>
      <c r="BB439" s="152"/>
      <c r="BC439" s="152"/>
      <c r="BD439" s="152"/>
      <c r="BE439" s="152"/>
      <c r="BF439" s="152"/>
      <c r="BG439" s="152"/>
      <c r="BH439" s="152"/>
    </row>
    <row r="440" spans="1:60" ht="22.5" outlineLevel="2" x14ac:dyDescent="0.2">
      <c r="A440" s="159"/>
      <c r="B440" s="160"/>
      <c r="C440" s="251" t="s">
        <v>785</v>
      </c>
      <c r="D440" s="252"/>
      <c r="E440" s="252"/>
      <c r="F440" s="252"/>
      <c r="G440" s="252"/>
      <c r="H440" s="162"/>
      <c r="I440" s="162"/>
      <c r="J440" s="162"/>
      <c r="K440" s="162"/>
      <c r="L440" s="162"/>
      <c r="M440" s="162"/>
      <c r="N440" s="161"/>
      <c r="O440" s="161"/>
      <c r="P440" s="161"/>
      <c r="Q440" s="161"/>
      <c r="R440" s="162"/>
      <c r="S440" s="162"/>
      <c r="T440" s="162"/>
      <c r="U440" s="162"/>
      <c r="V440" s="162"/>
      <c r="W440" s="162"/>
      <c r="X440" s="162"/>
      <c r="Y440" s="162"/>
      <c r="Z440" s="152"/>
      <c r="AA440" s="152"/>
      <c r="AB440" s="152"/>
      <c r="AC440" s="152"/>
      <c r="AD440" s="152"/>
      <c r="AE440" s="152"/>
      <c r="AF440" s="152"/>
      <c r="AG440" s="152" t="s">
        <v>181</v>
      </c>
      <c r="AH440" s="152"/>
      <c r="AI440" s="152"/>
      <c r="AJ440" s="152"/>
      <c r="AK440" s="152"/>
      <c r="AL440" s="152"/>
      <c r="AM440" s="152"/>
      <c r="AN440" s="152"/>
      <c r="AO440" s="152"/>
      <c r="AP440" s="152"/>
      <c r="AQ440" s="152"/>
      <c r="AR440" s="152"/>
      <c r="AS440" s="152"/>
      <c r="AT440" s="152"/>
      <c r="AU440" s="152"/>
      <c r="AV440" s="152"/>
      <c r="AW440" s="152"/>
      <c r="AX440" s="152"/>
      <c r="AY440" s="152"/>
      <c r="AZ440" s="152"/>
      <c r="BA440" s="180" t="str">
        <f>C440</f>
        <v>lepení a dodávka podlahoviny z PVC, bez podkladu. Svaření podlahoviny. Dodávka a lepení podlahových soklíků z měkčeného PVC. Pastování a vyleštění podlah.</v>
      </c>
      <c r="BB440" s="152"/>
      <c r="BC440" s="152"/>
      <c r="BD440" s="152"/>
      <c r="BE440" s="152"/>
      <c r="BF440" s="152"/>
      <c r="BG440" s="152"/>
      <c r="BH440" s="152"/>
    </row>
    <row r="441" spans="1:60" x14ac:dyDescent="0.2">
      <c r="A441" s="166" t="s">
        <v>170</v>
      </c>
      <c r="B441" s="167" t="s">
        <v>131</v>
      </c>
      <c r="C441" s="188" t="s">
        <v>132</v>
      </c>
      <c r="D441" s="168"/>
      <c r="E441" s="169"/>
      <c r="F441" s="170"/>
      <c r="G441" s="170">
        <f>SUMIF(AG442:AG443,"&lt;&gt;NOR",G442:G443)</f>
        <v>0</v>
      </c>
      <c r="H441" s="170"/>
      <c r="I441" s="170">
        <f>SUM(I442:I443)</f>
        <v>0</v>
      </c>
      <c r="J441" s="170"/>
      <c r="K441" s="170">
        <f>SUM(K442:K443)</f>
        <v>0</v>
      </c>
      <c r="L441" s="170"/>
      <c r="M441" s="170">
        <f>SUM(M442:M443)</f>
        <v>0</v>
      </c>
      <c r="N441" s="169"/>
      <c r="O441" s="169">
        <f>SUM(O442:O443)</f>
        <v>0.18</v>
      </c>
      <c r="P441" s="169"/>
      <c r="Q441" s="169">
        <f>SUM(Q442:Q443)</f>
        <v>0</v>
      </c>
      <c r="R441" s="170"/>
      <c r="S441" s="170"/>
      <c r="T441" s="171"/>
      <c r="U441" s="165"/>
      <c r="V441" s="165">
        <f>SUM(V442:V443)</f>
        <v>109.98</v>
      </c>
      <c r="W441" s="165"/>
      <c r="X441" s="165"/>
      <c r="Y441" s="165"/>
      <c r="AG441" t="s">
        <v>171</v>
      </c>
    </row>
    <row r="442" spans="1:60" ht="22.5" outlineLevel="1" x14ac:dyDescent="0.2">
      <c r="A442" s="181">
        <v>306</v>
      </c>
      <c r="B442" s="182" t="s">
        <v>786</v>
      </c>
      <c r="C442" s="190" t="s">
        <v>787</v>
      </c>
      <c r="D442" s="183" t="s">
        <v>198</v>
      </c>
      <c r="E442" s="184">
        <v>72.5</v>
      </c>
      <c r="F442" s="185"/>
      <c r="G442" s="186">
        <f>ROUND(E442*F442,2)</f>
        <v>0</v>
      </c>
      <c r="H442" s="185"/>
      <c r="I442" s="186">
        <f>ROUND(E442*H442,2)</f>
        <v>0</v>
      </c>
      <c r="J442" s="185"/>
      <c r="K442" s="186">
        <f>ROUND(E442*J442,2)</f>
        <v>0</v>
      </c>
      <c r="L442" s="186">
        <v>21</v>
      </c>
      <c r="M442" s="186">
        <f>G442*(1+L442/100)</f>
        <v>0</v>
      </c>
      <c r="N442" s="184">
        <v>2.4499999999999999E-3</v>
      </c>
      <c r="O442" s="184">
        <f>ROUND(E442*N442,2)</f>
        <v>0.18</v>
      </c>
      <c r="P442" s="184">
        <v>0</v>
      </c>
      <c r="Q442" s="184">
        <f>ROUND(E442*P442,2)</f>
        <v>0</v>
      </c>
      <c r="R442" s="186" t="s">
        <v>372</v>
      </c>
      <c r="S442" s="186" t="s">
        <v>176</v>
      </c>
      <c r="T442" s="187" t="s">
        <v>176</v>
      </c>
      <c r="U442" s="162">
        <v>1.5169999999999999</v>
      </c>
      <c r="V442" s="162">
        <f>ROUND(E442*U442,2)</f>
        <v>109.98</v>
      </c>
      <c r="W442" s="162"/>
      <c r="X442" s="162" t="s">
        <v>177</v>
      </c>
      <c r="Y442" s="162" t="s">
        <v>178</v>
      </c>
      <c r="Z442" s="152"/>
      <c r="AA442" s="152"/>
      <c r="AB442" s="152"/>
      <c r="AC442" s="152"/>
      <c r="AD442" s="152"/>
      <c r="AE442" s="152"/>
      <c r="AF442" s="152"/>
      <c r="AG442" s="152" t="s">
        <v>406</v>
      </c>
      <c r="AH442" s="152"/>
      <c r="AI442" s="152"/>
      <c r="AJ442" s="152"/>
      <c r="AK442" s="152"/>
      <c r="AL442" s="152"/>
      <c r="AM442" s="152"/>
      <c r="AN442" s="152"/>
      <c r="AO442" s="152"/>
      <c r="AP442" s="152"/>
      <c r="AQ442" s="152"/>
      <c r="AR442" s="152"/>
      <c r="AS442" s="152"/>
      <c r="AT442" s="152"/>
      <c r="AU442" s="152"/>
      <c r="AV442" s="152"/>
      <c r="AW442" s="152"/>
      <c r="AX442" s="152"/>
      <c r="AY442" s="152"/>
      <c r="AZ442" s="152"/>
      <c r="BA442" s="152"/>
      <c r="BB442" s="152"/>
      <c r="BC442" s="152"/>
      <c r="BD442" s="152"/>
      <c r="BE442" s="152"/>
      <c r="BF442" s="152"/>
      <c r="BG442" s="152"/>
      <c r="BH442" s="152"/>
    </row>
    <row r="443" spans="1:60" outlineLevel="1" x14ac:dyDescent="0.2">
      <c r="A443" s="181">
        <v>307</v>
      </c>
      <c r="B443" s="182" t="s">
        <v>788</v>
      </c>
      <c r="C443" s="190" t="s">
        <v>391</v>
      </c>
      <c r="D443" s="183" t="s">
        <v>198</v>
      </c>
      <c r="E443" s="184">
        <v>87</v>
      </c>
      <c r="F443" s="185"/>
      <c r="G443" s="186">
        <f>ROUND(E443*F443,2)</f>
        <v>0</v>
      </c>
      <c r="H443" s="185"/>
      <c r="I443" s="186">
        <f>ROUND(E443*H443,2)</f>
        <v>0</v>
      </c>
      <c r="J443" s="185"/>
      <c r="K443" s="186">
        <f>ROUND(E443*J443,2)</f>
        <v>0</v>
      </c>
      <c r="L443" s="186">
        <v>21</v>
      </c>
      <c r="M443" s="186">
        <f>G443*(1+L443/100)</f>
        <v>0</v>
      </c>
      <c r="N443" s="184">
        <v>0</v>
      </c>
      <c r="O443" s="184">
        <f>ROUND(E443*N443,2)</f>
        <v>0</v>
      </c>
      <c r="P443" s="184">
        <v>0</v>
      </c>
      <c r="Q443" s="184">
        <f>ROUND(E443*P443,2)</f>
        <v>0</v>
      </c>
      <c r="R443" s="186"/>
      <c r="S443" s="186" t="s">
        <v>262</v>
      </c>
      <c r="T443" s="187" t="s">
        <v>263</v>
      </c>
      <c r="U443" s="162">
        <v>0</v>
      </c>
      <c r="V443" s="162">
        <f>ROUND(E443*U443,2)</f>
        <v>0</v>
      </c>
      <c r="W443" s="162"/>
      <c r="X443" s="162" t="s">
        <v>177</v>
      </c>
      <c r="Y443" s="162" t="s">
        <v>178</v>
      </c>
      <c r="Z443" s="152"/>
      <c r="AA443" s="152"/>
      <c r="AB443" s="152"/>
      <c r="AC443" s="152"/>
      <c r="AD443" s="152"/>
      <c r="AE443" s="152"/>
      <c r="AF443" s="152"/>
      <c r="AG443" s="152" t="s">
        <v>406</v>
      </c>
      <c r="AH443" s="152"/>
      <c r="AI443" s="152"/>
      <c r="AJ443" s="152"/>
      <c r="AK443" s="152"/>
      <c r="AL443" s="152"/>
      <c r="AM443" s="152"/>
      <c r="AN443" s="152"/>
      <c r="AO443" s="152"/>
      <c r="AP443" s="152"/>
      <c r="AQ443" s="152"/>
      <c r="AR443" s="152"/>
      <c r="AS443" s="152"/>
      <c r="AT443" s="152"/>
      <c r="AU443" s="152"/>
      <c r="AV443" s="152"/>
      <c r="AW443" s="152"/>
      <c r="AX443" s="152"/>
      <c r="AY443" s="152"/>
      <c r="AZ443" s="152"/>
      <c r="BA443" s="152"/>
      <c r="BB443" s="152"/>
      <c r="BC443" s="152"/>
      <c r="BD443" s="152"/>
      <c r="BE443" s="152"/>
      <c r="BF443" s="152"/>
      <c r="BG443" s="152"/>
      <c r="BH443" s="152"/>
    </row>
    <row r="444" spans="1:60" x14ac:dyDescent="0.2">
      <c r="A444" s="166" t="s">
        <v>170</v>
      </c>
      <c r="B444" s="167" t="s">
        <v>133</v>
      </c>
      <c r="C444" s="188" t="s">
        <v>134</v>
      </c>
      <c r="D444" s="168"/>
      <c r="E444" s="169"/>
      <c r="F444" s="170"/>
      <c r="G444" s="170">
        <f>SUMIF(AG445:AG446,"&lt;&gt;NOR",G445:G446)</f>
        <v>0</v>
      </c>
      <c r="H444" s="170"/>
      <c r="I444" s="170">
        <f>SUM(I445:I446)</f>
        <v>0</v>
      </c>
      <c r="J444" s="170"/>
      <c r="K444" s="170">
        <f>SUM(K445:K446)</f>
        <v>0</v>
      </c>
      <c r="L444" s="170"/>
      <c r="M444" s="170">
        <f>SUM(M445:M446)</f>
        <v>0</v>
      </c>
      <c r="N444" s="169"/>
      <c r="O444" s="169">
        <f>SUM(O445:O446)</f>
        <v>0.01</v>
      </c>
      <c r="P444" s="169"/>
      <c r="Q444" s="169">
        <f>SUM(Q445:Q446)</f>
        <v>0</v>
      </c>
      <c r="R444" s="170"/>
      <c r="S444" s="170"/>
      <c r="T444" s="171"/>
      <c r="U444" s="165"/>
      <c r="V444" s="165">
        <f>SUM(V445:V446)</f>
        <v>4.28</v>
      </c>
      <c r="W444" s="165"/>
      <c r="X444" s="165"/>
      <c r="Y444" s="165"/>
      <c r="AG444" t="s">
        <v>171</v>
      </c>
    </row>
    <row r="445" spans="1:60" outlineLevel="1" x14ac:dyDescent="0.2">
      <c r="A445" s="173">
        <v>308</v>
      </c>
      <c r="B445" s="174" t="s">
        <v>789</v>
      </c>
      <c r="C445" s="189" t="s">
        <v>790</v>
      </c>
      <c r="D445" s="175" t="s">
        <v>198</v>
      </c>
      <c r="E445" s="176">
        <v>25</v>
      </c>
      <c r="F445" s="177"/>
      <c r="G445" s="178">
        <f>ROUND(E445*F445,2)</f>
        <v>0</v>
      </c>
      <c r="H445" s="177"/>
      <c r="I445" s="178">
        <f>ROUND(E445*H445,2)</f>
        <v>0</v>
      </c>
      <c r="J445" s="177"/>
      <c r="K445" s="178">
        <f>ROUND(E445*J445,2)</f>
        <v>0</v>
      </c>
      <c r="L445" s="178">
        <v>21</v>
      </c>
      <c r="M445" s="178">
        <f>G445*(1+L445/100)</f>
        <v>0</v>
      </c>
      <c r="N445" s="176">
        <v>3.3E-4</v>
      </c>
      <c r="O445" s="176">
        <f>ROUND(E445*N445,2)</f>
        <v>0.01</v>
      </c>
      <c r="P445" s="176">
        <v>0</v>
      </c>
      <c r="Q445" s="176">
        <f>ROUND(E445*P445,2)</f>
        <v>0</v>
      </c>
      <c r="R445" s="178" t="s">
        <v>242</v>
      </c>
      <c r="S445" s="178" t="s">
        <v>176</v>
      </c>
      <c r="T445" s="179" t="s">
        <v>176</v>
      </c>
      <c r="U445" s="162">
        <v>0.17100000000000001</v>
      </c>
      <c r="V445" s="162">
        <f>ROUND(E445*U445,2)</f>
        <v>4.28</v>
      </c>
      <c r="W445" s="162"/>
      <c r="X445" s="162" t="s">
        <v>177</v>
      </c>
      <c r="Y445" s="162" t="s">
        <v>178</v>
      </c>
      <c r="Z445" s="152"/>
      <c r="AA445" s="152"/>
      <c r="AB445" s="152"/>
      <c r="AC445" s="152"/>
      <c r="AD445" s="152"/>
      <c r="AE445" s="152"/>
      <c r="AF445" s="152"/>
      <c r="AG445" s="152" t="s">
        <v>406</v>
      </c>
      <c r="AH445" s="152"/>
      <c r="AI445" s="152"/>
      <c r="AJ445" s="152"/>
      <c r="AK445" s="152"/>
      <c r="AL445" s="152"/>
      <c r="AM445" s="152"/>
      <c r="AN445" s="152"/>
      <c r="AO445" s="152"/>
      <c r="AP445" s="152"/>
      <c r="AQ445" s="152"/>
      <c r="AR445" s="152"/>
      <c r="AS445" s="152"/>
      <c r="AT445" s="152"/>
      <c r="AU445" s="152"/>
      <c r="AV445" s="152"/>
      <c r="AW445" s="152"/>
      <c r="AX445" s="152"/>
      <c r="AY445" s="152"/>
      <c r="AZ445" s="152"/>
      <c r="BA445" s="152"/>
      <c r="BB445" s="152"/>
      <c r="BC445" s="152"/>
      <c r="BD445" s="152"/>
      <c r="BE445" s="152"/>
      <c r="BF445" s="152"/>
      <c r="BG445" s="152"/>
      <c r="BH445" s="152"/>
    </row>
    <row r="446" spans="1:60" outlineLevel="2" x14ac:dyDescent="0.2">
      <c r="A446" s="159"/>
      <c r="B446" s="160"/>
      <c r="C446" s="251" t="s">
        <v>791</v>
      </c>
      <c r="D446" s="252"/>
      <c r="E446" s="252"/>
      <c r="F446" s="252"/>
      <c r="G446" s="252"/>
      <c r="H446" s="162"/>
      <c r="I446" s="162"/>
      <c r="J446" s="162"/>
      <c r="K446" s="162"/>
      <c r="L446" s="162"/>
      <c r="M446" s="162"/>
      <c r="N446" s="161"/>
      <c r="O446" s="161"/>
      <c r="P446" s="161"/>
      <c r="Q446" s="161"/>
      <c r="R446" s="162"/>
      <c r="S446" s="162"/>
      <c r="T446" s="162"/>
      <c r="U446" s="162"/>
      <c r="V446" s="162"/>
      <c r="W446" s="162"/>
      <c r="X446" s="162"/>
      <c r="Y446" s="162"/>
      <c r="Z446" s="152"/>
      <c r="AA446" s="152"/>
      <c r="AB446" s="152"/>
      <c r="AC446" s="152"/>
      <c r="AD446" s="152"/>
      <c r="AE446" s="152"/>
      <c r="AF446" s="152"/>
      <c r="AG446" s="152" t="s">
        <v>181</v>
      </c>
      <c r="AH446" s="152"/>
      <c r="AI446" s="152"/>
      <c r="AJ446" s="152"/>
      <c r="AK446" s="152"/>
      <c r="AL446" s="152"/>
      <c r="AM446" s="152"/>
      <c r="AN446" s="152"/>
      <c r="AO446" s="152"/>
      <c r="AP446" s="152"/>
      <c r="AQ446" s="152"/>
      <c r="AR446" s="152"/>
      <c r="AS446" s="152"/>
      <c r="AT446" s="152"/>
      <c r="AU446" s="152"/>
      <c r="AV446" s="152"/>
      <c r="AW446" s="152"/>
      <c r="AX446" s="152"/>
      <c r="AY446" s="152"/>
      <c r="AZ446" s="152"/>
      <c r="BA446" s="152"/>
      <c r="BB446" s="152"/>
      <c r="BC446" s="152"/>
      <c r="BD446" s="152"/>
      <c r="BE446" s="152"/>
      <c r="BF446" s="152"/>
      <c r="BG446" s="152"/>
      <c r="BH446" s="152"/>
    </row>
    <row r="447" spans="1:60" x14ac:dyDescent="0.2">
      <c r="A447" s="166" t="s">
        <v>170</v>
      </c>
      <c r="B447" s="167" t="s">
        <v>135</v>
      </c>
      <c r="C447" s="188" t="s">
        <v>136</v>
      </c>
      <c r="D447" s="168"/>
      <c r="E447" s="169"/>
      <c r="F447" s="170"/>
      <c r="G447" s="170">
        <f>SUMIF(AG448:AG449,"&lt;&gt;NOR",G448:G449)</f>
        <v>0</v>
      </c>
      <c r="H447" s="170"/>
      <c r="I447" s="170">
        <f>SUM(I448:I449)</f>
        <v>0</v>
      </c>
      <c r="J447" s="170"/>
      <c r="K447" s="170">
        <f>SUM(K448:K449)</f>
        <v>0</v>
      </c>
      <c r="L447" s="170"/>
      <c r="M447" s="170">
        <f>SUM(M448:M449)</f>
        <v>0</v>
      </c>
      <c r="N447" s="169"/>
      <c r="O447" s="169">
        <f>SUM(O448:O449)</f>
        <v>0.03</v>
      </c>
      <c r="P447" s="169"/>
      <c r="Q447" s="169">
        <f>SUM(Q448:Q449)</f>
        <v>0</v>
      </c>
      <c r="R447" s="170"/>
      <c r="S447" s="170"/>
      <c r="T447" s="171"/>
      <c r="U447" s="165"/>
      <c r="V447" s="165">
        <f>SUM(V448:V449)</f>
        <v>22.18</v>
      </c>
      <c r="W447" s="165"/>
      <c r="X447" s="165"/>
      <c r="Y447" s="165"/>
      <c r="AG447" t="s">
        <v>171</v>
      </c>
    </row>
    <row r="448" spans="1:60" outlineLevel="1" x14ac:dyDescent="0.2">
      <c r="A448" s="181">
        <v>309</v>
      </c>
      <c r="B448" s="182" t="s">
        <v>375</v>
      </c>
      <c r="C448" s="190" t="s">
        <v>376</v>
      </c>
      <c r="D448" s="183" t="s">
        <v>198</v>
      </c>
      <c r="E448" s="184">
        <v>165</v>
      </c>
      <c r="F448" s="185"/>
      <c r="G448" s="186">
        <f>ROUND(E448*F448,2)</f>
        <v>0</v>
      </c>
      <c r="H448" s="185"/>
      <c r="I448" s="186">
        <f>ROUND(E448*H448,2)</f>
        <v>0</v>
      </c>
      <c r="J448" s="185"/>
      <c r="K448" s="186">
        <f>ROUND(E448*J448,2)</f>
        <v>0</v>
      </c>
      <c r="L448" s="186">
        <v>21</v>
      </c>
      <c r="M448" s="186">
        <f>G448*(1+L448/100)</f>
        <v>0</v>
      </c>
      <c r="N448" s="184">
        <v>6.9999999999999994E-5</v>
      </c>
      <c r="O448" s="184">
        <f>ROUND(E448*N448,2)</f>
        <v>0.01</v>
      </c>
      <c r="P448" s="184">
        <v>0</v>
      </c>
      <c r="Q448" s="184">
        <f>ROUND(E448*P448,2)</f>
        <v>0</v>
      </c>
      <c r="R448" s="186" t="s">
        <v>377</v>
      </c>
      <c r="S448" s="186" t="s">
        <v>176</v>
      </c>
      <c r="T448" s="187" t="s">
        <v>176</v>
      </c>
      <c r="U448" s="162">
        <v>3.2480000000000002E-2</v>
      </c>
      <c r="V448" s="162">
        <f>ROUND(E448*U448,2)</f>
        <v>5.36</v>
      </c>
      <c r="W448" s="162"/>
      <c r="X448" s="162" t="s">
        <v>177</v>
      </c>
      <c r="Y448" s="162" t="s">
        <v>178</v>
      </c>
      <c r="Z448" s="152"/>
      <c r="AA448" s="152"/>
      <c r="AB448" s="152"/>
      <c r="AC448" s="152"/>
      <c r="AD448" s="152"/>
      <c r="AE448" s="152"/>
      <c r="AF448" s="152"/>
      <c r="AG448" s="152" t="s">
        <v>194</v>
      </c>
      <c r="AH448" s="152"/>
      <c r="AI448" s="152"/>
      <c r="AJ448" s="152"/>
      <c r="AK448" s="152"/>
      <c r="AL448" s="152"/>
      <c r="AM448" s="152"/>
      <c r="AN448" s="152"/>
      <c r="AO448" s="152"/>
      <c r="AP448" s="152"/>
      <c r="AQ448" s="152"/>
      <c r="AR448" s="152"/>
      <c r="AS448" s="152"/>
      <c r="AT448" s="152"/>
      <c r="AU448" s="152"/>
      <c r="AV448" s="152"/>
      <c r="AW448" s="152"/>
      <c r="AX448" s="152"/>
      <c r="AY448" s="152"/>
      <c r="AZ448" s="152"/>
      <c r="BA448" s="152"/>
      <c r="BB448" s="152"/>
      <c r="BC448" s="152"/>
      <c r="BD448" s="152"/>
      <c r="BE448" s="152"/>
      <c r="BF448" s="152"/>
      <c r="BG448" s="152"/>
      <c r="BH448" s="152"/>
    </row>
    <row r="449" spans="1:60" outlineLevel="1" x14ac:dyDescent="0.2">
      <c r="A449" s="181">
        <v>310</v>
      </c>
      <c r="B449" s="182" t="s">
        <v>378</v>
      </c>
      <c r="C449" s="190" t="s">
        <v>379</v>
      </c>
      <c r="D449" s="183" t="s">
        <v>198</v>
      </c>
      <c r="E449" s="184">
        <v>165</v>
      </c>
      <c r="F449" s="185"/>
      <c r="G449" s="186">
        <f>ROUND(E449*F449,2)</f>
        <v>0</v>
      </c>
      <c r="H449" s="185"/>
      <c r="I449" s="186">
        <f>ROUND(E449*H449,2)</f>
        <v>0</v>
      </c>
      <c r="J449" s="185"/>
      <c r="K449" s="186">
        <f>ROUND(E449*J449,2)</f>
        <v>0</v>
      </c>
      <c r="L449" s="186">
        <v>21</v>
      </c>
      <c r="M449" s="186">
        <f>G449*(1+L449/100)</f>
        <v>0</v>
      </c>
      <c r="N449" s="184">
        <v>1.3999999999999999E-4</v>
      </c>
      <c r="O449" s="184">
        <f>ROUND(E449*N449,2)</f>
        <v>0.02</v>
      </c>
      <c r="P449" s="184">
        <v>0</v>
      </c>
      <c r="Q449" s="184">
        <f>ROUND(E449*P449,2)</f>
        <v>0</v>
      </c>
      <c r="R449" s="186" t="s">
        <v>377</v>
      </c>
      <c r="S449" s="186" t="s">
        <v>176</v>
      </c>
      <c r="T449" s="187" t="s">
        <v>176</v>
      </c>
      <c r="U449" s="162">
        <v>0.10191</v>
      </c>
      <c r="V449" s="162">
        <f>ROUND(E449*U449,2)</f>
        <v>16.82</v>
      </c>
      <c r="W449" s="162"/>
      <c r="X449" s="162" t="s">
        <v>177</v>
      </c>
      <c r="Y449" s="162" t="s">
        <v>178</v>
      </c>
      <c r="Z449" s="152"/>
      <c r="AA449" s="152"/>
      <c r="AB449" s="152"/>
      <c r="AC449" s="152"/>
      <c r="AD449" s="152"/>
      <c r="AE449" s="152"/>
      <c r="AF449" s="152"/>
      <c r="AG449" s="152" t="s">
        <v>406</v>
      </c>
      <c r="AH449" s="152"/>
      <c r="AI449" s="152"/>
      <c r="AJ449" s="152"/>
      <c r="AK449" s="152"/>
      <c r="AL449" s="152"/>
      <c r="AM449" s="152"/>
      <c r="AN449" s="152"/>
      <c r="AO449" s="152"/>
      <c r="AP449" s="152"/>
      <c r="AQ449" s="152"/>
      <c r="AR449" s="152"/>
      <c r="AS449" s="152"/>
      <c r="AT449" s="152"/>
      <c r="AU449" s="152"/>
      <c r="AV449" s="152"/>
      <c r="AW449" s="152"/>
      <c r="AX449" s="152"/>
      <c r="AY449" s="152"/>
      <c r="AZ449" s="152"/>
      <c r="BA449" s="152"/>
      <c r="BB449" s="152"/>
      <c r="BC449" s="152"/>
      <c r="BD449" s="152"/>
      <c r="BE449" s="152"/>
      <c r="BF449" s="152"/>
      <c r="BG449" s="152"/>
      <c r="BH449" s="152"/>
    </row>
    <row r="450" spans="1:60" x14ac:dyDescent="0.2">
      <c r="A450" s="166" t="s">
        <v>170</v>
      </c>
      <c r="B450" s="167" t="s">
        <v>137</v>
      </c>
      <c r="C450" s="188" t="s">
        <v>138</v>
      </c>
      <c r="D450" s="168"/>
      <c r="E450" s="169"/>
      <c r="F450" s="170"/>
      <c r="G450" s="170">
        <f>SUMIF(AG451:AG451,"&lt;&gt;NOR",G451:G451)</f>
        <v>0</v>
      </c>
      <c r="H450" s="170"/>
      <c r="I450" s="170">
        <f>SUM(I451:I451)</f>
        <v>0</v>
      </c>
      <c r="J450" s="170"/>
      <c r="K450" s="170">
        <f>SUM(K451:K451)</f>
        <v>0</v>
      </c>
      <c r="L450" s="170"/>
      <c r="M450" s="170">
        <f>SUM(M451:M451)</f>
        <v>0</v>
      </c>
      <c r="N450" s="169"/>
      <c r="O450" s="169">
        <f>SUM(O451:O451)</f>
        <v>0</v>
      </c>
      <c r="P450" s="169"/>
      <c r="Q450" s="169">
        <f>SUM(Q451:Q451)</f>
        <v>0</v>
      </c>
      <c r="R450" s="170"/>
      <c r="S450" s="170"/>
      <c r="T450" s="171"/>
      <c r="U450" s="165"/>
      <c r="V450" s="165">
        <f>SUM(V451:V451)</f>
        <v>0</v>
      </c>
      <c r="W450" s="165"/>
      <c r="X450" s="165"/>
      <c r="Y450" s="165"/>
      <c r="AG450" t="s">
        <v>171</v>
      </c>
    </row>
    <row r="451" spans="1:60" outlineLevel="1" x14ac:dyDescent="0.2">
      <c r="A451" s="181">
        <v>311</v>
      </c>
      <c r="B451" s="182" t="s">
        <v>792</v>
      </c>
      <c r="C451" s="190" t="s">
        <v>817</v>
      </c>
      <c r="D451" s="183" t="s">
        <v>793</v>
      </c>
      <c r="E451" s="184">
        <v>1</v>
      </c>
      <c r="F451" s="185"/>
      <c r="G451" s="186">
        <f>ROUND(E451*F451,2)</f>
        <v>0</v>
      </c>
      <c r="H451" s="185"/>
      <c r="I451" s="186">
        <f>ROUND(E451*H451,2)</f>
        <v>0</v>
      </c>
      <c r="J451" s="185"/>
      <c r="K451" s="186">
        <f>ROUND(E451*J451,2)</f>
        <v>0</v>
      </c>
      <c r="L451" s="186">
        <v>21</v>
      </c>
      <c r="M451" s="186">
        <f>G451*(1+L451/100)</f>
        <v>0</v>
      </c>
      <c r="N451" s="184">
        <v>0</v>
      </c>
      <c r="O451" s="184">
        <f>ROUND(E451*N451,2)</f>
        <v>0</v>
      </c>
      <c r="P451" s="184">
        <v>0</v>
      </c>
      <c r="Q451" s="184">
        <f>ROUND(E451*P451,2)</f>
        <v>0</v>
      </c>
      <c r="R451" s="186"/>
      <c r="S451" s="186" t="s">
        <v>262</v>
      </c>
      <c r="T451" s="187" t="s">
        <v>263</v>
      </c>
      <c r="U451" s="162">
        <v>0</v>
      </c>
      <c r="V451" s="162">
        <f>ROUND(E451*U451,2)</f>
        <v>0</v>
      </c>
      <c r="W451" s="162"/>
      <c r="X451" s="162" t="s">
        <v>177</v>
      </c>
      <c r="Y451" s="162" t="s">
        <v>308</v>
      </c>
      <c r="Z451" s="152"/>
      <c r="AA451" s="152"/>
      <c r="AB451" s="152"/>
      <c r="AC451" s="152"/>
      <c r="AD451" s="152"/>
      <c r="AE451" s="152"/>
      <c r="AF451" s="152"/>
      <c r="AG451" s="152" t="s">
        <v>794</v>
      </c>
      <c r="AH451" s="152"/>
      <c r="AI451" s="152"/>
      <c r="AJ451" s="152"/>
      <c r="AK451" s="152"/>
      <c r="AL451" s="152"/>
      <c r="AM451" s="152"/>
      <c r="AN451" s="152"/>
      <c r="AO451" s="152"/>
      <c r="AP451" s="152"/>
      <c r="AQ451" s="152"/>
      <c r="AR451" s="152"/>
      <c r="AS451" s="152"/>
      <c r="AT451" s="152"/>
      <c r="AU451" s="152"/>
      <c r="AV451" s="152"/>
      <c r="AW451" s="152"/>
      <c r="AX451" s="152"/>
      <c r="AY451" s="152"/>
      <c r="AZ451" s="152"/>
      <c r="BA451" s="152"/>
      <c r="BB451" s="152"/>
      <c r="BC451" s="152"/>
      <c r="BD451" s="152"/>
      <c r="BE451" s="152"/>
      <c r="BF451" s="152"/>
      <c r="BG451" s="152"/>
      <c r="BH451" s="152"/>
    </row>
    <row r="452" spans="1:60" x14ac:dyDescent="0.2">
      <c r="A452" s="166" t="s">
        <v>170</v>
      </c>
      <c r="B452" s="167" t="s">
        <v>139</v>
      </c>
      <c r="C452" s="188" t="s">
        <v>140</v>
      </c>
      <c r="D452" s="168"/>
      <c r="E452" s="169"/>
      <c r="F452" s="170"/>
      <c r="G452" s="170">
        <f>SUMIF(AG453:AG453,"&lt;&gt;NOR",G453:G453)</f>
        <v>0</v>
      </c>
      <c r="H452" s="170"/>
      <c r="I452" s="170">
        <f>SUM(I453:I453)</f>
        <v>0</v>
      </c>
      <c r="J452" s="170"/>
      <c r="K452" s="170">
        <f>SUM(K453:K453)</f>
        <v>0</v>
      </c>
      <c r="L452" s="170"/>
      <c r="M452" s="170">
        <f>SUM(M453:M453)</f>
        <v>0</v>
      </c>
      <c r="N452" s="169"/>
      <c r="O452" s="169">
        <f>SUM(O453:O453)</f>
        <v>0</v>
      </c>
      <c r="P452" s="169"/>
      <c r="Q452" s="169">
        <f>SUM(Q453:Q453)</f>
        <v>0</v>
      </c>
      <c r="R452" s="170"/>
      <c r="S452" s="170"/>
      <c r="T452" s="171"/>
      <c r="U452" s="165"/>
      <c r="V452" s="165">
        <f>SUM(V453:V453)</f>
        <v>0</v>
      </c>
      <c r="W452" s="165"/>
      <c r="X452" s="165"/>
      <c r="Y452" s="165"/>
      <c r="AG452" t="s">
        <v>171</v>
      </c>
    </row>
    <row r="453" spans="1:60" outlineLevel="1" x14ac:dyDescent="0.2">
      <c r="A453" s="181">
        <v>312</v>
      </c>
      <c r="B453" s="182" t="s">
        <v>795</v>
      </c>
      <c r="C453" s="190" t="s">
        <v>816</v>
      </c>
      <c r="D453" s="183" t="s">
        <v>793</v>
      </c>
      <c r="E453" s="184">
        <v>1</v>
      </c>
      <c r="F453" s="185"/>
      <c r="G453" s="186">
        <f>ROUND(E453*F453,2)</f>
        <v>0</v>
      </c>
      <c r="H453" s="185"/>
      <c r="I453" s="186">
        <f>ROUND(E453*H453,2)</f>
        <v>0</v>
      </c>
      <c r="J453" s="185"/>
      <c r="K453" s="186">
        <f>ROUND(E453*J453,2)</f>
        <v>0</v>
      </c>
      <c r="L453" s="186">
        <v>21</v>
      </c>
      <c r="M453" s="186">
        <f>G453*(1+L453/100)</f>
        <v>0</v>
      </c>
      <c r="N453" s="184">
        <v>0</v>
      </c>
      <c r="O453" s="184">
        <f>ROUND(E453*N453,2)</f>
        <v>0</v>
      </c>
      <c r="P453" s="184">
        <v>0</v>
      </c>
      <c r="Q453" s="184">
        <f>ROUND(E453*P453,2)</f>
        <v>0</v>
      </c>
      <c r="R453" s="186"/>
      <c r="S453" s="186" t="s">
        <v>262</v>
      </c>
      <c r="T453" s="187" t="s">
        <v>263</v>
      </c>
      <c r="U453" s="162">
        <v>0</v>
      </c>
      <c r="V453" s="162">
        <f>ROUND(E453*U453,2)</f>
        <v>0</v>
      </c>
      <c r="W453" s="162"/>
      <c r="X453" s="162" t="s">
        <v>177</v>
      </c>
      <c r="Y453" s="162" t="s">
        <v>308</v>
      </c>
      <c r="Z453" s="152"/>
      <c r="AA453" s="152"/>
      <c r="AB453" s="152"/>
      <c r="AC453" s="152"/>
      <c r="AD453" s="152"/>
      <c r="AE453" s="152"/>
      <c r="AF453" s="152"/>
      <c r="AG453" s="152" t="s">
        <v>794</v>
      </c>
      <c r="AH453" s="152"/>
      <c r="AI453" s="152"/>
      <c r="AJ453" s="152"/>
      <c r="AK453" s="152"/>
      <c r="AL453" s="152"/>
      <c r="AM453" s="152"/>
      <c r="AN453" s="152"/>
      <c r="AO453" s="152"/>
      <c r="AP453" s="152"/>
      <c r="AQ453" s="152"/>
      <c r="AR453" s="152"/>
      <c r="AS453" s="152"/>
      <c r="AT453" s="152"/>
      <c r="AU453" s="152"/>
      <c r="AV453" s="152"/>
      <c r="AW453" s="152"/>
      <c r="AX453" s="152"/>
      <c r="AY453" s="152"/>
      <c r="AZ453" s="152"/>
      <c r="BA453" s="152"/>
      <c r="BB453" s="152"/>
      <c r="BC453" s="152"/>
      <c r="BD453" s="152"/>
      <c r="BE453" s="152"/>
      <c r="BF453" s="152"/>
      <c r="BG453" s="152"/>
      <c r="BH453" s="152"/>
    </row>
    <row r="454" spans="1:60" x14ac:dyDescent="0.2">
      <c r="A454" s="166" t="s">
        <v>170</v>
      </c>
      <c r="B454" s="167" t="s">
        <v>141</v>
      </c>
      <c r="C454" s="188" t="s">
        <v>27</v>
      </c>
      <c r="D454" s="168"/>
      <c r="E454" s="169"/>
      <c r="F454" s="170"/>
      <c r="G454" s="170">
        <f>SUMIF(AG455:AG457,"&lt;&gt;NOR",G455:G457)</f>
        <v>0</v>
      </c>
      <c r="H454" s="170"/>
      <c r="I454" s="170">
        <f>SUM(I455:I457)</f>
        <v>0</v>
      </c>
      <c r="J454" s="170"/>
      <c r="K454" s="170">
        <f>SUM(K455:K457)</f>
        <v>0</v>
      </c>
      <c r="L454" s="170"/>
      <c r="M454" s="170">
        <f>SUM(M455:M457)</f>
        <v>0</v>
      </c>
      <c r="N454" s="169"/>
      <c r="O454" s="169">
        <f>SUM(O455:O457)</f>
        <v>0</v>
      </c>
      <c r="P454" s="169"/>
      <c r="Q454" s="169">
        <f>SUM(Q455:Q457)</f>
        <v>0</v>
      </c>
      <c r="R454" s="170"/>
      <c r="S454" s="170"/>
      <c r="T454" s="171"/>
      <c r="U454" s="165"/>
      <c r="V454" s="165">
        <f>SUM(V455:V457)</f>
        <v>0</v>
      </c>
      <c r="W454" s="165"/>
      <c r="X454" s="165"/>
      <c r="Y454" s="165"/>
      <c r="AG454" t="s">
        <v>171</v>
      </c>
    </row>
    <row r="455" spans="1:60" outlineLevel="1" x14ac:dyDescent="0.2">
      <c r="A455" s="181">
        <v>313</v>
      </c>
      <c r="B455" s="182" t="s">
        <v>796</v>
      </c>
      <c r="C455" s="190" t="s">
        <v>797</v>
      </c>
      <c r="D455" s="183" t="s">
        <v>798</v>
      </c>
      <c r="E455" s="184">
        <v>1</v>
      </c>
      <c r="F455" s="185"/>
      <c r="G455" s="186">
        <f>ROUND(E455*F455,2)</f>
        <v>0</v>
      </c>
      <c r="H455" s="185"/>
      <c r="I455" s="186">
        <f>ROUND(E455*H455,2)</f>
        <v>0</v>
      </c>
      <c r="J455" s="185"/>
      <c r="K455" s="186">
        <f>ROUND(E455*J455,2)</f>
        <v>0</v>
      </c>
      <c r="L455" s="186">
        <v>21</v>
      </c>
      <c r="M455" s="186">
        <f>G455*(1+L455/100)</f>
        <v>0</v>
      </c>
      <c r="N455" s="184">
        <v>0</v>
      </c>
      <c r="O455" s="184">
        <f>ROUND(E455*N455,2)</f>
        <v>0</v>
      </c>
      <c r="P455" s="184">
        <v>0</v>
      </c>
      <c r="Q455" s="184">
        <f>ROUND(E455*P455,2)</f>
        <v>0</v>
      </c>
      <c r="R455" s="186"/>
      <c r="S455" s="186" t="s">
        <v>262</v>
      </c>
      <c r="T455" s="187" t="s">
        <v>263</v>
      </c>
      <c r="U455" s="162">
        <v>0</v>
      </c>
      <c r="V455" s="162">
        <f>ROUND(E455*U455,2)</f>
        <v>0</v>
      </c>
      <c r="W455" s="162"/>
      <c r="X455" s="162" t="s">
        <v>799</v>
      </c>
      <c r="Y455" s="162" t="s">
        <v>339</v>
      </c>
      <c r="Z455" s="152"/>
      <c r="AA455" s="152"/>
      <c r="AB455" s="152"/>
      <c r="AC455" s="152"/>
      <c r="AD455" s="152"/>
      <c r="AE455" s="152"/>
      <c r="AF455" s="152"/>
      <c r="AG455" s="152" t="s">
        <v>800</v>
      </c>
      <c r="AH455" s="152"/>
      <c r="AI455" s="152"/>
      <c r="AJ455" s="152"/>
      <c r="AK455" s="152"/>
      <c r="AL455" s="152"/>
      <c r="AM455" s="152"/>
      <c r="AN455" s="152"/>
      <c r="AO455" s="152"/>
      <c r="AP455" s="152"/>
      <c r="AQ455" s="152"/>
      <c r="AR455" s="152"/>
      <c r="AS455" s="152"/>
      <c r="AT455" s="152"/>
      <c r="AU455" s="152"/>
      <c r="AV455" s="152"/>
      <c r="AW455" s="152"/>
      <c r="AX455" s="152"/>
      <c r="AY455" s="152"/>
      <c r="AZ455" s="152"/>
      <c r="BA455" s="152"/>
      <c r="BB455" s="152"/>
      <c r="BC455" s="152"/>
      <c r="BD455" s="152"/>
      <c r="BE455" s="152"/>
      <c r="BF455" s="152"/>
      <c r="BG455" s="152"/>
      <c r="BH455" s="152"/>
    </row>
    <row r="456" spans="1:60" outlineLevel="1" x14ac:dyDescent="0.2">
      <c r="A456" s="181">
        <v>314</v>
      </c>
      <c r="B456" s="182" t="s">
        <v>801</v>
      </c>
      <c r="C456" s="190" t="s">
        <v>802</v>
      </c>
      <c r="D456" s="183" t="s">
        <v>798</v>
      </c>
      <c r="E456" s="184">
        <v>1</v>
      </c>
      <c r="F456" s="185"/>
      <c r="G456" s="186">
        <f>ROUND(E456*F456,2)</f>
        <v>0</v>
      </c>
      <c r="H456" s="185"/>
      <c r="I456" s="186">
        <f>ROUND(E456*H456,2)</f>
        <v>0</v>
      </c>
      <c r="J456" s="185"/>
      <c r="K456" s="186">
        <f>ROUND(E456*J456,2)</f>
        <v>0</v>
      </c>
      <c r="L456" s="186">
        <v>21</v>
      </c>
      <c r="M456" s="186">
        <f>G456*(1+L456/100)</f>
        <v>0</v>
      </c>
      <c r="N456" s="184">
        <v>0</v>
      </c>
      <c r="O456" s="184">
        <f>ROUND(E456*N456,2)</f>
        <v>0</v>
      </c>
      <c r="P456" s="184">
        <v>0</v>
      </c>
      <c r="Q456" s="184">
        <f>ROUND(E456*P456,2)</f>
        <v>0</v>
      </c>
      <c r="R456" s="186"/>
      <c r="S456" s="186" t="s">
        <v>262</v>
      </c>
      <c r="T456" s="187" t="s">
        <v>263</v>
      </c>
      <c r="U456" s="162">
        <v>0</v>
      </c>
      <c r="V456" s="162">
        <f>ROUND(E456*U456,2)</f>
        <v>0</v>
      </c>
      <c r="W456" s="162"/>
      <c r="X456" s="162" t="s">
        <v>799</v>
      </c>
      <c r="Y456" s="162" t="s">
        <v>339</v>
      </c>
      <c r="Z456" s="152"/>
      <c r="AA456" s="152"/>
      <c r="AB456" s="152"/>
      <c r="AC456" s="152"/>
      <c r="AD456" s="152"/>
      <c r="AE456" s="152"/>
      <c r="AF456" s="152"/>
      <c r="AG456" s="152" t="s">
        <v>803</v>
      </c>
      <c r="AH456" s="152"/>
      <c r="AI456" s="152"/>
      <c r="AJ456" s="152"/>
      <c r="AK456" s="152"/>
      <c r="AL456" s="152"/>
      <c r="AM456" s="152"/>
      <c r="AN456" s="152"/>
      <c r="AO456" s="152"/>
      <c r="AP456" s="152"/>
      <c r="AQ456" s="152"/>
      <c r="AR456" s="152"/>
      <c r="AS456" s="152"/>
      <c r="AT456" s="152"/>
      <c r="AU456" s="152"/>
      <c r="AV456" s="152"/>
      <c r="AW456" s="152"/>
      <c r="AX456" s="152"/>
      <c r="AY456" s="152"/>
      <c r="AZ456" s="152"/>
      <c r="BA456" s="152"/>
      <c r="BB456" s="152"/>
      <c r="BC456" s="152"/>
      <c r="BD456" s="152"/>
      <c r="BE456" s="152"/>
      <c r="BF456" s="152"/>
      <c r="BG456" s="152"/>
      <c r="BH456" s="152"/>
    </row>
    <row r="457" spans="1:60" outlineLevel="1" x14ac:dyDescent="0.2">
      <c r="A457" s="173">
        <v>315</v>
      </c>
      <c r="B457" s="174" t="s">
        <v>804</v>
      </c>
      <c r="C457" s="189" t="s">
        <v>805</v>
      </c>
      <c r="D457" s="175" t="s">
        <v>798</v>
      </c>
      <c r="E457" s="176">
        <v>1</v>
      </c>
      <c r="F457" s="177"/>
      <c r="G457" s="178">
        <f>ROUND(E457*F457,2)</f>
        <v>0</v>
      </c>
      <c r="H457" s="177"/>
      <c r="I457" s="178">
        <f>ROUND(E457*H457,2)</f>
        <v>0</v>
      </c>
      <c r="J457" s="177"/>
      <c r="K457" s="178">
        <f>ROUND(E457*J457,2)</f>
        <v>0</v>
      </c>
      <c r="L457" s="178">
        <v>21</v>
      </c>
      <c r="M457" s="178">
        <f>G457*(1+L457/100)</f>
        <v>0</v>
      </c>
      <c r="N457" s="176">
        <v>0</v>
      </c>
      <c r="O457" s="176">
        <f>ROUND(E457*N457,2)</f>
        <v>0</v>
      </c>
      <c r="P457" s="176">
        <v>0</v>
      </c>
      <c r="Q457" s="176">
        <f>ROUND(E457*P457,2)</f>
        <v>0</v>
      </c>
      <c r="R457" s="178"/>
      <c r="S457" s="178" t="s">
        <v>262</v>
      </c>
      <c r="T457" s="179" t="s">
        <v>263</v>
      </c>
      <c r="U457" s="162">
        <v>0</v>
      </c>
      <c r="V457" s="162">
        <f>ROUND(E457*U457,2)</f>
        <v>0</v>
      </c>
      <c r="W457" s="162"/>
      <c r="X457" s="162" t="s">
        <v>799</v>
      </c>
      <c r="Y457" s="162" t="s">
        <v>339</v>
      </c>
      <c r="Z457" s="152"/>
      <c r="AA457" s="152"/>
      <c r="AB457" s="152"/>
      <c r="AC457" s="152"/>
      <c r="AD457" s="152"/>
      <c r="AE457" s="152"/>
      <c r="AF457" s="152"/>
      <c r="AG457" s="152" t="s">
        <v>803</v>
      </c>
      <c r="AH457" s="152"/>
      <c r="AI457" s="152"/>
      <c r="AJ457" s="152"/>
      <c r="AK457" s="152"/>
      <c r="AL457" s="152"/>
      <c r="AM457" s="152"/>
      <c r="AN457" s="152"/>
      <c r="AO457" s="152"/>
      <c r="AP457" s="152"/>
      <c r="AQ457" s="152"/>
      <c r="AR457" s="152"/>
      <c r="AS457" s="152"/>
      <c r="AT457" s="152"/>
      <c r="AU457" s="152"/>
      <c r="AV457" s="152"/>
      <c r="AW457" s="152"/>
      <c r="AX457" s="152"/>
      <c r="AY457" s="152"/>
      <c r="AZ457" s="152"/>
      <c r="BA457" s="152"/>
      <c r="BB457" s="152"/>
      <c r="BC457" s="152"/>
      <c r="BD457" s="152"/>
      <c r="BE457" s="152"/>
      <c r="BF457" s="152"/>
      <c r="BG457" s="152"/>
      <c r="BH457" s="152"/>
    </row>
    <row r="458" spans="1:60" x14ac:dyDescent="0.2">
      <c r="A458" s="3"/>
      <c r="B458" s="4"/>
      <c r="C458" s="192"/>
      <c r="D458" s="6"/>
      <c r="E458" s="3"/>
      <c r="F458" s="3"/>
      <c r="G458" s="3"/>
      <c r="H458" s="3"/>
      <c r="I458" s="3"/>
      <c r="J458" s="3"/>
      <c r="K458" s="3"/>
      <c r="L458" s="3"/>
      <c r="M458" s="3"/>
      <c r="N458" s="3"/>
      <c r="O458" s="3"/>
      <c r="P458" s="3"/>
      <c r="Q458" s="3"/>
      <c r="R458" s="3"/>
      <c r="S458" s="3"/>
      <c r="T458" s="3"/>
      <c r="U458" s="3"/>
      <c r="V458" s="3"/>
      <c r="W458" s="3"/>
      <c r="X458" s="3"/>
      <c r="Y458" s="3"/>
      <c r="AE458">
        <v>15</v>
      </c>
      <c r="AF458">
        <v>21</v>
      </c>
      <c r="AG458" t="s">
        <v>156</v>
      </c>
    </row>
    <row r="459" spans="1:60" x14ac:dyDescent="0.2">
      <c r="A459" s="155"/>
      <c r="B459" s="156" t="s">
        <v>29</v>
      </c>
      <c r="C459" s="193"/>
      <c r="D459" s="157"/>
      <c r="E459" s="158"/>
      <c r="F459" s="158"/>
      <c r="G459" s="172">
        <f>G8+G18+G30+G53+G60+G77+G82+G87+G92+G95+G102+G134+G137+G140+G143+G185+G214+G249+G272+G291+G300+G323+G335+G345+G355+G374+G384+G393+G400+G411+G416+G424+G429+G435+G438+G441+G444+G447+G450+G452+G454</f>
        <v>0</v>
      </c>
      <c r="H459" s="3"/>
      <c r="I459" s="3"/>
      <c r="J459" s="3"/>
      <c r="K459" s="3"/>
      <c r="L459" s="3"/>
      <c r="M459" s="3"/>
      <c r="N459" s="3"/>
      <c r="O459" s="3"/>
      <c r="P459" s="3"/>
      <c r="Q459" s="3"/>
      <c r="R459" s="3"/>
      <c r="S459" s="3"/>
      <c r="T459" s="3"/>
      <c r="U459" s="3"/>
      <c r="V459" s="3"/>
      <c r="W459" s="3"/>
      <c r="X459" s="3"/>
      <c r="Y459" s="3"/>
      <c r="AE459">
        <f>SUMIF(L7:L457,AE458,G7:G457)</f>
        <v>0</v>
      </c>
      <c r="AF459">
        <f>SUMIF(L7:L457,AF458,G7:G457)</f>
        <v>0</v>
      </c>
      <c r="AG459" t="s">
        <v>806</v>
      </c>
    </row>
    <row r="460" spans="1:60" x14ac:dyDescent="0.2">
      <c r="C460" s="194"/>
      <c r="D460" s="10"/>
      <c r="AG460" t="s">
        <v>807</v>
      </c>
    </row>
    <row r="461" spans="1:60" x14ac:dyDescent="0.2">
      <c r="D461" s="10"/>
    </row>
    <row r="462" spans="1:60" x14ac:dyDescent="0.2">
      <c r="D462" s="10"/>
    </row>
    <row r="463" spans="1:60" x14ac:dyDescent="0.2">
      <c r="D463" s="10"/>
    </row>
    <row r="464" spans="1:60"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formatRows="0"/>
  <mergeCells count="96">
    <mergeCell ref="C27:G27"/>
    <mergeCell ref="A1:G1"/>
    <mergeCell ref="C2:G2"/>
    <mergeCell ref="C3:G3"/>
    <mergeCell ref="C4:G4"/>
    <mergeCell ref="C10:G10"/>
    <mergeCell ref="C12:G12"/>
    <mergeCell ref="C14:G14"/>
    <mergeCell ref="C17:G17"/>
    <mergeCell ref="C20:G20"/>
    <mergeCell ref="C23:G23"/>
    <mergeCell ref="C25:G25"/>
    <mergeCell ref="C81:G81"/>
    <mergeCell ref="C32:G32"/>
    <mergeCell ref="C34:G34"/>
    <mergeCell ref="C44:G44"/>
    <mergeCell ref="C47:G47"/>
    <mergeCell ref="C49:G49"/>
    <mergeCell ref="C51:G51"/>
    <mergeCell ref="C59:G59"/>
    <mergeCell ref="C65:G65"/>
    <mergeCell ref="C69:G69"/>
    <mergeCell ref="C71:G71"/>
    <mergeCell ref="C79:G79"/>
    <mergeCell ref="C115:G115"/>
    <mergeCell ref="C84:G84"/>
    <mergeCell ref="C86:G86"/>
    <mergeCell ref="C89:G89"/>
    <mergeCell ref="C91:G91"/>
    <mergeCell ref="C97:G97"/>
    <mergeCell ref="C101:G101"/>
    <mergeCell ref="C104:G104"/>
    <mergeCell ref="C106:G106"/>
    <mergeCell ref="C108:G108"/>
    <mergeCell ref="C110:G110"/>
    <mergeCell ref="C113:G113"/>
    <mergeCell ref="C157:G157"/>
    <mergeCell ref="C117:G117"/>
    <mergeCell ref="C119:G119"/>
    <mergeCell ref="C121:G121"/>
    <mergeCell ref="C136:G136"/>
    <mergeCell ref="C139:G139"/>
    <mergeCell ref="C145:G145"/>
    <mergeCell ref="C147:G147"/>
    <mergeCell ref="C149:G149"/>
    <mergeCell ref="C151:G151"/>
    <mergeCell ref="C153:G153"/>
    <mergeCell ref="C155:G155"/>
    <mergeCell ref="C187:G187"/>
    <mergeCell ref="C159:G159"/>
    <mergeCell ref="C161:G161"/>
    <mergeCell ref="C163:G163"/>
    <mergeCell ref="C165:G165"/>
    <mergeCell ref="C167:G167"/>
    <mergeCell ref="C169:G169"/>
    <mergeCell ref="C171:G171"/>
    <mergeCell ref="C173:G173"/>
    <mergeCell ref="C175:G175"/>
    <mergeCell ref="C177:G177"/>
    <mergeCell ref="C184:G184"/>
    <mergeCell ref="C213:G213"/>
    <mergeCell ref="C189:G189"/>
    <mergeCell ref="C191:G191"/>
    <mergeCell ref="C193:G193"/>
    <mergeCell ref="C195:G195"/>
    <mergeCell ref="C197:G197"/>
    <mergeCell ref="C199:G199"/>
    <mergeCell ref="C201:G201"/>
    <mergeCell ref="C203:G203"/>
    <mergeCell ref="C205:G205"/>
    <mergeCell ref="C207:G207"/>
    <mergeCell ref="C209:G209"/>
    <mergeCell ref="C278:G278"/>
    <mergeCell ref="C216:G216"/>
    <mergeCell ref="C218:G218"/>
    <mergeCell ref="C220:G220"/>
    <mergeCell ref="C222:G222"/>
    <mergeCell ref="C224:G224"/>
    <mergeCell ref="C248:G248"/>
    <mergeCell ref="C251:G251"/>
    <mergeCell ref="C253:G253"/>
    <mergeCell ref="C255:G255"/>
    <mergeCell ref="C257:G257"/>
    <mergeCell ref="C271:G271"/>
    <mergeCell ref="C446:G446"/>
    <mergeCell ref="C282:G282"/>
    <mergeCell ref="C322:G322"/>
    <mergeCell ref="C344:G344"/>
    <mergeCell ref="C359:G359"/>
    <mergeCell ref="C361:G361"/>
    <mergeCell ref="C363:G363"/>
    <mergeCell ref="C365:G365"/>
    <mergeCell ref="C407:G407"/>
    <mergeCell ref="C414:G414"/>
    <mergeCell ref="C423:G423"/>
    <mergeCell ref="C440:G44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1 Pol'!Názvy_tisku</vt:lpstr>
      <vt:lpstr>oadresa</vt:lpstr>
      <vt:lpstr>Stavba!Objednatel</vt:lpstr>
      <vt:lpstr>Stavba!Objekt</vt:lpstr>
      <vt:lpstr>'SO 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Šťastný Martin Bc.</cp:lastModifiedBy>
  <cp:lastPrinted>2019-03-19T12:27:02Z</cp:lastPrinted>
  <dcterms:created xsi:type="dcterms:W3CDTF">2009-04-08T07:15:50Z</dcterms:created>
  <dcterms:modified xsi:type="dcterms:W3CDTF">2022-08-05T11:29:29Z</dcterms:modified>
</cp:coreProperties>
</file>