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2017-020-6-190 - Oprava b..." sheetId="1" r:id="rId1"/>
  </sheets>
  <definedNames>
    <definedName name="_xlnm.Print_Titles" localSheetId="0">'2017-020-6-190 - Oprava b...'!$137:$137</definedName>
    <definedName name="_xlnm.Print_Area" localSheetId="0">'2017-020-6-190 - Oprava b...'!$C$4:$Q$70,'2017-020-6-190 - Oprava b...'!$C$76:$Q$121,'2017-020-6-190 - Oprava b...'!$C$127:$Q$294</definedName>
  </definedNames>
  <calcPr fullCalcOnLoad="1"/>
</workbook>
</file>

<file path=xl/sharedStrings.xml><?xml version="1.0" encoding="utf-8"?>
<sst xmlns="http://schemas.openxmlformats.org/spreadsheetml/2006/main" count="2121" uniqueCount="632">
  <si>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</si>
  <si>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</si>
  <si>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</si>
  <si>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</si>
  <si>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</si>
  <si>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</si>
  <si>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</si>
  <si>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</si>
  <si>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</si>
  <si>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</si>
  <si>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</si>
  <si>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</si>
  <si>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</si>
  <si>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</si>
  <si>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</si>
  <si>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</si>
  <si>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</si>
  <si>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</si>
  <si>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</si>
  <si>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</si>
  <si>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</si>
  <si>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</si>
  <si>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</si>
  <si>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</si>
  <si>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</si>
  <si>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</si>
  <si>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</si>
  <si>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</si>
  <si>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</si>
  <si>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</si>
  <si>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</si>
  <si>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</si>
  <si>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</si>
  <si>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</si>
  <si>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</si>
  <si>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</si>
  <si>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</si>
  <si>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</si>
  <si>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</si>
  <si>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</si>
  <si>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</si>
  <si>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</si>
  <si>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</si>
  <si>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</si>
  <si>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Oprava bytu č. 6 v č.p. 190/V, Dačice</t>
  </si>
  <si>
    <t>{35d08bd5-a0f1-4f6e-88b2-9aaa05c37dec}</t>
  </si>
  <si>
    <t>Ostatní náklady</t>
  </si>
  <si>
    <t>Celkové náklady za stavbu 1) + 2)</t>
  </si>
  <si>
    <t>Zpět na list: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</si>
  <si>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</si>
  <si>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</si>
  <si>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</si>
  <si>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</si>
  <si>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</si>
  <si>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</si>
  <si>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</si>
  <si>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</si>
  <si>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</si>
  <si>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</si>
  <si>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</si>
  <si>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</si>
  <si>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</si>
  <si>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</si>
  <si>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</si>
  <si>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</si>
  <si>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</si>
  <si>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</si>
  <si>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</si>
  <si>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</si>
  <si>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</si>
  <si>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</si>
  <si>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</si>
  <si>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781 - Dokončovací práce - obklady</t>
  </si>
  <si>
    <t xml:space="preserve">      732 - Ústřední vytápění - strojovny</t>
  </si>
  <si>
    <t xml:space="preserve">    783 - Dokončovací práce - nátěry</t>
  </si>
  <si>
    <t>M - Práce a dodávky M</t>
  </si>
  <si>
    <t xml:space="preserve">    58-M - Revize vyhrazených technických zařízení</t>
  </si>
  <si>
    <t>Ostatní - Ostatní</t>
  </si>
  <si>
    <t xml:space="preserve">    001 - Ostatní</t>
  </si>
  <si>
    <t>VP -   Vícepráce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</si>
  <si>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</si>
  <si>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</si>
  <si>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</si>
  <si>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</si>
  <si>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</si>
  <si>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</si>
  <si>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</si>
  <si>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</si>
  <si>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</si>
  <si>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</si>
  <si>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</si>
  <si>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</si>
  <si>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</si>
  <si>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</si>
  <si>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</si>
  <si>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</si>
  <si>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</si>
  <si>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</si>
  <si>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</si>
  <si>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</si>
  <si>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</si>
  <si>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</si>
  <si>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</si>
  <si>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</si>
  <si>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</si>
  <si>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</si>
  <si>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310237241</t>
  </si>
  <si>
    <t>Zazdívka otvorů pl do 0,25 m2 ve zdivu nadzákladovém cihlami pálenými tl do 300 mm</t>
  </si>
  <si>
    <t>kus</t>
  </si>
  <si>
    <t>4</t>
  </si>
  <si>
    <t>612325223</t>
  </si>
  <si>
    <t>Vápenocementová štuková omítka malých ploch do 1,0 m2 na stěnách</t>
  </si>
  <si>
    <t>3</t>
  </si>
  <si>
    <t>953941411</t>
  </si>
  <si>
    <t>Osazování železných ventilací pl do 0,1 m2</t>
  </si>
  <si>
    <t>M</t>
  </si>
  <si>
    <t>429730600</t>
  </si>
  <si>
    <t>mřížka stěnová nerezová velikost 150x150</t>
  </si>
  <si>
    <t>8</t>
  </si>
  <si>
    <t>5</t>
  </si>
  <si>
    <t>973049321</t>
  </si>
  <si>
    <t>Vysekání kapes ve zdivu z betonu pro osazování konstrukcí 150/150 mm hl do 150 mm</t>
  </si>
  <si>
    <t>6</t>
  </si>
  <si>
    <t>974031265</t>
  </si>
  <si>
    <t>Vysekání rýh ve zdivu cihelném u stropu hl do 150 mm š do 200 mm</t>
  </si>
  <si>
    <t>m</t>
  </si>
  <si>
    <t>7</t>
  </si>
  <si>
    <t>997013213</t>
  </si>
  <si>
    <t>Vnitrostaveništní doprava suti a vybouraných hmot pro budovy v do 12 m ručně</t>
  </si>
  <si>
    <t>t</t>
  </si>
  <si>
    <t>997013501</t>
  </si>
  <si>
    <t>Odvoz suti a vybouraných hmot na skládku nebo meziskládku do 1 km se složením</t>
  </si>
  <si>
    <t>9</t>
  </si>
  <si>
    <t>997013509</t>
  </si>
  <si>
    <t>Příplatek k odvozu suti a vybouraných hmot na skládku ZKD 1 km přes 1 km</t>
  </si>
  <si>
    <t>997013831</t>
  </si>
  <si>
    <t>Poplatek za uložení stavebního směsného odpadu na skládce (skládkovné)</t>
  </si>
  <si>
    <t>11</t>
  </si>
  <si>
    <t>713463121</t>
  </si>
  <si>
    <t>Montáž izolace tepelné potrubí potrubními pouzdry bez úpravy uchycenými sponami 1x</t>
  </si>
  <si>
    <t>16</t>
  </si>
  <si>
    <t>12</t>
  </si>
  <si>
    <t>6315440R7</t>
  </si>
  <si>
    <t>pouzdro potrubní izolační 28/6 mm (3/4")</t>
  </si>
  <si>
    <t>32</t>
  </si>
  <si>
    <t>13</t>
  </si>
  <si>
    <t>721171803</t>
  </si>
  <si>
    <t>Demontáž potrubí z PVC do D 75</t>
  </si>
  <si>
    <t>14</t>
  </si>
  <si>
    <t>721171808</t>
  </si>
  <si>
    <t>Demontáž potrubí z PVC do D 114</t>
  </si>
  <si>
    <t>721174042</t>
  </si>
  <si>
    <t>Potrubí kanalizační z PP připojovací systém HT DN 40</t>
  </si>
  <si>
    <t>721174043</t>
  </si>
  <si>
    <t>Potrubí kanalizační z PP připojovací systém HT DN 50</t>
  </si>
  <si>
    <t>17</t>
  </si>
  <si>
    <t>721174045</t>
  </si>
  <si>
    <t>Potrubí kanalizační z PP připojovací systém HT DN 100</t>
  </si>
  <si>
    <t>18</t>
  </si>
  <si>
    <t>721194104</t>
  </si>
  <si>
    <t>Vyvedení a upevnění odpadních výpustek DN 40</t>
  </si>
  <si>
    <t>19</t>
  </si>
  <si>
    <t>721194105</t>
  </si>
  <si>
    <t>Vyvedení a upevnění odpadních výpustek DN 50</t>
  </si>
  <si>
    <t>20</t>
  </si>
  <si>
    <t>721194109</t>
  </si>
  <si>
    <t>Vyvedení a upevnění odpadních výpustek DN 100</t>
  </si>
  <si>
    <t>721210813</t>
  </si>
  <si>
    <t>Demontáž vpustí podlahových DN 100</t>
  </si>
  <si>
    <t>22</t>
  </si>
  <si>
    <t>721211401</t>
  </si>
  <si>
    <t>Vpusť podlahová s vodorovným odtokem DN 40/50</t>
  </si>
  <si>
    <t>23</t>
  </si>
  <si>
    <t>721226511</t>
  </si>
  <si>
    <t>Zápachová uzávěrka podomítková pro pračku a myčku DN 40</t>
  </si>
  <si>
    <t>24</t>
  </si>
  <si>
    <t>72122652R</t>
  </si>
  <si>
    <t>Odkapový sifon (pro plynový kotel a odkouření)</t>
  </si>
  <si>
    <t>25</t>
  </si>
  <si>
    <t>721290111</t>
  </si>
  <si>
    <t>Zkouška těsnosti potrubí kanalizace vodou do DN 125</t>
  </si>
  <si>
    <t>512</t>
  </si>
  <si>
    <t>26</t>
  </si>
  <si>
    <t>721290822</t>
  </si>
  <si>
    <t>Přemístění vnitrostaveništní demontovaných hmot vnitřní kanalizace v objektech výšky do 12 m</t>
  </si>
  <si>
    <t>27</t>
  </si>
  <si>
    <t>998721102</t>
  </si>
  <si>
    <t>Přesun hmot tonážní pro vnitřní kanalizace v objektech v do 12 m</t>
  </si>
  <si>
    <t>28</t>
  </si>
  <si>
    <t>722130801</t>
  </si>
  <si>
    <t>Demontáž potrubí ocelové pozinkované závitové do DN 25</t>
  </si>
  <si>
    <t>29</t>
  </si>
  <si>
    <t>722130802</t>
  </si>
  <si>
    <t>Demontáž potrubí ocelové pozinkované závitové do DN 40</t>
  </si>
  <si>
    <t>30</t>
  </si>
  <si>
    <t>722174022</t>
  </si>
  <si>
    <t>Potrubí vodovodní plastové PPR svar polyfuze PN 20 D 20 x 3,4 mm</t>
  </si>
  <si>
    <t>31</t>
  </si>
  <si>
    <t>722174023</t>
  </si>
  <si>
    <t>Potrubí vodovodní plastové PPR svar polyfuze PN 20 D 25 x 4,2 mm</t>
  </si>
  <si>
    <t>722181241</t>
  </si>
  <si>
    <t>Ochrana vodovodního potrubí přilepenými tepelně izolačními trubicemi z PE tl do 20 mm DN do 22 mm</t>
  </si>
  <si>
    <t>33</t>
  </si>
  <si>
    <t>722181242</t>
  </si>
  <si>
    <t>Ochrana vodovodního potrubí přilepenými tepelně izolačními trubicemi z PE tl do 20 mm DN do 42 mm</t>
  </si>
  <si>
    <t>34</t>
  </si>
  <si>
    <t>722190401</t>
  </si>
  <si>
    <t>Vyvedení a upevnění výpustku do DN 25</t>
  </si>
  <si>
    <t>35</t>
  </si>
  <si>
    <t>722220861</t>
  </si>
  <si>
    <t>Demontáž armatur závitových se dvěma závity G do 3/4</t>
  </si>
  <si>
    <t>36</t>
  </si>
  <si>
    <t>722229101</t>
  </si>
  <si>
    <t>Montáž vodovodních armatur s jedním závitem G 1/2 ostatní typ</t>
  </si>
  <si>
    <t>37</t>
  </si>
  <si>
    <t>551119920</t>
  </si>
  <si>
    <t>ventil rohový s filtrem 1/2" x 3/8"</t>
  </si>
  <si>
    <t>38</t>
  </si>
  <si>
    <t>722240101</t>
  </si>
  <si>
    <t>Ventily plastové PPR přímé DN 20</t>
  </si>
  <si>
    <t>39</t>
  </si>
  <si>
    <t>722240102</t>
  </si>
  <si>
    <t>Ventily plastové PPR přímé DN 25</t>
  </si>
  <si>
    <t>40</t>
  </si>
  <si>
    <t>722290226</t>
  </si>
  <si>
    <t>Zkouška těsnosti vodovodního potrubí závitového do DN 50</t>
  </si>
  <si>
    <t>41</t>
  </si>
  <si>
    <t>722290234</t>
  </si>
  <si>
    <t>Proplach a dezinfekce vodovodního potrubí do DN 80</t>
  </si>
  <si>
    <t>42</t>
  </si>
  <si>
    <t>722290822</t>
  </si>
  <si>
    <t>Přemístění vnitrostaveništní demontovaných hmot pro vnitřní vodovod v objektech výšky do 12 m</t>
  </si>
  <si>
    <t>43</t>
  </si>
  <si>
    <t>998722102</t>
  </si>
  <si>
    <t>Přesun hmot tonážní pro vnitřní vodovod v objektech v do 12 m</t>
  </si>
  <si>
    <t>44</t>
  </si>
  <si>
    <t>723111203</t>
  </si>
  <si>
    <t>Potrubí ocelové závitové černé bezešvé svařované běžné DN 20</t>
  </si>
  <si>
    <t>45</t>
  </si>
  <si>
    <t>723120804</t>
  </si>
  <si>
    <t>Demontáž potrubí ocelové závitové svařované do DN 25</t>
  </si>
  <si>
    <t>46</t>
  </si>
  <si>
    <t>723239102</t>
  </si>
  <si>
    <t>Montáž armatur plynovodních se dvěma závity G 3/4 ostatní typ</t>
  </si>
  <si>
    <t>47</t>
  </si>
  <si>
    <t>551389530</t>
  </si>
  <si>
    <t>kulový kohout PN42, T 185°C, plnoprůtokový, nikl, vrtulka, (EN 331, MOP 5) 3/4" žlutý</t>
  </si>
  <si>
    <t>48</t>
  </si>
  <si>
    <t>723290822</t>
  </si>
  <si>
    <t>Přemístění vnitrostaveništní demontovaných hmot pro vnitřní plynovod v objektech výšky do 12 m</t>
  </si>
  <si>
    <t>49</t>
  </si>
  <si>
    <t>73181030R</t>
  </si>
  <si>
    <t>Montáž nuceného odtahu spalin soustředným potrubím 60/100 a 80 pro kondenzační kotel</t>
  </si>
  <si>
    <t>soubor</t>
  </si>
  <si>
    <t>50</t>
  </si>
  <si>
    <t>48483210R</t>
  </si>
  <si>
    <t>redukce 60/100 na 80 mm</t>
  </si>
  <si>
    <t>51</t>
  </si>
  <si>
    <t>48483245R</t>
  </si>
  <si>
    <t>koaxiální potrubí odkouření D 60/100</t>
  </si>
  <si>
    <t>52</t>
  </si>
  <si>
    <t>48483220R</t>
  </si>
  <si>
    <t>potrubí odkouření D 80 mm</t>
  </si>
  <si>
    <t>53</t>
  </si>
  <si>
    <t>48483260R</t>
  </si>
  <si>
    <t>revizní koleno 90° 60/100 mm</t>
  </si>
  <si>
    <t>54</t>
  </si>
  <si>
    <t>48483270R</t>
  </si>
  <si>
    <t>adaptér pro vertikální odkouření</t>
  </si>
  <si>
    <t>55</t>
  </si>
  <si>
    <t>48483280R</t>
  </si>
  <si>
    <t>kondenzační revizní T-kus D 80 mm</t>
  </si>
  <si>
    <t>56</t>
  </si>
  <si>
    <t>48483290R</t>
  </si>
  <si>
    <t>koncová komínová hlavice D 80 mm</t>
  </si>
  <si>
    <t>57</t>
  </si>
  <si>
    <t>48483300R</t>
  </si>
  <si>
    <t>ostatní montážní a spojovací materiál, připojovací příruby (detaily viz PD)</t>
  </si>
  <si>
    <t>soub.</t>
  </si>
  <si>
    <t>58</t>
  </si>
  <si>
    <t>998723102</t>
  </si>
  <si>
    <t>Přesun hmot tonážní pro vnitřní plynovod v objektech v do 12 m</t>
  </si>
  <si>
    <t>59</t>
  </si>
  <si>
    <t>725110814</t>
  </si>
  <si>
    <t>Demontáž klozetu Kombi, odsávací</t>
  </si>
  <si>
    <t>60</t>
  </si>
  <si>
    <t>725119123</t>
  </si>
  <si>
    <t>Montáž klozetových mís závěsných na nosné stěny</t>
  </si>
  <si>
    <t>61</t>
  </si>
  <si>
    <t>642360310</t>
  </si>
  <si>
    <t>klozet keramický závěsný hluboké splachování bílý</t>
  </si>
  <si>
    <t>62</t>
  </si>
  <si>
    <t>64286155R</t>
  </si>
  <si>
    <t>WC prkýnko bílé duroplastové</t>
  </si>
  <si>
    <t>sada</t>
  </si>
  <si>
    <t>63</t>
  </si>
  <si>
    <t>725210821</t>
  </si>
  <si>
    <t>Demontáž umyvadel bez výtokových armatur</t>
  </si>
  <si>
    <t>64</t>
  </si>
  <si>
    <t>65</t>
  </si>
  <si>
    <t>725211602</t>
  </si>
  <si>
    <t>Umyvadlo keramické připevněné na stěnu šrouby bílé bez krytu na sifon 550 mm</t>
  </si>
  <si>
    <t>67</t>
  </si>
  <si>
    <t>725220841</t>
  </si>
  <si>
    <t>Demontáž van ocelová</t>
  </si>
  <si>
    <t>68</t>
  </si>
  <si>
    <t>725222116</t>
  </si>
  <si>
    <t>Vana bez armatur výtokových akrylátová se zápachovou uzávěrkou 1800x800 mm</t>
  </si>
  <si>
    <t>70</t>
  </si>
  <si>
    <t>725590812</t>
  </si>
  <si>
    <t>Přemístění vnitrostaveništní demontovaných pro zařizovací předměty v objektech výšky do 12 m</t>
  </si>
  <si>
    <t>71</t>
  </si>
  <si>
    <t>725820801</t>
  </si>
  <si>
    <t>Demontáž baterie nástěnné do G 3 / 4</t>
  </si>
  <si>
    <t>72</t>
  </si>
  <si>
    <t>725829111</t>
  </si>
  <si>
    <t>Montáž baterie stojánkové dřezové  G 1/2</t>
  </si>
  <si>
    <t>73</t>
  </si>
  <si>
    <t>725829131</t>
  </si>
  <si>
    <t>Montáž baterie umyvadlové stojánkové G 1/2 ostatní typ</t>
  </si>
  <si>
    <t>74</t>
  </si>
  <si>
    <t>551440060</t>
  </si>
  <si>
    <t>baterie umyvadlová páková</t>
  </si>
  <si>
    <t>75</t>
  </si>
  <si>
    <t>725839101</t>
  </si>
  <si>
    <t>Montáž baterie vanové nástěnné G 1/2 ostatní typ</t>
  </si>
  <si>
    <t>76</t>
  </si>
  <si>
    <t>551440040</t>
  </si>
  <si>
    <t xml:space="preserve">baterie vanová páková kompletní (sprch. hadice, sprch. růžice, sprch. držák) </t>
  </si>
  <si>
    <t>77</t>
  </si>
  <si>
    <t>551455964R</t>
  </si>
  <si>
    <t>sprchová tyč</t>
  </si>
  <si>
    <t>78</t>
  </si>
  <si>
    <t>725860811</t>
  </si>
  <si>
    <t>Demontáž uzávěrů zápachu jednoduchých</t>
  </si>
  <si>
    <t>79</t>
  </si>
  <si>
    <t>725861102</t>
  </si>
  <si>
    <t>Zápachová uzávěrka pro umyvadla DN 40</t>
  </si>
  <si>
    <t>80</t>
  </si>
  <si>
    <t>725862103</t>
  </si>
  <si>
    <t>Zápachová uzávěrka pro dřezy DN 40/50</t>
  </si>
  <si>
    <t>81</t>
  </si>
  <si>
    <t>725864311</t>
  </si>
  <si>
    <t>Zápachová uzávěrka van DN 40/50 s kulovým kloubem na odtoku</t>
  </si>
  <si>
    <t>82</t>
  </si>
  <si>
    <t>998725102</t>
  </si>
  <si>
    <t>Přesun hmot tonážní pro zařizovací předměty v objektech v do 12 m</t>
  </si>
  <si>
    <t>83</t>
  </si>
  <si>
    <t>726111031</t>
  </si>
  <si>
    <t>Instalační předstěna - klozet s ovládáním zepředu v 1080 mm závěsný do masivní zděné kce</t>
  </si>
  <si>
    <t>84</t>
  </si>
  <si>
    <t>726191001</t>
  </si>
  <si>
    <t>Zvukoizolační souprava pro klozet a bidet</t>
  </si>
  <si>
    <t>85</t>
  </si>
  <si>
    <t>998726112</t>
  </si>
  <si>
    <t>Přesun hmot tonážní pro instalační prefabrikáty v objektech v do 12 m</t>
  </si>
  <si>
    <t>86</t>
  </si>
  <si>
    <t>731200823</t>
  </si>
  <si>
    <t>Demontáž kotle ocelového na plynná nebo kapalná paliva výkon do 25 kW</t>
  </si>
  <si>
    <t>87</t>
  </si>
  <si>
    <t>731244493</t>
  </si>
  <si>
    <t>Montáž kotle ocelového závěsného na plyn kondenzačního o výkonu do 28 kW</t>
  </si>
  <si>
    <t>88</t>
  </si>
  <si>
    <t>48417464R</t>
  </si>
  <si>
    <t>Plynový kotel závěsný kondenzační s integrovaným nerezovým zásobníkem (45 l) výkon 2,4-16 kW</t>
  </si>
  <si>
    <t>89</t>
  </si>
  <si>
    <t>4841746R1</t>
  </si>
  <si>
    <t>vnější sonda</t>
  </si>
  <si>
    <t>90</t>
  </si>
  <si>
    <t>4841746R2</t>
  </si>
  <si>
    <t>souprava pro drátové připojení</t>
  </si>
  <si>
    <t>91</t>
  </si>
  <si>
    <t>731391811</t>
  </si>
  <si>
    <t>Vypuštění vody z kotle samospádem plocha kotle do 5 m2</t>
  </si>
  <si>
    <t>92</t>
  </si>
  <si>
    <t>731890802</t>
  </si>
  <si>
    <t>Přemístění demontovaných kotelen umístěných ve výšce nebo hloubce objektu do 12 m</t>
  </si>
  <si>
    <t>93</t>
  </si>
  <si>
    <t>998731102</t>
  </si>
  <si>
    <t>Přesun hmot tonážní pro kotelny v objektech v do 12 m</t>
  </si>
  <si>
    <t>94</t>
  </si>
  <si>
    <t>733110806</t>
  </si>
  <si>
    <t>Demontáž potrubí ocelového závitového do DN 32</t>
  </si>
  <si>
    <t>95</t>
  </si>
  <si>
    <t>733111124</t>
  </si>
  <si>
    <t>Potrubí ocelové závitové bezešvé běžné nízkotlaké nebo středotlaké DN 20</t>
  </si>
  <si>
    <t>96</t>
  </si>
  <si>
    <t>733190107</t>
  </si>
  <si>
    <t>Zkouška těsnosti potrubí ocelové závitové do DN 40</t>
  </si>
  <si>
    <t>97</t>
  </si>
  <si>
    <t>733222102</t>
  </si>
  <si>
    <t>Potrubí měděné polotvrdé spojované měkkým pájením D 15x1</t>
  </si>
  <si>
    <t>98</t>
  </si>
  <si>
    <t>733291101</t>
  </si>
  <si>
    <t>Zkouška těsnosti potrubí měděné do D 35x1,5</t>
  </si>
  <si>
    <t>99</t>
  </si>
  <si>
    <t>733890803</t>
  </si>
  <si>
    <t>Přemístění potrubí demontovaného vodorovně do 100 m v objektech výšky přes 6 do 24 m</t>
  </si>
  <si>
    <t>998733102</t>
  </si>
  <si>
    <t>Přesun hmot tonážní pro rozvody potrubí v objektech v do 12 m</t>
  </si>
  <si>
    <t>103</t>
  </si>
  <si>
    <t>734261234</t>
  </si>
  <si>
    <t>Šroubení topenářské přímé G 3/4 PN 16 do 120°C</t>
  </si>
  <si>
    <t>104</t>
  </si>
  <si>
    <t>734291123</t>
  </si>
  <si>
    <t>Kohout plnící a vypouštěcí G 1/2 PN 10 do 110°C závitový</t>
  </si>
  <si>
    <t>105</t>
  </si>
  <si>
    <t>734291243</t>
  </si>
  <si>
    <t>Filtr závitový přímý G 3/4 PN 16 do 130°C s vnitřními závity</t>
  </si>
  <si>
    <t>106</t>
  </si>
  <si>
    <t>734292714</t>
  </si>
  <si>
    <t>Kohout kulový přímý G 3/4 PN 42 do 185°C vnitřní závit</t>
  </si>
  <si>
    <t>124</t>
  </si>
  <si>
    <t>998734102</t>
  </si>
  <si>
    <t>Přesun hmot tonážní pro armatury v objektech v do 12 m</t>
  </si>
  <si>
    <t>110</t>
  </si>
  <si>
    <t>781493611</t>
  </si>
  <si>
    <t>Montáž revizních plastových dvířek s rámem</t>
  </si>
  <si>
    <t>111</t>
  </si>
  <si>
    <t>732214813</t>
  </si>
  <si>
    <t>Vypuštění vody z ohříváku obsah do 630 litrů</t>
  </si>
  <si>
    <t>112</t>
  </si>
  <si>
    <t>732331612</t>
  </si>
  <si>
    <t>Nádoba tlaková expanzní s membránou závitové připojení PN 0,6 o objemu 12 litrů</t>
  </si>
  <si>
    <t>113</t>
  </si>
  <si>
    <t>732331772</t>
  </si>
  <si>
    <t>Příslušenství k expanzním nádobám konzole nastavitelná</t>
  </si>
  <si>
    <t>114</t>
  </si>
  <si>
    <t>732331777</t>
  </si>
  <si>
    <t>Příslušenství k expanzním nádobám bezpečnostní uzávěr G 3/4 k měření tlaku</t>
  </si>
  <si>
    <t>115</t>
  </si>
  <si>
    <t>732890802</t>
  </si>
  <si>
    <t>Přesun demontovaných strojoven vodorovně 100 m v objektech výšky do 12 m</t>
  </si>
  <si>
    <t>116</t>
  </si>
  <si>
    <t>998732102</t>
  </si>
  <si>
    <t>Přesun hmot tonážní pro strojovny v objektech v do 12 m</t>
  </si>
  <si>
    <t>117</t>
  </si>
  <si>
    <t>551675700</t>
  </si>
  <si>
    <t>dvířka plastová krycí 150x200 mm</t>
  </si>
  <si>
    <t>118</t>
  </si>
  <si>
    <t>783614551</t>
  </si>
  <si>
    <t>Základní jednonásobný syntetický nátěr potrubí do DN 50 mm</t>
  </si>
  <si>
    <t>119</t>
  </si>
  <si>
    <t>783614651</t>
  </si>
  <si>
    <t>Základní antikorozní jednonásobný syntetický potrubí do DN 50 mm</t>
  </si>
  <si>
    <t>120</t>
  </si>
  <si>
    <t>783617611</t>
  </si>
  <si>
    <t>Krycí dvojnásobný syntetický nátěr potrubí do DN 50 mm</t>
  </si>
  <si>
    <t>121</t>
  </si>
  <si>
    <t>5805063R</t>
  </si>
  <si>
    <t>Provedení tlakové zkoušky plynovodu nízkotlakého - omydlením - včetně písemné zprávy</t>
  </si>
  <si>
    <t>122</t>
  </si>
  <si>
    <t>580506R</t>
  </si>
  <si>
    <t>Revize instalace domovního plynovodu, včetně písemné zprávy</t>
  </si>
  <si>
    <t>123</t>
  </si>
  <si>
    <t>580507R</t>
  </si>
  <si>
    <t>Revize spalinových cest, včetně písemné zprávy</t>
  </si>
  <si>
    <t>125</t>
  </si>
  <si>
    <t>0010010</t>
  </si>
  <si>
    <t>Stavební přípomoce na vnitřním plynovodu</t>
  </si>
  <si>
    <t>126</t>
  </si>
  <si>
    <t>722220851</t>
  </si>
  <si>
    <t>Demontáž armatur závitových s jedním závitem G do 3/4</t>
  </si>
  <si>
    <t>127</t>
  </si>
  <si>
    <t>0010020</t>
  </si>
  <si>
    <t>Vpuštění plynu a zaškolení obsluhy včetně písemného protokolu</t>
  </si>
  <si>
    <t>128</t>
  </si>
  <si>
    <t>0010030</t>
  </si>
  <si>
    <t>Uvedení spotřebiče do provozu</t>
  </si>
  <si>
    <t>129</t>
  </si>
  <si>
    <t>0010040</t>
  </si>
  <si>
    <t>Stavební přípomoce na ÚT</t>
  </si>
  <si>
    <t>130</t>
  </si>
  <si>
    <t>0010041</t>
  </si>
  <si>
    <t>Ostatní demontáže pro osazení plyn. kotlů, odtahu spalin, topných těles atd.. dle PD</t>
  </si>
  <si>
    <t>131</t>
  </si>
  <si>
    <t>0010042</t>
  </si>
  <si>
    <t>Napojení nového potrubí na stávající ocelový rozvod ÚT dle PD</t>
  </si>
  <si>
    <t>132</t>
  </si>
  <si>
    <t>0010043</t>
  </si>
  <si>
    <t>Napojení plynového kotle na stávající rozvod vody dle PD</t>
  </si>
  <si>
    <t>133</t>
  </si>
  <si>
    <t>0010044</t>
  </si>
  <si>
    <t>Napojení plynového kotle na rozvod odpadů - odvod kondenzátu - dle PD</t>
  </si>
  <si>
    <t>134</t>
  </si>
  <si>
    <t>0010045</t>
  </si>
  <si>
    <t>Proplach topného systému dvojnásobný</t>
  </si>
  <si>
    <t>135</t>
  </si>
  <si>
    <t>0010046</t>
  </si>
  <si>
    <t>Topná zkouška s hydraulickou regulací systému ÚT</t>
  </si>
  <si>
    <t>136</t>
  </si>
  <si>
    <t>0010050</t>
  </si>
  <si>
    <t>Stavební přípomoce pro vnitřní kanalizaci</t>
  </si>
  <si>
    <t>soub</t>
  </si>
  <si>
    <t>137</t>
  </si>
  <si>
    <t>0010060</t>
  </si>
  <si>
    <t>Stavební přípomoce pro vnitřní vodovod</t>
  </si>
  <si>
    <t>VP - Vícepráce</t>
  </si>
  <si>
    <t>PN</t>
  </si>
  <si>
    <t>2017-020-6/190 - Oprava bytu č. 6 v č.p. 190/V, Dačice</t>
  </si>
  <si>
    <t>303970423</t>
  </si>
  <si>
    <t>-2128358671</t>
  </si>
  <si>
    <t>-252524107</t>
  </si>
  <si>
    <t>-1990267852</t>
  </si>
  <si>
    <t>-614840116</t>
  </si>
  <si>
    <t>32256979</t>
  </si>
  <si>
    <t>705932810</t>
  </si>
  <si>
    <t>-856797057</t>
  </si>
  <si>
    <t>-1937410108</t>
  </si>
  <si>
    <t>1898371251</t>
  </si>
  <si>
    <t>164298877</t>
  </si>
  <si>
    <t>1749721062</t>
  </si>
  <si>
    <t>182149508</t>
  </si>
  <si>
    <t>-725112644</t>
  </si>
  <si>
    <t>398739334</t>
  </si>
  <si>
    <t>-1210099052</t>
  </si>
  <si>
    <t>-1686368076</t>
  </si>
  <si>
    <t>-89271549</t>
  </si>
  <si>
    <t>1769155051</t>
  </si>
  <si>
    <t>-379829266</t>
  </si>
  <si>
    <t>-1460544821</t>
  </si>
  <si>
    <t>-1443231074</t>
  </si>
  <si>
    <t>-281729540</t>
  </si>
  <si>
    <t>-70435596</t>
  </si>
  <si>
    <t>-1701181347</t>
  </si>
  <si>
    <t>-1676463791</t>
  </si>
  <si>
    <t>1200522560</t>
  </si>
  <si>
    <t>-1029282488</t>
  </si>
  <si>
    <t>-1919577953</t>
  </si>
  <si>
    <t>465741538</t>
  </si>
  <si>
    <t>1573471863</t>
  </si>
  <si>
    <t>1981412980</t>
  </si>
  <si>
    <t>-1400399585</t>
  </si>
  <si>
    <t>-1495687656</t>
  </si>
  <si>
    <t>1897167824</t>
  </si>
  <si>
    <t>-1413251143</t>
  </si>
  <si>
    <t>251352679</t>
  </si>
  <si>
    <t>368144648</t>
  </si>
  <si>
    <t>130958142</t>
  </si>
  <si>
    <t>1032858862</t>
  </si>
  <si>
    <t>476992934</t>
  </si>
  <si>
    <t>606694644</t>
  </si>
  <si>
    <t>1040626130</t>
  </si>
  <si>
    <t>1407266510</t>
  </si>
  <si>
    <t>1845096424</t>
  </si>
  <si>
    <t>-539093119</t>
  </si>
  <si>
    <t>2035030885</t>
  </si>
  <si>
    <t>1054212430</t>
  </si>
  <si>
    <t>-952644846</t>
  </si>
  <si>
    <t>-827951334</t>
  </si>
  <si>
    <t>-308300131</t>
  </si>
  <si>
    <t>32511829</t>
  </si>
  <si>
    <t>731833920</t>
  </si>
  <si>
    <t>-1011652583</t>
  </si>
  <si>
    <t>440138689</t>
  </si>
  <si>
    <t>1607643690</t>
  </si>
  <si>
    <t>526922563</t>
  </si>
  <si>
    <t>2018598265</t>
  </si>
  <si>
    <t>196501187</t>
  </si>
  <si>
    <t>-1198088661</t>
  </si>
  <si>
    <t>-1732162022</t>
  </si>
  <si>
    <t>-1810696483</t>
  </si>
  <si>
    <t>-1739015361</t>
  </si>
  <si>
    <t>1845165432</t>
  </si>
  <si>
    <t>1372068112</t>
  </si>
  <si>
    <t>839381002</t>
  </si>
  <si>
    <t>-1862443858</t>
  </si>
  <si>
    <t>1661657734</t>
  </si>
  <si>
    <t>-834326877</t>
  </si>
  <si>
    <t>1520081089</t>
  </si>
  <si>
    <t>-1967593501</t>
  </si>
  <si>
    <t>1058383996</t>
  </si>
  <si>
    <t>-1545208901</t>
  </si>
  <si>
    <t>-1837906965</t>
  </si>
  <si>
    <t>-471809713</t>
  </si>
  <si>
    <t>1686829079</t>
  </si>
  <si>
    <t>2071816666</t>
  </si>
  <si>
    <t>-188087815</t>
  </si>
  <si>
    <t>-1536576602</t>
  </si>
  <si>
    <t>1402283424</t>
  </si>
  <si>
    <t>-1714644953</t>
  </si>
  <si>
    <t>1988989171</t>
  </si>
  <si>
    <t>712243256</t>
  </si>
  <si>
    <t>-1630500565</t>
  </si>
  <si>
    <t>-868606869</t>
  </si>
  <si>
    <t>424347926</t>
  </si>
  <si>
    <t>1139470155</t>
  </si>
  <si>
    <t>-727503718</t>
  </si>
  <si>
    <t>-1497954716</t>
  </si>
  <si>
    <t>1789044459</t>
  </si>
  <si>
    <t>2099262511</t>
  </si>
  <si>
    <t>544770244</t>
  </si>
  <si>
    <t>-1018616974</t>
  </si>
  <si>
    <t>-579143066</t>
  </si>
  <si>
    <t>655737659</t>
  </si>
  <si>
    <t>2091602278</t>
  </si>
  <si>
    <t>158128565</t>
  </si>
  <si>
    <t>-1098720451</t>
  </si>
  <si>
    <t>-1308979261</t>
  </si>
  <si>
    <t>1471636461</t>
  </si>
  <si>
    <t>-303517067</t>
  </si>
  <si>
    <t>-1868732923</t>
  </si>
  <si>
    <t>-277733939</t>
  </si>
  <si>
    <t>344572750</t>
  </si>
  <si>
    <t>952310129</t>
  </si>
  <si>
    <t>-1869703606</t>
  </si>
  <si>
    <t>-1360561950</t>
  </si>
  <si>
    <t>398606785</t>
  </si>
  <si>
    <t>1386067891</t>
  </si>
  <si>
    <t>330644378</t>
  </si>
  <si>
    <t>-1115713538</t>
  </si>
  <si>
    <t>-1455588112</t>
  </si>
  <si>
    <t>-1264231318</t>
  </si>
  <si>
    <t>1663803710</t>
  </si>
  <si>
    <t>-1030257863</t>
  </si>
  <si>
    <t>869915845</t>
  </si>
  <si>
    <t>-1832597751</t>
  </si>
  <si>
    <t>59317610</t>
  </si>
  <si>
    <t>-2084233966</t>
  </si>
  <si>
    <t>-1453668061</t>
  </si>
  <si>
    <t>-237478595</t>
  </si>
  <si>
    <t>1110031420</t>
  </si>
  <si>
    <t>505325907</t>
  </si>
  <si>
    <t>-1452826409</t>
  </si>
  <si>
    <t>1079541682</t>
  </si>
  <si>
    <t>-1703885099</t>
  </si>
  <si>
    <t>-470189326</t>
  </si>
  <si>
    <t>-540346765</t>
  </si>
  <si>
    <t>-222608305</t>
  </si>
  <si>
    <t>1) Krycí list rozpočtu</t>
  </si>
  <si>
    <t>2) Rekapitulace rozpočtu</t>
  </si>
  <si>
    <t>3) Rozpočet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</si>
</sst>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8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23" borderId="6" applyNumberFormat="0" applyFont="0" applyAlignment="0" applyProtection="0"/>
    <xf numFmtId="9" fontId="45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0"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49" fontId="4" fillId="2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 horizontal="center" vertical="center" wrapText="1"/>
      <protection locked="0"/>
    </xf>
    <xf numFmtId="175" fontId="4" fillId="23" borderId="1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/>
    </xf>
    <xf numFmtId="4" fontId="64" fillId="23" borderId="0" xfId="0" applyNumberFormat="1" applyFont="1" applyFill="1" applyBorder="1" applyAlignment="1" applyProtection="1">
      <alignment vertical="center"/>
      <protection locked="0"/>
    </xf>
    <xf numFmtId="0" fontId="64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" fontId="4" fillId="23" borderId="10" xfId="0" applyNumberFormat="1" applyFont="1" applyFill="1" applyBorder="1" applyAlignment="1" applyProtection="1">
      <alignment vertical="center"/>
      <protection locked="0"/>
    </xf>
    <xf numFmtId="0" fontId="65" fillId="0" borderId="10" xfId="0" applyFont="1" applyBorder="1" applyAlignment="1" applyProtection="1">
      <alignment vertical="center"/>
      <protection locked="0"/>
    </xf>
    <xf numFmtId="4" fontId="65" fillId="23" borderId="10" xfId="0" applyNumberFormat="1" applyFont="1" applyFill="1" applyBorder="1" applyAlignment="1" applyProtection="1">
      <alignment vertical="center"/>
      <protection locked="0"/>
    </xf>
    <xf numFmtId="0" fontId="4" fillId="23" borderId="10" xfId="0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 vertical="center"/>
      <protection locked="0"/>
    </xf>
    <xf numFmtId="0" fontId="64" fillId="23" borderId="0" xfId="0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6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172" fontId="69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right" vertical="center"/>
      <protection/>
    </xf>
    <xf numFmtId="4" fontId="69" fillId="0" borderId="0" xfId="0" applyNumberFormat="1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70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4" fontId="73" fillId="0" borderId="0" xfId="0" applyNumberFormat="1" applyFont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4" fontId="74" fillId="0" borderId="0" xfId="0" applyNumberFormat="1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15" xfId="0" applyFont="1" applyBorder="1" applyAlignment="1" applyProtection="1">
      <alignment vertical="center"/>
      <protection/>
    </xf>
    <xf numFmtId="0" fontId="74" fillId="0" borderId="0" xfId="0" applyFont="1" applyAlignment="1" applyProtection="1">
      <alignment vertical="center"/>
      <protection/>
    </xf>
    <xf numFmtId="0" fontId="64" fillId="0" borderId="14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4" fontId="64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5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/>
      <protection/>
    </xf>
    <xf numFmtId="4" fontId="72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71" fillId="0" borderId="23" xfId="0" applyFont="1" applyBorder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71" fillId="0" borderId="26" xfId="0" applyFont="1" applyBorder="1" applyAlignment="1" applyProtection="1">
      <alignment horizontal="center" vertical="center"/>
      <protection/>
    </xf>
    <xf numFmtId="0" fontId="73" fillId="35" borderId="0" xfId="0" applyFont="1" applyFill="1" applyBorder="1" applyAlignment="1" applyProtection="1">
      <alignment horizontal="left" vertical="center"/>
      <protection/>
    </xf>
    <xf numFmtId="4" fontId="73" fillId="35" borderId="0" xfId="0" applyNumberFormat="1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7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67" fillId="0" borderId="31" xfId="0" applyFont="1" applyBorder="1" applyAlignment="1" applyProtection="1">
      <alignment horizontal="center" vertical="center" wrapText="1"/>
      <protection/>
    </xf>
    <xf numFmtId="0" fontId="67" fillId="0" borderId="32" xfId="0" applyFont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left" vertical="center"/>
      <protection/>
    </xf>
    <xf numFmtId="4" fontId="73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174" fontId="76" fillId="0" borderId="16" xfId="0" applyNumberFormat="1" applyFont="1" applyBorder="1" applyAlignment="1" applyProtection="1">
      <alignment/>
      <protection/>
    </xf>
    <xf numFmtId="174" fontId="76" fillId="0" borderId="21" xfId="0" applyNumberFormat="1" applyFont="1" applyBorder="1" applyAlignment="1" applyProtection="1">
      <alignment/>
      <protection/>
    </xf>
    <xf numFmtId="4" fontId="10" fillId="0" borderId="0" xfId="0" applyNumberFormat="1" applyFont="1" applyAlignment="1" applyProtection="1">
      <alignment vertical="center"/>
      <protection/>
    </xf>
    <xf numFmtId="0" fontId="77" fillId="0" borderId="14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77" fillId="0" borderId="15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7" fillId="0" borderId="22" xfId="0" applyFont="1" applyBorder="1" applyAlignment="1" applyProtection="1">
      <alignment/>
      <protection/>
    </xf>
    <xf numFmtId="174" fontId="77" fillId="0" borderId="0" xfId="0" applyNumberFormat="1" applyFont="1" applyBorder="1" applyAlignment="1" applyProtection="1">
      <alignment/>
      <protection/>
    </xf>
    <xf numFmtId="174" fontId="77" fillId="0" borderId="23" xfId="0" applyNumberFormat="1" applyFont="1" applyBorder="1" applyAlignment="1" applyProtection="1">
      <alignment/>
      <protection/>
    </xf>
    <xf numFmtId="0" fontId="77" fillId="0" borderId="0" xfId="0" applyFont="1" applyAlignment="1" applyProtection="1">
      <alignment horizontal="left"/>
      <protection/>
    </xf>
    <xf numFmtId="0" fontId="77" fillId="0" borderId="0" xfId="0" applyFont="1" applyAlignment="1" applyProtection="1">
      <alignment horizontal="center"/>
      <protection/>
    </xf>
    <xf numFmtId="4" fontId="77" fillId="0" borderId="0" xfId="0" applyNumberFormat="1" applyFont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/>
      <protection/>
    </xf>
    <xf numFmtId="4" fontId="64" fillId="0" borderId="25" xfId="0" applyNumberFormat="1" applyFont="1" applyBorder="1" applyAlignment="1" applyProtection="1">
      <alignment/>
      <protection/>
    </xf>
    <xf numFmtId="4" fontId="64" fillId="0" borderId="25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5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9" fillId="23" borderId="10" xfId="0" applyFont="1" applyFill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174" fontId="69" fillId="0" borderId="0" xfId="0" applyNumberFormat="1" applyFont="1" applyBorder="1" applyAlignment="1" applyProtection="1">
      <alignment vertical="center"/>
      <protection/>
    </xf>
    <xf numFmtId="174" fontId="69" fillId="0" borderId="23" xfId="0" applyNumberFormat="1" applyFont="1" applyBorder="1" applyAlignment="1" applyProtection="1">
      <alignment vertical="center"/>
      <protection/>
    </xf>
    <xf numFmtId="4" fontId="64" fillId="0" borderId="31" xfId="0" applyNumberFormat="1" applyFont="1" applyBorder="1" applyAlignment="1" applyProtection="1">
      <alignment/>
      <protection/>
    </xf>
    <xf numFmtId="4" fontId="64" fillId="0" borderId="31" xfId="0" applyNumberFormat="1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49" fontId="65" fillId="0" borderId="10" xfId="0" applyNumberFormat="1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175" fontId="65" fillId="0" borderId="10" xfId="0" applyNumberFormat="1" applyFont="1" applyBorder="1" applyAlignment="1" applyProtection="1">
      <alignment vertical="center"/>
      <protection/>
    </xf>
    <xf numFmtId="4" fontId="65" fillId="0" borderId="10" xfId="0" applyNumberFormat="1" applyFont="1" applyBorder="1" applyAlignment="1" applyProtection="1">
      <alignment vertical="center"/>
      <protection/>
    </xf>
    <xf numFmtId="4" fontId="74" fillId="0" borderId="16" xfId="0" applyNumberFormat="1" applyFont="1" applyBorder="1" applyAlignment="1" applyProtection="1">
      <alignment/>
      <protection/>
    </xf>
    <xf numFmtId="4" fontId="74" fillId="0" borderId="16" xfId="0" applyNumberFormat="1" applyFont="1" applyBorder="1" applyAlignment="1" applyProtection="1">
      <alignment vertical="center"/>
      <protection/>
    </xf>
    <xf numFmtId="4" fontId="74" fillId="0" borderId="31" xfId="0" applyNumberFormat="1" applyFont="1" applyBorder="1" applyAlignment="1" applyProtection="1">
      <alignment/>
      <protection/>
    </xf>
    <xf numFmtId="4" fontId="74" fillId="0" borderId="31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69" fillId="23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73" fontId="5" fillId="0" borderId="0" xfId="0" applyNumberFormat="1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78" fillId="33" borderId="0" xfId="0" applyFont="1" applyFill="1" applyAlignment="1" applyProtection="1">
      <alignment horizontal="left" vertical="center"/>
      <protection locked="0"/>
    </xf>
    <xf numFmtId="0" fontId="79" fillId="33" borderId="0" xfId="36" applyFont="1" applyFill="1" applyAlignment="1" applyProtection="1">
      <alignment vertical="center"/>
      <protection locked="0"/>
    </xf>
    <xf numFmtId="0" fontId="79" fillId="33" borderId="0" xfId="36" applyFont="1" applyFill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FD5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5FD5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5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291" sqref="K291"/>
    </sheetView>
  </sheetViews>
  <sheetFormatPr defaultColWidth="9.28125" defaultRowHeight="13.5"/>
  <cols>
    <col min="1" max="1" width="8.28125" style="20" customWidth="1"/>
    <col min="2" max="2" width="1.7109375" style="20" customWidth="1"/>
    <col min="3" max="3" width="4.140625" style="20" customWidth="1"/>
    <col min="4" max="4" width="4.28125" style="20" customWidth="1"/>
    <col min="5" max="5" width="17.140625" style="20" customWidth="1"/>
    <col min="6" max="7" width="11.140625" style="20" customWidth="1"/>
    <col min="8" max="8" width="12.421875" style="20" customWidth="1"/>
    <col min="9" max="9" width="7.00390625" style="20" customWidth="1"/>
    <col min="10" max="10" width="5.57421875" style="20" customWidth="1"/>
    <col min="11" max="11" width="11.421875" style="20" customWidth="1"/>
    <col min="12" max="12" width="12.00390625" style="20" customWidth="1"/>
    <col min="13" max="14" width="6.00390625" style="20" customWidth="1"/>
    <col min="15" max="15" width="2.00390625" style="20" customWidth="1"/>
    <col min="16" max="16" width="12.421875" style="20" customWidth="1"/>
    <col min="17" max="17" width="4.140625" style="20" customWidth="1"/>
    <col min="18" max="18" width="1.7109375" style="20" customWidth="1"/>
    <col min="19" max="19" width="8.140625" style="20" customWidth="1"/>
    <col min="20" max="20" width="29.7109375" style="20" hidden="1" customWidth="1"/>
    <col min="21" max="21" width="16.28125" style="20" hidden="1" customWidth="1"/>
    <col min="22" max="22" width="12.28125" style="20" hidden="1" customWidth="1"/>
    <col min="23" max="23" width="16.28125" style="20" hidden="1" customWidth="1"/>
    <col min="24" max="24" width="12.140625" style="20" hidden="1" customWidth="1"/>
    <col min="25" max="25" width="15.00390625" style="20" hidden="1" customWidth="1"/>
    <col min="26" max="26" width="11.00390625" style="20" hidden="1" customWidth="1"/>
    <col min="27" max="27" width="15.00390625" style="20" hidden="1" customWidth="1"/>
    <col min="28" max="28" width="16.28125" style="20" hidden="1" customWidth="1"/>
    <col min="29" max="29" width="11.00390625" style="20" customWidth="1"/>
    <col min="30" max="30" width="15.00390625" style="20" customWidth="1"/>
    <col min="31" max="31" width="16.28125" style="20" customWidth="1"/>
    <col min="32" max="43" width="9.28125" style="20" customWidth="1"/>
    <col min="44" max="64" width="0" style="20" hidden="1" customWidth="1"/>
    <col min="65" max="16384" width="9.28125" style="20" customWidth="1"/>
  </cols>
  <sheetData>
    <row r="1" spans="1:66" ht="21.75" customHeight="1">
      <c r="A1" s="175"/>
      <c r="B1" s="176"/>
      <c r="C1" s="176"/>
      <c r="D1" s="177" t="s">
        <v>0</v>
      </c>
      <c r="E1" s="176"/>
      <c r="F1" s="178" t="s">
        <v>629</v>
      </c>
      <c r="G1" s="178"/>
      <c r="H1" s="179" t="s">
        <v>630</v>
      </c>
      <c r="I1" s="179"/>
      <c r="J1" s="179"/>
      <c r="K1" s="179"/>
      <c r="L1" s="178" t="s">
        <v>631</v>
      </c>
      <c r="M1" s="176"/>
      <c r="N1" s="176"/>
      <c r="O1" s="177" t="s">
        <v>48</v>
      </c>
      <c r="P1" s="176"/>
      <c r="Q1" s="176"/>
      <c r="R1" s="176"/>
      <c r="S1" s="178"/>
      <c r="T1" s="178"/>
      <c r="U1" s="175"/>
      <c r="V1" s="175"/>
      <c r="W1" s="175"/>
      <c r="X1" s="175"/>
      <c r="Y1" s="175"/>
      <c r="Z1" s="175"/>
      <c r="AA1" s="175"/>
      <c r="AB1" s="175"/>
      <c r="AC1" s="175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21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4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T2" s="24" t="s">
        <v>45</v>
      </c>
    </row>
    <row r="3" spans="2:46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11</v>
      </c>
    </row>
    <row r="4" spans="2:46" ht="36.75" customHeight="1">
      <c r="B4" s="28"/>
      <c r="C4" s="29" t="s">
        <v>49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32" t="s">
        <v>7</v>
      </c>
      <c r="AT4" s="24" t="s">
        <v>2</v>
      </c>
    </row>
    <row r="5" spans="2:18" ht="6.7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24.75" customHeight="1">
      <c r="B6" s="28"/>
      <c r="C6" s="33"/>
      <c r="D6" s="34" t="s">
        <v>8</v>
      </c>
      <c r="E6" s="33"/>
      <c r="F6" s="35" t="s">
        <v>44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3"/>
      <c r="R6" s="31"/>
    </row>
    <row r="7" spans="2:18" s="36" customFormat="1" ht="32.25" customHeight="1">
      <c r="B7" s="37"/>
      <c r="C7" s="38"/>
      <c r="D7" s="39" t="s">
        <v>50</v>
      </c>
      <c r="E7" s="38"/>
      <c r="F7" s="40" t="s">
        <v>499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38"/>
      <c r="R7" s="42"/>
    </row>
    <row r="8" spans="2:18" s="36" customFormat="1" ht="14.25" customHeight="1">
      <c r="B8" s="37"/>
      <c r="C8" s="38"/>
      <c r="D8" s="168" t="s">
        <v>9</v>
      </c>
      <c r="E8" s="1"/>
      <c r="F8" s="169" t="s">
        <v>1</v>
      </c>
      <c r="G8" s="1"/>
      <c r="H8" s="1"/>
      <c r="I8" s="1"/>
      <c r="J8" s="1"/>
      <c r="K8" s="1"/>
      <c r="L8" s="1"/>
      <c r="M8" s="168" t="s">
        <v>10</v>
      </c>
      <c r="N8" s="1"/>
      <c r="O8" s="169" t="s">
        <v>1</v>
      </c>
      <c r="P8" s="1"/>
      <c r="Q8" s="38"/>
      <c r="R8" s="42"/>
    </row>
    <row r="9" spans="2:18" s="36" customFormat="1" ht="14.25" customHeight="1">
      <c r="B9" s="37"/>
      <c r="C9" s="38"/>
      <c r="D9" s="168" t="s">
        <v>12</v>
      </c>
      <c r="E9" s="1"/>
      <c r="F9" s="169" t="s">
        <v>13</v>
      </c>
      <c r="G9" s="1"/>
      <c r="H9" s="1"/>
      <c r="I9" s="1"/>
      <c r="J9" s="1"/>
      <c r="K9" s="1"/>
      <c r="L9" s="1"/>
      <c r="M9" s="168" t="s">
        <v>14</v>
      </c>
      <c r="N9" s="1"/>
      <c r="O9" s="9"/>
      <c r="P9" s="11"/>
      <c r="Q9" s="38"/>
      <c r="R9" s="42"/>
    </row>
    <row r="10" spans="2:18" s="36" customFormat="1" ht="10.5" customHeight="1">
      <c r="B10" s="37"/>
      <c r="C10" s="3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8"/>
      <c r="R10" s="42"/>
    </row>
    <row r="11" spans="2:18" s="36" customFormat="1" ht="14.25" customHeight="1">
      <c r="B11" s="37"/>
      <c r="C11" s="38"/>
      <c r="D11" s="168" t="s">
        <v>17</v>
      </c>
      <c r="E11" s="1"/>
      <c r="F11" s="1"/>
      <c r="G11" s="1"/>
      <c r="H11" s="1"/>
      <c r="I11" s="1"/>
      <c r="J11" s="1"/>
      <c r="K11" s="1"/>
      <c r="L11" s="1"/>
      <c r="M11" s="168" t="s">
        <v>18</v>
      </c>
      <c r="N11" s="1"/>
      <c r="O11" s="170"/>
      <c r="P11" s="11"/>
      <c r="Q11" s="38"/>
      <c r="R11" s="42"/>
    </row>
    <row r="12" spans="2:18" s="36" customFormat="1" ht="18" customHeight="1">
      <c r="B12" s="37"/>
      <c r="C12" s="38"/>
      <c r="D12" s="1"/>
      <c r="E12" s="169"/>
      <c r="F12" s="1"/>
      <c r="G12" s="1"/>
      <c r="H12" s="1"/>
      <c r="I12" s="1"/>
      <c r="J12" s="1"/>
      <c r="K12" s="1"/>
      <c r="L12" s="1"/>
      <c r="M12" s="168" t="s">
        <v>19</v>
      </c>
      <c r="N12" s="1"/>
      <c r="O12" s="170"/>
      <c r="P12" s="11"/>
      <c r="Q12" s="38"/>
      <c r="R12" s="42"/>
    </row>
    <row r="13" spans="2:18" s="36" customFormat="1" ht="6.75" customHeight="1">
      <c r="B13" s="37"/>
      <c r="C13" s="3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8"/>
      <c r="R13" s="42"/>
    </row>
    <row r="14" spans="2:18" s="36" customFormat="1" ht="14.25" customHeight="1">
      <c r="B14" s="37"/>
      <c r="C14" s="38"/>
      <c r="D14" s="168" t="s">
        <v>20</v>
      </c>
      <c r="E14" s="1"/>
      <c r="F14" s="1"/>
      <c r="G14" s="1"/>
      <c r="H14" s="1"/>
      <c r="I14" s="1"/>
      <c r="J14" s="1"/>
      <c r="K14" s="1"/>
      <c r="L14" s="1"/>
      <c r="M14" s="168" t="s">
        <v>18</v>
      </c>
      <c r="N14" s="1"/>
      <c r="O14" s="10"/>
      <c r="P14" s="11"/>
      <c r="Q14" s="38"/>
      <c r="R14" s="42"/>
    </row>
    <row r="15" spans="2:18" s="36" customFormat="1" ht="18" customHeight="1">
      <c r="B15" s="37"/>
      <c r="C15" s="38"/>
      <c r="D15" s="1"/>
      <c r="E15" s="10"/>
      <c r="F15" s="11"/>
      <c r="G15" s="11"/>
      <c r="H15" s="11"/>
      <c r="I15" s="11"/>
      <c r="J15" s="11"/>
      <c r="K15" s="11"/>
      <c r="L15" s="11"/>
      <c r="M15" s="168" t="s">
        <v>19</v>
      </c>
      <c r="N15" s="1"/>
      <c r="O15" s="10"/>
      <c r="P15" s="11"/>
      <c r="Q15" s="38"/>
      <c r="R15" s="42"/>
    </row>
    <row r="16" spans="2:18" s="36" customFormat="1" ht="6.75" customHeight="1">
      <c r="B16" s="37"/>
      <c r="C16" s="3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8"/>
      <c r="R16" s="42"/>
    </row>
    <row r="17" spans="2:18" s="36" customFormat="1" ht="14.25" customHeight="1">
      <c r="B17" s="37"/>
      <c r="C17" s="38"/>
      <c r="D17" s="168" t="s">
        <v>21</v>
      </c>
      <c r="E17" s="1"/>
      <c r="F17" s="1"/>
      <c r="G17" s="1"/>
      <c r="H17" s="1"/>
      <c r="I17" s="1"/>
      <c r="J17" s="1"/>
      <c r="K17" s="1"/>
      <c r="L17" s="1"/>
      <c r="M17" s="168" t="s">
        <v>18</v>
      </c>
      <c r="N17" s="1"/>
      <c r="O17" s="170"/>
      <c r="P17" s="11"/>
      <c r="Q17" s="38"/>
      <c r="R17" s="42"/>
    </row>
    <row r="18" spans="2:18" s="36" customFormat="1" ht="18" customHeight="1">
      <c r="B18" s="37"/>
      <c r="C18" s="38"/>
      <c r="D18" s="1"/>
      <c r="E18" s="169"/>
      <c r="F18" s="1"/>
      <c r="G18" s="1"/>
      <c r="H18" s="1"/>
      <c r="I18" s="1"/>
      <c r="J18" s="1"/>
      <c r="K18" s="1"/>
      <c r="L18" s="1"/>
      <c r="M18" s="168" t="s">
        <v>19</v>
      </c>
      <c r="N18" s="1"/>
      <c r="O18" s="170"/>
      <c r="P18" s="11"/>
      <c r="Q18" s="38"/>
      <c r="R18" s="42"/>
    </row>
    <row r="19" spans="2:18" s="36" customFormat="1" ht="6.75" customHeight="1">
      <c r="B19" s="37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8"/>
      <c r="R19" s="42"/>
    </row>
    <row r="20" spans="2:18" s="36" customFormat="1" ht="14.25" customHeight="1">
      <c r="B20" s="37"/>
      <c r="C20" s="38"/>
      <c r="D20" s="168" t="s">
        <v>22</v>
      </c>
      <c r="E20" s="1"/>
      <c r="F20" s="1"/>
      <c r="G20" s="1"/>
      <c r="H20" s="1"/>
      <c r="I20" s="1"/>
      <c r="J20" s="1"/>
      <c r="K20" s="1"/>
      <c r="L20" s="1"/>
      <c r="M20" s="168" t="s">
        <v>18</v>
      </c>
      <c r="N20" s="1"/>
      <c r="O20" s="170"/>
      <c r="P20" s="11"/>
      <c r="Q20" s="38"/>
      <c r="R20" s="42"/>
    </row>
    <row r="21" spans="2:18" s="36" customFormat="1" ht="18" customHeight="1">
      <c r="B21" s="37"/>
      <c r="C21" s="38"/>
      <c r="D21" s="1"/>
      <c r="E21" s="169"/>
      <c r="F21" s="1"/>
      <c r="G21" s="1"/>
      <c r="H21" s="1"/>
      <c r="I21" s="1"/>
      <c r="J21" s="1"/>
      <c r="K21" s="1"/>
      <c r="L21" s="1"/>
      <c r="M21" s="168" t="s">
        <v>19</v>
      </c>
      <c r="N21" s="1"/>
      <c r="O21" s="170"/>
      <c r="P21" s="11"/>
      <c r="Q21" s="38"/>
      <c r="R21" s="42"/>
    </row>
    <row r="22" spans="2:18" s="36" customFormat="1" ht="6.75" customHeight="1">
      <c r="B22" s="37"/>
      <c r="C22" s="3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8"/>
      <c r="R22" s="42"/>
    </row>
    <row r="23" spans="2:18" s="36" customFormat="1" ht="14.25" customHeight="1">
      <c r="B23" s="37"/>
      <c r="C23" s="38"/>
      <c r="D23" s="168" t="s"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8"/>
      <c r="R23" s="42"/>
    </row>
    <row r="24" spans="2:18" s="36" customFormat="1" ht="22.5" customHeight="1">
      <c r="B24" s="37"/>
      <c r="C24" s="38"/>
      <c r="D24" s="1"/>
      <c r="E24" s="171" t="s">
        <v>1</v>
      </c>
      <c r="F24" s="11"/>
      <c r="G24" s="11"/>
      <c r="H24" s="11"/>
      <c r="I24" s="11"/>
      <c r="J24" s="11"/>
      <c r="K24" s="11"/>
      <c r="L24" s="11"/>
      <c r="M24" s="1"/>
      <c r="N24" s="1"/>
      <c r="O24" s="1"/>
      <c r="P24" s="1"/>
      <c r="Q24" s="38"/>
      <c r="R24" s="42"/>
    </row>
    <row r="25" spans="2:18" s="36" customFormat="1" ht="6.7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2"/>
    </row>
    <row r="26" spans="2:18" s="36" customFormat="1" ht="6.75" customHeight="1">
      <c r="B26" s="37"/>
      <c r="C26" s="3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8"/>
      <c r="R26" s="42"/>
    </row>
    <row r="27" spans="2:18" s="36" customFormat="1" ht="14.25" customHeight="1">
      <c r="B27" s="37"/>
      <c r="C27" s="38"/>
      <c r="D27" s="46" t="s">
        <v>51</v>
      </c>
      <c r="E27" s="38"/>
      <c r="F27" s="38"/>
      <c r="G27" s="38"/>
      <c r="H27" s="38"/>
      <c r="I27" s="38"/>
      <c r="J27" s="38"/>
      <c r="K27" s="38"/>
      <c r="L27" s="38"/>
      <c r="M27" s="47">
        <f>N88</f>
        <v>0</v>
      </c>
      <c r="N27" s="41"/>
      <c r="O27" s="41"/>
      <c r="P27" s="41"/>
      <c r="Q27" s="38"/>
      <c r="R27" s="42"/>
    </row>
    <row r="28" spans="2:18" s="36" customFormat="1" ht="14.25" customHeight="1">
      <c r="B28" s="37"/>
      <c r="C28" s="38"/>
      <c r="D28" s="48" t="s">
        <v>46</v>
      </c>
      <c r="E28" s="38"/>
      <c r="F28" s="38"/>
      <c r="G28" s="38"/>
      <c r="H28" s="38"/>
      <c r="I28" s="38"/>
      <c r="J28" s="38"/>
      <c r="K28" s="38"/>
      <c r="L28" s="38"/>
      <c r="M28" s="47">
        <f>N113</f>
        <v>0</v>
      </c>
      <c r="N28" s="41"/>
      <c r="O28" s="41"/>
      <c r="P28" s="41"/>
      <c r="Q28" s="38"/>
      <c r="R28" s="42"/>
    </row>
    <row r="29" spans="2:18" s="36" customFormat="1" ht="6.7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2"/>
    </row>
    <row r="30" spans="2:18" s="36" customFormat="1" ht="24.75" customHeight="1">
      <c r="B30" s="37"/>
      <c r="C30" s="38"/>
      <c r="D30" s="49" t="s">
        <v>24</v>
      </c>
      <c r="E30" s="38"/>
      <c r="F30" s="38"/>
      <c r="G30" s="38"/>
      <c r="H30" s="38"/>
      <c r="I30" s="38"/>
      <c r="J30" s="38"/>
      <c r="K30" s="38"/>
      <c r="L30" s="38"/>
      <c r="M30" s="50">
        <f>ROUND(M27+M28,2)</f>
        <v>0</v>
      </c>
      <c r="N30" s="41"/>
      <c r="O30" s="41"/>
      <c r="P30" s="41"/>
      <c r="Q30" s="38"/>
      <c r="R30" s="42"/>
    </row>
    <row r="31" spans="2:18" s="36" customFormat="1" ht="6.75" customHeight="1">
      <c r="B31" s="37"/>
      <c r="C31" s="3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8"/>
      <c r="R31" s="42"/>
    </row>
    <row r="32" spans="2:18" s="36" customFormat="1" ht="14.25" customHeight="1">
      <c r="B32" s="37"/>
      <c r="C32" s="38"/>
      <c r="D32" s="51" t="s">
        <v>25</v>
      </c>
      <c r="E32" s="51" t="s">
        <v>26</v>
      </c>
      <c r="F32" s="52">
        <v>0.21</v>
      </c>
      <c r="G32" s="53" t="s">
        <v>27</v>
      </c>
      <c r="H32" s="54">
        <f>ROUND((((SUM(BE113:BE120)+SUM(BE138:BE289))+SUM(BE291:BE294))),2)</f>
        <v>0</v>
      </c>
      <c r="I32" s="41"/>
      <c r="J32" s="41"/>
      <c r="K32" s="38"/>
      <c r="L32" s="38"/>
      <c r="M32" s="54">
        <f>ROUND(((ROUND((SUM(BE113:BE120)+SUM(BE138:BE289)),2)*F32)+SUM(BE291:BE294)*F32),2)</f>
        <v>0</v>
      </c>
      <c r="N32" s="41"/>
      <c r="O32" s="41"/>
      <c r="P32" s="41"/>
      <c r="Q32" s="38"/>
      <c r="R32" s="42"/>
    </row>
    <row r="33" spans="2:18" s="36" customFormat="1" ht="14.25" customHeight="1">
      <c r="B33" s="37"/>
      <c r="C33" s="38"/>
      <c r="D33" s="38"/>
      <c r="E33" s="51" t="s">
        <v>28</v>
      </c>
      <c r="F33" s="52">
        <v>0.15</v>
      </c>
      <c r="G33" s="53" t="s">
        <v>27</v>
      </c>
      <c r="H33" s="54">
        <f>ROUND((((SUM(BF113:BF120)+SUM(BF138:BF289))+SUM(BF291:BF294))),2)</f>
        <v>0</v>
      </c>
      <c r="I33" s="41"/>
      <c r="J33" s="41"/>
      <c r="K33" s="38"/>
      <c r="L33" s="38"/>
      <c r="M33" s="54">
        <f>ROUND(((ROUND((SUM(BF113:BF120)+SUM(BF138:BF289)),2)*F33)+SUM(BF291:BF294)*F33),2)</f>
        <v>0</v>
      </c>
      <c r="N33" s="41"/>
      <c r="O33" s="41"/>
      <c r="P33" s="41"/>
      <c r="Q33" s="38"/>
      <c r="R33" s="42"/>
    </row>
    <row r="34" spans="2:18" s="36" customFormat="1" ht="14.25" customHeight="1" hidden="1">
      <c r="B34" s="37"/>
      <c r="C34" s="38"/>
      <c r="D34" s="38"/>
      <c r="E34" s="51" t="s">
        <v>29</v>
      </c>
      <c r="F34" s="52">
        <v>0.21</v>
      </c>
      <c r="G34" s="53" t="s">
        <v>27</v>
      </c>
      <c r="H34" s="54">
        <f>ROUND((((SUM(BG113:BG120)+SUM(BG138:BG289))+SUM(BG291:BG294))),2)</f>
        <v>0</v>
      </c>
      <c r="I34" s="41"/>
      <c r="J34" s="41"/>
      <c r="K34" s="38"/>
      <c r="L34" s="38"/>
      <c r="M34" s="54">
        <v>0</v>
      </c>
      <c r="N34" s="41"/>
      <c r="O34" s="41"/>
      <c r="P34" s="41"/>
      <c r="Q34" s="38"/>
      <c r="R34" s="42"/>
    </row>
    <row r="35" spans="2:18" s="36" customFormat="1" ht="14.25" customHeight="1" hidden="1">
      <c r="B35" s="37"/>
      <c r="C35" s="38"/>
      <c r="D35" s="38"/>
      <c r="E35" s="51" t="s">
        <v>30</v>
      </c>
      <c r="F35" s="52">
        <v>0.15</v>
      </c>
      <c r="G35" s="53" t="s">
        <v>27</v>
      </c>
      <c r="H35" s="54">
        <f>ROUND((((SUM(BH113:BH120)+SUM(BH138:BH289))+SUM(BH291:BH294))),2)</f>
        <v>0</v>
      </c>
      <c r="I35" s="41"/>
      <c r="J35" s="41"/>
      <c r="K35" s="38"/>
      <c r="L35" s="38"/>
      <c r="M35" s="54">
        <v>0</v>
      </c>
      <c r="N35" s="41"/>
      <c r="O35" s="41"/>
      <c r="P35" s="41"/>
      <c r="Q35" s="38"/>
      <c r="R35" s="42"/>
    </row>
    <row r="36" spans="2:18" s="36" customFormat="1" ht="14.25" customHeight="1" hidden="1">
      <c r="B36" s="37"/>
      <c r="C36" s="38"/>
      <c r="D36" s="38"/>
      <c r="E36" s="51" t="s">
        <v>31</v>
      </c>
      <c r="F36" s="52">
        <v>0</v>
      </c>
      <c r="G36" s="53" t="s">
        <v>27</v>
      </c>
      <c r="H36" s="54">
        <f>ROUND((((SUM(BI113:BI120)+SUM(BI138:BI289))+SUM(BI291:BI294))),2)</f>
        <v>0</v>
      </c>
      <c r="I36" s="41"/>
      <c r="J36" s="41"/>
      <c r="K36" s="38"/>
      <c r="L36" s="38"/>
      <c r="M36" s="54">
        <v>0</v>
      </c>
      <c r="N36" s="41"/>
      <c r="O36" s="41"/>
      <c r="P36" s="41"/>
      <c r="Q36" s="38"/>
      <c r="R36" s="42"/>
    </row>
    <row r="37" spans="2:18" s="36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2"/>
    </row>
    <row r="38" spans="2:18" s="36" customFormat="1" ht="24.75" customHeight="1">
      <c r="B38" s="37"/>
      <c r="C38" s="55"/>
      <c r="D38" s="56" t="s">
        <v>32</v>
      </c>
      <c r="E38" s="57"/>
      <c r="F38" s="57"/>
      <c r="G38" s="58" t="s">
        <v>33</v>
      </c>
      <c r="H38" s="59" t="s">
        <v>34</v>
      </c>
      <c r="I38" s="57"/>
      <c r="J38" s="57"/>
      <c r="K38" s="57"/>
      <c r="L38" s="60">
        <f>SUM(M30:M36)</f>
        <v>0</v>
      </c>
      <c r="M38" s="61"/>
      <c r="N38" s="61"/>
      <c r="O38" s="61"/>
      <c r="P38" s="62"/>
      <c r="Q38" s="55"/>
      <c r="R38" s="42"/>
    </row>
    <row r="39" spans="2:18" s="36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2"/>
    </row>
    <row r="40" spans="2:18" s="36" customFormat="1" ht="14.2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2"/>
    </row>
    <row r="41" spans="2:18" ht="12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2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2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2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2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2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2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2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2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36" customFormat="1" ht="14.25">
      <c r="B50" s="37"/>
      <c r="C50" s="38"/>
      <c r="D50" s="63" t="s">
        <v>35</v>
      </c>
      <c r="E50" s="45"/>
      <c r="F50" s="45"/>
      <c r="G50" s="45"/>
      <c r="H50" s="64"/>
      <c r="I50" s="38"/>
      <c r="J50" s="63" t="s">
        <v>36</v>
      </c>
      <c r="K50" s="45"/>
      <c r="L50" s="45"/>
      <c r="M50" s="45"/>
      <c r="N50" s="45"/>
      <c r="O50" s="45"/>
      <c r="P50" s="64"/>
      <c r="Q50" s="38"/>
      <c r="R50" s="42"/>
    </row>
    <row r="51" spans="2:18" ht="12">
      <c r="B51" s="28"/>
      <c r="C51" s="33"/>
      <c r="D51" s="65"/>
      <c r="E51" s="33"/>
      <c r="F51" s="33"/>
      <c r="G51" s="33"/>
      <c r="H51" s="66"/>
      <c r="I51" s="33"/>
      <c r="J51" s="65"/>
      <c r="K51" s="33"/>
      <c r="L51" s="33"/>
      <c r="M51" s="33"/>
      <c r="N51" s="33"/>
      <c r="O51" s="33"/>
      <c r="P51" s="66"/>
      <c r="Q51" s="33"/>
      <c r="R51" s="31"/>
    </row>
    <row r="52" spans="2:18" ht="12">
      <c r="B52" s="28"/>
      <c r="C52" s="33"/>
      <c r="D52" s="65"/>
      <c r="E52" s="33"/>
      <c r="F52" s="33"/>
      <c r="G52" s="33"/>
      <c r="H52" s="66"/>
      <c r="I52" s="33"/>
      <c r="J52" s="65"/>
      <c r="K52" s="33"/>
      <c r="L52" s="33"/>
      <c r="M52" s="33"/>
      <c r="N52" s="33"/>
      <c r="O52" s="33"/>
      <c r="P52" s="66"/>
      <c r="Q52" s="33"/>
      <c r="R52" s="31"/>
    </row>
    <row r="53" spans="2:18" ht="12">
      <c r="B53" s="28"/>
      <c r="C53" s="33"/>
      <c r="D53" s="65"/>
      <c r="E53" s="33"/>
      <c r="F53" s="33"/>
      <c r="G53" s="33"/>
      <c r="H53" s="66"/>
      <c r="I53" s="33"/>
      <c r="J53" s="65"/>
      <c r="K53" s="33"/>
      <c r="L53" s="33"/>
      <c r="M53" s="33"/>
      <c r="N53" s="33"/>
      <c r="O53" s="33"/>
      <c r="P53" s="66"/>
      <c r="Q53" s="33"/>
      <c r="R53" s="31"/>
    </row>
    <row r="54" spans="2:18" ht="12">
      <c r="B54" s="28"/>
      <c r="C54" s="33"/>
      <c r="D54" s="65"/>
      <c r="E54" s="33"/>
      <c r="F54" s="33"/>
      <c r="G54" s="33"/>
      <c r="H54" s="66"/>
      <c r="I54" s="33"/>
      <c r="J54" s="65"/>
      <c r="K54" s="33"/>
      <c r="L54" s="33"/>
      <c r="M54" s="33"/>
      <c r="N54" s="33"/>
      <c r="O54" s="33"/>
      <c r="P54" s="66"/>
      <c r="Q54" s="33"/>
      <c r="R54" s="31"/>
    </row>
    <row r="55" spans="2:18" ht="12">
      <c r="B55" s="28"/>
      <c r="C55" s="33"/>
      <c r="D55" s="65"/>
      <c r="E55" s="33"/>
      <c r="F55" s="33"/>
      <c r="G55" s="33"/>
      <c r="H55" s="66"/>
      <c r="I55" s="33"/>
      <c r="J55" s="65"/>
      <c r="K55" s="33"/>
      <c r="L55" s="33"/>
      <c r="M55" s="33"/>
      <c r="N55" s="33"/>
      <c r="O55" s="33"/>
      <c r="P55" s="66"/>
      <c r="Q55" s="33"/>
      <c r="R55" s="31"/>
    </row>
    <row r="56" spans="2:18" ht="12">
      <c r="B56" s="28"/>
      <c r="C56" s="33"/>
      <c r="D56" s="65"/>
      <c r="E56" s="33"/>
      <c r="F56" s="33"/>
      <c r="G56" s="33"/>
      <c r="H56" s="66"/>
      <c r="I56" s="33"/>
      <c r="J56" s="65"/>
      <c r="K56" s="33"/>
      <c r="L56" s="33"/>
      <c r="M56" s="33"/>
      <c r="N56" s="33"/>
      <c r="O56" s="33"/>
      <c r="P56" s="66"/>
      <c r="Q56" s="33"/>
      <c r="R56" s="31"/>
    </row>
    <row r="57" spans="2:18" ht="12">
      <c r="B57" s="28"/>
      <c r="C57" s="33"/>
      <c r="D57" s="65"/>
      <c r="E57" s="33"/>
      <c r="F57" s="33"/>
      <c r="G57" s="33"/>
      <c r="H57" s="66"/>
      <c r="I57" s="33"/>
      <c r="J57" s="65"/>
      <c r="K57" s="33"/>
      <c r="L57" s="33"/>
      <c r="M57" s="33"/>
      <c r="N57" s="33"/>
      <c r="O57" s="33"/>
      <c r="P57" s="66"/>
      <c r="Q57" s="33"/>
      <c r="R57" s="31"/>
    </row>
    <row r="58" spans="2:18" ht="12">
      <c r="B58" s="28"/>
      <c r="C58" s="33"/>
      <c r="D58" s="65"/>
      <c r="E58" s="33"/>
      <c r="F58" s="33"/>
      <c r="G58" s="33"/>
      <c r="H58" s="66"/>
      <c r="I58" s="33"/>
      <c r="J58" s="65"/>
      <c r="K58" s="33"/>
      <c r="L58" s="33"/>
      <c r="M58" s="33"/>
      <c r="N58" s="33"/>
      <c r="O58" s="33"/>
      <c r="P58" s="66"/>
      <c r="Q58" s="33"/>
      <c r="R58" s="31"/>
    </row>
    <row r="59" spans="2:18" s="36" customFormat="1" ht="14.25">
      <c r="B59" s="37"/>
      <c r="C59" s="38"/>
      <c r="D59" s="67" t="s">
        <v>37</v>
      </c>
      <c r="E59" s="68"/>
      <c r="F59" s="68"/>
      <c r="G59" s="69" t="s">
        <v>38</v>
      </c>
      <c r="H59" s="70"/>
      <c r="I59" s="38"/>
      <c r="J59" s="67" t="s">
        <v>37</v>
      </c>
      <c r="K59" s="68"/>
      <c r="L59" s="68"/>
      <c r="M59" s="68"/>
      <c r="N59" s="69" t="s">
        <v>38</v>
      </c>
      <c r="O59" s="68"/>
      <c r="P59" s="70"/>
      <c r="Q59" s="38"/>
      <c r="R59" s="42"/>
    </row>
    <row r="60" spans="2:18" ht="12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36" customFormat="1" ht="14.25">
      <c r="B61" s="37"/>
      <c r="C61" s="38"/>
      <c r="D61" s="63" t="s">
        <v>39</v>
      </c>
      <c r="E61" s="45"/>
      <c r="F61" s="45"/>
      <c r="G61" s="45"/>
      <c r="H61" s="64"/>
      <c r="I61" s="38"/>
      <c r="J61" s="63" t="s">
        <v>40</v>
      </c>
      <c r="K61" s="45"/>
      <c r="L61" s="45"/>
      <c r="M61" s="45"/>
      <c r="N61" s="45"/>
      <c r="O61" s="45"/>
      <c r="P61" s="64"/>
      <c r="Q61" s="38"/>
      <c r="R61" s="42"/>
    </row>
    <row r="62" spans="2:18" ht="12">
      <c r="B62" s="28"/>
      <c r="C62" s="33"/>
      <c r="D62" s="65"/>
      <c r="E62" s="33"/>
      <c r="F62" s="33"/>
      <c r="G62" s="33"/>
      <c r="H62" s="66"/>
      <c r="I62" s="33"/>
      <c r="J62" s="65"/>
      <c r="K62" s="33"/>
      <c r="L62" s="33"/>
      <c r="M62" s="33"/>
      <c r="N62" s="33"/>
      <c r="O62" s="33"/>
      <c r="P62" s="66"/>
      <c r="Q62" s="33"/>
      <c r="R62" s="31"/>
    </row>
    <row r="63" spans="2:18" ht="12">
      <c r="B63" s="28"/>
      <c r="C63" s="33"/>
      <c r="D63" s="65"/>
      <c r="E63" s="33"/>
      <c r="F63" s="33"/>
      <c r="G63" s="33"/>
      <c r="H63" s="66"/>
      <c r="I63" s="33"/>
      <c r="J63" s="65"/>
      <c r="K63" s="33"/>
      <c r="L63" s="33"/>
      <c r="M63" s="33"/>
      <c r="N63" s="33"/>
      <c r="O63" s="33"/>
      <c r="P63" s="66"/>
      <c r="Q63" s="33"/>
      <c r="R63" s="31"/>
    </row>
    <row r="64" spans="2:18" ht="12">
      <c r="B64" s="28"/>
      <c r="C64" s="33"/>
      <c r="D64" s="65"/>
      <c r="E64" s="33"/>
      <c r="F64" s="33"/>
      <c r="G64" s="33"/>
      <c r="H64" s="66"/>
      <c r="I64" s="33"/>
      <c r="J64" s="65"/>
      <c r="K64" s="33"/>
      <c r="L64" s="33"/>
      <c r="M64" s="33"/>
      <c r="N64" s="33"/>
      <c r="O64" s="33"/>
      <c r="P64" s="66"/>
      <c r="Q64" s="33"/>
      <c r="R64" s="31"/>
    </row>
    <row r="65" spans="2:18" ht="12">
      <c r="B65" s="28"/>
      <c r="C65" s="33"/>
      <c r="D65" s="65"/>
      <c r="E65" s="33"/>
      <c r="F65" s="33"/>
      <c r="G65" s="33"/>
      <c r="H65" s="66"/>
      <c r="I65" s="33"/>
      <c r="J65" s="65"/>
      <c r="K65" s="33"/>
      <c r="L65" s="33"/>
      <c r="M65" s="33"/>
      <c r="N65" s="33"/>
      <c r="O65" s="33"/>
      <c r="P65" s="66"/>
      <c r="Q65" s="33"/>
      <c r="R65" s="31"/>
    </row>
    <row r="66" spans="2:18" ht="12">
      <c r="B66" s="28"/>
      <c r="C66" s="33"/>
      <c r="D66" s="65"/>
      <c r="E66" s="33"/>
      <c r="F66" s="33"/>
      <c r="G66" s="33"/>
      <c r="H66" s="66"/>
      <c r="I66" s="33"/>
      <c r="J66" s="65"/>
      <c r="K66" s="33"/>
      <c r="L66" s="33"/>
      <c r="M66" s="33"/>
      <c r="N66" s="33"/>
      <c r="O66" s="33"/>
      <c r="P66" s="66"/>
      <c r="Q66" s="33"/>
      <c r="R66" s="31"/>
    </row>
    <row r="67" spans="2:18" ht="12">
      <c r="B67" s="28"/>
      <c r="C67" s="33"/>
      <c r="D67" s="65"/>
      <c r="E67" s="33"/>
      <c r="F67" s="33"/>
      <c r="G67" s="33"/>
      <c r="H67" s="66"/>
      <c r="I67" s="33"/>
      <c r="J67" s="65"/>
      <c r="K67" s="33"/>
      <c r="L67" s="33"/>
      <c r="M67" s="33"/>
      <c r="N67" s="33"/>
      <c r="O67" s="33"/>
      <c r="P67" s="66"/>
      <c r="Q67" s="33"/>
      <c r="R67" s="31"/>
    </row>
    <row r="68" spans="2:18" ht="12">
      <c r="B68" s="28"/>
      <c r="C68" s="33"/>
      <c r="D68" s="65"/>
      <c r="E68" s="33"/>
      <c r="F68" s="33"/>
      <c r="G68" s="33"/>
      <c r="H68" s="66"/>
      <c r="I68" s="33"/>
      <c r="J68" s="65"/>
      <c r="K68" s="33"/>
      <c r="L68" s="33"/>
      <c r="M68" s="33"/>
      <c r="N68" s="33"/>
      <c r="O68" s="33"/>
      <c r="P68" s="66"/>
      <c r="Q68" s="33"/>
      <c r="R68" s="31"/>
    </row>
    <row r="69" spans="2:18" ht="12">
      <c r="B69" s="28"/>
      <c r="C69" s="33"/>
      <c r="D69" s="65"/>
      <c r="E69" s="33"/>
      <c r="F69" s="33"/>
      <c r="G69" s="33"/>
      <c r="H69" s="66"/>
      <c r="I69" s="33"/>
      <c r="J69" s="65"/>
      <c r="K69" s="33"/>
      <c r="L69" s="33"/>
      <c r="M69" s="33"/>
      <c r="N69" s="33"/>
      <c r="O69" s="33"/>
      <c r="P69" s="66"/>
      <c r="Q69" s="33"/>
      <c r="R69" s="31"/>
    </row>
    <row r="70" spans="2:18" s="36" customFormat="1" ht="14.25">
      <c r="B70" s="37"/>
      <c r="C70" s="38"/>
      <c r="D70" s="67" t="s">
        <v>37</v>
      </c>
      <c r="E70" s="68"/>
      <c r="F70" s="68"/>
      <c r="G70" s="69" t="s">
        <v>38</v>
      </c>
      <c r="H70" s="70"/>
      <c r="I70" s="38"/>
      <c r="J70" s="67" t="s">
        <v>37</v>
      </c>
      <c r="K70" s="68"/>
      <c r="L70" s="68"/>
      <c r="M70" s="68"/>
      <c r="N70" s="69" t="s">
        <v>38</v>
      </c>
      <c r="O70" s="68"/>
      <c r="P70" s="70"/>
      <c r="Q70" s="38"/>
      <c r="R70" s="42"/>
    </row>
    <row r="71" spans="2:18" s="36" customFormat="1" ht="14.25" customHeight="1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3"/>
    </row>
    <row r="75" spans="2:18" s="36" customFormat="1" ht="6.75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2:18" s="36" customFormat="1" ht="36.75" customHeight="1">
      <c r="B76" s="37"/>
      <c r="C76" s="29" t="s">
        <v>52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2"/>
    </row>
    <row r="77" spans="2:18" s="36" customFormat="1" ht="6.7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42"/>
    </row>
    <row r="78" spans="2:18" s="36" customFormat="1" ht="30" customHeight="1">
      <c r="B78" s="37"/>
      <c r="C78" s="34" t="s">
        <v>8</v>
      </c>
      <c r="D78" s="38"/>
      <c r="E78" s="38"/>
      <c r="F78" s="35" t="str">
        <f>F6</f>
        <v>Oprava bytu č. 6 v č.p. 190/V, Dačice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38"/>
      <c r="R78" s="42"/>
    </row>
    <row r="79" spans="2:18" s="36" customFormat="1" ht="36.75" customHeight="1">
      <c r="B79" s="37"/>
      <c r="C79" s="77" t="s">
        <v>50</v>
      </c>
      <c r="D79" s="38"/>
      <c r="E79" s="38"/>
      <c r="F79" s="78" t="str">
        <f>F7</f>
        <v>2017-020-6/190 - Oprava bytu č. 6 v č.p. 190/V, Dačice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38"/>
      <c r="R79" s="42"/>
    </row>
    <row r="80" spans="2:18" s="36" customFormat="1" ht="6.7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42"/>
    </row>
    <row r="81" spans="2:18" s="36" customFormat="1" ht="18" customHeight="1">
      <c r="B81" s="37"/>
      <c r="C81" s="168" t="s">
        <v>12</v>
      </c>
      <c r="D81" s="1"/>
      <c r="E81" s="1"/>
      <c r="F81" s="169" t="str">
        <f>F9</f>
        <v>Dačice</v>
      </c>
      <c r="G81" s="1"/>
      <c r="H81" s="1"/>
      <c r="I81" s="1"/>
      <c r="J81" s="1"/>
      <c r="K81" s="168" t="s">
        <v>14</v>
      </c>
      <c r="L81" s="1"/>
      <c r="M81" s="172">
        <f>IF(O9="","",O9)</f>
      </c>
      <c r="N81" s="11"/>
      <c r="O81" s="11"/>
      <c r="P81" s="11"/>
      <c r="Q81" s="1"/>
      <c r="R81" s="42"/>
    </row>
    <row r="82" spans="2:18" s="36" customFormat="1" ht="6.75" customHeight="1">
      <c r="B82" s="3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2"/>
    </row>
    <row r="83" spans="2:18" s="36" customFormat="1" ht="12.75">
      <c r="B83" s="37"/>
      <c r="C83" s="168" t="s">
        <v>17</v>
      </c>
      <c r="D83" s="1"/>
      <c r="E83" s="1"/>
      <c r="F83" s="169"/>
      <c r="G83" s="1"/>
      <c r="H83" s="1"/>
      <c r="I83" s="1"/>
      <c r="J83" s="1"/>
      <c r="K83" s="168" t="s">
        <v>21</v>
      </c>
      <c r="L83" s="1"/>
      <c r="M83" s="170"/>
      <c r="N83" s="11"/>
      <c r="O83" s="11"/>
      <c r="P83" s="11"/>
      <c r="Q83" s="11"/>
      <c r="R83" s="42"/>
    </row>
    <row r="84" spans="2:18" s="36" customFormat="1" ht="14.25" customHeight="1">
      <c r="B84" s="37"/>
      <c r="C84" s="168" t="s">
        <v>20</v>
      </c>
      <c r="D84" s="1"/>
      <c r="E84" s="1"/>
      <c r="F84" s="169">
        <f>IF(E15="","",E15)</f>
      </c>
      <c r="G84" s="1"/>
      <c r="H84" s="1"/>
      <c r="I84" s="1"/>
      <c r="J84" s="1"/>
      <c r="K84" s="168" t="s">
        <v>22</v>
      </c>
      <c r="L84" s="1"/>
      <c r="M84" s="170"/>
      <c r="N84" s="11"/>
      <c r="O84" s="11"/>
      <c r="P84" s="11"/>
      <c r="Q84" s="11"/>
      <c r="R84" s="42"/>
    </row>
    <row r="85" spans="2:18" s="36" customFormat="1" ht="9.7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42"/>
    </row>
    <row r="86" spans="2:18" s="36" customFormat="1" ht="29.25" customHeight="1">
      <c r="B86" s="37"/>
      <c r="C86" s="80" t="s">
        <v>53</v>
      </c>
      <c r="D86" s="81"/>
      <c r="E86" s="81"/>
      <c r="F86" s="81"/>
      <c r="G86" s="81"/>
      <c r="H86" s="55"/>
      <c r="I86" s="55"/>
      <c r="J86" s="55"/>
      <c r="K86" s="55"/>
      <c r="L86" s="55"/>
      <c r="M86" s="55"/>
      <c r="N86" s="80" t="s">
        <v>54</v>
      </c>
      <c r="O86" s="41"/>
      <c r="P86" s="41"/>
      <c r="Q86" s="41"/>
      <c r="R86" s="42"/>
    </row>
    <row r="87" spans="2:18" s="36" customFormat="1" ht="9.7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42"/>
    </row>
    <row r="88" spans="2:47" s="36" customFormat="1" ht="29.25" customHeight="1">
      <c r="B88" s="37"/>
      <c r="C88" s="82" t="s">
        <v>55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83">
        <f>N138</f>
        <v>0</v>
      </c>
      <c r="O88" s="41"/>
      <c r="P88" s="41"/>
      <c r="Q88" s="41"/>
      <c r="R88" s="42"/>
      <c r="AU88" s="24" t="s">
        <v>56</v>
      </c>
    </row>
    <row r="89" spans="2:18" s="90" customFormat="1" ht="24.75" customHeight="1">
      <c r="B89" s="84"/>
      <c r="C89" s="85"/>
      <c r="D89" s="86" t="s">
        <v>57</v>
      </c>
      <c r="E89" s="85"/>
      <c r="F89" s="85"/>
      <c r="G89" s="85"/>
      <c r="H89" s="85"/>
      <c r="I89" s="85"/>
      <c r="J89" s="85"/>
      <c r="K89" s="85"/>
      <c r="L89" s="85"/>
      <c r="M89" s="85"/>
      <c r="N89" s="87">
        <f>N139</f>
        <v>0</v>
      </c>
      <c r="O89" s="88"/>
      <c r="P89" s="88"/>
      <c r="Q89" s="88"/>
      <c r="R89" s="89"/>
    </row>
    <row r="90" spans="2:18" s="97" customFormat="1" ht="19.5" customHeight="1">
      <c r="B90" s="91"/>
      <c r="C90" s="92"/>
      <c r="D90" s="93" t="s">
        <v>58</v>
      </c>
      <c r="E90" s="92"/>
      <c r="F90" s="92"/>
      <c r="G90" s="92"/>
      <c r="H90" s="92"/>
      <c r="I90" s="92"/>
      <c r="J90" s="92"/>
      <c r="K90" s="92"/>
      <c r="L90" s="92"/>
      <c r="M90" s="92"/>
      <c r="N90" s="94">
        <f>N140</f>
        <v>0</v>
      </c>
      <c r="O90" s="95"/>
      <c r="P90" s="95"/>
      <c r="Q90" s="95"/>
      <c r="R90" s="96"/>
    </row>
    <row r="91" spans="2:18" s="97" customFormat="1" ht="19.5" customHeight="1">
      <c r="B91" s="91"/>
      <c r="C91" s="92"/>
      <c r="D91" s="93" t="s">
        <v>59</v>
      </c>
      <c r="E91" s="92"/>
      <c r="F91" s="92"/>
      <c r="G91" s="92"/>
      <c r="H91" s="92"/>
      <c r="I91" s="92"/>
      <c r="J91" s="92"/>
      <c r="K91" s="92"/>
      <c r="L91" s="92"/>
      <c r="M91" s="92"/>
      <c r="N91" s="94">
        <f>N142</f>
        <v>0</v>
      </c>
      <c r="O91" s="95"/>
      <c r="P91" s="95"/>
      <c r="Q91" s="95"/>
      <c r="R91" s="96"/>
    </row>
    <row r="92" spans="2:18" s="97" customFormat="1" ht="19.5" customHeight="1">
      <c r="B92" s="91"/>
      <c r="C92" s="92"/>
      <c r="D92" s="93" t="s">
        <v>60</v>
      </c>
      <c r="E92" s="92"/>
      <c r="F92" s="92"/>
      <c r="G92" s="92"/>
      <c r="H92" s="92"/>
      <c r="I92" s="92"/>
      <c r="J92" s="92"/>
      <c r="K92" s="92"/>
      <c r="L92" s="92"/>
      <c r="M92" s="92"/>
      <c r="N92" s="94">
        <f>N144</f>
        <v>0</v>
      </c>
      <c r="O92" s="95"/>
      <c r="P92" s="95"/>
      <c r="Q92" s="95"/>
      <c r="R92" s="96"/>
    </row>
    <row r="93" spans="2:18" s="97" customFormat="1" ht="19.5" customHeight="1">
      <c r="B93" s="91"/>
      <c r="C93" s="92"/>
      <c r="D93" s="93" t="s">
        <v>61</v>
      </c>
      <c r="E93" s="92"/>
      <c r="F93" s="92"/>
      <c r="G93" s="92"/>
      <c r="H93" s="92"/>
      <c r="I93" s="92"/>
      <c r="J93" s="92"/>
      <c r="K93" s="92"/>
      <c r="L93" s="92"/>
      <c r="M93" s="92"/>
      <c r="N93" s="94">
        <f>N149</f>
        <v>0</v>
      </c>
      <c r="O93" s="95"/>
      <c r="P93" s="95"/>
      <c r="Q93" s="95"/>
      <c r="R93" s="96"/>
    </row>
    <row r="94" spans="2:18" s="90" customFormat="1" ht="24.75" customHeight="1">
      <c r="B94" s="84"/>
      <c r="C94" s="85"/>
      <c r="D94" s="86" t="s">
        <v>62</v>
      </c>
      <c r="E94" s="85"/>
      <c r="F94" s="85"/>
      <c r="G94" s="85"/>
      <c r="H94" s="85"/>
      <c r="I94" s="85"/>
      <c r="J94" s="85"/>
      <c r="K94" s="85"/>
      <c r="L94" s="85"/>
      <c r="M94" s="85"/>
      <c r="N94" s="87">
        <f>N154</f>
        <v>0</v>
      </c>
      <c r="O94" s="88"/>
      <c r="P94" s="88"/>
      <c r="Q94" s="88"/>
      <c r="R94" s="89"/>
    </row>
    <row r="95" spans="2:18" s="97" customFormat="1" ht="19.5" customHeight="1">
      <c r="B95" s="91"/>
      <c r="C95" s="92"/>
      <c r="D95" s="93" t="s">
        <v>63</v>
      </c>
      <c r="E95" s="92"/>
      <c r="F95" s="92"/>
      <c r="G95" s="92"/>
      <c r="H95" s="92"/>
      <c r="I95" s="92"/>
      <c r="J95" s="92"/>
      <c r="K95" s="92"/>
      <c r="L95" s="92"/>
      <c r="M95" s="92"/>
      <c r="N95" s="94">
        <f>N155</f>
        <v>0</v>
      </c>
      <c r="O95" s="95"/>
      <c r="P95" s="95"/>
      <c r="Q95" s="95"/>
      <c r="R95" s="96"/>
    </row>
    <row r="96" spans="2:18" s="97" customFormat="1" ht="19.5" customHeight="1">
      <c r="B96" s="91"/>
      <c r="C96" s="92"/>
      <c r="D96" s="93" t="s">
        <v>64</v>
      </c>
      <c r="E96" s="92"/>
      <c r="F96" s="92"/>
      <c r="G96" s="92"/>
      <c r="H96" s="92"/>
      <c r="I96" s="92"/>
      <c r="J96" s="92"/>
      <c r="K96" s="92"/>
      <c r="L96" s="92"/>
      <c r="M96" s="92"/>
      <c r="N96" s="94">
        <f>N158</f>
        <v>0</v>
      </c>
      <c r="O96" s="95"/>
      <c r="P96" s="95"/>
      <c r="Q96" s="95"/>
      <c r="R96" s="96"/>
    </row>
    <row r="97" spans="2:18" s="97" customFormat="1" ht="19.5" customHeight="1">
      <c r="B97" s="91"/>
      <c r="C97" s="92"/>
      <c r="D97" s="93" t="s">
        <v>65</v>
      </c>
      <c r="E97" s="92"/>
      <c r="F97" s="92"/>
      <c r="G97" s="92"/>
      <c r="H97" s="92"/>
      <c r="I97" s="92"/>
      <c r="J97" s="92"/>
      <c r="K97" s="92"/>
      <c r="L97" s="92"/>
      <c r="M97" s="92"/>
      <c r="N97" s="94">
        <f>N174</f>
        <v>0</v>
      </c>
      <c r="O97" s="95"/>
      <c r="P97" s="95"/>
      <c r="Q97" s="95"/>
      <c r="R97" s="96"/>
    </row>
    <row r="98" spans="2:18" s="97" customFormat="1" ht="19.5" customHeight="1">
      <c r="B98" s="91"/>
      <c r="C98" s="92"/>
      <c r="D98" s="93" t="s">
        <v>66</v>
      </c>
      <c r="E98" s="92"/>
      <c r="F98" s="92"/>
      <c r="G98" s="92"/>
      <c r="H98" s="92"/>
      <c r="I98" s="92"/>
      <c r="J98" s="92"/>
      <c r="K98" s="92"/>
      <c r="L98" s="92"/>
      <c r="M98" s="92"/>
      <c r="N98" s="94">
        <f>N191</f>
        <v>0</v>
      </c>
      <c r="O98" s="95"/>
      <c r="P98" s="95"/>
      <c r="Q98" s="95"/>
      <c r="R98" s="96"/>
    </row>
    <row r="99" spans="2:18" s="97" customFormat="1" ht="19.5" customHeight="1">
      <c r="B99" s="91"/>
      <c r="C99" s="92"/>
      <c r="D99" s="93" t="s">
        <v>67</v>
      </c>
      <c r="E99" s="92"/>
      <c r="F99" s="92"/>
      <c r="G99" s="92"/>
      <c r="H99" s="92"/>
      <c r="I99" s="92"/>
      <c r="J99" s="92"/>
      <c r="K99" s="92"/>
      <c r="L99" s="92"/>
      <c r="M99" s="92"/>
      <c r="N99" s="94">
        <f>N207</f>
        <v>0</v>
      </c>
      <c r="O99" s="95"/>
      <c r="P99" s="95"/>
      <c r="Q99" s="95"/>
      <c r="R99" s="96"/>
    </row>
    <row r="100" spans="2:18" s="97" customFormat="1" ht="19.5" customHeight="1">
      <c r="B100" s="91"/>
      <c r="C100" s="92"/>
      <c r="D100" s="93" t="s">
        <v>68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4">
        <f>N229</f>
        <v>0</v>
      </c>
      <c r="O100" s="95"/>
      <c r="P100" s="95"/>
      <c r="Q100" s="95"/>
      <c r="R100" s="96"/>
    </row>
    <row r="101" spans="2:18" s="97" customFormat="1" ht="19.5" customHeight="1">
      <c r="B101" s="91"/>
      <c r="C101" s="92"/>
      <c r="D101" s="93" t="s">
        <v>69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4">
        <f>N233</f>
        <v>0</v>
      </c>
      <c r="O101" s="95"/>
      <c r="P101" s="95"/>
      <c r="Q101" s="95"/>
      <c r="R101" s="96"/>
    </row>
    <row r="102" spans="2:18" s="97" customFormat="1" ht="19.5" customHeight="1">
      <c r="B102" s="91"/>
      <c r="C102" s="92"/>
      <c r="D102" s="93" t="s">
        <v>70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4">
        <f>N242</f>
        <v>0</v>
      </c>
      <c r="O102" s="95"/>
      <c r="P102" s="95"/>
      <c r="Q102" s="95"/>
      <c r="R102" s="96"/>
    </row>
    <row r="103" spans="2:18" s="97" customFormat="1" ht="19.5" customHeight="1">
      <c r="B103" s="91"/>
      <c r="C103" s="92"/>
      <c r="D103" s="93" t="s">
        <v>71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4">
        <f>N250</f>
        <v>0</v>
      </c>
      <c r="O103" s="95"/>
      <c r="P103" s="95"/>
      <c r="Q103" s="95"/>
      <c r="R103" s="96"/>
    </row>
    <row r="104" spans="2:18" s="97" customFormat="1" ht="19.5" customHeight="1">
      <c r="B104" s="91"/>
      <c r="C104" s="92"/>
      <c r="D104" s="93" t="s">
        <v>72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4">
        <f>N256</f>
        <v>0</v>
      </c>
      <c r="O104" s="95"/>
      <c r="P104" s="95"/>
      <c r="Q104" s="95"/>
      <c r="R104" s="96"/>
    </row>
    <row r="105" spans="2:18" s="97" customFormat="1" ht="14.25" customHeight="1">
      <c r="B105" s="91"/>
      <c r="C105" s="92"/>
      <c r="D105" s="93" t="s">
        <v>73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4">
        <f>N258</f>
        <v>0</v>
      </c>
      <c r="O105" s="95"/>
      <c r="P105" s="95"/>
      <c r="Q105" s="95"/>
      <c r="R105" s="96"/>
    </row>
    <row r="106" spans="2:18" s="97" customFormat="1" ht="19.5" customHeight="1">
      <c r="B106" s="91"/>
      <c r="C106" s="92"/>
      <c r="D106" s="93" t="s">
        <v>74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4">
        <f>N266</f>
        <v>0</v>
      </c>
      <c r="O106" s="95"/>
      <c r="P106" s="95"/>
      <c r="Q106" s="95"/>
      <c r="R106" s="96"/>
    </row>
    <row r="107" spans="2:18" s="90" customFormat="1" ht="24.75" customHeight="1">
      <c r="B107" s="84"/>
      <c r="C107" s="85"/>
      <c r="D107" s="86" t="s">
        <v>75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7">
        <f>N270</f>
        <v>0</v>
      </c>
      <c r="O107" s="88"/>
      <c r="P107" s="88"/>
      <c r="Q107" s="88"/>
      <c r="R107" s="89"/>
    </row>
    <row r="108" spans="2:18" s="97" customFormat="1" ht="19.5" customHeight="1">
      <c r="B108" s="91"/>
      <c r="C108" s="92"/>
      <c r="D108" s="93" t="s">
        <v>76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4">
        <f>N271</f>
        <v>0</v>
      </c>
      <c r="O108" s="95"/>
      <c r="P108" s="95"/>
      <c r="Q108" s="95"/>
      <c r="R108" s="96"/>
    </row>
    <row r="109" spans="2:18" s="90" customFormat="1" ht="24.75" customHeight="1">
      <c r="B109" s="84"/>
      <c r="C109" s="85"/>
      <c r="D109" s="86" t="s">
        <v>77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7">
        <f>N275</f>
        <v>0</v>
      </c>
      <c r="O109" s="88"/>
      <c r="P109" s="88"/>
      <c r="Q109" s="88"/>
      <c r="R109" s="89"/>
    </row>
    <row r="110" spans="2:18" s="97" customFormat="1" ht="19.5" customHeight="1">
      <c r="B110" s="91"/>
      <c r="C110" s="92"/>
      <c r="D110" s="93" t="s">
        <v>78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4">
        <f>N276</f>
        <v>0</v>
      </c>
      <c r="O110" s="95"/>
      <c r="P110" s="95"/>
      <c r="Q110" s="95"/>
      <c r="R110" s="96"/>
    </row>
    <row r="111" spans="2:18" s="90" customFormat="1" ht="21.75" customHeight="1">
      <c r="B111" s="84"/>
      <c r="C111" s="85"/>
      <c r="D111" s="86" t="s">
        <v>79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98">
        <f>N290</f>
        <v>0</v>
      </c>
      <c r="O111" s="88"/>
      <c r="P111" s="88"/>
      <c r="Q111" s="88"/>
      <c r="R111" s="89"/>
    </row>
    <row r="112" spans="2:18" s="36" customFormat="1" ht="21.7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42"/>
    </row>
    <row r="113" spans="2:21" s="36" customFormat="1" ht="29.25" customHeight="1">
      <c r="B113" s="37"/>
      <c r="C113" s="82" t="s">
        <v>80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99">
        <f>ROUND(N114+N115+N116+N117+N118+N119,2)</f>
        <v>0</v>
      </c>
      <c r="O113" s="41"/>
      <c r="P113" s="41"/>
      <c r="Q113" s="41"/>
      <c r="R113" s="42"/>
      <c r="T113" s="100"/>
      <c r="U113" s="101" t="s">
        <v>25</v>
      </c>
    </row>
    <row r="114" spans="2:62" s="36" customFormat="1" ht="18" customHeight="1">
      <c r="B114" s="37"/>
      <c r="C114" s="38"/>
      <c r="D114" s="8" t="s">
        <v>81</v>
      </c>
      <c r="E114" s="11"/>
      <c r="F114" s="11"/>
      <c r="G114" s="11"/>
      <c r="H114" s="11"/>
      <c r="I114" s="1"/>
      <c r="J114" s="1"/>
      <c r="K114" s="1"/>
      <c r="L114" s="1"/>
      <c r="M114" s="1"/>
      <c r="N114" s="7">
        <v>0</v>
      </c>
      <c r="O114" s="11"/>
      <c r="P114" s="11"/>
      <c r="Q114" s="11"/>
      <c r="R114" s="42"/>
      <c r="S114" s="38"/>
      <c r="T114" s="102"/>
      <c r="U114" s="103" t="s">
        <v>28</v>
      </c>
      <c r="AY114" s="24" t="s">
        <v>82</v>
      </c>
      <c r="BE114" s="104">
        <f aca="true" t="shared" si="0" ref="BE114:BE119">IF(U114="základní",N114,0)</f>
        <v>0</v>
      </c>
      <c r="BF114" s="104">
        <f aca="true" t="shared" si="1" ref="BF114:BF119">IF(U114="snížená",N114,0)</f>
        <v>0</v>
      </c>
      <c r="BG114" s="104">
        <f aca="true" t="shared" si="2" ref="BG114:BG119">IF(U114="zákl. přenesená",N114,0)</f>
        <v>0</v>
      </c>
      <c r="BH114" s="104">
        <f aca="true" t="shared" si="3" ref="BH114:BH119">IF(U114="sníž. přenesená",N114,0)</f>
        <v>0</v>
      </c>
      <c r="BI114" s="104">
        <f aca="true" t="shared" si="4" ref="BI114:BI119">IF(U114="nulová",N114,0)</f>
        <v>0</v>
      </c>
      <c r="BJ114" s="24" t="s">
        <v>83</v>
      </c>
    </row>
    <row r="115" spans="2:62" s="36" customFormat="1" ht="18" customHeight="1">
      <c r="B115" s="37"/>
      <c r="C115" s="38"/>
      <c r="D115" s="8" t="s">
        <v>84</v>
      </c>
      <c r="E115" s="11"/>
      <c r="F115" s="11"/>
      <c r="G115" s="11"/>
      <c r="H115" s="11"/>
      <c r="I115" s="1"/>
      <c r="J115" s="1"/>
      <c r="K115" s="1"/>
      <c r="L115" s="1"/>
      <c r="M115" s="1"/>
      <c r="N115" s="7">
        <f>ROUND(N88*T115,2)</f>
        <v>0</v>
      </c>
      <c r="O115" s="11"/>
      <c r="P115" s="11"/>
      <c r="Q115" s="11"/>
      <c r="R115" s="42"/>
      <c r="S115" s="38"/>
      <c r="T115" s="102"/>
      <c r="U115" s="103" t="s">
        <v>28</v>
      </c>
      <c r="AY115" s="24" t="s">
        <v>82</v>
      </c>
      <c r="BE115" s="104">
        <f t="shared" si="0"/>
        <v>0</v>
      </c>
      <c r="BF115" s="104">
        <f t="shared" si="1"/>
        <v>0</v>
      </c>
      <c r="BG115" s="104">
        <f t="shared" si="2"/>
        <v>0</v>
      </c>
      <c r="BH115" s="104">
        <f t="shared" si="3"/>
        <v>0</v>
      </c>
      <c r="BI115" s="104">
        <f t="shared" si="4"/>
        <v>0</v>
      </c>
      <c r="BJ115" s="24" t="s">
        <v>83</v>
      </c>
    </row>
    <row r="116" spans="2:62" s="36" customFormat="1" ht="18" customHeight="1">
      <c r="B116" s="37"/>
      <c r="C116" s="38"/>
      <c r="D116" s="8" t="s">
        <v>85</v>
      </c>
      <c r="E116" s="11"/>
      <c r="F116" s="11"/>
      <c r="G116" s="11"/>
      <c r="H116" s="11"/>
      <c r="I116" s="1"/>
      <c r="J116" s="1"/>
      <c r="K116" s="1"/>
      <c r="L116" s="1"/>
      <c r="M116" s="1"/>
      <c r="N116" s="7">
        <f>ROUND(N88*T116,2)</f>
        <v>0</v>
      </c>
      <c r="O116" s="11"/>
      <c r="P116" s="11"/>
      <c r="Q116" s="11"/>
      <c r="R116" s="42"/>
      <c r="S116" s="38"/>
      <c r="T116" s="102"/>
      <c r="U116" s="103" t="s">
        <v>28</v>
      </c>
      <c r="AY116" s="24" t="s">
        <v>82</v>
      </c>
      <c r="BE116" s="104">
        <f t="shared" si="0"/>
        <v>0</v>
      </c>
      <c r="BF116" s="104">
        <f t="shared" si="1"/>
        <v>0</v>
      </c>
      <c r="BG116" s="104">
        <f t="shared" si="2"/>
        <v>0</v>
      </c>
      <c r="BH116" s="104">
        <f t="shared" si="3"/>
        <v>0</v>
      </c>
      <c r="BI116" s="104">
        <f t="shared" si="4"/>
        <v>0</v>
      </c>
      <c r="BJ116" s="24" t="s">
        <v>83</v>
      </c>
    </row>
    <row r="117" spans="2:62" s="36" customFormat="1" ht="18" customHeight="1">
      <c r="B117" s="37"/>
      <c r="C117" s="38"/>
      <c r="D117" s="8" t="s">
        <v>86</v>
      </c>
      <c r="E117" s="11"/>
      <c r="F117" s="11"/>
      <c r="G117" s="11"/>
      <c r="H117" s="11"/>
      <c r="I117" s="1"/>
      <c r="J117" s="1"/>
      <c r="K117" s="1"/>
      <c r="L117" s="1"/>
      <c r="M117" s="1"/>
      <c r="N117" s="7">
        <f>ROUND(N88*T117,2)</f>
        <v>0</v>
      </c>
      <c r="O117" s="11"/>
      <c r="P117" s="11"/>
      <c r="Q117" s="11"/>
      <c r="R117" s="42"/>
      <c r="S117" s="38"/>
      <c r="T117" s="102"/>
      <c r="U117" s="103" t="s">
        <v>28</v>
      </c>
      <c r="AY117" s="24" t="s">
        <v>82</v>
      </c>
      <c r="BE117" s="104">
        <f t="shared" si="0"/>
        <v>0</v>
      </c>
      <c r="BF117" s="104">
        <f t="shared" si="1"/>
        <v>0</v>
      </c>
      <c r="BG117" s="104">
        <f t="shared" si="2"/>
        <v>0</v>
      </c>
      <c r="BH117" s="104">
        <f t="shared" si="3"/>
        <v>0</v>
      </c>
      <c r="BI117" s="104">
        <f t="shared" si="4"/>
        <v>0</v>
      </c>
      <c r="BJ117" s="24" t="s">
        <v>83</v>
      </c>
    </row>
    <row r="118" spans="2:62" s="36" customFormat="1" ht="18" customHeight="1">
      <c r="B118" s="37"/>
      <c r="C118" s="38"/>
      <c r="D118" s="8" t="s">
        <v>87</v>
      </c>
      <c r="E118" s="11"/>
      <c r="F118" s="11"/>
      <c r="G118" s="11"/>
      <c r="H118" s="11"/>
      <c r="I118" s="1"/>
      <c r="J118" s="1"/>
      <c r="K118" s="1"/>
      <c r="L118" s="1"/>
      <c r="M118" s="1"/>
      <c r="N118" s="7">
        <f>ROUND(N88*T118,2)</f>
        <v>0</v>
      </c>
      <c r="O118" s="11"/>
      <c r="P118" s="11"/>
      <c r="Q118" s="11"/>
      <c r="R118" s="42"/>
      <c r="S118" s="38"/>
      <c r="T118" s="102"/>
      <c r="U118" s="103" t="s">
        <v>28</v>
      </c>
      <c r="AY118" s="24" t="s">
        <v>82</v>
      </c>
      <c r="BE118" s="104">
        <f t="shared" si="0"/>
        <v>0</v>
      </c>
      <c r="BF118" s="104">
        <f t="shared" si="1"/>
        <v>0</v>
      </c>
      <c r="BG118" s="104">
        <f t="shared" si="2"/>
        <v>0</v>
      </c>
      <c r="BH118" s="104">
        <f t="shared" si="3"/>
        <v>0</v>
      </c>
      <c r="BI118" s="104">
        <f t="shared" si="4"/>
        <v>0</v>
      </c>
      <c r="BJ118" s="24" t="s">
        <v>83</v>
      </c>
    </row>
    <row r="119" spans="2:62" s="36" customFormat="1" ht="18" customHeight="1">
      <c r="B119" s="37"/>
      <c r="C119" s="38"/>
      <c r="D119" s="18" t="s">
        <v>88</v>
      </c>
      <c r="E119" s="19"/>
      <c r="F119" s="19"/>
      <c r="G119" s="19"/>
      <c r="H119" s="19"/>
      <c r="I119" s="1"/>
      <c r="J119" s="1"/>
      <c r="K119" s="1"/>
      <c r="L119" s="1"/>
      <c r="M119" s="1"/>
      <c r="N119" s="7">
        <f>ROUND(N88*T119,2)</f>
        <v>0</v>
      </c>
      <c r="O119" s="11"/>
      <c r="P119" s="11"/>
      <c r="Q119" s="11"/>
      <c r="R119" s="42"/>
      <c r="S119" s="38"/>
      <c r="T119" s="105"/>
      <c r="U119" s="106" t="s">
        <v>28</v>
      </c>
      <c r="AY119" s="24" t="s">
        <v>89</v>
      </c>
      <c r="BE119" s="104">
        <f t="shared" si="0"/>
        <v>0</v>
      </c>
      <c r="BF119" s="104">
        <f t="shared" si="1"/>
        <v>0</v>
      </c>
      <c r="BG119" s="104">
        <f t="shared" si="2"/>
        <v>0</v>
      </c>
      <c r="BH119" s="104">
        <f t="shared" si="3"/>
        <v>0</v>
      </c>
      <c r="BI119" s="104">
        <f t="shared" si="4"/>
        <v>0</v>
      </c>
      <c r="BJ119" s="24" t="s">
        <v>83</v>
      </c>
    </row>
    <row r="120" spans="2:18" s="36" customFormat="1" ht="12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42"/>
    </row>
    <row r="121" spans="2:18" s="36" customFormat="1" ht="29.25" customHeight="1">
      <c r="B121" s="37"/>
      <c r="C121" s="107" t="s">
        <v>47</v>
      </c>
      <c r="D121" s="55"/>
      <c r="E121" s="55"/>
      <c r="F121" s="55"/>
      <c r="G121" s="55"/>
      <c r="H121" s="55"/>
      <c r="I121" s="55"/>
      <c r="J121" s="55"/>
      <c r="K121" s="55"/>
      <c r="L121" s="108">
        <f>ROUND(SUM(N88+N113),2)</f>
        <v>0</v>
      </c>
      <c r="M121" s="81"/>
      <c r="N121" s="81"/>
      <c r="O121" s="81"/>
      <c r="P121" s="81"/>
      <c r="Q121" s="81"/>
      <c r="R121" s="42"/>
    </row>
    <row r="122" spans="2:18" s="36" customFormat="1" ht="6.75" customHeight="1"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3"/>
    </row>
    <row r="126" spans="2:18" s="36" customFormat="1" ht="6.75" customHeight="1"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</row>
    <row r="127" spans="2:18" s="36" customFormat="1" ht="36.75" customHeight="1">
      <c r="B127" s="37"/>
      <c r="C127" s="29" t="s">
        <v>90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2"/>
    </row>
    <row r="128" spans="2:18" s="36" customFormat="1" ht="6.7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42"/>
    </row>
    <row r="129" spans="2:18" s="36" customFormat="1" ht="30" customHeight="1">
      <c r="B129" s="37"/>
      <c r="C129" s="34" t="s">
        <v>8</v>
      </c>
      <c r="D129" s="38"/>
      <c r="E129" s="38"/>
      <c r="F129" s="35" t="str">
        <f>F6</f>
        <v>Oprava bytu č. 6 v č.p. 190/V, Dačice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8"/>
      <c r="R129" s="42"/>
    </row>
    <row r="130" spans="2:18" s="36" customFormat="1" ht="36.75" customHeight="1">
      <c r="B130" s="37"/>
      <c r="C130" s="77" t="s">
        <v>50</v>
      </c>
      <c r="D130" s="38"/>
      <c r="E130" s="38"/>
      <c r="F130" s="78" t="str">
        <f>F7</f>
        <v>2017-020-6/190 - Oprava bytu č. 6 v č.p. 190/V, Dačice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38"/>
      <c r="R130" s="42"/>
    </row>
    <row r="131" spans="2:18" s="36" customFormat="1" ht="6.75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42"/>
    </row>
    <row r="132" spans="2:18" s="36" customFormat="1" ht="18" customHeight="1">
      <c r="B132" s="37"/>
      <c r="C132" s="34" t="s">
        <v>12</v>
      </c>
      <c r="D132" s="38"/>
      <c r="E132" s="38"/>
      <c r="F132" s="43" t="str">
        <f>F9</f>
        <v>Dačice</v>
      </c>
      <c r="G132" s="38"/>
      <c r="H132" s="38"/>
      <c r="I132" s="38"/>
      <c r="J132" s="38"/>
      <c r="K132" s="34" t="s">
        <v>14</v>
      </c>
      <c r="L132" s="38"/>
      <c r="M132" s="79">
        <f>IF(O9="","",O9)</f>
      </c>
      <c r="N132" s="41"/>
      <c r="O132" s="41"/>
      <c r="P132" s="41"/>
      <c r="Q132" s="38"/>
      <c r="R132" s="42"/>
    </row>
    <row r="133" spans="2:18" s="36" customFormat="1" ht="6.75" customHeight="1"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42"/>
    </row>
    <row r="134" spans="2:18" s="36" customFormat="1" ht="12.75">
      <c r="B134" s="37"/>
      <c r="C134" s="34" t="s">
        <v>17</v>
      </c>
      <c r="D134" s="38"/>
      <c r="E134" s="38"/>
      <c r="F134" s="43"/>
      <c r="G134" s="38"/>
      <c r="H134" s="38"/>
      <c r="I134" s="38"/>
      <c r="J134" s="38"/>
      <c r="K134" s="34" t="s">
        <v>21</v>
      </c>
      <c r="L134" s="38"/>
      <c r="M134" s="44"/>
      <c r="N134" s="41"/>
      <c r="O134" s="41"/>
      <c r="P134" s="41"/>
      <c r="Q134" s="41"/>
      <c r="R134" s="42"/>
    </row>
    <row r="135" spans="2:18" s="36" customFormat="1" ht="14.25" customHeight="1">
      <c r="B135" s="37"/>
      <c r="C135" s="34" t="s">
        <v>20</v>
      </c>
      <c r="D135" s="38"/>
      <c r="E135" s="38"/>
      <c r="F135" s="43">
        <f>IF(E15="","",E15)</f>
      </c>
      <c r="G135" s="38"/>
      <c r="H135" s="38"/>
      <c r="I135" s="38"/>
      <c r="J135" s="38"/>
      <c r="K135" s="34" t="s">
        <v>22</v>
      </c>
      <c r="L135" s="38"/>
      <c r="M135" s="44"/>
      <c r="N135" s="41"/>
      <c r="O135" s="41"/>
      <c r="P135" s="41"/>
      <c r="Q135" s="41"/>
      <c r="R135" s="42"/>
    </row>
    <row r="136" spans="2:18" s="36" customFormat="1" ht="9.75" customHeight="1"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42"/>
    </row>
    <row r="137" spans="2:27" s="117" customFormat="1" ht="29.25" customHeight="1">
      <c r="B137" s="109"/>
      <c r="C137" s="110" t="s">
        <v>91</v>
      </c>
      <c r="D137" s="111" t="s">
        <v>92</v>
      </c>
      <c r="E137" s="111" t="s">
        <v>41</v>
      </c>
      <c r="F137" s="112" t="s">
        <v>93</v>
      </c>
      <c r="G137" s="113"/>
      <c r="H137" s="113"/>
      <c r="I137" s="113"/>
      <c r="J137" s="111" t="s">
        <v>94</v>
      </c>
      <c r="K137" s="111" t="s">
        <v>95</v>
      </c>
      <c r="L137" s="114" t="s">
        <v>96</v>
      </c>
      <c r="M137" s="113"/>
      <c r="N137" s="112" t="s">
        <v>54</v>
      </c>
      <c r="O137" s="113"/>
      <c r="P137" s="113"/>
      <c r="Q137" s="115"/>
      <c r="R137" s="116"/>
      <c r="T137" s="118" t="s">
        <v>97</v>
      </c>
      <c r="U137" s="119" t="s">
        <v>25</v>
      </c>
      <c r="V137" s="119" t="s">
        <v>98</v>
      </c>
      <c r="W137" s="119" t="s">
        <v>99</v>
      </c>
      <c r="X137" s="119" t="s">
        <v>100</v>
      </c>
      <c r="Y137" s="119" t="s">
        <v>101</v>
      </c>
      <c r="Z137" s="119" t="s">
        <v>102</v>
      </c>
      <c r="AA137" s="120" t="s">
        <v>103</v>
      </c>
    </row>
    <row r="138" spans="2:63" s="36" customFormat="1" ht="29.25" customHeight="1">
      <c r="B138" s="37"/>
      <c r="C138" s="121" t="s">
        <v>51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122">
        <f>BK138</f>
        <v>0</v>
      </c>
      <c r="O138" s="123"/>
      <c r="P138" s="123"/>
      <c r="Q138" s="123"/>
      <c r="R138" s="42"/>
      <c r="T138" s="124"/>
      <c r="U138" s="45"/>
      <c r="V138" s="45"/>
      <c r="W138" s="125">
        <f>W139+W154+W270+W275+W290</f>
        <v>0</v>
      </c>
      <c r="X138" s="45"/>
      <c r="Y138" s="125">
        <f>Y139+Y154+Y270+Y275+Y290</f>
        <v>0.72774</v>
      </c>
      <c r="Z138" s="45"/>
      <c r="AA138" s="126">
        <f>AA139+AA154+AA270+AA275+AA290</f>
        <v>0.42822999999999994</v>
      </c>
      <c r="AT138" s="24" t="s">
        <v>42</v>
      </c>
      <c r="AU138" s="24" t="s">
        <v>56</v>
      </c>
      <c r="BK138" s="127">
        <f>BK139+BK154+BK270+BK275+BK290</f>
        <v>0</v>
      </c>
    </row>
    <row r="139" spans="2:63" s="132" customFormat="1" ht="36.75" customHeight="1">
      <c r="B139" s="128"/>
      <c r="C139" s="129"/>
      <c r="D139" s="130" t="s">
        <v>57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98">
        <f>BK139</f>
        <v>0</v>
      </c>
      <c r="O139" s="87"/>
      <c r="P139" s="87"/>
      <c r="Q139" s="87"/>
      <c r="R139" s="131"/>
      <c r="T139" s="133"/>
      <c r="U139" s="129"/>
      <c r="V139" s="129"/>
      <c r="W139" s="134">
        <f>W140+W142+W144+W149</f>
        <v>0</v>
      </c>
      <c r="X139" s="129"/>
      <c r="Y139" s="134">
        <f>Y140+Y142+Y144+Y149</f>
        <v>0.3332</v>
      </c>
      <c r="Z139" s="129"/>
      <c r="AA139" s="135">
        <f>AA140+AA142+AA144+AA149</f>
        <v>0.043</v>
      </c>
      <c r="AR139" s="136" t="s">
        <v>11</v>
      </c>
      <c r="AT139" s="137" t="s">
        <v>42</v>
      </c>
      <c r="AU139" s="137" t="s">
        <v>43</v>
      </c>
      <c r="AY139" s="136" t="s">
        <v>104</v>
      </c>
      <c r="BK139" s="138">
        <f>BK140+BK142+BK144+BK149</f>
        <v>0</v>
      </c>
    </row>
    <row r="140" spans="2:63" s="132" customFormat="1" ht="19.5" customHeight="1">
      <c r="B140" s="128"/>
      <c r="C140" s="129"/>
      <c r="D140" s="139" t="s">
        <v>58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140">
        <f>BK140</f>
        <v>0</v>
      </c>
      <c r="O140" s="141"/>
      <c r="P140" s="141"/>
      <c r="Q140" s="141"/>
      <c r="R140" s="131"/>
      <c r="T140" s="133"/>
      <c r="U140" s="129"/>
      <c r="V140" s="129"/>
      <c r="W140" s="134">
        <f>W141</f>
        <v>0</v>
      </c>
      <c r="X140" s="129"/>
      <c r="Y140" s="134">
        <f>Y141</f>
        <v>0.24042</v>
      </c>
      <c r="Z140" s="129"/>
      <c r="AA140" s="135">
        <f>AA141</f>
        <v>0</v>
      </c>
      <c r="AR140" s="136" t="s">
        <v>11</v>
      </c>
      <c r="AT140" s="137" t="s">
        <v>42</v>
      </c>
      <c r="AU140" s="137" t="s">
        <v>11</v>
      </c>
      <c r="AY140" s="136" t="s">
        <v>104</v>
      </c>
      <c r="BK140" s="138">
        <f>BK141</f>
        <v>0</v>
      </c>
    </row>
    <row r="141" spans="2:65" s="36" customFormat="1" ht="31.5" customHeight="1">
      <c r="B141" s="37"/>
      <c r="C141" s="142" t="s">
        <v>11</v>
      </c>
      <c r="D141" s="142" t="s">
        <v>105</v>
      </c>
      <c r="E141" s="143" t="s">
        <v>106</v>
      </c>
      <c r="F141" s="144" t="s">
        <v>107</v>
      </c>
      <c r="G141" s="145"/>
      <c r="H141" s="145"/>
      <c r="I141" s="145"/>
      <c r="J141" s="146" t="s">
        <v>108</v>
      </c>
      <c r="K141" s="147">
        <v>2</v>
      </c>
      <c r="L141" s="13">
        <v>0</v>
      </c>
      <c r="M141" s="12"/>
      <c r="N141" s="148">
        <f>ROUND(L141*K141,2)</f>
        <v>0</v>
      </c>
      <c r="O141" s="145"/>
      <c r="P141" s="145"/>
      <c r="Q141" s="145"/>
      <c r="R141" s="42"/>
      <c r="T141" s="149" t="s">
        <v>1</v>
      </c>
      <c r="U141" s="150" t="s">
        <v>28</v>
      </c>
      <c r="V141" s="38"/>
      <c r="W141" s="151">
        <f>V141*K141</f>
        <v>0</v>
      </c>
      <c r="X141" s="151">
        <v>0.12021</v>
      </c>
      <c r="Y141" s="151">
        <f>X141*K141</f>
        <v>0.24042</v>
      </c>
      <c r="Z141" s="151">
        <v>0</v>
      </c>
      <c r="AA141" s="152">
        <f>Z141*K141</f>
        <v>0</v>
      </c>
      <c r="AR141" s="24" t="s">
        <v>109</v>
      </c>
      <c r="AT141" s="24" t="s">
        <v>105</v>
      </c>
      <c r="AU141" s="24" t="s">
        <v>83</v>
      </c>
      <c r="AY141" s="24" t="s">
        <v>104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24" t="s">
        <v>83</v>
      </c>
      <c r="BK141" s="104">
        <f>ROUND(L141*K141,2)</f>
        <v>0</v>
      </c>
      <c r="BL141" s="24" t="s">
        <v>109</v>
      </c>
      <c r="BM141" s="24" t="s">
        <v>500</v>
      </c>
    </row>
    <row r="142" spans="2:63" s="132" customFormat="1" ht="29.25" customHeight="1">
      <c r="B142" s="128"/>
      <c r="C142" s="129"/>
      <c r="D142" s="139" t="s">
        <v>59</v>
      </c>
      <c r="E142" s="139"/>
      <c r="F142" s="139"/>
      <c r="G142" s="139"/>
      <c r="H142" s="139"/>
      <c r="I142" s="139"/>
      <c r="J142" s="139"/>
      <c r="K142" s="139"/>
      <c r="L142" s="173"/>
      <c r="M142" s="173"/>
      <c r="N142" s="153">
        <f>BK142</f>
        <v>0</v>
      </c>
      <c r="O142" s="154"/>
      <c r="P142" s="154"/>
      <c r="Q142" s="154"/>
      <c r="R142" s="131"/>
      <c r="T142" s="133"/>
      <c r="U142" s="129"/>
      <c r="V142" s="129"/>
      <c r="W142" s="134">
        <f>W143</f>
        <v>0</v>
      </c>
      <c r="X142" s="129"/>
      <c r="Y142" s="134">
        <f>Y143</f>
        <v>0.083</v>
      </c>
      <c r="Z142" s="129"/>
      <c r="AA142" s="135">
        <f>AA143</f>
        <v>0</v>
      </c>
      <c r="AR142" s="136" t="s">
        <v>11</v>
      </c>
      <c r="AT142" s="137" t="s">
        <v>42</v>
      </c>
      <c r="AU142" s="137" t="s">
        <v>11</v>
      </c>
      <c r="AY142" s="136" t="s">
        <v>104</v>
      </c>
      <c r="BK142" s="138">
        <f>BK143</f>
        <v>0</v>
      </c>
    </row>
    <row r="143" spans="2:65" s="36" customFormat="1" ht="31.5" customHeight="1">
      <c r="B143" s="37"/>
      <c r="C143" s="142" t="s">
        <v>83</v>
      </c>
      <c r="D143" s="142" t="s">
        <v>105</v>
      </c>
      <c r="E143" s="143" t="s">
        <v>110</v>
      </c>
      <c r="F143" s="144" t="s">
        <v>111</v>
      </c>
      <c r="G143" s="145"/>
      <c r="H143" s="145"/>
      <c r="I143" s="145"/>
      <c r="J143" s="146" t="s">
        <v>108</v>
      </c>
      <c r="K143" s="147">
        <v>2</v>
      </c>
      <c r="L143" s="13">
        <v>0</v>
      </c>
      <c r="M143" s="12"/>
      <c r="N143" s="148">
        <f>ROUND(L143*K143,2)</f>
        <v>0</v>
      </c>
      <c r="O143" s="145"/>
      <c r="P143" s="145"/>
      <c r="Q143" s="145"/>
      <c r="R143" s="42"/>
      <c r="T143" s="149" t="s">
        <v>1</v>
      </c>
      <c r="U143" s="150" t="s">
        <v>28</v>
      </c>
      <c r="V143" s="38"/>
      <c r="W143" s="151">
        <f>V143*K143</f>
        <v>0</v>
      </c>
      <c r="X143" s="151">
        <v>0.0415</v>
      </c>
      <c r="Y143" s="151">
        <f>X143*K143</f>
        <v>0.083</v>
      </c>
      <c r="Z143" s="151">
        <v>0</v>
      </c>
      <c r="AA143" s="152">
        <f>Z143*K143</f>
        <v>0</v>
      </c>
      <c r="AR143" s="24" t="s">
        <v>109</v>
      </c>
      <c r="AT143" s="24" t="s">
        <v>105</v>
      </c>
      <c r="AU143" s="24" t="s">
        <v>83</v>
      </c>
      <c r="AY143" s="24" t="s">
        <v>104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24" t="s">
        <v>83</v>
      </c>
      <c r="BK143" s="104">
        <f>ROUND(L143*K143,2)</f>
        <v>0</v>
      </c>
      <c r="BL143" s="24" t="s">
        <v>109</v>
      </c>
      <c r="BM143" s="24" t="s">
        <v>501</v>
      </c>
    </row>
    <row r="144" spans="2:63" s="132" customFormat="1" ht="29.25" customHeight="1">
      <c r="B144" s="128"/>
      <c r="C144" s="129"/>
      <c r="D144" s="139" t="s">
        <v>60</v>
      </c>
      <c r="E144" s="139"/>
      <c r="F144" s="139"/>
      <c r="G144" s="139"/>
      <c r="H144" s="139"/>
      <c r="I144" s="139"/>
      <c r="J144" s="139"/>
      <c r="K144" s="139"/>
      <c r="L144" s="173"/>
      <c r="M144" s="173"/>
      <c r="N144" s="153">
        <f>BK144</f>
        <v>0</v>
      </c>
      <c r="O144" s="154"/>
      <c r="P144" s="154"/>
      <c r="Q144" s="154"/>
      <c r="R144" s="131"/>
      <c r="T144" s="133"/>
      <c r="U144" s="129"/>
      <c r="V144" s="129"/>
      <c r="W144" s="134">
        <f>SUM(W145:W148)</f>
        <v>0</v>
      </c>
      <c r="X144" s="129"/>
      <c r="Y144" s="134">
        <f>SUM(Y145:Y148)</f>
        <v>0.00978</v>
      </c>
      <c r="Z144" s="129"/>
      <c r="AA144" s="135">
        <f>SUM(AA145:AA148)</f>
        <v>0.043</v>
      </c>
      <c r="AR144" s="136" t="s">
        <v>11</v>
      </c>
      <c r="AT144" s="137" t="s">
        <v>42</v>
      </c>
      <c r="AU144" s="137" t="s">
        <v>11</v>
      </c>
      <c r="AY144" s="136" t="s">
        <v>104</v>
      </c>
      <c r="BK144" s="138">
        <f>SUM(BK145:BK148)</f>
        <v>0</v>
      </c>
    </row>
    <row r="145" spans="2:65" s="36" customFormat="1" ht="22.5" customHeight="1">
      <c r="B145" s="37"/>
      <c r="C145" s="142" t="s">
        <v>112</v>
      </c>
      <c r="D145" s="142" t="s">
        <v>105</v>
      </c>
      <c r="E145" s="143" t="s">
        <v>113</v>
      </c>
      <c r="F145" s="144" t="s">
        <v>114</v>
      </c>
      <c r="G145" s="145"/>
      <c r="H145" s="145"/>
      <c r="I145" s="145"/>
      <c r="J145" s="146" t="s">
        <v>108</v>
      </c>
      <c r="K145" s="147">
        <v>1</v>
      </c>
      <c r="L145" s="13">
        <v>0</v>
      </c>
      <c r="M145" s="12"/>
      <c r="N145" s="148">
        <f>ROUND(L145*K145,2)</f>
        <v>0</v>
      </c>
      <c r="O145" s="145"/>
      <c r="P145" s="145"/>
      <c r="Q145" s="145"/>
      <c r="R145" s="42"/>
      <c r="T145" s="149" t="s">
        <v>1</v>
      </c>
      <c r="U145" s="150" t="s">
        <v>28</v>
      </c>
      <c r="V145" s="38"/>
      <c r="W145" s="151">
        <f>V145*K145</f>
        <v>0</v>
      </c>
      <c r="X145" s="151">
        <v>0.00928</v>
      </c>
      <c r="Y145" s="151">
        <f>X145*K145</f>
        <v>0.00928</v>
      </c>
      <c r="Z145" s="151">
        <v>0</v>
      </c>
      <c r="AA145" s="152">
        <f>Z145*K145</f>
        <v>0</v>
      </c>
      <c r="AR145" s="24" t="s">
        <v>109</v>
      </c>
      <c r="AT145" s="24" t="s">
        <v>105</v>
      </c>
      <c r="AU145" s="24" t="s">
        <v>83</v>
      </c>
      <c r="AY145" s="24" t="s">
        <v>104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24" t="s">
        <v>83</v>
      </c>
      <c r="BK145" s="104">
        <f>ROUND(L145*K145,2)</f>
        <v>0</v>
      </c>
      <c r="BL145" s="24" t="s">
        <v>109</v>
      </c>
      <c r="BM145" s="24" t="s">
        <v>502</v>
      </c>
    </row>
    <row r="146" spans="2:65" s="36" customFormat="1" ht="22.5" customHeight="1">
      <c r="B146" s="37"/>
      <c r="C146" s="155" t="s">
        <v>109</v>
      </c>
      <c r="D146" s="155" t="s">
        <v>115</v>
      </c>
      <c r="E146" s="156" t="s">
        <v>116</v>
      </c>
      <c r="F146" s="157" t="s">
        <v>117</v>
      </c>
      <c r="G146" s="158"/>
      <c r="H146" s="158"/>
      <c r="I146" s="158"/>
      <c r="J146" s="159" t="s">
        <v>108</v>
      </c>
      <c r="K146" s="160">
        <v>1</v>
      </c>
      <c r="L146" s="15">
        <v>0</v>
      </c>
      <c r="M146" s="14"/>
      <c r="N146" s="161">
        <f>ROUND(L146*K146,2)</f>
        <v>0</v>
      </c>
      <c r="O146" s="145"/>
      <c r="P146" s="145"/>
      <c r="Q146" s="145"/>
      <c r="R146" s="42"/>
      <c r="T146" s="149" t="s">
        <v>1</v>
      </c>
      <c r="U146" s="150" t="s">
        <v>28</v>
      </c>
      <c r="V146" s="38"/>
      <c r="W146" s="151">
        <f>V146*K146</f>
        <v>0</v>
      </c>
      <c r="X146" s="151">
        <v>0.0005</v>
      </c>
      <c r="Y146" s="151">
        <f>X146*K146</f>
        <v>0.0005</v>
      </c>
      <c r="Z146" s="151">
        <v>0</v>
      </c>
      <c r="AA146" s="152">
        <f>Z146*K146</f>
        <v>0</v>
      </c>
      <c r="AR146" s="24" t="s">
        <v>118</v>
      </c>
      <c r="AT146" s="24" t="s">
        <v>115</v>
      </c>
      <c r="AU146" s="24" t="s">
        <v>83</v>
      </c>
      <c r="AY146" s="24" t="s">
        <v>104</v>
      </c>
      <c r="BE146" s="104">
        <f>IF(U146="základní",N146,0)</f>
        <v>0</v>
      </c>
      <c r="BF146" s="104">
        <f>IF(U146="snížená",N146,0)</f>
        <v>0</v>
      </c>
      <c r="BG146" s="104">
        <f>IF(U146="zákl. přenesená",N146,0)</f>
        <v>0</v>
      </c>
      <c r="BH146" s="104">
        <f>IF(U146="sníž. přenesená",N146,0)</f>
        <v>0</v>
      </c>
      <c r="BI146" s="104">
        <f>IF(U146="nulová",N146,0)</f>
        <v>0</v>
      </c>
      <c r="BJ146" s="24" t="s">
        <v>83</v>
      </c>
      <c r="BK146" s="104">
        <f>ROUND(L146*K146,2)</f>
        <v>0</v>
      </c>
      <c r="BL146" s="24" t="s">
        <v>109</v>
      </c>
      <c r="BM146" s="24" t="s">
        <v>503</v>
      </c>
    </row>
    <row r="147" spans="2:65" s="36" customFormat="1" ht="31.5" customHeight="1">
      <c r="B147" s="37"/>
      <c r="C147" s="142" t="s">
        <v>119</v>
      </c>
      <c r="D147" s="142" t="s">
        <v>105</v>
      </c>
      <c r="E147" s="143" t="s">
        <v>120</v>
      </c>
      <c r="F147" s="144" t="s">
        <v>121</v>
      </c>
      <c r="G147" s="145"/>
      <c r="H147" s="145"/>
      <c r="I147" s="145"/>
      <c r="J147" s="146" t="s">
        <v>108</v>
      </c>
      <c r="K147" s="147">
        <v>2</v>
      </c>
      <c r="L147" s="13">
        <v>0</v>
      </c>
      <c r="M147" s="12"/>
      <c r="N147" s="148">
        <f>ROUND(L147*K147,2)</f>
        <v>0</v>
      </c>
      <c r="O147" s="145"/>
      <c r="P147" s="145"/>
      <c r="Q147" s="145"/>
      <c r="R147" s="42"/>
      <c r="T147" s="149" t="s">
        <v>1</v>
      </c>
      <c r="U147" s="150" t="s">
        <v>28</v>
      </c>
      <c r="V147" s="38"/>
      <c r="W147" s="151">
        <f>V147*K147</f>
        <v>0</v>
      </c>
      <c r="X147" s="151">
        <v>0</v>
      </c>
      <c r="Y147" s="151">
        <f>X147*K147</f>
        <v>0</v>
      </c>
      <c r="Z147" s="151">
        <v>0.008</v>
      </c>
      <c r="AA147" s="152">
        <f>Z147*K147</f>
        <v>0.016</v>
      </c>
      <c r="AR147" s="24" t="s">
        <v>109</v>
      </c>
      <c r="AT147" s="24" t="s">
        <v>105</v>
      </c>
      <c r="AU147" s="24" t="s">
        <v>83</v>
      </c>
      <c r="AY147" s="24" t="s">
        <v>104</v>
      </c>
      <c r="BE147" s="104">
        <f>IF(U147="základní",N147,0)</f>
        <v>0</v>
      </c>
      <c r="BF147" s="104">
        <f>IF(U147="snížená",N147,0)</f>
        <v>0</v>
      </c>
      <c r="BG147" s="104">
        <f>IF(U147="zákl. přenesená",N147,0)</f>
        <v>0</v>
      </c>
      <c r="BH147" s="104">
        <f>IF(U147="sníž. přenesená",N147,0)</f>
        <v>0</v>
      </c>
      <c r="BI147" s="104">
        <f>IF(U147="nulová",N147,0)</f>
        <v>0</v>
      </c>
      <c r="BJ147" s="24" t="s">
        <v>83</v>
      </c>
      <c r="BK147" s="104">
        <f>ROUND(L147*K147,2)</f>
        <v>0</v>
      </c>
      <c r="BL147" s="24" t="s">
        <v>109</v>
      </c>
      <c r="BM147" s="24" t="s">
        <v>504</v>
      </c>
    </row>
    <row r="148" spans="2:65" s="36" customFormat="1" ht="31.5" customHeight="1">
      <c r="B148" s="37"/>
      <c r="C148" s="142" t="s">
        <v>122</v>
      </c>
      <c r="D148" s="142" t="s">
        <v>105</v>
      </c>
      <c r="E148" s="143" t="s">
        <v>123</v>
      </c>
      <c r="F148" s="144" t="s">
        <v>124</v>
      </c>
      <c r="G148" s="145"/>
      <c r="H148" s="145"/>
      <c r="I148" s="145"/>
      <c r="J148" s="146" t="s">
        <v>125</v>
      </c>
      <c r="K148" s="147">
        <v>0.5</v>
      </c>
      <c r="L148" s="13">
        <v>0</v>
      </c>
      <c r="M148" s="12"/>
      <c r="N148" s="148">
        <f>ROUND(L148*K148,2)</f>
        <v>0</v>
      </c>
      <c r="O148" s="145"/>
      <c r="P148" s="145"/>
      <c r="Q148" s="145"/>
      <c r="R148" s="42"/>
      <c r="T148" s="149" t="s">
        <v>1</v>
      </c>
      <c r="U148" s="150" t="s">
        <v>28</v>
      </c>
      <c r="V148" s="38"/>
      <c r="W148" s="151">
        <f>V148*K148</f>
        <v>0</v>
      </c>
      <c r="X148" s="151">
        <v>0</v>
      </c>
      <c r="Y148" s="151">
        <f>X148*K148</f>
        <v>0</v>
      </c>
      <c r="Z148" s="151">
        <v>0.054</v>
      </c>
      <c r="AA148" s="152">
        <f>Z148*K148</f>
        <v>0.027</v>
      </c>
      <c r="AR148" s="24" t="s">
        <v>109</v>
      </c>
      <c r="AT148" s="24" t="s">
        <v>105</v>
      </c>
      <c r="AU148" s="24" t="s">
        <v>83</v>
      </c>
      <c r="AY148" s="24" t="s">
        <v>104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24" t="s">
        <v>83</v>
      </c>
      <c r="BK148" s="104">
        <f>ROUND(L148*K148,2)</f>
        <v>0</v>
      </c>
      <c r="BL148" s="24" t="s">
        <v>109</v>
      </c>
      <c r="BM148" s="24" t="s">
        <v>505</v>
      </c>
    </row>
    <row r="149" spans="2:63" s="132" customFormat="1" ht="29.25" customHeight="1">
      <c r="B149" s="128"/>
      <c r="C149" s="129"/>
      <c r="D149" s="139" t="s">
        <v>61</v>
      </c>
      <c r="E149" s="139"/>
      <c r="F149" s="139"/>
      <c r="G149" s="139"/>
      <c r="H149" s="139"/>
      <c r="I149" s="139"/>
      <c r="J149" s="139"/>
      <c r="K149" s="139"/>
      <c r="L149" s="173"/>
      <c r="M149" s="173"/>
      <c r="N149" s="153">
        <f>BK149</f>
        <v>0</v>
      </c>
      <c r="O149" s="154"/>
      <c r="P149" s="154"/>
      <c r="Q149" s="154"/>
      <c r="R149" s="131"/>
      <c r="T149" s="133"/>
      <c r="U149" s="129"/>
      <c r="V149" s="129"/>
      <c r="W149" s="134">
        <f>SUM(W150:W153)</f>
        <v>0</v>
      </c>
      <c r="X149" s="129"/>
      <c r="Y149" s="134">
        <f>SUM(Y150:Y153)</f>
        <v>0</v>
      </c>
      <c r="Z149" s="129"/>
      <c r="AA149" s="135">
        <f>SUM(AA150:AA153)</f>
        <v>0</v>
      </c>
      <c r="AR149" s="136" t="s">
        <v>11</v>
      </c>
      <c r="AT149" s="137" t="s">
        <v>42</v>
      </c>
      <c r="AU149" s="137" t="s">
        <v>11</v>
      </c>
      <c r="AY149" s="136" t="s">
        <v>104</v>
      </c>
      <c r="BK149" s="138">
        <f>SUM(BK150:BK153)</f>
        <v>0</v>
      </c>
    </row>
    <row r="150" spans="2:65" s="36" customFormat="1" ht="31.5" customHeight="1">
      <c r="B150" s="37"/>
      <c r="C150" s="142" t="s">
        <v>126</v>
      </c>
      <c r="D150" s="142" t="s">
        <v>105</v>
      </c>
      <c r="E150" s="143" t="s">
        <v>127</v>
      </c>
      <c r="F150" s="144" t="s">
        <v>128</v>
      </c>
      <c r="G150" s="145"/>
      <c r="H150" s="145"/>
      <c r="I150" s="145"/>
      <c r="J150" s="146" t="s">
        <v>129</v>
      </c>
      <c r="K150" s="147">
        <v>0.428</v>
      </c>
      <c r="L150" s="13">
        <v>0</v>
      </c>
      <c r="M150" s="12"/>
      <c r="N150" s="148">
        <f>ROUND(L150*K150,2)</f>
        <v>0</v>
      </c>
      <c r="O150" s="145"/>
      <c r="P150" s="145"/>
      <c r="Q150" s="145"/>
      <c r="R150" s="42"/>
      <c r="T150" s="149" t="s">
        <v>1</v>
      </c>
      <c r="U150" s="150" t="s">
        <v>28</v>
      </c>
      <c r="V150" s="38"/>
      <c r="W150" s="151">
        <f>V150*K150</f>
        <v>0</v>
      </c>
      <c r="X150" s="151">
        <v>0</v>
      </c>
      <c r="Y150" s="151">
        <f>X150*K150</f>
        <v>0</v>
      </c>
      <c r="Z150" s="151">
        <v>0</v>
      </c>
      <c r="AA150" s="152">
        <f>Z150*K150</f>
        <v>0</v>
      </c>
      <c r="AR150" s="24" t="s">
        <v>109</v>
      </c>
      <c r="AT150" s="24" t="s">
        <v>105</v>
      </c>
      <c r="AU150" s="24" t="s">
        <v>83</v>
      </c>
      <c r="AY150" s="24" t="s">
        <v>104</v>
      </c>
      <c r="BE150" s="104">
        <f>IF(U150="základní",N150,0)</f>
        <v>0</v>
      </c>
      <c r="BF150" s="104">
        <f>IF(U150="snížená",N150,0)</f>
        <v>0</v>
      </c>
      <c r="BG150" s="104">
        <f>IF(U150="zákl. přenesená",N150,0)</f>
        <v>0</v>
      </c>
      <c r="BH150" s="104">
        <f>IF(U150="sníž. přenesená",N150,0)</f>
        <v>0</v>
      </c>
      <c r="BI150" s="104">
        <f>IF(U150="nulová",N150,0)</f>
        <v>0</v>
      </c>
      <c r="BJ150" s="24" t="s">
        <v>83</v>
      </c>
      <c r="BK150" s="104">
        <f>ROUND(L150*K150,2)</f>
        <v>0</v>
      </c>
      <c r="BL150" s="24" t="s">
        <v>109</v>
      </c>
      <c r="BM150" s="24" t="s">
        <v>506</v>
      </c>
    </row>
    <row r="151" spans="2:65" s="36" customFormat="1" ht="31.5" customHeight="1">
      <c r="B151" s="37"/>
      <c r="C151" s="142" t="s">
        <v>118</v>
      </c>
      <c r="D151" s="142" t="s">
        <v>105</v>
      </c>
      <c r="E151" s="143" t="s">
        <v>130</v>
      </c>
      <c r="F151" s="144" t="s">
        <v>131</v>
      </c>
      <c r="G151" s="145"/>
      <c r="H151" s="145"/>
      <c r="I151" s="145"/>
      <c r="J151" s="146" t="s">
        <v>129</v>
      </c>
      <c r="K151" s="147">
        <v>0.428</v>
      </c>
      <c r="L151" s="13">
        <v>0</v>
      </c>
      <c r="M151" s="12"/>
      <c r="N151" s="148">
        <f>ROUND(L151*K151,2)</f>
        <v>0</v>
      </c>
      <c r="O151" s="145"/>
      <c r="P151" s="145"/>
      <c r="Q151" s="145"/>
      <c r="R151" s="42"/>
      <c r="T151" s="149" t="s">
        <v>1</v>
      </c>
      <c r="U151" s="150" t="s">
        <v>28</v>
      </c>
      <c r="V151" s="38"/>
      <c r="W151" s="151">
        <f>V151*K151</f>
        <v>0</v>
      </c>
      <c r="X151" s="151">
        <v>0</v>
      </c>
      <c r="Y151" s="151">
        <f>X151*K151</f>
        <v>0</v>
      </c>
      <c r="Z151" s="151">
        <v>0</v>
      </c>
      <c r="AA151" s="152">
        <f>Z151*K151</f>
        <v>0</v>
      </c>
      <c r="AR151" s="24" t="s">
        <v>109</v>
      </c>
      <c r="AT151" s="24" t="s">
        <v>105</v>
      </c>
      <c r="AU151" s="24" t="s">
        <v>83</v>
      </c>
      <c r="AY151" s="24" t="s">
        <v>104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24" t="s">
        <v>83</v>
      </c>
      <c r="BK151" s="104">
        <f>ROUND(L151*K151,2)</f>
        <v>0</v>
      </c>
      <c r="BL151" s="24" t="s">
        <v>109</v>
      </c>
      <c r="BM151" s="24" t="s">
        <v>507</v>
      </c>
    </row>
    <row r="152" spans="2:65" s="36" customFormat="1" ht="31.5" customHeight="1">
      <c r="B152" s="37"/>
      <c r="C152" s="142" t="s">
        <v>132</v>
      </c>
      <c r="D152" s="142" t="s">
        <v>105</v>
      </c>
      <c r="E152" s="143" t="s">
        <v>133</v>
      </c>
      <c r="F152" s="144" t="s">
        <v>134</v>
      </c>
      <c r="G152" s="145"/>
      <c r="H152" s="145"/>
      <c r="I152" s="145"/>
      <c r="J152" s="146" t="s">
        <v>129</v>
      </c>
      <c r="K152" s="147">
        <v>2.14</v>
      </c>
      <c r="L152" s="13">
        <v>0</v>
      </c>
      <c r="M152" s="12"/>
      <c r="N152" s="148">
        <f>ROUND(L152*K152,2)</f>
        <v>0</v>
      </c>
      <c r="O152" s="145"/>
      <c r="P152" s="145"/>
      <c r="Q152" s="145"/>
      <c r="R152" s="42"/>
      <c r="T152" s="149" t="s">
        <v>1</v>
      </c>
      <c r="U152" s="150" t="s">
        <v>28</v>
      </c>
      <c r="V152" s="38"/>
      <c r="W152" s="151">
        <f>V152*K152</f>
        <v>0</v>
      </c>
      <c r="X152" s="151">
        <v>0</v>
      </c>
      <c r="Y152" s="151">
        <f>X152*K152</f>
        <v>0</v>
      </c>
      <c r="Z152" s="151">
        <v>0</v>
      </c>
      <c r="AA152" s="152">
        <f>Z152*K152</f>
        <v>0</v>
      </c>
      <c r="AR152" s="24" t="s">
        <v>109</v>
      </c>
      <c r="AT152" s="24" t="s">
        <v>105</v>
      </c>
      <c r="AU152" s="24" t="s">
        <v>83</v>
      </c>
      <c r="AY152" s="24" t="s">
        <v>104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24" t="s">
        <v>83</v>
      </c>
      <c r="BK152" s="104">
        <f>ROUND(L152*K152,2)</f>
        <v>0</v>
      </c>
      <c r="BL152" s="24" t="s">
        <v>109</v>
      </c>
      <c r="BM152" s="24" t="s">
        <v>508</v>
      </c>
    </row>
    <row r="153" spans="2:65" s="36" customFormat="1" ht="31.5" customHeight="1">
      <c r="B153" s="37"/>
      <c r="C153" s="142" t="s">
        <v>15</v>
      </c>
      <c r="D153" s="142" t="s">
        <v>105</v>
      </c>
      <c r="E153" s="143" t="s">
        <v>135</v>
      </c>
      <c r="F153" s="144" t="s">
        <v>136</v>
      </c>
      <c r="G153" s="145"/>
      <c r="H153" s="145"/>
      <c r="I153" s="145"/>
      <c r="J153" s="146" t="s">
        <v>129</v>
      </c>
      <c r="K153" s="147">
        <v>0.428</v>
      </c>
      <c r="L153" s="13">
        <v>0</v>
      </c>
      <c r="M153" s="12"/>
      <c r="N153" s="148">
        <f>ROUND(L153*K153,2)</f>
        <v>0</v>
      </c>
      <c r="O153" s="145"/>
      <c r="P153" s="145"/>
      <c r="Q153" s="145"/>
      <c r="R153" s="42"/>
      <c r="T153" s="149" t="s">
        <v>1</v>
      </c>
      <c r="U153" s="150" t="s">
        <v>28</v>
      </c>
      <c r="V153" s="38"/>
      <c r="W153" s="151">
        <f>V153*K153</f>
        <v>0</v>
      </c>
      <c r="X153" s="151">
        <v>0</v>
      </c>
      <c r="Y153" s="151">
        <f>X153*K153</f>
        <v>0</v>
      </c>
      <c r="Z153" s="151">
        <v>0</v>
      </c>
      <c r="AA153" s="152">
        <f>Z153*K153</f>
        <v>0</v>
      </c>
      <c r="AR153" s="24" t="s">
        <v>109</v>
      </c>
      <c r="AT153" s="24" t="s">
        <v>105</v>
      </c>
      <c r="AU153" s="24" t="s">
        <v>83</v>
      </c>
      <c r="AY153" s="24" t="s">
        <v>104</v>
      </c>
      <c r="BE153" s="104">
        <f>IF(U153="základní",N153,0)</f>
        <v>0</v>
      </c>
      <c r="BF153" s="104">
        <f>IF(U153="snížená",N153,0)</f>
        <v>0</v>
      </c>
      <c r="BG153" s="104">
        <f>IF(U153="zákl. přenesená",N153,0)</f>
        <v>0</v>
      </c>
      <c r="BH153" s="104">
        <f>IF(U153="sníž. přenesená",N153,0)</f>
        <v>0</v>
      </c>
      <c r="BI153" s="104">
        <f>IF(U153="nulová",N153,0)</f>
        <v>0</v>
      </c>
      <c r="BJ153" s="24" t="s">
        <v>83</v>
      </c>
      <c r="BK153" s="104">
        <f>ROUND(L153*K153,2)</f>
        <v>0</v>
      </c>
      <c r="BL153" s="24" t="s">
        <v>109</v>
      </c>
      <c r="BM153" s="24" t="s">
        <v>509</v>
      </c>
    </row>
    <row r="154" spans="2:63" s="132" customFormat="1" ht="36.75" customHeight="1">
      <c r="B154" s="128"/>
      <c r="C154" s="129"/>
      <c r="D154" s="130" t="s">
        <v>62</v>
      </c>
      <c r="E154" s="130"/>
      <c r="F154" s="130"/>
      <c r="G154" s="130"/>
      <c r="H154" s="130"/>
      <c r="I154" s="130"/>
      <c r="J154" s="130"/>
      <c r="K154" s="130"/>
      <c r="L154" s="174"/>
      <c r="M154" s="174"/>
      <c r="N154" s="162">
        <f>BK154</f>
        <v>0</v>
      </c>
      <c r="O154" s="163"/>
      <c r="P154" s="163"/>
      <c r="Q154" s="163"/>
      <c r="R154" s="131"/>
      <c r="T154" s="133"/>
      <c r="U154" s="129"/>
      <c r="V154" s="129"/>
      <c r="W154" s="134">
        <f>W155+W158+W174+W191+W207+W229+W233+W242+W250+W256+W266</f>
        <v>0</v>
      </c>
      <c r="X154" s="129"/>
      <c r="Y154" s="134">
        <f>Y155+Y158+Y174+Y191+Y207+Y229+Y233+Y242+Y250+Y256+Y266</f>
        <v>0.39454000000000006</v>
      </c>
      <c r="Z154" s="129"/>
      <c r="AA154" s="135">
        <f>AA155+AA158+AA174+AA191+AA207+AA229+AA233+AA242+AA250+AA256+AA266</f>
        <v>0.38453999999999994</v>
      </c>
      <c r="AR154" s="136" t="s">
        <v>83</v>
      </c>
      <c r="AT154" s="137" t="s">
        <v>42</v>
      </c>
      <c r="AU154" s="137" t="s">
        <v>43</v>
      </c>
      <c r="AY154" s="136" t="s">
        <v>104</v>
      </c>
      <c r="BK154" s="138">
        <f>BK155+BK158+BK174+BK191+BK207+BK229+BK233+BK242+BK250+BK256+BK266</f>
        <v>0</v>
      </c>
    </row>
    <row r="155" spans="2:63" s="132" customFormat="1" ht="19.5" customHeight="1">
      <c r="B155" s="128"/>
      <c r="C155" s="129"/>
      <c r="D155" s="139" t="s">
        <v>63</v>
      </c>
      <c r="E155" s="139"/>
      <c r="F155" s="139"/>
      <c r="G155" s="139"/>
      <c r="H155" s="139"/>
      <c r="I155" s="139"/>
      <c r="J155" s="139"/>
      <c r="K155" s="139"/>
      <c r="L155" s="173"/>
      <c r="M155" s="173"/>
      <c r="N155" s="140">
        <f>BK155</f>
        <v>0</v>
      </c>
      <c r="O155" s="141"/>
      <c r="P155" s="141"/>
      <c r="Q155" s="141"/>
      <c r="R155" s="131"/>
      <c r="T155" s="133"/>
      <c r="U155" s="129"/>
      <c r="V155" s="129"/>
      <c r="W155" s="134">
        <f>SUM(W156:W157)</f>
        <v>0</v>
      </c>
      <c r="X155" s="129"/>
      <c r="Y155" s="134">
        <f>SUM(Y156:Y157)</f>
        <v>0.00042</v>
      </c>
      <c r="Z155" s="129"/>
      <c r="AA155" s="135">
        <f>SUM(AA156:AA157)</f>
        <v>0</v>
      </c>
      <c r="AR155" s="136" t="s">
        <v>83</v>
      </c>
      <c r="AT155" s="137" t="s">
        <v>42</v>
      </c>
      <c r="AU155" s="137" t="s">
        <v>11</v>
      </c>
      <c r="AY155" s="136" t="s">
        <v>104</v>
      </c>
      <c r="BK155" s="138">
        <f>SUM(BK156:BK157)</f>
        <v>0</v>
      </c>
    </row>
    <row r="156" spans="2:65" s="36" customFormat="1" ht="31.5" customHeight="1">
      <c r="B156" s="37"/>
      <c r="C156" s="142" t="s">
        <v>137</v>
      </c>
      <c r="D156" s="142" t="s">
        <v>105</v>
      </c>
      <c r="E156" s="143" t="s">
        <v>138</v>
      </c>
      <c r="F156" s="144" t="s">
        <v>139</v>
      </c>
      <c r="G156" s="145"/>
      <c r="H156" s="145"/>
      <c r="I156" s="145"/>
      <c r="J156" s="146" t="s">
        <v>125</v>
      </c>
      <c r="K156" s="147">
        <v>1</v>
      </c>
      <c r="L156" s="13">
        <v>0</v>
      </c>
      <c r="M156" s="12"/>
      <c r="N156" s="148">
        <f>ROUND(L156*K156,2)</f>
        <v>0</v>
      </c>
      <c r="O156" s="145"/>
      <c r="P156" s="145"/>
      <c r="Q156" s="145"/>
      <c r="R156" s="42"/>
      <c r="T156" s="149" t="s">
        <v>1</v>
      </c>
      <c r="U156" s="150" t="s">
        <v>28</v>
      </c>
      <c r="V156" s="38"/>
      <c r="W156" s="151">
        <f>V156*K156</f>
        <v>0</v>
      </c>
      <c r="X156" s="151">
        <v>0.0001</v>
      </c>
      <c r="Y156" s="151">
        <f>X156*K156</f>
        <v>0.0001</v>
      </c>
      <c r="Z156" s="151">
        <v>0</v>
      </c>
      <c r="AA156" s="152">
        <f>Z156*K156</f>
        <v>0</v>
      </c>
      <c r="AR156" s="24" t="s">
        <v>140</v>
      </c>
      <c r="AT156" s="24" t="s">
        <v>105</v>
      </c>
      <c r="AU156" s="24" t="s">
        <v>83</v>
      </c>
      <c r="AY156" s="24" t="s">
        <v>104</v>
      </c>
      <c r="BE156" s="104">
        <f>IF(U156="základní",N156,0)</f>
        <v>0</v>
      </c>
      <c r="BF156" s="104">
        <f>IF(U156="snížená",N156,0)</f>
        <v>0</v>
      </c>
      <c r="BG156" s="104">
        <f>IF(U156="zákl. přenesená",N156,0)</f>
        <v>0</v>
      </c>
      <c r="BH156" s="104">
        <f>IF(U156="sníž. přenesená",N156,0)</f>
        <v>0</v>
      </c>
      <c r="BI156" s="104">
        <f>IF(U156="nulová",N156,0)</f>
        <v>0</v>
      </c>
      <c r="BJ156" s="24" t="s">
        <v>83</v>
      </c>
      <c r="BK156" s="104">
        <f>ROUND(L156*K156,2)</f>
        <v>0</v>
      </c>
      <c r="BL156" s="24" t="s">
        <v>140</v>
      </c>
      <c r="BM156" s="24" t="s">
        <v>510</v>
      </c>
    </row>
    <row r="157" spans="2:65" s="36" customFormat="1" ht="22.5" customHeight="1">
      <c r="B157" s="37"/>
      <c r="C157" s="155" t="s">
        <v>141</v>
      </c>
      <c r="D157" s="155" t="s">
        <v>115</v>
      </c>
      <c r="E157" s="156" t="s">
        <v>142</v>
      </c>
      <c r="F157" s="157" t="s">
        <v>143</v>
      </c>
      <c r="G157" s="158"/>
      <c r="H157" s="158"/>
      <c r="I157" s="158"/>
      <c r="J157" s="159" t="s">
        <v>125</v>
      </c>
      <c r="K157" s="160">
        <v>1</v>
      </c>
      <c r="L157" s="15">
        <v>0</v>
      </c>
      <c r="M157" s="14"/>
      <c r="N157" s="161">
        <f>ROUND(L157*K157,2)</f>
        <v>0</v>
      </c>
      <c r="O157" s="145"/>
      <c r="P157" s="145"/>
      <c r="Q157" s="145"/>
      <c r="R157" s="42"/>
      <c r="T157" s="149" t="s">
        <v>1</v>
      </c>
      <c r="U157" s="150" t="s">
        <v>28</v>
      </c>
      <c r="V157" s="38"/>
      <c r="W157" s="151">
        <f>V157*K157</f>
        <v>0</v>
      </c>
      <c r="X157" s="151">
        <v>0.00032</v>
      </c>
      <c r="Y157" s="151">
        <f>X157*K157</f>
        <v>0.00032</v>
      </c>
      <c r="Z157" s="151">
        <v>0</v>
      </c>
      <c r="AA157" s="152">
        <f>Z157*K157</f>
        <v>0</v>
      </c>
      <c r="AR157" s="24" t="s">
        <v>144</v>
      </c>
      <c r="AT157" s="24" t="s">
        <v>115</v>
      </c>
      <c r="AU157" s="24" t="s">
        <v>83</v>
      </c>
      <c r="AY157" s="24" t="s">
        <v>104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24" t="s">
        <v>83</v>
      </c>
      <c r="BK157" s="104">
        <f>ROUND(L157*K157,2)</f>
        <v>0</v>
      </c>
      <c r="BL157" s="24" t="s">
        <v>140</v>
      </c>
      <c r="BM157" s="24" t="s">
        <v>511</v>
      </c>
    </row>
    <row r="158" spans="2:63" s="132" customFormat="1" ht="29.25" customHeight="1">
      <c r="B158" s="128"/>
      <c r="C158" s="129"/>
      <c r="D158" s="139" t="s">
        <v>64</v>
      </c>
      <c r="E158" s="139"/>
      <c r="F158" s="139"/>
      <c r="G158" s="139"/>
      <c r="H158" s="139"/>
      <c r="I158" s="139"/>
      <c r="J158" s="139"/>
      <c r="K158" s="139"/>
      <c r="L158" s="173"/>
      <c r="M158" s="173"/>
      <c r="N158" s="153">
        <f>BK158</f>
        <v>0</v>
      </c>
      <c r="O158" s="154"/>
      <c r="P158" s="154"/>
      <c r="Q158" s="154"/>
      <c r="R158" s="131"/>
      <c r="T158" s="133"/>
      <c r="U158" s="129"/>
      <c r="V158" s="129"/>
      <c r="W158" s="134">
        <f>SUM(W159:W173)</f>
        <v>0</v>
      </c>
      <c r="X158" s="129"/>
      <c r="Y158" s="134">
        <f>SUM(Y159:Y173)</f>
        <v>0.00537</v>
      </c>
      <c r="Z158" s="129"/>
      <c r="AA158" s="135">
        <f>SUM(AA159:AA173)</f>
        <v>0.03579</v>
      </c>
      <c r="AR158" s="136" t="s">
        <v>83</v>
      </c>
      <c r="AT158" s="137" t="s">
        <v>42</v>
      </c>
      <c r="AU158" s="137" t="s">
        <v>11</v>
      </c>
      <c r="AY158" s="136" t="s">
        <v>104</v>
      </c>
      <c r="BK158" s="138">
        <f>SUM(BK159:BK173)</f>
        <v>0</v>
      </c>
    </row>
    <row r="159" spans="2:65" s="36" customFormat="1" ht="22.5" customHeight="1">
      <c r="B159" s="37"/>
      <c r="C159" s="142" t="s">
        <v>145</v>
      </c>
      <c r="D159" s="142" t="s">
        <v>105</v>
      </c>
      <c r="E159" s="143" t="s">
        <v>146</v>
      </c>
      <c r="F159" s="144" t="s">
        <v>147</v>
      </c>
      <c r="G159" s="145"/>
      <c r="H159" s="145"/>
      <c r="I159" s="145"/>
      <c r="J159" s="146" t="s">
        <v>125</v>
      </c>
      <c r="K159" s="147">
        <v>2</v>
      </c>
      <c r="L159" s="13">
        <v>0</v>
      </c>
      <c r="M159" s="12"/>
      <c r="N159" s="148">
        <f aca="true" t="shared" si="5" ref="N159:N173">ROUND(L159*K159,2)</f>
        <v>0</v>
      </c>
      <c r="O159" s="145"/>
      <c r="P159" s="145"/>
      <c r="Q159" s="145"/>
      <c r="R159" s="42"/>
      <c r="T159" s="149" t="s">
        <v>1</v>
      </c>
      <c r="U159" s="150" t="s">
        <v>28</v>
      </c>
      <c r="V159" s="38"/>
      <c r="W159" s="151">
        <f aca="true" t="shared" si="6" ref="W159:W173">V159*K159</f>
        <v>0</v>
      </c>
      <c r="X159" s="151">
        <v>0</v>
      </c>
      <c r="Y159" s="151">
        <f aca="true" t="shared" si="7" ref="Y159:Y173">X159*K159</f>
        <v>0</v>
      </c>
      <c r="Z159" s="151">
        <v>0.0021</v>
      </c>
      <c r="AA159" s="152">
        <f aca="true" t="shared" si="8" ref="AA159:AA173">Z159*K159</f>
        <v>0.0042</v>
      </c>
      <c r="AR159" s="24" t="s">
        <v>140</v>
      </c>
      <c r="AT159" s="24" t="s">
        <v>105</v>
      </c>
      <c r="AU159" s="24" t="s">
        <v>83</v>
      </c>
      <c r="AY159" s="24" t="s">
        <v>104</v>
      </c>
      <c r="BE159" s="104">
        <f aca="true" t="shared" si="9" ref="BE159:BE173">IF(U159="základní",N159,0)</f>
        <v>0</v>
      </c>
      <c r="BF159" s="104">
        <f aca="true" t="shared" si="10" ref="BF159:BF173">IF(U159="snížená",N159,0)</f>
        <v>0</v>
      </c>
      <c r="BG159" s="104">
        <f aca="true" t="shared" si="11" ref="BG159:BG173">IF(U159="zákl. přenesená",N159,0)</f>
        <v>0</v>
      </c>
      <c r="BH159" s="104">
        <f aca="true" t="shared" si="12" ref="BH159:BH173">IF(U159="sníž. přenesená",N159,0)</f>
        <v>0</v>
      </c>
      <c r="BI159" s="104">
        <f aca="true" t="shared" si="13" ref="BI159:BI173">IF(U159="nulová",N159,0)</f>
        <v>0</v>
      </c>
      <c r="BJ159" s="24" t="s">
        <v>83</v>
      </c>
      <c r="BK159" s="104">
        <f aca="true" t="shared" si="14" ref="BK159:BK173">ROUND(L159*K159,2)</f>
        <v>0</v>
      </c>
      <c r="BL159" s="24" t="s">
        <v>140</v>
      </c>
      <c r="BM159" s="24" t="s">
        <v>512</v>
      </c>
    </row>
    <row r="160" spans="2:65" s="36" customFormat="1" ht="22.5" customHeight="1">
      <c r="B160" s="37"/>
      <c r="C160" s="142" t="s">
        <v>148</v>
      </c>
      <c r="D160" s="142" t="s">
        <v>105</v>
      </c>
      <c r="E160" s="143" t="s">
        <v>149</v>
      </c>
      <c r="F160" s="144" t="s">
        <v>150</v>
      </c>
      <c r="G160" s="145"/>
      <c r="H160" s="145"/>
      <c r="I160" s="145"/>
      <c r="J160" s="146" t="s">
        <v>125</v>
      </c>
      <c r="K160" s="147">
        <v>1</v>
      </c>
      <c r="L160" s="13">
        <v>0</v>
      </c>
      <c r="M160" s="12"/>
      <c r="N160" s="148">
        <f t="shared" si="5"/>
        <v>0</v>
      </c>
      <c r="O160" s="145"/>
      <c r="P160" s="145"/>
      <c r="Q160" s="145"/>
      <c r="R160" s="42"/>
      <c r="T160" s="149" t="s">
        <v>1</v>
      </c>
      <c r="U160" s="150" t="s">
        <v>28</v>
      </c>
      <c r="V160" s="38"/>
      <c r="W160" s="151">
        <f t="shared" si="6"/>
        <v>0</v>
      </c>
      <c r="X160" s="151">
        <v>0</v>
      </c>
      <c r="Y160" s="151">
        <f t="shared" si="7"/>
        <v>0</v>
      </c>
      <c r="Z160" s="151">
        <v>0.00198</v>
      </c>
      <c r="AA160" s="152">
        <f t="shared" si="8"/>
        <v>0.00198</v>
      </c>
      <c r="AR160" s="24" t="s">
        <v>140</v>
      </c>
      <c r="AT160" s="24" t="s">
        <v>105</v>
      </c>
      <c r="AU160" s="24" t="s">
        <v>83</v>
      </c>
      <c r="AY160" s="24" t="s">
        <v>104</v>
      </c>
      <c r="BE160" s="104">
        <f t="shared" si="9"/>
        <v>0</v>
      </c>
      <c r="BF160" s="104">
        <f t="shared" si="10"/>
        <v>0</v>
      </c>
      <c r="BG160" s="104">
        <f t="shared" si="11"/>
        <v>0</v>
      </c>
      <c r="BH160" s="104">
        <f t="shared" si="12"/>
        <v>0</v>
      </c>
      <c r="BI160" s="104">
        <f t="shared" si="13"/>
        <v>0</v>
      </c>
      <c r="BJ160" s="24" t="s">
        <v>83</v>
      </c>
      <c r="BK160" s="104">
        <f t="shared" si="14"/>
        <v>0</v>
      </c>
      <c r="BL160" s="24" t="s">
        <v>140</v>
      </c>
      <c r="BM160" s="24" t="s">
        <v>513</v>
      </c>
    </row>
    <row r="161" spans="2:65" s="36" customFormat="1" ht="22.5" customHeight="1">
      <c r="B161" s="37"/>
      <c r="C161" s="142" t="s">
        <v>6</v>
      </c>
      <c r="D161" s="142" t="s">
        <v>105</v>
      </c>
      <c r="E161" s="143" t="s">
        <v>151</v>
      </c>
      <c r="F161" s="144" t="s">
        <v>152</v>
      </c>
      <c r="G161" s="145"/>
      <c r="H161" s="145"/>
      <c r="I161" s="145"/>
      <c r="J161" s="146" t="s">
        <v>125</v>
      </c>
      <c r="K161" s="147">
        <v>3</v>
      </c>
      <c r="L161" s="13">
        <v>0</v>
      </c>
      <c r="M161" s="12"/>
      <c r="N161" s="148">
        <f t="shared" si="5"/>
        <v>0</v>
      </c>
      <c r="O161" s="145"/>
      <c r="P161" s="145"/>
      <c r="Q161" s="145"/>
      <c r="R161" s="42"/>
      <c r="T161" s="149" t="s">
        <v>1</v>
      </c>
      <c r="U161" s="150" t="s">
        <v>28</v>
      </c>
      <c r="V161" s="38"/>
      <c r="W161" s="151">
        <f t="shared" si="6"/>
        <v>0</v>
      </c>
      <c r="X161" s="151">
        <v>0.00029</v>
      </c>
      <c r="Y161" s="151">
        <f t="shared" si="7"/>
        <v>0.00087</v>
      </c>
      <c r="Z161" s="151">
        <v>0</v>
      </c>
      <c r="AA161" s="152">
        <f t="shared" si="8"/>
        <v>0</v>
      </c>
      <c r="AR161" s="24" t="s">
        <v>140</v>
      </c>
      <c r="AT161" s="24" t="s">
        <v>105</v>
      </c>
      <c r="AU161" s="24" t="s">
        <v>83</v>
      </c>
      <c r="AY161" s="24" t="s">
        <v>104</v>
      </c>
      <c r="BE161" s="104">
        <f t="shared" si="9"/>
        <v>0</v>
      </c>
      <c r="BF161" s="104">
        <f t="shared" si="10"/>
        <v>0</v>
      </c>
      <c r="BG161" s="104">
        <f t="shared" si="11"/>
        <v>0</v>
      </c>
      <c r="BH161" s="104">
        <f t="shared" si="12"/>
        <v>0</v>
      </c>
      <c r="BI161" s="104">
        <f t="shared" si="13"/>
        <v>0</v>
      </c>
      <c r="BJ161" s="24" t="s">
        <v>83</v>
      </c>
      <c r="BK161" s="104">
        <f t="shared" si="14"/>
        <v>0</v>
      </c>
      <c r="BL161" s="24" t="s">
        <v>140</v>
      </c>
      <c r="BM161" s="24" t="s">
        <v>514</v>
      </c>
    </row>
    <row r="162" spans="2:65" s="36" customFormat="1" ht="22.5" customHeight="1">
      <c r="B162" s="37"/>
      <c r="C162" s="142" t="s">
        <v>140</v>
      </c>
      <c r="D162" s="142" t="s">
        <v>105</v>
      </c>
      <c r="E162" s="143" t="s">
        <v>153</v>
      </c>
      <c r="F162" s="144" t="s">
        <v>154</v>
      </c>
      <c r="G162" s="145"/>
      <c r="H162" s="145"/>
      <c r="I162" s="145"/>
      <c r="J162" s="146" t="s">
        <v>125</v>
      </c>
      <c r="K162" s="147">
        <v>5</v>
      </c>
      <c r="L162" s="13">
        <v>0</v>
      </c>
      <c r="M162" s="12"/>
      <c r="N162" s="148">
        <f t="shared" si="5"/>
        <v>0</v>
      </c>
      <c r="O162" s="145"/>
      <c r="P162" s="145"/>
      <c r="Q162" s="145"/>
      <c r="R162" s="42"/>
      <c r="T162" s="149" t="s">
        <v>1</v>
      </c>
      <c r="U162" s="150" t="s">
        <v>28</v>
      </c>
      <c r="V162" s="38"/>
      <c r="W162" s="151">
        <f t="shared" si="6"/>
        <v>0</v>
      </c>
      <c r="X162" s="151">
        <v>0.00035</v>
      </c>
      <c r="Y162" s="151">
        <f t="shared" si="7"/>
        <v>0.00175</v>
      </c>
      <c r="Z162" s="151">
        <v>0</v>
      </c>
      <c r="AA162" s="152">
        <f t="shared" si="8"/>
        <v>0</v>
      </c>
      <c r="AR162" s="24" t="s">
        <v>140</v>
      </c>
      <c r="AT162" s="24" t="s">
        <v>105</v>
      </c>
      <c r="AU162" s="24" t="s">
        <v>83</v>
      </c>
      <c r="AY162" s="24" t="s">
        <v>104</v>
      </c>
      <c r="BE162" s="104">
        <f t="shared" si="9"/>
        <v>0</v>
      </c>
      <c r="BF162" s="104">
        <f t="shared" si="10"/>
        <v>0</v>
      </c>
      <c r="BG162" s="104">
        <f t="shared" si="11"/>
        <v>0</v>
      </c>
      <c r="BH162" s="104">
        <f t="shared" si="12"/>
        <v>0</v>
      </c>
      <c r="BI162" s="104">
        <f t="shared" si="13"/>
        <v>0</v>
      </c>
      <c r="BJ162" s="24" t="s">
        <v>83</v>
      </c>
      <c r="BK162" s="104">
        <f t="shared" si="14"/>
        <v>0</v>
      </c>
      <c r="BL162" s="24" t="s">
        <v>140</v>
      </c>
      <c r="BM162" s="24" t="s">
        <v>515</v>
      </c>
    </row>
    <row r="163" spans="2:65" s="36" customFormat="1" ht="22.5" customHeight="1">
      <c r="B163" s="37"/>
      <c r="C163" s="142" t="s">
        <v>155</v>
      </c>
      <c r="D163" s="142" t="s">
        <v>105</v>
      </c>
      <c r="E163" s="143" t="s">
        <v>156</v>
      </c>
      <c r="F163" s="144" t="s">
        <v>157</v>
      </c>
      <c r="G163" s="145"/>
      <c r="H163" s="145"/>
      <c r="I163" s="145"/>
      <c r="J163" s="146" t="s">
        <v>125</v>
      </c>
      <c r="K163" s="147">
        <v>1</v>
      </c>
      <c r="L163" s="13">
        <v>0</v>
      </c>
      <c r="M163" s="12"/>
      <c r="N163" s="148">
        <f t="shared" si="5"/>
        <v>0</v>
      </c>
      <c r="O163" s="145"/>
      <c r="P163" s="145"/>
      <c r="Q163" s="145"/>
      <c r="R163" s="42"/>
      <c r="T163" s="149" t="s">
        <v>1</v>
      </c>
      <c r="U163" s="150" t="s">
        <v>28</v>
      </c>
      <c r="V163" s="38"/>
      <c r="W163" s="151">
        <f t="shared" si="6"/>
        <v>0</v>
      </c>
      <c r="X163" s="151">
        <v>0.00114</v>
      </c>
      <c r="Y163" s="151">
        <f t="shared" si="7"/>
        <v>0.00114</v>
      </c>
      <c r="Z163" s="151">
        <v>0</v>
      </c>
      <c r="AA163" s="152">
        <f t="shared" si="8"/>
        <v>0</v>
      </c>
      <c r="AR163" s="24" t="s">
        <v>140</v>
      </c>
      <c r="AT163" s="24" t="s">
        <v>105</v>
      </c>
      <c r="AU163" s="24" t="s">
        <v>83</v>
      </c>
      <c r="AY163" s="24" t="s">
        <v>104</v>
      </c>
      <c r="BE163" s="104">
        <f t="shared" si="9"/>
        <v>0</v>
      </c>
      <c r="BF163" s="104">
        <f t="shared" si="10"/>
        <v>0</v>
      </c>
      <c r="BG163" s="104">
        <f t="shared" si="11"/>
        <v>0</v>
      </c>
      <c r="BH163" s="104">
        <f t="shared" si="12"/>
        <v>0</v>
      </c>
      <c r="BI163" s="104">
        <f t="shared" si="13"/>
        <v>0</v>
      </c>
      <c r="BJ163" s="24" t="s">
        <v>83</v>
      </c>
      <c r="BK163" s="104">
        <f t="shared" si="14"/>
        <v>0</v>
      </c>
      <c r="BL163" s="24" t="s">
        <v>140</v>
      </c>
      <c r="BM163" s="24" t="s">
        <v>516</v>
      </c>
    </row>
    <row r="164" spans="2:65" s="36" customFormat="1" ht="22.5" customHeight="1">
      <c r="B164" s="37"/>
      <c r="C164" s="142" t="s">
        <v>158</v>
      </c>
      <c r="D164" s="142" t="s">
        <v>105</v>
      </c>
      <c r="E164" s="143" t="s">
        <v>159</v>
      </c>
      <c r="F164" s="144" t="s">
        <v>160</v>
      </c>
      <c r="G164" s="145"/>
      <c r="H164" s="145"/>
      <c r="I164" s="145"/>
      <c r="J164" s="146" t="s">
        <v>108</v>
      </c>
      <c r="K164" s="147">
        <v>2</v>
      </c>
      <c r="L164" s="13">
        <v>0</v>
      </c>
      <c r="M164" s="12"/>
      <c r="N164" s="148">
        <f t="shared" si="5"/>
        <v>0</v>
      </c>
      <c r="O164" s="145"/>
      <c r="P164" s="145"/>
      <c r="Q164" s="145"/>
      <c r="R164" s="42"/>
      <c r="T164" s="149" t="s">
        <v>1</v>
      </c>
      <c r="U164" s="150" t="s">
        <v>28</v>
      </c>
      <c r="V164" s="38"/>
      <c r="W164" s="151">
        <f t="shared" si="6"/>
        <v>0</v>
      </c>
      <c r="X164" s="151">
        <v>0</v>
      </c>
      <c r="Y164" s="151">
        <f t="shared" si="7"/>
        <v>0</v>
      </c>
      <c r="Z164" s="151">
        <v>0</v>
      </c>
      <c r="AA164" s="152">
        <f t="shared" si="8"/>
        <v>0</v>
      </c>
      <c r="AR164" s="24" t="s">
        <v>140</v>
      </c>
      <c r="AT164" s="24" t="s">
        <v>105</v>
      </c>
      <c r="AU164" s="24" t="s">
        <v>83</v>
      </c>
      <c r="AY164" s="24" t="s">
        <v>104</v>
      </c>
      <c r="BE164" s="104">
        <f t="shared" si="9"/>
        <v>0</v>
      </c>
      <c r="BF164" s="104">
        <f t="shared" si="10"/>
        <v>0</v>
      </c>
      <c r="BG164" s="104">
        <f t="shared" si="11"/>
        <v>0</v>
      </c>
      <c r="BH164" s="104">
        <f t="shared" si="12"/>
        <v>0</v>
      </c>
      <c r="BI164" s="104">
        <f t="shared" si="13"/>
        <v>0</v>
      </c>
      <c r="BJ164" s="24" t="s">
        <v>83</v>
      </c>
      <c r="BK164" s="104">
        <f t="shared" si="14"/>
        <v>0</v>
      </c>
      <c r="BL164" s="24" t="s">
        <v>140</v>
      </c>
      <c r="BM164" s="24" t="s">
        <v>517</v>
      </c>
    </row>
    <row r="165" spans="2:65" s="36" customFormat="1" ht="22.5" customHeight="1">
      <c r="B165" s="37"/>
      <c r="C165" s="142" t="s">
        <v>161</v>
      </c>
      <c r="D165" s="142" t="s">
        <v>105</v>
      </c>
      <c r="E165" s="143" t="s">
        <v>162</v>
      </c>
      <c r="F165" s="144" t="s">
        <v>163</v>
      </c>
      <c r="G165" s="145"/>
      <c r="H165" s="145"/>
      <c r="I165" s="145"/>
      <c r="J165" s="146" t="s">
        <v>108</v>
      </c>
      <c r="K165" s="147">
        <v>2</v>
      </c>
      <c r="L165" s="13">
        <v>0</v>
      </c>
      <c r="M165" s="12"/>
      <c r="N165" s="148">
        <f t="shared" si="5"/>
        <v>0</v>
      </c>
      <c r="O165" s="145"/>
      <c r="P165" s="145"/>
      <c r="Q165" s="145"/>
      <c r="R165" s="42"/>
      <c r="T165" s="149" t="s">
        <v>1</v>
      </c>
      <c r="U165" s="150" t="s">
        <v>28</v>
      </c>
      <c r="V165" s="38"/>
      <c r="W165" s="151">
        <f t="shared" si="6"/>
        <v>0</v>
      </c>
      <c r="X165" s="151">
        <v>0</v>
      </c>
      <c r="Y165" s="151">
        <f t="shared" si="7"/>
        <v>0</v>
      </c>
      <c r="Z165" s="151">
        <v>0</v>
      </c>
      <c r="AA165" s="152">
        <f t="shared" si="8"/>
        <v>0</v>
      </c>
      <c r="AR165" s="24" t="s">
        <v>140</v>
      </c>
      <c r="AT165" s="24" t="s">
        <v>105</v>
      </c>
      <c r="AU165" s="24" t="s">
        <v>83</v>
      </c>
      <c r="AY165" s="24" t="s">
        <v>104</v>
      </c>
      <c r="BE165" s="104">
        <f t="shared" si="9"/>
        <v>0</v>
      </c>
      <c r="BF165" s="104">
        <f t="shared" si="10"/>
        <v>0</v>
      </c>
      <c r="BG165" s="104">
        <f t="shared" si="11"/>
        <v>0</v>
      </c>
      <c r="BH165" s="104">
        <f t="shared" si="12"/>
        <v>0</v>
      </c>
      <c r="BI165" s="104">
        <f t="shared" si="13"/>
        <v>0</v>
      </c>
      <c r="BJ165" s="24" t="s">
        <v>83</v>
      </c>
      <c r="BK165" s="104">
        <f t="shared" si="14"/>
        <v>0</v>
      </c>
      <c r="BL165" s="24" t="s">
        <v>140</v>
      </c>
      <c r="BM165" s="24" t="s">
        <v>518</v>
      </c>
    </row>
    <row r="166" spans="2:65" s="36" customFormat="1" ht="22.5" customHeight="1">
      <c r="B166" s="37"/>
      <c r="C166" s="142" t="s">
        <v>164</v>
      </c>
      <c r="D166" s="142" t="s">
        <v>105</v>
      </c>
      <c r="E166" s="143" t="s">
        <v>165</v>
      </c>
      <c r="F166" s="144" t="s">
        <v>166</v>
      </c>
      <c r="G166" s="145"/>
      <c r="H166" s="145"/>
      <c r="I166" s="145"/>
      <c r="J166" s="146" t="s">
        <v>108</v>
      </c>
      <c r="K166" s="147">
        <v>1</v>
      </c>
      <c r="L166" s="13">
        <v>0</v>
      </c>
      <c r="M166" s="12"/>
      <c r="N166" s="148">
        <f t="shared" si="5"/>
        <v>0</v>
      </c>
      <c r="O166" s="145"/>
      <c r="P166" s="145"/>
      <c r="Q166" s="145"/>
      <c r="R166" s="42"/>
      <c r="T166" s="149" t="s">
        <v>1</v>
      </c>
      <c r="U166" s="150" t="s">
        <v>28</v>
      </c>
      <c r="V166" s="38"/>
      <c r="W166" s="151">
        <f t="shared" si="6"/>
        <v>0</v>
      </c>
      <c r="X166" s="151">
        <v>0</v>
      </c>
      <c r="Y166" s="151">
        <f t="shared" si="7"/>
        <v>0</v>
      </c>
      <c r="Z166" s="151">
        <v>0</v>
      </c>
      <c r="AA166" s="152">
        <f t="shared" si="8"/>
        <v>0</v>
      </c>
      <c r="AR166" s="24" t="s">
        <v>140</v>
      </c>
      <c r="AT166" s="24" t="s">
        <v>105</v>
      </c>
      <c r="AU166" s="24" t="s">
        <v>83</v>
      </c>
      <c r="AY166" s="24" t="s">
        <v>104</v>
      </c>
      <c r="BE166" s="104">
        <f t="shared" si="9"/>
        <v>0</v>
      </c>
      <c r="BF166" s="104">
        <f t="shared" si="10"/>
        <v>0</v>
      </c>
      <c r="BG166" s="104">
        <f t="shared" si="11"/>
        <v>0</v>
      </c>
      <c r="BH166" s="104">
        <f t="shared" si="12"/>
        <v>0</v>
      </c>
      <c r="BI166" s="104">
        <f t="shared" si="13"/>
        <v>0</v>
      </c>
      <c r="BJ166" s="24" t="s">
        <v>83</v>
      </c>
      <c r="BK166" s="104">
        <f t="shared" si="14"/>
        <v>0</v>
      </c>
      <c r="BL166" s="24" t="s">
        <v>140</v>
      </c>
      <c r="BM166" s="24" t="s">
        <v>519</v>
      </c>
    </row>
    <row r="167" spans="2:65" s="36" customFormat="1" ht="22.5" customHeight="1">
      <c r="B167" s="37"/>
      <c r="C167" s="142" t="s">
        <v>5</v>
      </c>
      <c r="D167" s="142" t="s">
        <v>105</v>
      </c>
      <c r="E167" s="143" t="s">
        <v>167</v>
      </c>
      <c r="F167" s="144" t="s">
        <v>168</v>
      </c>
      <c r="G167" s="145"/>
      <c r="H167" s="145"/>
      <c r="I167" s="145"/>
      <c r="J167" s="146" t="s">
        <v>108</v>
      </c>
      <c r="K167" s="147">
        <v>1</v>
      </c>
      <c r="L167" s="13">
        <v>0</v>
      </c>
      <c r="M167" s="12"/>
      <c r="N167" s="148">
        <f t="shared" si="5"/>
        <v>0</v>
      </c>
      <c r="O167" s="145"/>
      <c r="P167" s="145"/>
      <c r="Q167" s="145"/>
      <c r="R167" s="42"/>
      <c r="T167" s="149" t="s">
        <v>1</v>
      </c>
      <c r="U167" s="150" t="s">
        <v>28</v>
      </c>
      <c r="V167" s="38"/>
      <c r="W167" s="151">
        <f t="shared" si="6"/>
        <v>0</v>
      </c>
      <c r="X167" s="151">
        <v>0</v>
      </c>
      <c r="Y167" s="151">
        <f t="shared" si="7"/>
        <v>0</v>
      </c>
      <c r="Z167" s="151">
        <v>0.02961</v>
      </c>
      <c r="AA167" s="152">
        <f t="shared" si="8"/>
        <v>0.02961</v>
      </c>
      <c r="AR167" s="24" t="s">
        <v>140</v>
      </c>
      <c r="AT167" s="24" t="s">
        <v>105</v>
      </c>
      <c r="AU167" s="24" t="s">
        <v>83</v>
      </c>
      <c r="AY167" s="24" t="s">
        <v>104</v>
      </c>
      <c r="BE167" s="104">
        <f t="shared" si="9"/>
        <v>0</v>
      </c>
      <c r="BF167" s="104">
        <f t="shared" si="10"/>
        <v>0</v>
      </c>
      <c r="BG167" s="104">
        <f t="shared" si="11"/>
        <v>0</v>
      </c>
      <c r="BH167" s="104">
        <f t="shared" si="12"/>
        <v>0</v>
      </c>
      <c r="BI167" s="104">
        <f t="shared" si="13"/>
        <v>0</v>
      </c>
      <c r="BJ167" s="24" t="s">
        <v>83</v>
      </c>
      <c r="BK167" s="104">
        <f t="shared" si="14"/>
        <v>0</v>
      </c>
      <c r="BL167" s="24" t="s">
        <v>140</v>
      </c>
      <c r="BM167" s="24" t="s">
        <v>520</v>
      </c>
    </row>
    <row r="168" spans="2:65" s="36" customFormat="1" ht="22.5" customHeight="1">
      <c r="B168" s="37"/>
      <c r="C168" s="142" t="s">
        <v>169</v>
      </c>
      <c r="D168" s="142" t="s">
        <v>105</v>
      </c>
      <c r="E168" s="143" t="s">
        <v>170</v>
      </c>
      <c r="F168" s="144" t="s">
        <v>171</v>
      </c>
      <c r="G168" s="145"/>
      <c r="H168" s="145"/>
      <c r="I168" s="145"/>
      <c r="J168" s="146" t="s">
        <v>108</v>
      </c>
      <c r="K168" s="147">
        <v>1</v>
      </c>
      <c r="L168" s="13">
        <v>0</v>
      </c>
      <c r="M168" s="12"/>
      <c r="N168" s="148">
        <f t="shared" si="5"/>
        <v>0</v>
      </c>
      <c r="O168" s="145"/>
      <c r="P168" s="145"/>
      <c r="Q168" s="145"/>
      <c r="R168" s="42"/>
      <c r="T168" s="149" t="s">
        <v>1</v>
      </c>
      <c r="U168" s="150" t="s">
        <v>28</v>
      </c>
      <c r="V168" s="38"/>
      <c r="W168" s="151">
        <f t="shared" si="6"/>
        <v>0</v>
      </c>
      <c r="X168" s="151">
        <v>0.00077</v>
      </c>
      <c r="Y168" s="151">
        <f t="shared" si="7"/>
        <v>0.00077</v>
      </c>
      <c r="Z168" s="151">
        <v>0</v>
      </c>
      <c r="AA168" s="152">
        <f t="shared" si="8"/>
        <v>0</v>
      </c>
      <c r="AR168" s="24" t="s">
        <v>140</v>
      </c>
      <c r="AT168" s="24" t="s">
        <v>105</v>
      </c>
      <c r="AU168" s="24" t="s">
        <v>83</v>
      </c>
      <c r="AY168" s="24" t="s">
        <v>104</v>
      </c>
      <c r="BE168" s="104">
        <f t="shared" si="9"/>
        <v>0</v>
      </c>
      <c r="BF168" s="104">
        <f t="shared" si="10"/>
        <v>0</v>
      </c>
      <c r="BG168" s="104">
        <f t="shared" si="11"/>
        <v>0</v>
      </c>
      <c r="BH168" s="104">
        <f t="shared" si="12"/>
        <v>0</v>
      </c>
      <c r="BI168" s="104">
        <f t="shared" si="13"/>
        <v>0</v>
      </c>
      <c r="BJ168" s="24" t="s">
        <v>83</v>
      </c>
      <c r="BK168" s="104">
        <f t="shared" si="14"/>
        <v>0</v>
      </c>
      <c r="BL168" s="24" t="s">
        <v>140</v>
      </c>
      <c r="BM168" s="24" t="s">
        <v>521</v>
      </c>
    </row>
    <row r="169" spans="2:65" s="36" customFormat="1" ht="31.5" customHeight="1">
      <c r="B169" s="37"/>
      <c r="C169" s="142" t="s">
        <v>172</v>
      </c>
      <c r="D169" s="142" t="s">
        <v>105</v>
      </c>
      <c r="E169" s="143" t="s">
        <v>173</v>
      </c>
      <c r="F169" s="144" t="s">
        <v>174</v>
      </c>
      <c r="G169" s="145"/>
      <c r="H169" s="145"/>
      <c r="I169" s="145"/>
      <c r="J169" s="146" t="s">
        <v>108</v>
      </c>
      <c r="K169" s="147">
        <v>1</v>
      </c>
      <c r="L169" s="13">
        <v>0</v>
      </c>
      <c r="M169" s="12"/>
      <c r="N169" s="148">
        <f t="shared" si="5"/>
        <v>0</v>
      </c>
      <c r="O169" s="145"/>
      <c r="P169" s="145"/>
      <c r="Q169" s="145"/>
      <c r="R169" s="42"/>
      <c r="T169" s="149" t="s">
        <v>1</v>
      </c>
      <c r="U169" s="150" t="s">
        <v>28</v>
      </c>
      <c r="V169" s="38"/>
      <c r="W169" s="151">
        <f t="shared" si="6"/>
        <v>0</v>
      </c>
      <c r="X169" s="151">
        <v>0.00034</v>
      </c>
      <c r="Y169" s="151">
        <f t="shared" si="7"/>
        <v>0.00034</v>
      </c>
      <c r="Z169" s="151">
        <v>0</v>
      </c>
      <c r="AA169" s="152">
        <f t="shared" si="8"/>
        <v>0</v>
      </c>
      <c r="AR169" s="24" t="s">
        <v>140</v>
      </c>
      <c r="AT169" s="24" t="s">
        <v>105</v>
      </c>
      <c r="AU169" s="24" t="s">
        <v>83</v>
      </c>
      <c r="AY169" s="24" t="s">
        <v>104</v>
      </c>
      <c r="BE169" s="104">
        <f t="shared" si="9"/>
        <v>0</v>
      </c>
      <c r="BF169" s="104">
        <f t="shared" si="10"/>
        <v>0</v>
      </c>
      <c r="BG169" s="104">
        <f t="shared" si="11"/>
        <v>0</v>
      </c>
      <c r="BH169" s="104">
        <f t="shared" si="12"/>
        <v>0</v>
      </c>
      <c r="BI169" s="104">
        <f t="shared" si="13"/>
        <v>0</v>
      </c>
      <c r="BJ169" s="24" t="s">
        <v>83</v>
      </c>
      <c r="BK169" s="104">
        <f t="shared" si="14"/>
        <v>0</v>
      </c>
      <c r="BL169" s="24" t="s">
        <v>140</v>
      </c>
      <c r="BM169" s="24" t="s">
        <v>522</v>
      </c>
    </row>
    <row r="170" spans="2:65" s="36" customFormat="1" ht="22.5" customHeight="1">
      <c r="B170" s="37"/>
      <c r="C170" s="142" t="s">
        <v>175</v>
      </c>
      <c r="D170" s="142" t="s">
        <v>105</v>
      </c>
      <c r="E170" s="143" t="s">
        <v>176</v>
      </c>
      <c r="F170" s="144" t="s">
        <v>177</v>
      </c>
      <c r="G170" s="145"/>
      <c r="H170" s="145"/>
      <c r="I170" s="145"/>
      <c r="J170" s="146" t="s">
        <v>108</v>
      </c>
      <c r="K170" s="147">
        <v>1</v>
      </c>
      <c r="L170" s="13">
        <v>0</v>
      </c>
      <c r="M170" s="12"/>
      <c r="N170" s="148">
        <f t="shared" si="5"/>
        <v>0</v>
      </c>
      <c r="O170" s="145"/>
      <c r="P170" s="145"/>
      <c r="Q170" s="145"/>
      <c r="R170" s="42"/>
      <c r="T170" s="149" t="s">
        <v>1</v>
      </c>
      <c r="U170" s="150" t="s">
        <v>28</v>
      </c>
      <c r="V170" s="38"/>
      <c r="W170" s="151">
        <f t="shared" si="6"/>
        <v>0</v>
      </c>
      <c r="X170" s="151">
        <v>0.0005</v>
      </c>
      <c r="Y170" s="151">
        <f t="shared" si="7"/>
        <v>0.0005</v>
      </c>
      <c r="Z170" s="151">
        <v>0</v>
      </c>
      <c r="AA170" s="152">
        <f t="shared" si="8"/>
        <v>0</v>
      </c>
      <c r="AR170" s="24" t="s">
        <v>140</v>
      </c>
      <c r="AT170" s="24" t="s">
        <v>105</v>
      </c>
      <c r="AU170" s="24" t="s">
        <v>83</v>
      </c>
      <c r="AY170" s="24" t="s">
        <v>104</v>
      </c>
      <c r="BE170" s="104">
        <f t="shared" si="9"/>
        <v>0</v>
      </c>
      <c r="BF170" s="104">
        <f t="shared" si="10"/>
        <v>0</v>
      </c>
      <c r="BG170" s="104">
        <f t="shared" si="11"/>
        <v>0</v>
      </c>
      <c r="BH170" s="104">
        <f t="shared" si="12"/>
        <v>0</v>
      </c>
      <c r="BI170" s="104">
        <f t="shared" si="13"/>
        <v>0</v>
      </c>
      <c r="BJ170" s="24" t="s">
        <v>83</v>
      </c>
      <c r="BK170" s="104">
        <f t="shared" si="14"/>
        <v>0</v>
      </c>
      <c r="BL170" s="24" t="s">
        <v>140</v>
      </c>
      <c r="BM170" s="24" t="s">
        <v>523</v>
      </c>
    </row>
    <row r="171" spans="2:65" s="36" customFormat="1" ht="22.5" customHeight="1">
      <c r="B171" s="37"/>
      <c r="C171" s="142" t="s">
        <v>178</v>
      </c>
      <c r="D171" s="142" t="s">
        <v>105</v>
      </c>
      <c r="E171" s="143" t="s">
        <v>179</v>
      </c>
      <c r="F171" s="144" t="s">
        <v>180</v>
      </c>
      <c r="G171" s="145"/>
      <c r="H171" s="145"/>
      <c r="I171" s="145"/>
      <c r="J171" s="146" t="s">
        <v>125</v>
      </c>
      <c r="K171" s="147">
        <v>9</v>
      </c>
      <c r="L171" s="13">
        <v>0</v>
      </c>
      <c r="M171" s="12"/>
      <c r="N171" s="148">
        <f t="shared" si="5"/>
        <v>0</v>
      </c>
      <c r="O171" s="145"/>
      <c r="P171" s="145"/>
      <c r="Q171" s="145"/>
      <c r="R171" s="42"/>
      <c r="T171" s="149" t="s">
        <v>1</v>
      </c>
      <c r="U171" s="150" t="s">
        <v>28</v>
      </c>
      <c r="V171" s="38"/>
      <c r="W171" s="151">
        <f t="shared" si="6"/>
        <v>0</v>
      </c>
      <c r="X171" s="151">
        <v>0</v>
      </c>
      <c r="Y171" s="151">
        <f t="shared" si="7"/>
        <v>0</v>
      </c>
      <c r="Z171" s="151">
        <v>0</v>
      </c>
      <c r="AA171" s="152">
        <f t="shared" si="8"/>
        <v>0</v>
      </c>
      <c r="AR171" s="24" t="s">
        <v>181</v>
      </c>
      <c r="AT171" s="24" t="s">
        <v>105</v>
      </c>
      <c r="AU171" s="24" t="s">
        <v>83</v>
      </c>
      <c r="AY171" s="24" t="s">
        <v>104</v>
      </c>
      <c r="BE171" s="104">
        <f t="shared" si="9"/>
        <v>0</v>
      </c>
      <c r="BF171" s="104">
        <f t="shared" si="10"/>
        <v>0</v>
      </c>
      <c r="BG171" s="104">
        <f t="shared" si="11"/>
        <v>0</v>
      </c>
      <c r="BH171" s="104">
        <f t="shared" si="12"/>
        <v>0</v>
      </c>
      <c r="BI171" s="104">
        <f t="shared" si="13"/>
        <v>0</v>
      </c>
      <c r="BJ171" s="24" t="s">
        <v>83</v>
      </c>
      <c r="BK171" s="104">
        <f t="shared" si="14"/>
        <v>0</v>
      </c>
      <c r="BL171" s="24" t="s">
        <v>181</v>
      </c>
      <c r="BM171" s="24" t="s">
        <v>524</v>
      </c>
    </row>
    <row r="172" spans="2:65" s="36" customFormat="1" ht="31.5" customHeight="1">
      <c r="B172" s="37"/>
      <c r="C172" s="142" t="s">
        <v>182</v>
      </c>
      <c r="D172" s="142" t="s">
        <v>105</v>
      </c>
      <c r="E172" s="143" t="s">
        <v>183</v>
      </c>
      <c r="F172" s="144" t="s">
        <v>184</v>
      </c>
      <c r="G172" s="145"/>
      <c r="H172" s="145"/>
      <c r="I172" s="145"/>
      <c r="J172" s="146" t="s">
        <v>129</v>
      </c>
      <c r="K172" s="147">
        <v>0.036</v>
      </c>
      <c r="L172" s="13">
        <v>0</v>
      </c>
      <c r="M172" s="12"/>
      <c r="N172" s="148">
        <f t="shared" si="5"/>
        <v>0</v>
      </c>
      <c r="O172" s="145"/>
      <c r="P172" s="145"/>
      <c r="Q172" s="145"/>
      <c r="R172" s="42"/>
      <c r="T172" s="149" t="s">
        <v>1</v>
      </c>
      <c r="U172" s="150" t="s">
        <v>28</v>
      </c>
      <c r="V172" s="38"/>
      <c r="W172" s="151">
        <f t="shared" si="6"/>
        <v>0</v>
      </c>
      <c r="X172" s="151">
        <v>0</v>
      </c>
      <c r="Y172" s="151">
        <f t="shared" si="7"/>
        <v>0</v>
      </c>
      <c r="Z172" s="151">
        <v>0</v>
      </c>
      <c r="AA172" s="152">
        <f t="shared" si="8"/>
        <v>0</v>
      </c>
      <c r="AR172" s="24" t="s">
        <v>140</v>
      </c>
      <c r="AT172" s="24" t="s">
        <v>105</v>
      </c>
      <c r="AU172" s="24" t="s">
        <v>83</v>
      </c>
      <c r="AY172" s="24" t="s">
        <v>104</v>
      </c>
      <c r="BE172" s="104">
        <f t="shared" si="9"/>
        <v>0</v>
      </c>
      <c r="BF172" s="104">
        <f t="shared" si="10"/>
        <v>0</v>
      </c>
      <c r="BG172" s="104">
        <f t="shared" si="11"/>
        <v>0</v>
      </c>
      <c r="BH172" s="104">
        <f t="shared" si="12"/>
        <v>0</v>
      </c>
      <c r="BI172" s="104">
        <f t="shared" si="13"/>
        <v>0</v>
      </c>
      <c r="BJ172" s="24" t="s">
        <v>83</v>
      </c>
      <c r="BK172" s="104">
        <f t="shared" si="14"/>
        <v>0</v>
      </c>
      <c r="BL172" s="24" t="s">
        <v>140</v>
      </c>
      <c r="BM172" s="24" t="s">
        <v>525</v>
      </c>
    </row>
    <row r="173" spans="2:65" s="36" customFormat="1" ht="31.5" customHeight="1">
      <c r="B173" s="37"/>
      <c r="C173" s="142" t="s">
        <v>185</v>
      </c>
      <c r="D173" s="142" t="s">
        <v>105</v>
      </c>
      <c r="E173" s="143" t="s">
        <v>186</v>
      </c>
      <c r="F173" s="144" t="s">
        <v>187</v>
      </c>
      <c r="G173" s="145"/>
      <c r="H173" s="145"/>
      <c r="I173" s="145"/>
      <c r="J173" s="146" t="s">
        <v>129</v>
      </c>
      <c r="K173" s="147">
        <v>0.005</v>
      </c>
      <c r="L173" s="13">
        <v>0</v>
      </c>
      <c r="M173" s="12"/>
      <c r="N173" s="148">
        <f t="shared" si="5"/>
        <v>0</v>
      </c>
      <c r="O173" s="145"/>
      <c r="P173" s="145"/>
      <c r="Q173" s="145"/>
      <c r="R173" s="42"/>
      <c r="T173" s="149" t="s">
        <v>1</v>
      </c>
      <c r="U173" s="150" t="s">
        <v>28</v>
      </c>
      <c r="V173" s="38"/>
      <c r="W173" s="151">
        <f t="shared" si="6"/>
        <v>0</v>
      </c>
      <c r="X173" s="151">
        <v>0</v>
      </c>
      <c r="Y173" s="151">
        <f t="shared" si="7"/>
        <v>0</v>
      </c>
      <c r="Z173" s="151">
        <v>0</v>
      </c>
      <c r="AA173" s="152">
        <f t="shared" si="8"/>
        <v>0</v>
      </c>
      <c r="AR173" s="24" t="s">
        <v>140</v>
      </c>
      <c r="AT173" s="24" t="s">
        <v>105</v>
      </c>
      <c r="AU173" s="24" t="s">
        <v>83</v>
      </c>
      <c r="AY173" s="24" t="s">
        <v>104</v>
      </c>
      <c r="BE173" s="104">
        <f t="shared" si="9"/>
        <v>0</v>
      </c>
      <c r="BF173" s="104">
        <f t="shared" si="10"/>
        <v>0</v>
      </c>
      <c r="BG173" s="104">
        <f t="shared" si="11"/>
        <v>0</v>
      </c>
      <c r="BH173" s="104">
        <f t="shared" si="12"/>
        <v>0</v>
      </c>
      <c r="BI173" s="104">
        <f t="shared" si="13"/>
        <v>0</v>
      </c>
      <c r="BJ173" s="24" t="s">
        <v>83</v>
      </c>
      <c r="BK173" s="104">
        <f t="shared" si="14"/>
        <v>0</v>
      </c>
      <c r="BL173" s="24" t="s">
        <v>140</v>
      </c>
      <c r="BM173" s="24" t="s">
        <v>526</v>
      </c>
    </row>
    <row r="174" spans="2:63" s="132" customFormat="1" ht="29.25" customHeight="1">
      <c r="B174" s="128"/>
      <c r="C174" s="129"/>
      <c r="D174" s="139" t="s">
        <v>65</v>
      </c>
      <c r="E174" s="139"/>
      <c r="F174" s="139"/>
      <c r="G174" s="139"/>
      <c r="H174" s="139"/>
      <c r="I174" s="139"/>
      <c r="J174" s="139"/>
      <c r="K174" s="139"/>
      <c r="L174" s="173"/>
      <c r="M174" s="173"/>
      <c r="N174" s="153">
        <f>BK174</f>
        <v>0</v>
      </c>
      <c r="O174" s="154"/>
      <c r="P174" s="154"/>
      <c r="Q174" s="154"/>
      <c r="R174" s="131"/>
      <c r="T174" s="133"/>
      <c r="U174" s="129"/>
      <c r="V174" s="129"/>
      <c r="W174" s="134">
        <f>SUM(W175:W190)</f>
        <v>0</v>
      </c>
      <c r="X174" s="129"/>
      <c r="Y174" s="134">
        <f>SUM(Y175:Y190)</f>
        <v>0.015</v>
      </c>
      <c r="Z174" s="129"/>
      <c r="AA174" s="135">
        <f>SUM(AA175:AA190)</f>
        <v>0.014019999999999998</v>
      </c>
      <c r="AR174" s="136" t="s">
        <v>83</v>
      </c>
      <c r="AT174" s="137" t="s">
        <v>42</v>
      </c>
      <c r="AU174" s="137" t="s">
        <v>11</v>
      </c>
      <c r="AY174" s="136" t="s">
        <v>104</v>
      </c>
      <c r="BK174" s="138">
        <f>SUM(BK175:BK190)</f>
        <v>0</v>
      </c>
    </row>
    <row r="175" spans="2:65" s="36" customFormat="1" ht="31.5" customHeight="1">
      <c r="B175" s="37"/>
      <c r="C175" s="142" t="s">
        <v>188</v>
      </c>
      <c r="D175" s="142" t="s">
        <v>105</v>
      </c>
      <c r="E175" s="143" t="s">
        <v>189</v>
      </c>
      <c r="F175" s="144" t="s">
        <v>190</v>
      </c>
      <c r="G175" s="145"/>
      <c r="H175" s="145"/>
      <c r="I175" s="145"/>
      <c r="J175" s="146" t="s">
        <v>125</v>
      </c>
      <c r="K175" s="147">
        <v>4</v>
      </c>
      <c r="L175" s="13">
        <v>0</v>
      </c>
      <c r="M175" s="12"/>
      <c r="N175" s="148">
        <f aca="true" t="shared" si="15" ref="N175:N190">ROUND(L175*K175,2)</f>
        <v>0</v>
      </c>
      <c r="O175" s="145"/>
      <c r="P175" s="145"/>
      <c r="Q175" s="145"/>
      <c r="R175" s="42"/>
      <c r="T175" s="149" t="s">
        <v>1</v>
      </c>
      <c r="U175" s="150" t="s">
        <v>28</v>
      </c>
      <c r="V175" s="38"/>
      <c r="W175" s="151">
        <f aca="true" t="shared" si="16" ref="W175:W190">V175*K175</f>
        <v>0</v>
      </c>
      <c r="X175" s="151">
        <v>0</v>
      </c>
      <c r="Y175" s="151">
        <f aca="true" t="shared" si="17" ref="Y175:Y190">X175*K175</f>
        <v>0</v>
      </c>
      <c r="Z175" s="151">
        <v>0.00213</v>
      </c>
      <c r="AA175" s="152">
        <f aca="true" t="shared" si="18" ref="AA175:AA190">Z175*K175</f>
        <v>0.00852</v>
      </c>
      <c r="AR175" s="24" t="s">
        <v>140</v>
      </c>
      <c r="AT175" s="24" t="s">
        <v>105</v>
      </c>
      <c r="AU175" s="24" t="s">
        <v>83</v>
      </c>
      <c r="AY175" s="24" t="s">
        <v>104</v>
      </c>
      <c r="BE175" s="104">
        <f aca="true" t="shared" si="19" ref="BE175:BE190">IF(U175="základní",N175,0)</f>
        <v>0</v>
      </c>
      <c r="BF175" s="104">
        <f aca="true" t="shared" si="20" ref="BF175:BF190">IF(U175="snížená",N175,0)</f>
        <v>0</v>
      </c>
      <c r="BG175" s="104">
        <f aca="true" t="shared" si="21" ref="BG175:BG190">IF(U175="zákl. přenesená",N175,0)</f>
        <v>0</v>
      </c>
      <c r="BH175" s="104">
        <f aca="true" t="shared" si="22" ref="BH175:BH190">IF(U175="sníž. přenesená",N175,0)</f>
        <v>0</v>
      </c>
      <c r="BI175" s="104">
        <f aca="true" t="shared" si="23" ref="BI175:BI190">IF(U175="nulová",N175,0)</f>
        <v>0</v>
      </c>
      <c r="BJ175" s="24" t="s">
        <v>83</v>
      </c>
      <c r="BK175" s="104">
        <f aca="true" t="shared" si="24" ref="BK175:BK190">ROUND(L175*K175,2)</f>
        <v>0</v>
      </c>
      <c r="BL175" s="24" t="s">
        <v>140</v>
      </c>
      <c r="BM175" s="24" t="s">
        <v>527</v>
      </c>
    </row>
    <row r="176" spans="2:65" s="36" customFormat="1" ht="31.5" customHeight="1">
      <c r="B176" s="37"/>
      <c r="C176" s="142" t="s">
        <v>191</v>
      </c>
      <c r="D176" s="142" t="s">
        <v>105</v>
      </c>
      <c r="E176" s="143" t="s">
        <v>192</v>
      </c>
      <c r="F176" s="144" t="s">
        <v>193</v>
      </c>
      <c r="G176" s="145"/>
      <c r="H176" s="145"/>
      <c r="I176" s="145"/>
      <c r="J176" s="146" t="s">
        <v>125</v>
      </c>
      <c r="K176" s="147">
        <v>1</v>
      </c>
      <c r="L176" s="13">
        <v>0</v>
      </c>
      <c r="M176" s="12"/>
      <c r="N176" s="148">
        <f t="shared" si="15"/>
        <v>0</v>
      </c>
      <c r="O176" s="145"/>
      <c r="P176" s="145"/>
      <c r="Q176" s="145"/>
      <c r="R176" s="42"/>
      <c r="T176" s="149" t="s">
        <v>1</v>
      </c>
      <c r="U176" s="150" t="s">
        <v>28</v>
      </c>
      <c r="V176" s="38"/>
      <c r="W176" s="151">
        <f t="shared" si="16"/>
        <v>0</v>
      </c>
      <c r="X176" s="151">
        <v>0</v>
      </c>
      <c r="Y176" s="151">
        <f t="shared" si="17"/>
        <v>0</v>
      </c>
      <c r="Z176" s="151">
        <v>0.00497</v>
      </c>
      <c r="AA176" s="152">
        <f t="shared" si="18"/>
        <v>0.00497</v>
      </c>
      <c r="AR176" s="24" t="s">
        <v>140</v>
      </c>
      <c r="AT176" s="24" t="s">
        <v>105</v>
      </c>
      <c r="AU176" s="24" t="s">
        <v>83</v>
      </c>
      <c r="AY176" s="24" t="s">
        <v>104</v>
      </c>
      <c r="BE176" s="104">
        <f t="shared" si="19"/>
        <v>0</v>
      </c>
      <c r="BF176" s="104">
        <f t="shared" si="20"/>
        <v>0</v>
      </c>
      <c r="BG176" s="104">
        <f t="shared" si="21"/>
        <v>0</v>
      </c>
      <c r="BH176" s="104">
        <f t="shared" si="22"/>
        <v>0</v>
      </c>
      <c r="BI176" s="104">
        <f t="shared" si="23"/>
        <v>0</v>
      </c>
      <c r="BJ176" s="24" t="s">
        <v>83</v>
      </c>
      <c r="BK176" s="104">
        <f t="shared" si="24"/>
        <v>0</v>
      </c>
      <c r="BL176" s="24" t="s">
        <v>140</v>
      </c>
      <c r="BM176" s="24" t="s">
        <v>528</v>
      </c>
    </row>
    <row r="177" spans="2:65" s="36" customFormat="1" ht="31.5" customHeight="1">
      <c r="B177" s="37"/>
      <c r="C177" s="142" t="s">
        <v>194</v>
      </c>
      <c r="D177" s="142" t="s">
        <v>105</v>
      </c>
      <c r="E177" s="143" t="s">
        <v>195</v>
      </c>
      <c r="F177" s="144" t="s">
        <v>196</v>
      </c>
      <c r="G177" s="145"/>
      <c r="H177" s="145"/>
      <c r="I177" s="145"/>
      <c r="J177" s="146" t="s">
        <v>125</v>
      </c>
      <c r="K177" s="147">
        <v>6</v>
      </c>
      <c r="L177" s="13">
        <v>0</v>
      </c>
      <c r="M177" s="12"/>
      <c r="N177" s="148">
        <f t="shared" si="15"/>
        <v>0</v>
      </c>
      <c r="O177" s="145"/>
      <c r="P177" s="145"/>
      <c r="Q177" s="145"/>
      <c r="R177" s="42"/>
      <c r="T177" s="149" t="s">
        <v>1</v>
      </c>
      <c r="U177" s="150" t="s">
        <v>28</v>
      </c>
      <c r="V177" s="38"/>
      <c r="W177" s="151">
        <f t="shared" si="16"/>
        <v>0</v>
      </c>
      <c r="X177" s="151">
        <v>0.00078</v>
      </c>
      <c r="Y177" s="151">
        <f t="shared" si="17"/>
        <v>0.00468</v>
      </c>
      <c r="Z177" s="151">
        <v>0</v>
      </c>
      <c r="AA177" s="152">
        <f t="shared" si="18"/>
        <v>0</v>
      </c>
      <c r="AR177" s="24" t="s">
        <v>140</v>
      </c>
      <c r="AT177" s="24" t="s">
        <v>105</v>
      </c>
      <c r="AU177" s="24" t="s">
        <v>83</v>
      </c>
      <c r="AY177" s="24" t="s">
        <v>104</v>
      </c>
      <c r="BE177" s="104">
        <f t="shared" si="19"/>
        <v>0</v>
      </c>
      <c r="BF177" s="104">
        <f t="shared" si="20"/>
        <v>0</v>
      </c>
      <c r="BG177" s="104">
        <f t="shared" si="21"/>
        <v>0</v>
      </c>
      <c r="BH177" s="104">
        <f t="shared" si="22"/>
        <v>0</v>
      </c>
      <c r="BI177" s="104">
        <f t="shared" si="23"/>
        <v>0</v>
      </c>
      <c r="BJ177" s="24" t="s">
        <v>83</v>
      </c>
      <c r="BK177" s="104">
        <f t="shared" si="24"/>
        <v>0</v>
      </c>
      <c r="BL177" s="24" t="s">
        <v>140</v>
      </c>
      <c r="BM177" s="24" t="s">
        <v>529</v>
      </c>
    </row>
    <row r="178" spans="2:65" s="36" customFormat="1" ht="31.5" customHeight="1">
      <c r="B178" s="37"/>
      <c r="C178" s="142" t="s">
        <v>197</v>
      </c>
      <c r="D178" s="142" t="s">
        <v>105</v>
      </c>
      <c r="E178" s="143" t="s">
        <v>198</v>
      </c>
      <c r="F178" s="144" t="s">
        <v>199</v>
      </c>
      <c r="G178" s="145"/>
      <c r="H178" s="145"/>
      <c r="I178" s="145"/>
      <c r="J178" s="146" t="s">
        <v>125</v>
      </c>
      <c r="K178" s="147">
        <v>4</v>
      </c>
      <c r="L178" s="13">
        <v>0</v>
      </c>
      <c r="M178" s="12"/>
      <c r="N178" s="148">
        <f t="shared" si="15"/>
        <v>0</v>
      </c>
      <c r="O178" s="145"/>
      <c r="P178" s="145"/>
      <c r="Q178" s="145"/>
      <c r="R178" s="42"/>
      <c r="T178" s="149" t="s">
        <v>1</v>
      </c>
      <c r="U178" s="150" t="s">
        <v>28</v>
      </c>
      <c r="V178" s="38"/>
      <c r="W178" s="151">
        <f t="shared" si="16"/>
        <v>0</v>
      </c>
      <c r="X178" s="151">
        <v>0.00096</v>
      </c>
      <c r="Y178" s="151">
        <f t="shared" si="17"/>
        <v>0.00384</v>
      </c>
      <c r="Z178" s="151">
        <v>0</v>
      </c>
      <c r="AA178" s="152">
        <f t="shared" si="18"/>
        <v>0</v>
      </c>
      <c r="AR178" s="24" t="s">
        <v>140</v>
      </c>
      <c r="AT178" s="24" t="s">
        <v>105</v>
      </c>
      <c r="AU178" s="24" t="s">
        <v>83</v>
      </c>
      <c r="AY178" s="24" t="s">
        <v>104</v>
      </c>
      <c r="BE178" s="104">
        <f t="shared" si="19"/>
        <v>0</v>
      </c>
      <c r="BF178" s="104">
        <f t="shared" si="20"/>
        <v>0</v>
      </c>
      <c r="BG178" s="104">
        <f t="shared" si="21"/>
        <v>0</v>
      </c>
      <c r="BH178" s="104">
        <f t="shared" si="22"/>
        <v>0</v>
      </c>
      <c r="BI178" s="104">
        <f t="shared" si="23"/>
        <v>0</v>
      </c>
      <c r="BJ178" s="24" t="s">
        <v>83</v>
      </c>
      <c r="BK178" s="104">
        <f t="shared" si="24"/>
        <v>0</v>
      </c>
      <c r="BL178" s="24" t="s">
        <v>140</v>
      </c>
      <c r="BM178" s="24" t="s">
        <v>530</v>
      </c>
    </row>
    <row r="179" spans="2:65" s="36" customFormat="1" ht="31.5" customHeight="1">
      <c r="B179" s="37"/>
      <c r="C179" s="142" t="s">
        <v>144</v>
      </c>
      <c r="D179" s="142" t="s">
        <v>105</v>
      </c>
      <c r="E179" s="143" t="s">
        <v>200</v>
      </c>
      <c r="F179" s="144" t="s">
        <v>201</v>
      </c>
      <c r="G179" s="145"/>
      <c r="H179" s="145"/>
      <c r="I179" s="145"/>
      <c r="J179" s="146" t="s">
        <v>125</v>
      </c>
      <c r="K179" s="147">
        <v>6</v>
      </c>
      <c r="L179" s="13">
        <v>0</v>
      </c>
      <c r="M179" s="12"/>
      <c r="N179" s="148">
        <f t="shared" si="15"/>
        <v>0</v>
      </c>
      <c r="O179" s="145"/>
      <c r="P179" s="145"/>
      <c r="Q179" s="145"/>
      <c r="R179" s="42"/>
      <c r="T179" s="149" t="s">
        <v>1</v>
      </c>
      <c r="U179" s="150" t="s">
        <v>28</v>
      </c>
      <c r="V179" s="38"/>
      <c r="W179" s="151">
        <f t="shared" si="16"/>
        <v>0</v>
      </c>
      <c r="X179" s="151">
        <v>0.00012</v>
      </c>
      <c r="Y179" s="151">
        <f t="shared" si="17"/>
        <v>0.00072</v>
      </c>
      <c r="Z179" s="151">
        <v>0</v>
      </c>
      <c r="AA179" s="152">
        <f t="shared" si="18"/>
        <v>0</v>
      </c>
      <c r="AR179" s="24" t="s">
        <v>140</v>
      </c>
      <c r="AT179" s="24" t="s">
        <v>105</v>
      </c>
      <c r="AU179" s="24" t="s">
        <v>83</v>
      </c>
      <c r="AY179" s="24" t="s">
        <v>104</v>
      </c>
      <c r="BE179" s="104">
        <f t="shared" si="19"/>
        <v>0</v>
      </c>
      <c r="BF179" s="104">
        <f t="shared" si="20"/>
        <v>0</v>
      </c>
      <c r="BG179" s="104">
        <f t="shared" si="21"/>
        <v>0</v>
      </c>
      <c r="BH179" s="104">
        <f t="shared" si="22"/>
        <v>0</v>
      </c>
      <c r="BI179" s="104">
        <f t="shared" si="23"/>
        <v>0</v>
      </c>
      <c r="BJ179" s="24" t="s">
        <v>83</v>
      </c>
      <c r="BK179" s="104">
        <f t="shared" si="24"/>
        <v>0</v>
      </c>
      <c r="BL179" s="24" t="s">
        <v>140</v>
      </c>
      <c r="BM179" s="24" t="s">
        <v>531</v>
      </c>
    </row>
    <row r="180" spans="2:65" s="36" customFormat="1" ht="31.5" customHeight="1">
      <c r="B180" s="37"/>
      <c r="C180" s="142" t="s">
        <v>202</v>
      </c>
      <c r="D180" s="142" t="s">
        <v>105</v>
      </c>
      <c r="E180" s="143" t="s">
        <v>203</v>
      </c>
      <c r="F180" s="144" t="s">
        <v>204</v>
      </c>
      <c r="G180" s="145"/>
      <c r="H180" s="145"/>
      <c r="I180" s="145"/>
      <c r="J180" s="146" t="s">
        <v>125</v>
      </c>
      <c r="K180" s="147">
        <v>4</v>
      </c>
      <c r="L180" s="13">
        <v>0</v>
      </c>
      <c r="M180" s="12"/>
      <c r="N180" s="148">
        <f t="shared" si="15"/>
        <v>0</v>
      </c>
      <c r="O180" s="145"/>
      <c r="P180" s="145"/>
      <c r="Q180" s="145"/>
      <c r="R180" s="42"/>
      <c r="T180" s="149" t="s">
        <v>1</v>
      </c>
      <c r="U180" s="150" t="s">
        <v>28</v>
      </c>
      <c r="V180" s="38"/>
      <c r="W180" s="151">
        <f t="shared" si="16"/>
        <v>0</v>
      </c>
      <c r="X180" s="151">
        <v>0.00016</v>
      </c>
      <c r="Y180" s="151">
        <f t="shared" si="17"/>
        <v>0.00064</v>
      </c>
      <c r="Z180" s="151">
        <v>0</v>
      </c>
      <c r="AA180" s="152">
        <f t="shared" si="18"/>
        <v>0</v>
      </c>
      <c r="AR180" s="24" t="s">
        <v>140</v>
      </c>
      <c r="AT180" s="24" t="s">
        <v>105</v>
      </c>
      <c r="AU180" s="24" t="s">
        <v>83</v>
      </c>
      <c r="AY180" s="24" t="s">
        <v>104</v>
      </c>
      <c r="BE180" s="104">
        <f t="shared" si="19"/>
        <v>0</v>
      </c>
      <c r="BF180" s="104">
        <f t="shared" si="20"/>
        <v>0</v>
      </c>
      <c r="BG180" s="104">
        <f t="shared" si="21"/>
        <v>0</v>
      </c>
      <c r="BH180" s="104">
        <f t="shared" si="22"/>
        <v>0</v>
      </c>
      <c r="BI180" s="104">
        <f t="shared" si="23"/>
        <v>0</v>
      </c>
      <c r="BJ180" s="24" t="s">
        <v>83</v>
      </c>
      <c r="BK180" s="104">
        <f t="shared" si="24"/>
        <v>0</v>
      </c>
      <c r="BL180" s="24" t="s">
        <v>140</v>
      </c>
      <c r="BM180" s="24" t="s">
        <v>532</v>
      </c>
    </row>
    <row r="181" spans="2:65" s="36" customFormat="1" ht="22.5" customHeight="1">
      <c r="B181" s="37"/>
      <c r="C181" s="142" t="s">
        <v>205</v>
      </c>
      <c r="D181" s="142" t="s">
        <v>105</v>
      </c>
      <c r="E181" s="143" t="s">
        <v>206</v>
      </c>
      <c r="F181" s="144" t="s">
        <v>207</v>
      </c>
      <c r="G181" s="145"/>
      <c r="H181" s="145"/>
      <c r="I181" s="145"/>
      <c r="J181" s="146" t="s">
        <v>108</v>
      </c>
      <c r="K181" s="147">
        <v>6</v>
      </c>
      <c r="L181" s="13">
        <v>0</v>
      </c>
      <c r="M181" s="12"/>
      <c r="N181" s="148">
        <f t="shared" si="15"/>
        <v>0</v>
      </c>
      <c r="O181" s="145"/>
      <c r="P181" s="145"/>
      <c r="Q181" s="145"/>
      <c r="R181" s="42"/>
      <c r="T181" s="149" t="s">
        <v>1</v>
      </c>
      <c r="U181" s="150" t="s">
        <v>28</v>
      </c>
      <c r="V181" s="38"/>
      <c r="W181" s="151">
        <f t="shared" si="16"/>
        <v>0</v>
      </c>
      <c r="X181" s="151">
        <v>0</v>
      </c>
      <c r="Y181" s="151">
        <f t="shared" si="17"/>
        <v>0</v>
      </c>
      <c r="Z181" s="151">
        <v>0</v>
      </c>
      <c r="AA181" s="152">
        <f t="shared" si="18"/>
        <v>0</v>
      </c>
      <c r="AR181" s="24" t="s">
        <v>140</v>
      </c>
      <c r="AT181" s="24" t="s">
        <v>105</v>
      </c>
      <c r="AU181" s="24" t="s">
        <v>83</v>
      </c>
      <c r="AY181" s="24" t="s">
        <v>104</v>
      </c>
      <c r="BE181" s="104">
        <f t="shared" si="19"/>
        <v>0</v>
      </c>
      <c r="BF181" s="104">
        <f t="shared" si="20"/>
        <v>0</v>
      </c>
      <c r="BG181" s="104">
        <f t="shared" si="21"/>
        <v>0</v>
      </c>
      <c r="BH181" s="104">
        <f t="shared" si="22"/>
        <v>0</v>
      </c>
      <c r="BI181" s="104">
        <f t="shared" si="23"/>
        <v>0</v>
      </c>
      <c r="BJ181" s="24" t="s">
        <v>83</v>
      </c>
      <c r="BK181" s="104">
        <f t="shared" si="24"/>
        <v>0</v>
      </c>
      <c r="BL181" s="24" t="s">
        <v>140</v>
      </c>
      <c r="BM181" s="24" t="s">
        <v>533</v>
      </c>
    </row>
    <row r="182" spans="2:65" s="36" customFormat="1" ht="31.5" customHeight="1">
      <c r="B182" s="37"/>
      <c r="C182" s="142" t="s">
        <v>208</v>
      </c>
      <c r="D182" s="142" t="s">
        <v>105</v>
      </c>
      <c r="E182" s="143" t="s">
        <v>209</v>
      </c>
      <c r="F182" s="144" t="s">
        <v>210</v>
      </c>
      <c r="G182" s="145"/>
      <c r="H182" s="145"/>
      <c r="I182" s="145"/>
      <c r="J182" s="146" t="s">
        <v>108</v>
      </c>
      <c r="K182" s="147">
        <v>1</v>
      </c>
      <c r="L182" s="13">
        <v>0</v>
      </c>
      <c r="M182" s="12"/>
      <c r="N182" s="148">
        <f t="shared" si="15"/>
        <v>0</v>
      </c>
      <c r="O182" s="145"/>
      <c r="P182" s="145"/>
      <c r="Q182" s="145"/>
      <c r="R182" s="42"/>
      <c r="T182" s="149" t="s">
        <v>1</v>
      </c>
      <c r="U182" s="150" t="s">
        <v>28</v>
      </c>
      <c r="V182" s="38"/>
      <c r="W182" s="151">
        <f t="shared" si="16"/>
        <v>0</v>
      </c>
      <c r="X182" s="151">
        <v>0</v>
      </c>
      <c r="Y182" s="151">
        <f t="shared" si="17"/>
        <v>0</v>
      </c>
      <c r="Z182" s="151">
        <v>0.00053</v>
      </c>
      <c r="AA182" s="152">
        <f t="shared" si="18"/>
        <v>0.00053</v>
      </c>
      <c r="AR182" s="24" t="s">
        <v>140</v>
      </c>
      <c r="AT182" s="24" t="s">
        <v>105</v>
      </c>
      <c r="AU182" s="24" t="s">
        <v>83</v>
      </c>
      <c r="AY182" s="24" t="s">
        <v>104</v>
      </c>
      <c r="BE182" s="104">
        <f t="shared" si="19"/>
        <v>0</v>
      </c>
      <c r="BF182" s="104">
        <f t="shared" si="20"/>
        <v>0</v>
      </c>
      <c r="BG182" s="104">
        <f t="shared" si="21"/>
        <v>0</v>
      </c>
      <c r="BH182" s="104">
        <f t="shared" si="22"/>
        <v>0</v>
      </c>
      <c r="BI182" s="104">
        <f t="shared" si="23"/>
        <v>0</v>
      </c>
      <c r="BJ182" s="24" t="s">
        <v>83</v>
      </c>
      <c r="BK182" s="104">
        <f t="shared" si="24"/>
        <v>0</v>
      </c>
      <c r="BL182" s="24" t="s">
        <v>140</v>
      </c>
      <c r="BM182" s="24" t="s">
        <v>534</v>
      </c>
    </row>
    <row r="183" spans="2:65" s="36" customFormat="1" ht="31.5" customHeight="1">
      <c r="B183" s="37"/>
      <c r="C183" s="142" t="s">
        <v>211</v>
      </c>
      <c r="D183" s="142" t="s">
        <v>105</v>
      </c>
      <c r="E183" s="143" t="s">
        <v>212</v>
      </c>
      <c r="F183" s="144" t="s">
        <v>213</v>
      </c>
      <c r="G183" s="145"/>
      <c r="H183" s="145"/>
      <c r="I183" s="145"/>
      <c r="J183" s="146" t="s">
        <v>108</v>
      </c>
      <c r="K183" s="147">
        <v>3</v>
      </c>
      <c r="L183" s="13">
        <v>0</v>
      </c>
      <c r="M183" s="12"/>
      <c r="N183" s="148">
        <f t="shared" si="15"/>
        <v>0</v>
      </c>
      <c r="O183" s="145"/>
      <c r="P183" s="145"/>
      <c r="Q183" s="145"/>
      <c r="R183" s="42"/>
      <c r="T183" s="149" t="s">
        <v>1</v>
      </c>
      <c r="U183" s="150" t="s">
        <v>28</v>
      </c>
      <c r="V183" s="38"/>
      <c r="W183" s="151">
        <f t="shared" si="16"/>
        <v>0</v>
      </c>
      <c r="X183" s="151">
        <v>2E-05</v>
      </c>
      <c r="Y183" s="151">
        <f t="shared" si="17"/>
        <v>6.000000000000001E-05</v>
      </c>
      <c r="Z183" s="151">
        <v>0</v>
      </c>
      <c r="AA183" s="152">
        <f t="shared" si="18"/>
        <v>0</v>
      </c>
      <c r="AR183" s="24" t="s">
        <v>140</v>
      </c>
      <c r="AT183" s="24" t="s">
        <v>105</v>
      </c>
      <c r="AU183" s="24" t="s">
        <v>83</v>
      </c>
      <c r="AY183" s="24" t="s">
        <v>104</v>
      </c>
      <c r="BE183" s="104">
        <f t="shared" si="19"/>
        <v>0</v>
      </c>
      <c r="BF183" s="104">
        <f t="shared" si="20"/>
        <v>0</v>
      </c>
      <c r="BG183" s="104">
        <f t="shared" si="21"/>
        <v>0</v>
      </c>
      <c r="BH183" s="104">
        <f t="shared" si="22"/>
        <v>0</v>
      </c>
      <c r="BI183" s="104">
        <f t="shared" si="23"/>
        <v>0</v>
      </c>
      <c r="BJ183" s="24" t="s">
        <v>83</v>
      </c>
      <c r="BK183" s="104">
        <f t="shared" si="24"/>
        <v>0</v>
      </c>
      <c r="BL183" s="24" t="s">
        <v>140</v>
      </c>
      <c r="BM183" s="24" t="s">
        <v>535</v>
      </c>
    </row>
    <row r="184" spans="2:65" s="36" customFormat="1" ht="22.5" customHeight="1">
      <c r="B184" s="37"/>
      <c r="C184" s="155" t="s">
        <v>214</v>
      </c>
      <c r="D184" s="155" t="s">
        <v>115</v>
      </c>
      <c r="E184" s="156" t="s">
        <v>215</v>
      </c>
      <c r="F184" s="157" t="s">
        <v>216</v>
      </c>
      <c r="G184" s="158"/>
      <c r="H184" s="158"/>
      <c r="I184" s="158"/>
      <c r="J184" s="159" t="s">
        <v>108</v>
      </c>
      <c r="K184" s="160">
        <v>3</v>
      </c>
      <c r="L184" s="15">
        <v>0</v>
      </c>
      <c r="M184" s="14"/>
      <c r="N184" s="161">
        <f t="shared" si="15"/>
        <v>0</v>
      </c>
      <c r="O184" s="145"/>
      <c r="P184" s="145"/>
      <c r="Q184" s="145"/>
      <c r="R184" s="42"/>
      <c r="T184" s="149" t="s">
        <v>1</v>
      </c>
      <c r="U184" s="150" t="s">
        <v>28</v>
      </c>
      <c r="V184" s="38"/>
      <c r="W184" s="151">
        <f t="shared" si="16"/>
        <v>0</v>
      </c>
      <c r="X184" s="151">
        <v>0.00017</v>
      </c>
      <c r="Y184" s="151">
        <f t="shared" si="17"/>
        <v>0.00051</v>
      </c>
      <c r="Z184" s="151">
        <v>0</v>
      </c>
      <c r="AA184" s="152">
        <f t="shared" si="18"/>
        <v>0</v>
      </c>
      <c r="AR184" s="24" t="s">
        <v>144</v>
      </c>
      <c r="AT184" s="24" t="s">
        <v>115</v>
      </c>
      <c r="AU184" s="24" t="s">
        <v>83</v>
      </c>
      <c r="AY184" s="24" t="s">
        <v>104</v>
      </c>
      <c r="BE184" s="104">
        <f t="shared" si="19"/>
        <v>0</v>
      </c>
      <c r="BF184" s="104">
        <f t="shared" si="20"/>
        <v>0</v>
      </c>
      <c r="BG184" s="104">
        <f t="shared" si="21"/>
        <v>0</v>
      </c>
      <c r="BH184" s="104">
        <f t="shared" si="22"/>
        <v>0</v>
      </c>
      <c r="BI184" s="104">
        <f t="shared" si="23"/>
        <v>0</v>
      </c>
      <c r="BJ184" s="24" t="s">
        <v>83</v>
      </c>
      <c r="BK184" s="104">
        <f t="shared" si="24"/>
        <v>0</v>
      </c>
      <c r="BL184" s="24" t="s">
        <v>140</v>
      </c>
      <c r="BM184" s="24" t="s">
        <v>536</v>
      </c>
    </row>
    <row r="185" spans="2:65" s="36" customFormat="1" ht="22.5" customHeight="1">
      <c r="B185" s="37"/>
      <c r="C185" s="142" t="s">
        <v>217</v>
      </c>
      <c r="D185" s="142" t="s">
        <v>105</v>
      </c>
      <c r="E185" s="143" t="s">
        <v>218</v>
      </c>
      <c r="F185" s="144" t="s">
        <v>219</v>
      </c>
      <c r="G185" s="145"/>
      <c r="H185" s="145"/>
      <c r="I185" s="145"/>
      <c r="J185" s="146" t="s">
        <v>108</v>
      </c>
      <c r="K185" s="147">
        <v>2</v>
      </c>
      <c r="L185" s="13">
        <v>0</v>
      </c>
      <c r="M185" s="12"/>
      <c r="N185" s="148">
        <f t="shared" si="15"/>
        <v>0</v>
      </c>
      <c r="O185" s="145"/>
      <c r="P185" s="145"/>
      <c r="Q185" s="145"/>
      <c r="R185" s="42"/>
      <c r="T185" s="149" t="s">
        <v>1</v>
      </c>
      <c r="U185" s="150" t="s">
        <v>28</v>
      </c>
      <c r="V185" s="38"/>
      <c r="W185" s="151">
        <f t="shared" si="16"/>
        <v>0</v>
      </c>
      <c r="X185" s="151">
        <v>0.00076</v>
      </c>
      <c r="Y185" s="151">
        <f t="shared" si="17"/>
        <v>0.00152</v>
      </c>
      <c r="Z185" s="151">
        <v>0</v>
      </c>
      <c r="AA185" s="152">
        <f t="shared" si="18"/>
        <v>0</v>
      </c>
      <c r="AR185" s="24" t="s">
        <v>140</v>
      </c>
      <c r="AT185" s="24" t="s">
        <v>105</v>
      </c>
      <c r="AU185" s="24" t="s">
        <v>83</v>
      </c>
      <c r="AY185" s="24" t="s">
        <v>104</v>
      </c>
      <c r="BE185" s="104">
        <f t="shared" si="19"/>
        <v>0</v>
      </c>
      <c r="BF185" s="104">
        <f t="shared" si="20"/>
        <v>0</v>
      </c>
      <c r="BG185" s="104">
        <f t="shared" si="21"/>
        <v>0</v>
      </c>
      <c r="BH185" s="104">
        <f t="shared" si="22"/>
        <v>0</v>
      </c>
      <c r="BI185" s="104">
        <f t="shared" si="23"/>
        <v>0</v>
      </c>
      <c r="BJ185" s="24" t="s">
        <v>83</v>
      </c>
      <c r="BK185" s="104">
        <f t="shared" si="24"/>
        <v>0</v>
      </c>
      <c r="BL185" s="24" t="s">
        <v>140</v>
      </c>
      <c r="BM185" s="24" t="s">
        <v>537</v>
      </c>
    </row>
    <row r="186" spans="2:65" s="36" customFormat="1" ht="22.5" customHeight="1">
      <c r="B186" s="37"/>
      <c r="C186" s="142" t="s">
        <v>220</v>
      </c>
      <c r="D186" s="142" t="s">
        <v>105</v>
      </c>
      <c r="E186" s="143" t="s">
        <v>221</v>
      </c>
      <c r="F186" s="144" t="s">
        <v>222</v>
      </c>
      <c r="G186" s="145"/>
      <c r="H186" s="145"/>
      <c r="I186" s="145"/>
      <c r="J186" s="146" t="s">
        <v>108</v>
      </c>
      <c r="K186" s="147">
        <v>1</v>
      </c>
      <c r="L186" s="13">
        <v>0</v>
      </c>
      <c r="M186" s="12"/>
      <c r="N186" s="148">
        <f t="shared" si="15"/>
        <v>0</v>
      </c>
      <c r="O186" s="145"/>
      <c r="P186" s="145"/>
      <c r="Q186" s="145"/>
      <c r="R186" s="42"/>
      <c r="T186" s="149" t="s">
        <v>1</v>
      </c>
      <c r="U186" s="150" t="s">
        <v>28</v>
      </c>
      <c r="V186" s="38"/>
      <c r="W186" s="151">
        <f t="shared" si="16"/>
        <v>0</v>
      </c>
      <c r="X186" s="151">
        <v>0.00103</v>
      </c>
      <c r="Y186" s="151">
        <f t="shared" si="17"/>
        <v>0.00103</v>
      </c>
      <c r="Z186" s="151">
        <v>0</v>
      </c>
      <c r="AA186" s="152">
        <f t="shared" si="18"/>
        <v>0</v>
      </c>
      <c r="AR186" s="24" t="s">
        <v>140</v>
      </c>
      <c r="AT186" s="24" t="s">
        <v>105</v>
      </c>
      <c r="AU186" s="24" t="s">
        <v>83</v>
      </c>
      <c r="AY186" s="24" t="s">
        <v>104</v>
      </c>
      <c r="BE186" s="104">
        <f t="shared" si="19"/>
        <v>0</v>
      </c>
      <c r="BF186" s="104">
        <f t="shared" si="20"/>
        <v>0</v>
      </c>
      <c r="BG186" s="104">
        <f t="shared" si="21"/>
        <v>0</v>
      </c>
      <c r="BH186" s="104">
        <f t="shared" si="22"/>
        <v>0</v>
      </c>
      <c r="BI186" s="104">
        <f t="shared" si="23"/>
        <v>0</v>
      </c>
      <c r="BJ186" s="24" t="s">
        <v>83</v>
      </c>
      <c r="BK186" s="104">
        <f t="shared" si="24"/>
        <v>0</v>
      </c>
      <c r="BL186" s="24" t="s">
        <v>140</v>
      </c>
      <c r="BM186" s="24" t="s">
        <v>538</v>
      </c>
    </row>
    <row r="187" spans="2:65" s="36" customFormat="1" ht="31.5" customHeight="1">
      <c r="B187" s="37"/>
      <c r="C187" s="142" t="s">
        <v>223</v>
      </c>
      <c r="D187" s="142" t="s">
        <v>105</v>
      </c>
      <c r="E187" s="143" t="s">
        <v>224</v>
      </c>
      <c r="F187" s="144" t="s">
        <v>225</v>
      </c>
      <c r="G187" s="145"/>
      <c r="H187" s="145"/>
      <c r="I187" s="145"/>
      <c r="J187" s="146" t="s">
        <v>125</v>
      </c>
      <c r="K187" s="147">
        <v>10</v>
      </c>
      <c r="L187" s="13">
        <v>0</v>
      </c>
      <c r="M187" s="12"/>
      <c r="N187" s="148">
        <f t="shared" si="15"/>
        <v>0</v>
      </c>
      <c r="O187" s="145"/>
      <c r="P187" s="145"/>
      <c r="Q187" s="145"/>
      <c r="R187" s="42"/>
      <c r="T187" s="149" t="s">
        <v>1</v>
      </c>
      <c r="U187" s="150" t="s">
        <v>28</v>
      </c>
      <c r="V187" s="38"/>
      <c r="W187" s="151">
        <f t="shared" si="16"/>
        <v>0</v>
      </c>
      <c r="X187" s="151">
        <v>0.00019</v>
      </c>
      <c r="Y187" s="151">
        <f t="shared" si="17"/>
        <v>0.0019000000000000002</v>
      </c>
      <c r="Z187" s="151">
        <v>0</v>
      </c>
      <c r="AA187" s="152">
        <f t="shared" si="18"/>
        <v>0</v>
      </c>
      <c r="AR187" s="24" t="s">
        <v>140</v>
      </c>
      <c r="AT187" s="24" t="s">
        <v>105</v>
      </c>
      <c r="AU187" s="24" t="s">
        <v>83</v>
      </c>
      <c r="AY187" s="24" t="s">
        <v>104</v>
      </c>
      <c r="BE187" s="104">
        <f t="shared" si="19"/>
        <v>0</v>
      </c>
      <c r="BF187" s="104">
        <f t="shared" si="20"/>
        <v>0</v>
      </c>
      <c r="BG187" s="104">
        <f t="shared" si="21"/>
        <v>0</v>
      </c>
      <c r="BH187" s="104">
        <f t="shared" si="22"/>
        <v>0</v>
      </c>
      <c r="BI187" s="104">
        <f t="shared" si="23"/>
        <v>0</v>
      </c>
      <c r="BJ187" s="24" t="s">
        <v>83</v>
      </c>
      <c r="BK187" s="104">
        <f t="shared" si="24"/>
        <v>0</v>
      </c>
      <c r="BL187" s="24" t="s">
        <v>140</v>
      </c>
      <c r="BM187" s="24" t="s">
        <v>539</v>
      </c>
    </row>
    <row r="188" spans="2:65" s="36" customFormat="1" ht="22.5" customHeight="1">
      <c r="B188" s="37"/>
      <c r="C188" s="142" t="s">
        <v>226</v>
      </c>
      <c r="D188" s="142" t="s">
        <v>105</v>
      </c>
      <c r="E188" s="143" t="s">
        <v>227</v>
      </c>
      <c r="F188" s="144" t="s">
        <v>228</v>
      </c>
      <c r="G188" s="145"/>
      <c r="H188" s="145"/>
      <c r="I188" s="145"/>
      <c r="J188" s="146" t="s">
        <v>125</v>
      </c>
      <c r="K188" s="147">
        <v>10</v>
      </c>
      <c r="L188" s="13">
        <v>0</v>
      </c>
      <c r="M188" s="12"/>
      <c r="N188" s="148">
        <f t="shared" si="15"/>
        <v>0</v>
      </c>
      <c r="O188" s="145"/>
      <c r="P188" s="145"/>
      <c r="Q188" s="145"/>
      <c r="R188" s="42"/>
      <c r="T188" s="149" t="s">
        <v>1</v>
      </c>
      <c r="U188" s="150" t="s">
        <v>28</v>
      </c>
      <c r="V188" s="38"/>
      <c r="W188" s="151">
        <f t="shared" si="16"/>
        <v>0</v>
      </c>
      <c r="X188" s="151">
        <v>1E-05</v>
      </c>
      <c r="Y188" s="151">
        <f t="shared" si="17"/>
        <v>0.0001</v>
      </c>
      <c r="Z188" s="151">
        <v>0</v>
      </c>
      <c r="AA188" s="152">
        <f t="shared" si="18"/>
        <v>0</v>
      </c>
      <c r="AR188" s="24" t="s">
        <v>140</v>
      </c>
      <c r="AT188" s="24" t="s">
        <v>105</v>
      </c>
      <c r="AU188" s="24" t="s">
        <v>83</v>
      </c>
      <c r="AY188" s="24" t="s">
        <v>104</v>
      </c>
      <c r="BE188" s="104">
        <f t="shared" si="19"/>
        <v>0</v>
      </c>
      <c r="BF188" s="104">
        <f t="shared" si="20"/>
        <v>0</v>
      </c>
      <c r="BG188" s="104">
        <f t="shared" si="21"/>
        <v>0</v>
      </c>
      <c r="BH188" s="104">
        <f t="shared" si="22"/>
        <v>0</v>
      </c>
      <c r="BI188" s="104">
        <f t="shared" si="23"/>
        <v>0</v>
      </c>
      <c r="BJ188" s="24" t="s">
        <v>83</v>
      </c>
      <c r="BK188" s="104">
        <f t="shared" si="24"/>
        <v>0</v>
      </c>
      <c r="BL188" s="24" t="s">
        <v>140</v>
      </c>
      <c r="BM188" s="24" t="s">
        <v>540</v>
      </c>
    </row>
    <row r="189" spans="2:65" s="36" customFormat="1" ht="31.5" customHeight="1">
      <c r="B189" s="37"/>
      <c r="C189" s="142" t="s">
        <v>229</v>
      </c>
      <c r="D189" s="142" t="s">
        <v>105</v>
      </c>
      <c r="E189" s="143" t="s">
        <v>230</v>
      </c>
      <c r="F189" s="144" t="s">
        <v>231</v>
      </c>
      <c r="G189" s="145"/>
      <c r="H189" s="145"/>
      <c r="I189" s="145"/>
      <c r="J189" s="146" t="s">
        <v>129</v>
      </c>
      <c r="K189" s="147">
        <v>0.014</v>
      </c>
      <c r="L189" s="13">
        <v>0</v>
      </c>
      <c r="M189" s="12"/>
      <c r="N189" s="148">
        <f t="shared" si="15"/>
        <v>0</v>
      </c>
      <c r="O189" s="145"/>
      <c r="P189" s="145"/>
      <c r="Q189" s="145"/>
      <c r="R189" s="42"/>
      <c r="T189" s="149" t="s">
        <v>1</v>
      </c>
      <c r="U189" s="150" t="s">
        <v>28</v>
      </c>
      <c r="V189" s="38"/>
      <c r="W189" s="151">
        <f t="shared" si="16"/>
        <v>0</v>
      </c>
      <c r="X189" s="151">
        <v>0</v>
      </c>
      <c r="Y189" s="151">
        <f t="shared" si="17"/>
        <v>0</v>
      </c>
      <c r="Z189" s="151">
        <v>0</v>
      </c>
      <c r="AA189" s="152">
        <f t="shared" si="18"/>
        <v>0</v>
      </c>
      <c r="AR189" s="24" t="s">
        <v>140</v>
      </c>
      <c r="AT189" s="24" t="s">
        <v>105</v>
      </c>
      <c r="AU189" s="24" t="s">
        <v>83</v>
      </c>
      <c r="AY189" s="24" t="s">
        <v>104</v>
      </c>
      <c r="BE189" s="104">
        <f t="shared" si="19"/>
        <v>0</v>
      </c>
      <c r="BF189" s="104">
        <f t="shared" si="20"/>
        <v>0</v>
      </c>
      <c r="BG189" s="104">
        <f t="shared" si="21"/>
        <v>0</v>
      </c>
      <c r="BH189" s="104">
        <f t="shared" si="22"/>
        <v>0</v>
      </c>
      <c r="BI189" s="104">
        <f t="shared" si="23"/>
        <v>0</v>
      </c>
      <c r="BJ189" s="24" t="s">
        <v>83</v>
      </c>
      <c r="BK189" s="104">
        <f t="shared" si="24"/>
        <v>0</v>
      </c>
      <c r="BL189" s="24" t="s">
        <v>140</v>
      </c>
      <c r="BM189" s="24" t="s">
        <v>541</v>
      </c>
    </row>
    <row r="190" spans="2:65" s="36" customFormat="1" ht="31.5" customHeight="1">
      <c r="B190" s="37"/>
      <c r="C190" s="142" t="s">
        <v>232</v>
      </c>
      <c r="D190" s="142" t="s">
        <v>105</v>
      </c>
      <c r="E190" s="143" t="s">
        <v>233</v>
      </c>
      <c r="F190" s="144" t="s">
        <v>234</v>
      </c>
      <c r="G190" s="145"/>
      <c r="H190" s="145"/>
      <c r="I190" s="145"/>
      <c r="J190" s="146" t="s">
        <v>129</v>
      </c>
      <c r="K190" s="147">
        <v>0.015</v>
      </c>
      <c r="L190" s="13">
        <v>0</v>
      </c>
      <c r="M190" s="12"/>
      <c r="N190" s="148">
        <f t="shared" si="15"/>
        <v>0</v>
      </c>
      <c r="O190" s="145"/>
      <c r="P190" s="145"/>
      <c r="Q190" s="145"/>
      <c r="R190" s="42"/>
      <c r="T190" s="149" t="s">
        <v>1</v>
      </c>
      <c r="U190" s="150" t="s">
        <v>28</v>
      </c>
      <c r="V190" s="38"/>
      <c r="W190" s="151">
        <f t="shared" si="16"/>
        <v>0</v>
      </c>
      <c r="X190" s="151">
        <v>0</v>
      </c>
      <c r="Y190" s="151">
        <f t="shared" si="17"/>
        <v>0</v>
      </c>
      <c r="Z190" s="151">
        <v>0</v>
      </c>
      <c r="AA190" s="152">
        <f t="shared" si="18"/>
        <v>0</v>
      </c>
      <c r="AR190" s="24" t="s">
        <v>140</v>
      </c>
      <c r="AT190" s="24" t="s">
        <v>105</v>
      </c>
      <c r="AU190" s="24" t="s">
        <v>83</v>
      </c>
      <c r="AY190" s="24" t="s">
        <v>104</v>
      </c>
      <c r="BE190" s="104">
        <f t="shared" si="19"/>
        <v>0</v>
      </c>
      <c r="BF190" s="104">
        <f t="shared" si="20"/>
        <v>0</v>
      </c>
      <c r="BG190" s="104">
        <f t="shared" si="21"/>
        <v>0</v>
      </c>
      <c r="BH190" s="104">
        <f t="shared" si="22"/>
        <v>0</v>
      </c>
      <c r="BI190" s="104">
        <f t="shared" si="23"/>
        <v>0</v>
      </c>
      <c r="BJ190" s="24" t="s">
        <v>83</v>
      </c>
      <c r="BK190" s="104">
        <f t="shared" si="24"/>
        <v>0</v>
      </c>
      <c r="BL190" s="24" t="s">
        <v>140</v>
      </c>
      <c r="BM190" s="24" t="s">
        <v>542</v>
      </c>
    </row>
    <row r="191" spans="2:63" s="132" customFormat="1" ht="29.25" customHeight="1">
      <c r="B191" s="128"/>
      <c r="C191" s="129"/>
      <c r="D191" s="139" t="s">
        <v>66</v>
      </c>
      <c r="E191" s="139"/>
      <c r="F191" s="139"/>
      <c r="G191" s="139"/>
      <c r="H191" s="139"/>
      <c r="I191" s="139"/>
      <c r="J191" s="139"/>
      <c r="K191" s="139"/>
      <c r="L191" s="173"/>
      <c r="M191" s="173"/>
      <c r="N191" s="153">
        <f>BK191</f>
        <v>0</v>
      </c>
      <c r="O191" s="154"/>
      <c r="P191" s="154"/>
      <c r="Q191" s="154"/>
      <c r="R191" s="131"/>
      <c r="T191" s="133"/>
      <c r="U191" s="129"/>
      <c r="V191" s="129"/>
      <c r="W191" s="134">
        <f>SUM(W192:W206)</f>
        <v>0</v>
      </c>
      <c r="X191" s="129"/>
      <c r="Y191" s="134">
        <f>SUM(Y192:Y206)</f>
        <v>0.02182</v>
      </c>
      <c r="Z191" s="129"/>
      <c r="AA191" s="135">
        <f>SUM(AA192:AA206)</f>
        <v>0.0043</v>
      </c>
      <c r="AR191" s="136" t="s">
        <v>83</v>
      </c>
      <c r="AT191" s="137" t="s">
        <v>42</v>
      </c>
      <c r="AU191" s="137" t="s">
        <v>11</v>
      </c>
      <c r="AY191" s="136" t="s">
        <v>104</v>
      </c>
      <c r="BK191" s="138">
        <f>SUM(BK192:BK206)</f>
        <v>0</v>
      </c>
    </row>
    <row r="192" spans="2:65" s="36" customFormat="1" ht="31.5" customHeight="1">
      <c r="B192" s="37"/>
      <c r="C192" s="142" t="s">
        <v>235</v>
      </c>
      <c r="D192" s="142" t="s">
        <v>105</v>
      </c>
      <c r="E192" s="143" t="s">
        <v>236</v>
      </c>
      <c r="F192" s="144" t="s">
        <v>237</v>
      </c>
      <c r="G192" s="145"/>
      <c r="H192" s="145"/>
      <c r="I192" s="145"/>
      <c r="J192" s="146" t="s">
        <v>125</v>
      </c>
      <c r="K192" s="147">
        <v>2</v>
      </c>
      <c r="L192" s="13">
        <v>0</v>
      </c>
      <c r="M192" s="12"/>
      <c r="N192" s="148">
        <f aca="true" t="shared" si="25" ref="N192:N206">ROUND(L192*K192,2)</f>
        <v>0</v>
      </c>
      <c r="O192" s="145"/>
      <c r="P192" s="145"/>
      <c r="Q192" s="145"/>
      <c r="R192" s="42"/>
      <c r="T192" s="149" t="s">
        <v>1</v>
      </c>
      <c r="U192" s="150" t="s">
        <v>28</v>
      </c>
      <c r="V192" s="38"/>
      <c r="W192" s="151">
        <f aca="true" t="shared" si="26" ref="W192:W206">V192*K192</f>
        <v>0</v>
      </c>
      <c r="X192" s="151">
        <v>0.00185</v>
      </c>
      <c r="Y192" s="151">
        <f aca="true" t="shared" si="27" ref="Y192:Y206">X192*K192</f>
        <v>0.0037</v>
      </c>
      <c r="Z192" s="151">
        <v>0</v>
      </c>
      <c r="AA192" s="152">
        <f aca="true" t="shared" si="28" ref="AA192:AA206">Z192*K192</f>
        <v>0</v>
      </c>
      <c r="AR192" s="24" t="s">
        <v>140</v>
      </c>
      <c r="AT192" s="24" t="s">
        <v>105</v>
      </c>
      <c r="AU192" s="24" t="s">
        <v>83</v>
      </c>
      <c r="AY192" s="24" t="s">
        <v>104</v>
      </c>
      <c r="BE192" s="104">
        <f aca="true" t="shared" si="29" ref="BE192:BE206">IF(U192="základní",N192,0)</f>
        <v>0</v>
      </c>
      <c r="BF192" s="104">
        <f aca="true" t="shared" si="30" ref="BF192:BF206">IF(U192="snížená",N192,0)</f>
        <v>0</v>
      </c>
      <c r="BG192" s="104">
        <f aca="true" t="shared" si="31" ref="BG192:BG206">IF(U192="zákl. přenesená",N192,0)</f>
        <v>0</v>
      </c>
      <c r="BH192" s="104">
        <f aca="true" t="shared" si="32" ref="BH192:BH206">IF(U192="sníž. přenesená",N192,0)</f>
        <v>0</v>
      </c>
      <c r="BI192" s="104">
        <f aca="true" t="shared" si="33" ref="BI192:BI206">IF(U192="nulová",N192,0)</f>
        <v>0</v>
      </c>
      <c r="BJ192" s="24" t="s">
        <v>83</v>
      </c>
      <c r="BK192" s="104">
        <f aca="true" t="shared" si="34" ref="BK192:BK206">ROUND(L192*K192,2)</f>
        <v>0</v>
      </c>
      <c r="BL192" s="24" t="s">
        <v>140</v>
      </c>
      <c r="BM192" s="24" t="s">
        <v>543</v>
      </c>
    </row>
    <row r="193" spans="2:65" s="36" customFormat="1" ht="31.5" customHeight="1">
      <c r="B193" s="37"/>
      <c r="C193" s="142" t="s">
        <v>238</v>
      </c>
      <c r="D193" s="142" t="s">
        <v>105</v>
      </c>
      <c r="E193" s="143" t="s">
        <v>239</v>
      </c>
      <c r="F193" s="144" t="s">
        <v>240</v>
      </c>
      <c r="G193" s="145"/>
      <c r="H193" s="145"/>
      <c r="I193" s="145"/>
      <c r="J193" s="146" t="s">
        <v>125</v>
      </c>
      <c r="K193" s="147">
        <v>2</v>
      </c>
      <c r="L193" s="13">
        <v>0</v>
      </c>
      <c r="M193" s="12"/>
      <c r="N193" s="148">
        <f t="shared" si="25"/>
        <v>0</v>
      </c>
      <c r="O193" s="145"/>
      <c r="P193" s="145"/>
      <c r="Q193" s="145"/>
      <c r="R193" s="42"/>
      <c r="T193" s="149" t="s">
        <v>1</v>
      </c>
      <c r="U193" s="150" t="s">
        <v>28</v>
      </c>
      <c r="V193" s="38"/>
      <c r="W193" s="151">
        <f t="shared" si="26"/>
        <v>0</v>
      </c>
      <c r="X193" s="151">
        <v>0.00011</v>
      </c>
      <c r="Y193" s="151">
        <f t="shared" si="27"/>
        <v>0.00022</v>
      </c>
      <c r="Z193" s="151">
        <v>0.00215</v>
      </c>
      <c r="AA193" s="152">
        <f t="shared" si="28"/>
        <v>0.0043</v>
      </c>
      <c r="AR193" s="24" t="s">
        <v>140</v>
      </c>
      <c r="AT193" s="24" t="s">
        <v>105</v>
      </c>
      <c r="AU193" s="24" t="s">
        <v>83</v>
      </c>
      <c r="AY193" s="24" t="s">
        <v>104</v>
      </c>
      <c r="BE193" s="104">
        <f t="shared" si="29"/>
        <v>0</v>
      </c>
      <c r="BF193" s="104">
        <f t="shared" si="30"/>
        <v>0</v>
      </c>
      <c r="BG193" s="104">
        <f t="shared" si="31"/>
        <v>0</v>
      </c>
      <c r="BH193" s="104">
        <f t="shared" si="32"/>
        <v>0</v>
      </c>
      <c r="BI193" s="104">
        <f t="shared" si="33"/>
        <v>0</v>
      </c>
      <c r="BJ193" s="24" t="s">
        <v>83</v>
      </c>
      <c r="BK193" s="104">
        <f t="shared" si="34"/>
        <v>0</v>
      </c>
      <c r="BL193" s="24" t="s">
        <v>140</v>
      </c>
      <c r="BM193" s="24" t="s">
        <v>544</v>
      </c>
    </row>
    <row r="194" spans="2:65" s="36" customFormat="1" ht="31.5" customHeight="1">
      <c r="B194" s="37"/>
      <c r="C194" s="142" t="s">
        <v>241</v>
      </c>
      <c r="D194" s="142" t="s">
        <v>105</v>
      </c>
      <c r="E194" s="143" t="s">
        <v>242</v>
      </c>
      <c r="F194" s="144" t="s">
        <v>243</v>
      </c>
      <c r="G194" s="145"/>
      <c r="H194" s="145"/>
      <c r="I194" s="145"/>
      <c r="J194" s="146" t="s">
        <v>108</v>
      </c>
      <c r="K194" s="147">
        <v>1</v>
      </c>
      <c r="L194" s="13">
        <v>0</v>
      </c>
      <c r="M194" s="12"/>
      <c r="N194" s="148">
        <f t="shared" si="25"/>
        <v>0</v>
      </c>
      <c r="O194" s="145"/>
      <c r="P194" s="145"/>
      <c r="Q194" s="145"/>
      <c r="R194" s="42"/>
      <c r="T194" s="149" t="s">
        <v>1</v>
      </c>
      <c r="U194" s="150" t="s">
        <v>28</v>
      </c>
      <c r="V194" s="38"/>
      <c r="W194" s="151">
        <f t="shared" si="26"/>
        <v>0</v>
      </c>
      <c r="X194" s="151">
        <v>0</v>
      </c>
      <c r="Y194" s="151">
        <f t="shared" si="27"/>
        <v>0</v>
      </c>
      <c r="Z194" s="151">
        <v>0</v>
      </c>
      <c r="AA194" s="152">
        <f t="shared" si="28"/>
        <v>0</v>
      </c>
      <c r="AR194" s="24" t="s">
        <v>140</v>
      </c>
      <c r="AT194" s="24" t="s">
        <v>105</v>
      </c>
      <c r="AU194" s="24" t="s">
        <v>83</v>
      </c>
      <c r="AY194" s="24" t="s">
        <v>104</v>
      </c>
      <c r="BE194" s="104">
        <f t="shared" si="29"/>
        <v>0</v>
      </c>
      <c r="BF194" s="104">
        <f t="shared" si="30"/>
        <v>0</v>
      </c>
      <c r="BG194" s="104">
        <f t="shared" si="31"/>
        <v>0</v>
      </c>
      <c r="BH194" s="104">
        <f t="shared" si="32"/>
        <v>0</v>
      </c>
      <c r="BI194" s="104">
        <f t="shared" si="33"/>
        <v>0</v>
      </c>
      <c r="BJ194" s="24" t="s">
        <v>83</v>
      </c>
      <c r="BK194" s="104">
        <f t="shared" si="34"/>
        <v>0</v>
      </c>
      <c r="BL194" s="24" t="s">
        <v>140</v>
      </c>
      <c r="BM194" s="24" t="s">
        <v>545</v>
      </c>
    </row>
    <row r="195" spans="2:65" s="36" customFormat="1" ht="31.5" customHeight="1">
      <c r="B195" s="37"/>
      <c r="C195" s="155" t="s">
        <v>244</v>
      </c>
      <c r="D195" s="155" t="s">
        <v>115</v>
      </c>
      <c r="E195" s="156" t="s">
        <v>245</v>
      </c>
      <c r="F195" s="157" t="s">
        <v>246</v>
      </c>
      <c r="G195" s="158"/>
      <c r="H195" s="158"/>
      <c r="I195" s="158"/>
      <c r="J195" s="159" t="s">
        <v>108</v>
      </c>
      <c r="K195" s="160">
        <v>1</v>
      </c>
      <c r="L195" s="15">
        <v>0</v>
      </c>
      <c r="M195" s="14"/>
      <c r="N195" s="161">
        <f t="shared" si="25"/>
        <v>0</v>
      </c>
      <c r="O195" s="145"/>
      <c r="P195" s="145"/>
      <c r="Q195" s="145"/>
      <c r="R195" s="42"/>
      <c r="T195" s="149" t="s">
        <v>1</v>
      </c>
      <c r="U195" s="150" t="s">
        <v>28</v>
      </c>
      <c r="V195" s="38"/>
      <c r="W195" s="151">
        <f t="shared" si="26"/>
        <v>0</v>
      </c>
      <c r="X195" s="151">
        <v>0.00037</v>
      </c>
      <c r="Y195" s="151">
        <f t="shared" si="27"/>
        <v>0.00037</v>
      </c>
      <c r="Z195" s="151">
        <v>0</v>
      </c>
      <c r="AA195" s="152">
        <f t="shared" si="28"/>
        <v>0</v>
      </c>
      <c r="AR195" s="24" t="s">
        <v>144</v>
      </c>
      <c r="AT195" s="24" t="s">
        <v>115</v>
      </c>
      <c r="AU195" s="24" t="s">
        <v>83</v>
      </c>
      <c r="AY195" s="24" t="s">
        <v>104</v>
      </c>
      <c r="BE195" s="104">
        <f t="shared" si="29"/>
        <v>0</v>
      </c>
      <c r="BF195" s="104">
        <f t="shared" si="30"/>
        <v>0</v>
      </c>
      <c r="BG195" s="104">
        <f t="shared" si="31"/>
        <v>0</v>
      </c>
      <c r="BH195" s="104">
        <f t="shared" si="32"/>
        <v>0</v>
      </c>
      <c r="BI195" s="104">
        <f t="shared" si="33"/>
        <v>0</v>
      </c>
      <c r="BJ195" s="24" t="s">
        <v>83</v>
      </c>
      <c r="BK195" s="104">
        <f t="shared" si="34"/>
        <v>0</v>
      </c>
      <c r="BL195" s="24" t="s">
        <v>140</v>
      </c>
      <c r="BM195" s="24" t="s">
        <v>546</v>
      </c>
    </row>
    <row r="196" spans="2:65" s="36" customFormat="1" ht="31.5" customHeight="1">
      <c r="B196" s="37"/>
      <c r="C196" s="142" t="s">
        <v>247</v>
      </c>
      <c r="D196" s="142" t="s">
        <v>105</v>
      </c>
      <c r="E196" s="143" t="s">
        <v>248</v>
      </c>
      <c r="F196" s="144" t="s">
        <v>249</v>
      </c>
      <c r="G196" s="145"/>
      <c r="H196" s="145"/>
      <c r="I196" s="145"/>
      <c r="J196" s="146" t="s">
        <v>129</v>
      </c>
      <c r="K196" s="147">
        <v>0.004</v>
      </c>
      <c r="L196" s="13">
        <v>0</v>
      </c>
      <c r="M196" s="12"/>
      <c r="N196" s="148">
        <f t="shared" si="25"/>
        <v>0</v>
      </c>
      <c r="O196" s="145"/>
      <c r="P196" s="145"/>
      <c r="Q196" s="145"/>
      <c r="R196" s="42"/>
      <c r="T196" s="149" t="s">
        <v>1</v>
      </c>
      <c r="U196" s="150" t="s">
        <v>28</v>
      </c>
      <c r="V196" s="38"/>
      <c r="W196" s="151">
        <f t="shared" si="26"/>
        <v>0</v>
      </c>
      <c r="X196" s="151">
        <v>0</v>
      </c>
      <c r="Y196" s="151">
        <f t="shared" si="27"/>
        <v>0</v>
      </c>
      <c r="Z196" s="151">
        <v>0</v>
      </c>
      <c r="AA196" s="152">
        <f t="shared" si="28"/>
        <v>0</v>
      </c>
      <c r="AR196" s="24" t="s">
        <v>140</v>
      </c>
      <c r="AT196" s="24" t="s">
        <v>105</v>
      </c>
      <c r="AU196" s="24" t="s">
        <v>83</v>
      </c>
      <c r="AY196" s="24" t="s">
        <v>104</v>
      </c>
      <c r="BE196" s="104">
        <f t="shared" si="29"/>
        <v>0</v>
      </c>
      <c r="BF196" s="104">
        <f t="shared" si="30"/>
        <v>0</v>
      </c>
      <c r="BG196" s="104">
        <f t="shared" si="31"/>
        <v>0</v>
      </c>
      <c r="BH196" s="104">
        <f t="shared" si="32"/>
        <v>0</v>
      </c>
      <c r="BI196" s="104">
        <f t="shared" si="33"/>
        <v>0</v>
      </c>
      <c r="BJ196" s="24" t="s">
        <v>83</v>
      </c>
      <c r="BK196" s="104">
        <f t="shared" si="34"/>
        <v>0</v>
      </c>
      <c r="BL196" s="24" t="s">
        <v>140</v>
      </c>
      <c r="BM196" s="24" t="s">
        <v>547</v>
      </c>
    </row>
    <row r="197" spans="2:65" s="36" customFormat="1" ht="31.5" customHeight="1">
      <c r="B197" s="37"/>
      <c r="C197" s="142" t="s">
        <v>250</v>
      </c>
      <c r="D197" s="142" t="s">
        <v>105</v>
      </c>
      <c r="E197" s="143" t="s">
        <v>251</v>
      </c>
      <c r="F197" s="144" t="s">
        <v>252</v>
      </c>
      <c r="G197" s="145"/>
      <c r="H197" s="145"/>
      <c r="I197" s="145"/>
      <c r="J197" s="146" t="s">
        <v>253</v>
      </c>
      <c r="K197" s="147">
        <v>1</v>
      </c>
      <c r="L197" s="13">
        <v>0</v>
      </c>
      <c r="M197" s="12"/>
      <c r="N197" s="148">
        <f t="shared" si="25"/>
        <v>0</v>
      </c>
      <c r="O197" s="145"/>
      <c r="P197" s="145"/>
      <c r="Q197" s="145"/>
      <c r="R197" s="42"/>
      <c r="T197" s="149" t="s">
        <v>1</v>
      </c>
      <c r="U197" s="150" t="s">
        <v>28</v>
      </c>
      <c r="V197" s="38"/>
      <c r="W197" s="151">
        <f t="shared" si="26"/>
        <v>0</v>
      </c>
      <c r="X197" s="151">
        <v>0.00088</v>
      </c>
      <c r="Y197" s="151">
        <f t="shared" si="27"/>
        <v>0.00088</v>
      </c>
      <c r="Z197" s="151">
        <v>0</v>
      </c>
      <c r="AA197" s="152">
        <f t="shared" si="28"/>
        <v>0</v>
      </c>
      <c r="AR197" s="24" t="s">
        <v>140</v>
      </c>
      <c r="AT197" s="24" t="s">
        <v>105</v>
      </c>
      <c r="AU197" s="24" t="s">
        <v>83</v>
      </c>
      <c r="AY197" s="24" t="s">
        <v>104</v>
      </c>
      <c r="BE197" s="104">
        <f t="shared" si="29"/>
        <v>0</v>
      </c>
      <c r="BF197" s="104">
        <f t="shared" si="30"/>
        <v>0</v>
      </c>
      <c r="BG197" s="104">
        <f t="shared" si="31"/>
        <v>0</v>
      </c>
      <c r="BH197" s="104">
        <f t="shared" si="32"/>
        <v>0</v>
      </c>
      <c r="BI197" s="104">
        <f t="shared" si="33"/>
        <v>0</v>
      </c>
      <c r="BJ197" s="24" t="s">
        <v>83</v>
      </c>
      <c r="BK197" s="104">
        <f t="shared" si="34"/>
        <v>0</v>
      </c>
      <c r="BL197" s="24" t="s">
        <v>140</v>
      </c>
      <c r="BM197" s="24" t="s">
        <v>548</v>
      </c>
    </row>
    <row r="198" spans="2:65" s="36" customFormat="1" ht="22.5" customHeight="1">
      <c r="B198" s="37"/>
      <c r="C198" s="155" t="s">
        <v>254</v>
      </c>
      <c r="D198" s="155" t="s">
        <v>115</v>
      </c>
      <c r="E198" s="156" t="s">
        <v>255</v>
      </c>
      <c r="F198" s="157" t="s">
        <v>256</v>
      </c>
      <c r="G198" s="158"/>
      <c r="H198" s="158"/>
      <c r="I198" s="158"/>
      <c r="J198" s="159" t="s">
        <v>108</v>
      </c>
      <c r="K198" s="160">
        <v>1</v>
      </c>
      <c r="L198" s="15">
        <v>0</v>
      </c>
      <c r="M198" s="14"/>
      <c r="N198" s="161">
        <f t="shared" si="25"/>
        <v>0</v>
      </c>
      <c r="O198" s="145"/>
      <c r="P198" s="145"/>
      <c r="Q198" s="145"/>
      <c r="R198" s="42"/>
      <c r="T198" s="149" t="s">
        <v>1</v>
      </c>
      <c r="U198" s="150" t="s">
        <v>28</v>
      </c>
      <c r="V198" s="38"/>
      <c r="W198" s="151">
        <f t="shared" si="26"/>
        <v>0</v>
      </c>
      <c r="X198" s="151">
        <v>0.00215</v>
      </c>
      <c r="Y198" s="151">
        <f t="shared" si="27"/>
        <v>0.00215</v>
      </c>
      <c r="Z198" s="151">
        <v>0</v>
      </c>
      <c r="AA198" s="152">
        <f t="shared" si="28"/>
        <v>0</v>
      </c>
      <c r="AR198" s="24" t="s">
        <v>144</v>
      </c>
      <c r="AT198" s="24" t="s">
        <v>115</v>
      </c>
      <c r="AU198" s="24" t="s">
        <v>83</v>
      </c>
      <c r="AY198" s="24" t="s">
        <v>104</v>
      </c>
      <c r="BE198" s="104">
        <f t="shared" si="29"/>
        <v>0</v>
      </c>
      <c r="BF198" s="104">
        <f t="shared" si="30"/>
        <v>0</v>
      </c>
      <c r="BG198" s="104">
        <f t="shared" si="31"/>
        <v>0</v>
      </c>
      <c r="BH198" s="104">
        <f t="shared" si="32"/>
        <v>0</v>
      </c>
      <c r="BI198" s="104">
        <f t="shared" si="33"/>
        <v>0</v>
      </c>
      <c r="BJ198" s="24" t="s">
        <v>83</v>
      </c>
      <c r="BK198" s="104">
        <f t="shared" si="34"/>
        <v>0</v>
      </c>
      <c r="BL198" s="24" t="s">
        <v>140</v>
      </c>
      <c r="BM198" s="24" t="s">
        <v>549</v>
      </c>
    </row>
    <row r="199" spans="2:65" s="36" customFormat="1" ht="22.5" customHeight="1">
      <c r="B199" s="37"/>
      <c r="C199" s="155" t="s">
        <v>257</v>
      </c>
      <c r="D199" s="155" t="s">
        <v>115</v>
      </c>
      <c r="E199" s="156" t="s">
        <v>258</v>
      </c>
      <c r="F199" s="157" t="s">
        <v>259</v>
      </c>
      <c r="G199" s="158"/>
      <c r="H199" s="158"/>
      <c r="I199" s="158"/>
      <c r="J199" s="159" t="s">
        <v>125</v>
      </c>
      <c r="K199" s="160">
        <v>1</v>
      </c>
      <c r="L199" s="15">
        <v>0</v>
      </c>
      <c r="M199" s="14"/>
      <c r="N199" s="161">
        <f t="shared" si="25"/>
        <v>0</v>
      </c>
      <c r="O199" s="145"/>
      <c r="P199" s="145"/>
      <c r="Q199" s="145"/>
      <c r="R199" s="42"/>
      <c r="T199" s="149" t="s">
        <v>1</v>
      </c>
      <c r="U199" s="150" t="s">
        <v>28</v>
      </c>
      <c r="V199" s="38"/>
      <c r="W199" s="151">
        <f t="shared" si="26"/>
        <v>0</v>
      </c>
      <c r="X199" s="151">
        <v>0.0008</v>
      </c>
      <c r="Y199" s="151">
        <f t="shared" si="27"/>
        <v>0.0008</v>
      </c>
      <c r="Z199" s="151">
        <v>0</v>
      </c>
      <c r="AA199" s="152">
        <f t="shared" si="28"/>
        <v>0</v>
      </c>
      <c r="AR199" s="24" t="s">
        <v>144</v>
      </c>
      <c r="AT199" s="24" t="s">
        <v>115</v>
      </c>
      <c r="AU199" s="24" t="s">
        <v>83</v>
      </c>
      <c r="AY199" s="24" t="s">
        <v>104</v>
      </c>
      <c r="BE199" s="104">
        <f t="shared" si="29"/>
        <v>0</v>
      </c>
      <c r="BF199" s="104">
        <f t="shared" si="30"/>
        <v>0</v>
      </c>
      <c r="BG199" s="104">
        <f t="shared" si="31"/>
        <v>0</v>
      </c>
      <c r="BH199" s="104">
        <f t="shared" si="32"/>
        <v>0</v>
      </c>
      <c r="BI199" s="104">
        <f t="shared" si="33"/>
        <v>0</v>
      </c>
      <c r="BJ199" s="24" t="s">
        <v>83</v>
      </c>
      <c r="BK199" s="104">
        <f t="shared" si="34"/>
        <v>0</v>
      </c>
      <c r="BL199" s="24" t="s">
        <v>140</v>
      </c>
      <c r="BM199" s="24" t="s">
        <v>550</v>
      </c>
    </row>
    <row r="200" spans="2:65" s="36" customFormat="1" ht="22.5" customHeight="1">
      <c r="B200" s="37"/>
      <c r="C200" s="155" t="s">
        <v>260</v>
      </c>
      <c r="D200" s="155" t="s">
        <v>115</v>
      </c>
      <c r="E200" s="156" t="s">
        <v>261</v>
      </c>
      <c r="F200" s="157" t="s">
        <v>262</v>
      </c>
      <c r="G200" s="158"/>
      <c r="H200" s="158"/>
      <c r="I200" s="158"/>
      <c r="J200" s="159" t="s">
        <v>125</v>
      </c>
      <c r="K200" s="160">
        <v>6</v>
      </c>
      <c r="L200" s="15">
        <v>0</v>
      </c>
      <c r="M200" s="14"/>
      <c r="N200" s="161">
        <f t="shared" si="25"/>
        <v>0</v>
      </c>
      <c r="O200" s="145"/>
      <c r="P200" s="145"/>
      <c r="Q200" s="145"/>
      <c r="R200" s="42"/>
      <c r="T200" s="149" t="s">
        <v>1</v>
      </c>
      <c r="U200" s="150" t="s">
        <v>28</v>
      </c>
      <c r="V200" s="38"/>
      <c r="W200" s="151">
        <f t="shared" si="26"/>
        <v>0</v>
      </c>
      <c r="X200" s="151">
        <v>0.00065</v>
      </c>
      <c r="Y200" s="151">
        <f t="shared" si="27"/>
        <v>0.0039</v>
      </c>
      <c r="Z200" s="151">
        <v>0</v>
      </c>
      <c r="AA200" s="152">
        <f t="shared" si="28"/>
        <v>0</v>
      </c>
      <c r="AR200" s="24" t="s">
        <v>144</v>
      </c>
      <c r="AT200" s="24" t="s">
        <v>115</v>
      </c>
      <c r="AU200" s="24" t="s">
        <v>83</v>
      </c>
      <c r="AY200" s="24" t="s">
        <v>104</v>
      </c>
      <c r="BE200" s="104">
        <f t="shared" si="29"/>
        <v>0</v>
      </c>
      <c r="BF200" s="104">
        <f t="shared" si="30"/>
        <v>0</v>
      </c>
      <c r="BG200" s="104">
        <f t="shared" si="31"/>
        <v>0</v>
      </c>
      <c r="BH200" s="104">
        <f t="shared" si="32"/>
        <v>0</v>
      </c>
      <c r="BI200" s="104">
        <f t="shared" si="33"/>
        <v>0</v>
      </c>
      <c r="BJ200" s="24" t="s">
        <v>83</v>
      </c>
      <c r="BK200" s="104">
        <f t="shared" si="34"/>
        <v>0</v>
      </c>
      <c r="BL200" s="24" t="s">
        <v>140</v>
      </c>
      <c r="BM200" s="24" t="s">
        <v>551</v>
      </c>
    </row>
    <row r="201" spans="2:65" s="36" customFormat="1" ht="22.5" customHeight="1">
      <c r="B201" s="37"/>
      <c r="C201" s="155" t="s">
        <v>263</v>
      </c>
      <c r="D201" s="155" t="s">
        <v>115</v>
      </c>
      <c r="E201" s="156" t="s">
        <v>264</v>
      </c>
      <c r="F201" s="157" t="s">
        <v>265</v>
      </c>
      <c r="G201" s="158"/>
      <c r="H201" s="158"/>
      <c r="I201" s="158"/>
      <c r="J201" s="159" t="s">
        <v>108</v>
      </c>
      <c r="K201" s="160">
        <v>1</v>
      </c>
      <c r="L201" s="15">
        <v>0</v>
      </c>
      <c r="M201" s="14"/>
      <c r="N201" s="161">
        <f t="shared" si="25"/>
        <v>0</v>
      </c>
      <c r="O201" s="145"/>
      <c r="P201" s="145"/>
      <c r="Q201" s="145"/>
      <c r="R201" s="42"/>
      <c r="T201" s="149" t="s">
        <v>1</v>
      </c>
      <c r="U201" s="150" t="s">
        <v>28</v>
      </c>
      <c r="V201" s="38"/>
      <c r="W201" s="151">
        <f t="shared" si="26"/>
        <v>0</v>
      </c>
      <c r="X201" s="151">
        <v>0.00205</v>
      </c>
      <c r="Y201" s="151">
        <f t="shared" si="27"/>
        <v>0.00205</v>
      </c>
      <c r="Z201" s="151">
        <v>0</v>
      </c>
      <c r="AA201" s="152">
        <f t="shared" si="28"/>
        <v>0</v>
      </c>
      <c r="AR201" s="24" t="s">
        <v>144</v>
      </c>
      <c r="AT201" s="24" t="s">
        <v>115</v>
      </c>
      <c r="AU201" s="24" t="s">
        <v>83</v>
      </c>
      <c r="AY201" s="24" t="s">
        <v>104</v>
      </c>
      <c r="BE201" s="104">
        <f t="shared" si="29"/>
        <v>0</v>
      </c>
      <c r="BF201" s="104">
        <f t="shared" si="30"/>
        <v>0</v>
      </c>
      <c r="BG201" s="104">
        <f t="shared" si="31"/>
        <v>0</v>
      </c>
      <c r="BH201" s="104">
        <f t="shared" si="32"/>
        <v>0</v>
      </c>
      <c r="BI201" s="104">
        <f t="shared" si="33"/>
        <v>0</v>
      </c>
      <c r="BJ201" s="24" t="s">
        <v>83</v>
      </c>
      <c r="BK201" s="104">
        <f t="shared" si="34"/>
        <v>0</v>
      </c>
      <c r="BL201" s="24" t="s">
        <v>140</v>
      </c>
      <c r="BM201" s="24" t="s">
        <v>552</v>
      </c>
    </row>
    <row r="202" spans="2:65" s="36" customFormat="1" ht="22.5" customHeight="1">
      <c r="B202" s="37"/>
      <c r="C202" s="155" t="s">
        <v>266</v>
      </c>
      <c r="D202" s="155" t="s">
        <v>115</v>
      </c>
      <c r="E202" s="156" t="s">
        <v>267</v>
      </c>
      <c r="F202" s="157" t="s">
        <v>268</v>
      </c>
      <c r="G202" s="158"/>
      <c r="H202" s="158"/>
      <c r="I202" s="158"/>
      <c r="J202" s="159" t="s">
        <v>108</v>
      </c>
      <c r="K202" s="160">
        <v>1</v>
      </c>
      <c r="L202" s="15">
        <v>0</v>
      </c>
      <c r="M202" s="14"/>
      <c r="N202" s="161">
        <f t="shared" si="25"/>
        <v>0</v>
      </c>
      <c r="O202" s="145"/>
      <c r="P202" s="145"/>
      <c r="Q202" s="145"/>
      <c r="R202" s="42"/>
      <c r="T202" s="149" t="s">
        <v>1</v>
      </c>
      <c r="U202" s="150" t="s">
        <v>28</v>
      </c>
      <c r="V202" s="38"/>
      <c r="W202" s="151">
        <f t="shared" si="26"/>
        <v>0</v>
      </c>
      <c r="X202" s="151">
        <v>0.0042</v>
      </c>
      <c r="Y202" s="151">
        <f t="shared" si="27"/>
        <v>0.0042</v>
      </c>
      <c r="Z202" s="151">
        <v>0</v>
      </c>
      <c r="AA202" s="152">
        <f t="shared" si="28"/>
        <v>0</v>
      </c>
      <c r="AR202" s="24" t="s">
        <v>144</v>
      </c>
      <c r="AT202" s="24" t="s">
        <v>115</v>
      </c>
      <c r="AU202" s="24" t="s">
        <v>83</v>
      </c>
      <c r="AY202" s="24" t="s">
        <v>104</v>
      </c>
      <c r="BE202" s="104">
        <f t="shared" si="29"/>
        <v>0</v>
      </c>
      <c r="BF202" s="104">
        <f t="shared" si="30"/>
        <v>0</v>
      </c>
      <c r="BG202" s="104">
        <f t="shared" si="31"/>
        <v>0</v>
      </c>
      <c r="BH202" s="104">
        <f t="shared" si="32"/>
        <v>0</v>
      </c>
      <c r="BI202" s="104">
        <f t="shared" si="33"/>
        <v>0</v>
      </c>
      <c r="BJ202" s="24" t="s">
        <v>83</v>
      </c>
      <c r="BK202" s="104">
        <f t="shared" si="34"/>
        <v>0</v>
      </c>
      <c r="BL202" s="24" t="s">
        <v>140</v>
      </c>
      <c r="BM202" s="24" t="s">
        <v>553</v>
      </c>
    </row>
    <row r="203" spans="2:65" s="36" customFormat="1" ht="22.5" customHeight="1">
      <c r="B203" s="37"/>
      <c r="C203" s="155" t="s">
        <v>269</v>
      </c>
      <c r="D203" s="155" t="s">
        <v>115</v>
      </c>
      <c r="E203" s="156" t="s">
        <v>270</v>
      </c>
      <c r="F203" s="157" t="s">
        <v>271</v>
      </c>
      <c r="G203" s="158"/>
      <c r="H203" s="158"/>
      <c r="I203" s="158"/>
      <c r="J203" s="159" t="s">
        <v>108</v>
      </c>
      <c r="K203" s="160">
        <v>1</v>
      </c>
      <c r="L203" s="15">
        <v>0</v>
      </c>
      <c r="M203" s="14"/>
      <c r="N203" s="161">
        <f t="shared" si="25"/>
        <v>0</v>
      </c>
      <c r="O203" s="145"/>
      <c r="P203" s="145"/>
      <c r="Q203" s="145"/>
      <c r="R203" s="42"/>
      <c r="T203" s="149" t="s">
        <v>1</v>
      </c>
      <c r="U203" s="150" t="s">
        <v>28</v>
      </c>
      <c r="V203" s="38"/>
      <c r="W203" s="151">
        <f t="shared" si="26"/>
        <v>0</v>
      </c>
      <c r="X203" s="151">
        <v>0.0003</v>
      </c>
      <c r="Y203" s="151">
        <f t="shared" si="27"/>
        <v>0.0003</v>
      </c>
      <c r="Z203" s="151">
        <v>0</v>
      </c>
      <c r="AA203" s="152">
        <f t="shared" si="28"/>
        <v>0</v>
      </c>
      <c r="AR203" s="24" t="s">
        <v>144</v>
      </c>
      <c r="AT203" s="24" t="s">
        <v>115</v>
      </c>
      <c r="AU203" s="24" t="s">
        <v>83</v>
      </c>
      <c r="AY203" s="24" t="s">
        <v>104</v>
      </c>
      <c r="BE203" s="104">
        <f t="shared" si="29"/>
        <v>0</v>
      </c>
      <c r="BF203" s="104">
        <f t="shared" si="30"/>
        <v>0</v>
      </c>
      <c r="BG203" s="104">
        <f t="shared" si="31"/>
        <v>0</v>
      </c>
      <c r="BH203" s="104">
        <f t="shared" si="32"/>
        <v>0</v>
      </c>
      <c r="BI203" s="104">
        <f t="shared" si="33"/>
        <v>0</v>
      </c>
      <c r="BJ203" s="24" t="s">
        <v>83</v>
      </c>
      <c r="BK203" s="104">
        <f t="shared" si="34"/>
        <v>0</v>
      </c>
      <c r="BL203" s="24" t="s">
        <v>140</v>
      </c>
      <c r="BM203" s="24" t="s">
        <v>554</v>
      </c>
    </row>
    <row r="204" spans="2:65" s="36" customFormat="1" ht="22.5" customHeight="1">
      <c r="B204" s="37"/>
      <c r="C204" s="155" t="s">
        <v>272</v>
      </c>
      <c r="D204" s="155" t="s">
        <v>115</v>
      </c>
      <c r="E204" s="156" t="s">
        <v>273</v>
      </c>
      <c r="F204" s="157" t="s">
        <v>274</v>
      </c>
      <c r="G204" s="158"/>
      <c r="H204" s="158"/>
      <c r="I204" s="158"/>
      <c r="J204" s="159" t="s">
        <v>108</v>
      </c>
      <c r="K204" s="160">
        <v>1</v>
      </c>
      <c r="L204" s="15">
        <v>0</v>
      </c>
      <c r="M204" s="14"/>
      <c r="N204" s="161">
        <f t="shared" si="25"/>
        <v>0</v>
      </c>
      <c r="O204" s="145"/>
      <c r="P204" s="145"/>
      <c r="Q204" s="145"/>
      <c r="R204" s="42"/>
      <c r="T204" s="149" t="s">
        <v>1</v>
      </c>
      <c r="U204" s="150" t="s">
        <v>28</v>
      </c>
      <c r="V204" s="38"/>
      <c r="W204" s="151">
        <f t="shared" si="26"/>
        <v>0</v>
      </c>
      <c r="X204" s="151">
        <v>0.00035</v>
      </c>
      <c r="Y204" s="151">
        <f t="shared" si="27"/>
        <v>0.00035</v>
      </c>
      <c r="Z204" s="151">
        <v>0</v>
      </c>
      <c r="AA204" s="152">
        <f t="shared" si="28"/>
        <v>0</v>
      </c>
      <c r="AR204" s="24" t="s">
        <v>144</v>
      </c>
      <c r="AT204" s="24" t="s">
        <v>115</v>
      </c>
      <c r="AU204" s="24" t="s">
        <v>83</v>
      </c>
      <c r="AY204" s="24" t="s">
        <v>104</v>
      </c>
      <c r="BE204" s="104">
        <f t="shared" si="29"/>
        <v>0</v>
      </c>
      <c r="BF204" s="104">
        <f t="shared" si="30"/>
        <v>0</v>
      </c>
      <c r="BG204" s="104">
        <f t="shared" si="31"/>
        <v>0</v>
      </c>
      <c r="BH204" s="104">
        <f t="shared" si="32"/>
        <v>0</v>
      </c>
      <c r="BI204" s="104">
        <f t="shared" si="33"/>
        <v>0</v>
      </c>
      <c r="BJ204" s="24" t="s">
        <v>83</v>
      </c>
      <c r="BK204" s="104">
        <f t="shared" si="34"/>
        <v>0</v>
      </c>
      <c r="BL204" s="24" t="s">
        <v>140</v>
      </c>
      <c r="BM204" s="24" t="s">
        <v>555</v>
      </c>
    </row>
    <row r="205" spans="2:65" s="36" customFormat="1" ht="31.5" customHeight="1">
      <c r="B205" s="37"/>
      <c r="C205" s="155" t="s">
        <v>275</v>
      </c>
      <c r="D205" s="155" t="s">
        <v>115</v>
      </c>
      <c r="E205" s="156" t="s">
        <v>276</v>
      </c>
      <c r="F205" s="157" t="s">
        <v>277</v>
      </c>
      <c r="G205" s="158"/>
      <c r="H205" s="158"/>
      <c r="I205" s="158"/>
      <c r="J205" s="159" t="s">
        <v>278</v>
      </c>
      <c r="K205" s="160">
        <v>1</v>
      </c>
      <c r="L205" s="15">
        <v>0</v>
      </c>
      <c r="M205" s="14"/>
      <c r="N205" s="161">
        <f t="shared" si="25"/>
        <v>0</v>
      </c>
      <c r="O205" s="145"/>
      <c r="P205" s="145"/>
      <c r="Q205" s="145"/>
      <c r="R205" s="42"/>
      <c r="T205" s="149" t="s">
        <v>1</v>
      </c>
      <c r="U205" s="150" t="s">
        <v>28</v>
      </c>
      <c r="V205" s="38"/>
      <c r="W205" s="151">
        <f t="shared" si="26"/>
        <v>0</v>
      </c>
      <c r="X205" s="151">
        <v>0.0029</v>
      </c>
      <c r="Y205" s="151">
        <f t="shared" si="27"/>
        <v>0.0029</v>
      </c>
      <c r="Z205" s="151">
        <v>0</v>
      </c>
      <c r="AA205" s="152">
        <f t="shared" si="28"/>
        <v>0</v>
      </c>
      <c r="AR205" s="24" t="s">
        <v>144</v>
      </c>
      <c r="AT205" s="24" t="s">
        <v>115</v>
      </c>
      <c r="AU205" s="24" t="s">
        <v>83</v>
      </c>
      <c r="AY205" s="24" t="s">
        <v>104</v>
      </c>
      <c r="BE205" s="104">
        <f t="shared" si="29"/>
        <v>0</v>
      </c>
      <c r="BF205" s="104">
        <f t="shared" si="30"/>
        <v>0</v>
      </c>
      <c r="BG205" s="104">
        <f t="shared" si="31"/>
        <v>0</v>
      </c>
      <c r="BH205" s="104">
        <f t="shared" si="32"/>
        <v>0</v>
      </c>
      <c r="BI205" s="104">
        <f t="shared" si="33"/>
        <v>0</v>
      </c>
      <c r="BJ205" s="24" t="s">
        <v>83</v>
      </c>
      <c r="BK205" s="104">
        <f t="shared" si="34"/>
        <v>0</v>
      </c>
      <c r="BL205" s="24" t="s">
        <v>140</v>
      </c>
      <c r="BM205" s="24" t="s">
        <v>556</v>
      </c>
    </row>
    <row r="206" spans="2:65" s="36" customFormat="1" ht="31.5" customHeight="1">
      <c r="B206" s="37"/>
      <c r="C206" s="142" t="s">
        <v>279</v>
      </c>
      <c r="D206" s="142" t="s">
        <v>105</v>
      </c>
      <c r="E206" s="143" t="s">
        <v>280</v>
      </c>
      <c r="F206" s="144" t="s">
        <v>281</v>
      </c>
      <c r="G206" s="145"/>
      <c r="H206" s="145"/>
      <c r="I206" s="145"/>
      <c r="J206" s="146" t="s">
        <v>129</v>
      </c>
      <c r="K206" s="147">
        <v>0.022</v>
      </c>
      <c r="L206" s="13">
        <v>0</v>
      </c>
      <c r="M206" s="12"/>
      <c r="N206" s="148">
        <f t="shared" si="25"/>
        <v>0</v>
      </c>
      <c r="O206" s="145"/>
      <c r="P206" s="145"/>
      <c r="Q206" s="145"/>
      <c r="R206" s="42"/>
      <c r="T206" s="149" t="s">
        <v>1</v>
      </c>
      <c r="U206" s="150" t="s">
        <v>28</v>
      </c>
      <c r="V206" s="38"/>
      <c r="W206" s="151">
        <f t="shared" si="26"/>
        <v>0</v>
      </c>
      <c r="X206" s="151">
        <v>0</v>
      </c>
      <c r="Y206" s="151">
        <f t="shared" si="27"/>
        <v>0</v>
      </c>
      <c r="Z206" s="151">
        <v>0</v>
      </c>
      <c r="AA206" s="152">
        <f t="shared" si="28"/>
        <v>0</v>
      </c>
      <c r="AR206" s="24" t="s">
        <v>140</v>
      </c>
      <c r="AT206" s="24" t="s">
        <v>105</v>
      </c>
      <c r="AU206" s="24" t="s">
        <v>83</v>
      </c>
      <c r="AY206" s="24" t="s">
        <v>104</v>
      </c>
      <c r="BE206" s="104">
        <f t="shared" si="29"/>
        <v>0</v>
      </c>
      <c r="BF206" s="104">
        <f t="shared" si="30"/>
        <v>0</v>
      </c>
      <c r="BG206" s="104">
        <f t="shared" si="31"/>
        <v>0</v>
      </c>
      <c r="BH206" s="104">
        <f t="shared" si="32"/>
        <v>0</v>
      </c>
      <c r="BI206" s="104">
        <f t="shared" si="33"/>
        <v>0</v>
      </c>
      <c r="BJ206" s="24" t="s">
        <v>83</v>
      </c>
      <c r="BK206" s="104">
        <f t="shared" si="34"/>
        <v>0</v>
      </c>
      <c r="BL206" s="24" t="s">
        <v>140</v>
      </c>
      <c r="BM206" s="24" t="s">
        <v>557</v>
      </c>
    </row>
    <row r="207" spans="2:63" s="132" customFormat="1" ht="29.25" customHeight="1">
      <c r="B207" s="128"/>
      <c r="C207" s="129"/>
      <c r="D207" s="139" t="s">
        <v>67</v>
      </c>
      <c r="E207" s="139"/>
      <c r="F207" s="139"/>
      <c r="G207" s="139"/>
      <c r="H207" s="139"/>
      <c r="I207" s="139"/>
      <c r="J207" s="139"/>
      <c r="K207" s="139"/>
      <c r="L207" s="173"/>
      <c r="M207" s="173"/>
      <c r="N207" s="153">
        <f>BK207</f>
        <v>0</v>
      </c>
      <c r="O207" s="154"/>
      <c r="P207" s="154"/>
      <c r="Q207" s="154"/>
      <c r="R207" s="131"/>
      <c r="T207" s="133"/>
      <c r="U207" s="129"/>
      <c r="V207" s="129"/>
      <c r="W207" s="134">
        <f>SUM(W208:W228)</f>
        <v>0</v>
      </c>
      <c r="X207" s="129"/>
      <c r="Y207" s="134">
        <f>SUM(Y208:Y228)</f>
        <v>0.06566</v>
      </c>
      <c r="Z207" s="129"/>
      <c r="AA207" s="135">
        <f>SUM(AA208:AA228)</f>
        <v>0.09137999999999999</v>
      </c>
      <c r="AR207" s="136" t="s">
        <v>83</v>
      </c>
      <c r="AT207" s="137" t="s">
        <v>42</v>
      </c>
      <c r="AU207" s="137" t="s">
        <v>11</v>
      </c>
      <c r="AY207" s="136" t="s">
        <v>104</v>
      </c>
      <c r="BK207" s="138">
        <f>SUM(BK208:BK228)</f>
        <v>0</v>
      </c>
    </row>
    <row r="208" spans="2:65" s="36" customFormat="1" ht="22.5" customHeight="1">
      <c r="B208" s="37"/>
      <c r="C208" s="142" t="s">
        <v>282</v>
      </c>
      <c r="D208" s="142" t="s">
        <v>105</v>
      </c>
      <c r="E208" s="143" t="s">
        <v>283</v>
      </c>
      <c r="F208" s="144" t="s">
        <v>284</v>
      </c>
      <c r="G208" s="145"/>
      <c r="H208" s="145"/>
      <c r="I208" s="145"/>
      <c r="J208" s="146" t="s">
        <v>253</v>
      </c>
      <c r="K208" s="147">
        <v>1</v>
      </c>
      <c r="L208" s="13">
        <v>0</v>
      </c>
      <c r="M208" s="12"/>
      <c r="N208" s="148">
        <f aca="true" t="shared" si="35" ref="N208:N228">ROUND(L208*K208,2)</f>
        <v>0</v>
      </c>
      <c r="O208" s="145"/>
      <c r="P208" s="145"/>
      <c r="Q208" s="145"/>
      <c r="R208" s="42"/>
      <c r="T208" s="149" t="s">
        <v>1</v>
      </c>
      <c r="U208" s="150" t="s">
        <v>28</v>
      </c>
      <c r="V208" s="38"/>
      <c r="W208" s="151">
        <f aca="true" t="shared" si="36" ref="W208:W228">V208*K208</f>
        <v>0</v>
      </c>
      <c r="X208" s="151">
        <v>0</v>
      </c>
      <c r="Y208" s="151">
        <f aca="true" t="shared" si="37" ref="Y208:Y228">X208*K208</f>
        <v>0</v>
      </c>
      <c r="Z208" s="151">
        <v>0.0342</v>
      </c>
      <c r="AA208" s="152">
        <f aca="true" t="shared" si="38" ref="AA208:AA228">Z208*K208</f>
        <v>0.0342</v>
      </c>
      <c r="AR208" s="24" t="s">
        <v>140</v>
      </c>
      <c r="AT208" s="24" t="s">
        <v>105</v>
      </c>
      <c r="AU208" s="24" t="s">
        <v>83</v>
      </c>
      <c r="AY208" s="24" t="s">
        <v>104</v>
      </c>
      <c r="BE208" s="104">
        <f aca="true" t="shared" si="39" ref="BE208:BE228">IF(U208="základní",N208,0)</f>
        <v>0</v>
      </c>
      <c r="BF208" s="104">
        <f aca="true" t="shared" si="40" ref="BF208:BF228">IF(U208="snížená",N208,0)</f>
        <v>0</v>
      </c>
      <c r="BG208" s="104">
        <f aca="true" t="shared" si="41" ref="BG208:BG228">IF(U208="zákl. přenesená",N208,0)</f>
        <v>0</v>
      </c>
      <c r="BH208" s="104">
        <f aca="true" t="shared" si="42" ref="BH208:BH228">IF(U208="sníž. přenesená",N208,0)</f>
        <v>0</v>
      </c>
      <c r="BI208" s="104">
        <f aca="true" t="shared" si="43" ref="BI208:BI228">IF(U208="nulová",N208,0)</f>
        <v>0</v>
      </c>
      <c r="BJ208" s="24" t="s">
        <v>83</v>
      </c>
      <c r="BK208" s="104">
        <f aca="true" t="shared" si="44" ref="BK208:BK228">ROUND(L208*K208,2)</f>
        <v>0</v>
      </c>
      <c r="BL208" s="24" t="s">
        <v>140</v>
      </c>
      <c r="BM208" s="24" t="s">
        <v>558</v>
      </c>
    </row>
    <row r="209" spans="2:65" s="36" customFormat="1" ht="22.5" customHeight="1">
      <c r="B209" s="37"/>
      <c r="C209" s="142" t="s">
        <v>285</v>
      </c>
      <c r="D209" s="142" t="s">
        <v>105</v>
      </c>
      <c r="E209" s="143" t="s">
        <v>286</v>
      </c>
      <c r="F209" s="144" t="s">
        <v>287</v>
      </c>
      <c r="G209" s="145"/>
      <c r="H209" s="145"/>
      <c r="I209" s="145"/>
      <c r="J209" s="146" t="s">
        <v>108</v>
      </c>
      <c r="K209" s="147">
        <v>1</v>
      </c>
      <c r="L209" s="13">
        <v>0</v>
      </c>
      <c r="M209" s="12"/>
      <c r="N209" s="148">
        <f t="shared" si="35"/>
        <v>0</v>
      </c>
      <c r="O209" s="145"/>
      <c r="P209" s="145"/>
      <c r="Q209" s="145"/>
      <c r="R209" s="42"/>
      <c r="T209" s="149" t="s">
        <v>1</v>
      </c>
      <c r="U209" s="150" t="s">
        <v>28</v>
      </c>
      <c r="V209" s="38"/>
      <c r="W209" s="151">
        <f t="shared" si="36"/>
        <v>0</v>
      </c>
      <c r="X209" s="151">
        <v>0.00825</v>
      </c>
      <c r="Y209" s="151">
        <f t="shared" si="37"/>
        <v>0.00825</v>
      </c>
      <c r="Z209" s="151">
        <v>0</v>
      </c>
      <c r="AA209" s="152">
        <f t="shared" si="38"/>
        <v>0</v>
      </c>
      <c r="AR209" s="24" t="s">
        <v>140</v>
      </c>
      <c r="AT209" s="24" t="s">
        <v>105</v>
      </c>
      <c r="AU209" s="24" t="s">
        <v>83</v>
      </c>
      <c r="AY209" s="24" t="s">
        <v>104</v>
      </c>
      <c r="BE209" s="104">
        <f t="shared" si="39"/>
        <v>0</v>
      </c>
      <c r="BF209" s="104">
        <f t="shared" si="40"/>
        <v>0</v>
      </c>
      <c r="BG209" s="104">
        <f t="shared" si="41"/>
        <v>0</v>
      </c>
      <c r="BH209" s="104">
        <f t="shared" si="42"/>
        <v>0</v>
      </c>
      <c r="BI209" s="104">
        <f t="shared" si="43"/>
        <v>0</v>
      </c>
      <c r="BJ209" s="24" t="s">
        <v>83</v>
      </c>
      <c r="BK209" s="104">
        <f t="shared" si="44"/>
        <v>0</v>
      </c>
      <c r="BL209" s="24" t="s">
        <v>140</v>
      </c>
      <c r="BM209" s="24" t="s">
        <v>559</v>
      </c>
    </row>
    <row r="210" spans="2:65" s="36" customFormat="1" ht="22.5" customHeight="1">
      <c r="B210" s="37"/>
      <c r="C210" s="155" t="s">
        <v>288</v>
      </c>
      <c r="D210" s="155" t="s">
        <v>115</v>
      </c>
      <c r="E210" s="156" t="s">
        <v>289</v>
      </c>
      <c r="F210" s="157" t="s">
        <v>290</v>
      </c>
      <c r="G210" s="158"/>
      <c r="H210" s="158"/>
      <c r="I210" s="158"/>
      <c r="J210" s="159" t="s">
        <v>108</v>
      </c>
      <c r="K210" s="160">
        <v>1</v>
      </c>
      <c r="L210" s="15">
        <v>0</v>
      </c>
      <c r="M210" s="14"/>
      <c r="N210" s="161">
        <f t="shared" si="35"/>
        <v>0</v>
      </c>
      <c r="O210" s="145"/>
      <c r="P210" s="145"/>
      <c r="Q210" s="145"/>
      <c r="R210" s="42"/>
      <c r="T210" s="149" t="s">
        <v>1</v>
      </c>
      <c r="U210" s="150" t="s">
        <v>28</v>
      </c>
      <c r="V210" s="38"/>
      <c r="W210" s="151">
        <f t="shared" si="36"/>
        <v>0</v>
      </c>
      <c r="X210" s="151">
        <v>0.015</v>
      </c>
      <c r="Y210" s="151">
        <f t="shared" si="37"/>
        <v>0.015</v>
      </c>
      <c r="Z210" s="151">
        <v>0</v>
      </c>
      <c r="AA210" s="152">
        <f t="shared" si="38"/>
        <v>0</v>
      </c>
      <c r="AR210" s="24" t="s">
        <v>144</v>
      </c>
      <c r="AT210" s="24" t="s">
        <v>115</v>
      </c>
      <c r="AU210" s="24" t="s">
        <v>83</v>
      </c>
      <c r="AY210" s="24" t="s">
        <v>104</v>
      </c>
      <c r="BE210" s="104">
        <f t="shared" si="39"/>
        <v>0</v>
      </c>
      <c r="BF210" s="104">
        <f t="shared" si="40"/>
        <v>0</v>
      </c>
      <c r="BG210" s="104">
        <f t="shared" si="41"/>
        <v>0</v>
      </c>
      <c r="BH210" s="104">
        <f t="shared" si="42"/>
        <v>0</v>
      </c>
      <c r="BI210" s="104">
        <f t="shared" si="43"/>
        <v>0</v>
      </c>
      <c r="BJ210" s="24" t="s">
        <v>83</v>
      </c>
      <c r="BK210" s="104">
        <f t="shared" si="44"/>
        <v>0</v>
      </c>
      <c r="BL210" s="24" t="s">
        <v>140</v>
      </c>
      <c r="BM210" s="24" t="s">
        <v>560</v>
      </c>
    </row>
    <row r="211" spans="2:65" s="36" customFormat="1" ht="22.5" customHeight="1">
      <c r="B211" s="37"/>
      <c r="C211" s="155" t="s">
        <v>291</v>
      </c>
      <c r="D211" s="155" t="s">
        <v>115</v>
      </c>
      <c r="E211" s="156" t="s">
        <v>292</v>
      </c>
      <c r="F211" s="157" t="s">
        <v>293</v>
      </c>
      <c r="G211" s="158"/>
      <c r="H211" s="158"/>
      <c r="I211" s="158"/>
      <c r="J211" s="159" t="s">
        <v>294</v>
      </c>
      <c r="K211" s="160">
        <v>1</v>
      </c>
      <c r="L211" s="15">
        <v>0</v>
      </c>
      <c r="M211" s="14"/>
      <c r="N211" s="161">
        <f t="shared" si="35"/>
        <v>0</v>
      </c>
      <c r="O211" s="145"/>
      <c r="P211" s="145"/>
      <c r="Q211" s="145"/>
      <c r="R211" s="42"/>
      <c r="T211" s="149" t="s">
        <v>1</v>
      </c>
      <c r="U211" s="150" t="s">
        <v>28</v>
      </c>
      <c r="V211" s="38"/>
      <c r="W211" s="151">
        <f t="shared" si="36"/>
        <v>0</v>
      </c>
      <c r="X211" s="151">
        <v>0.0002</v>
      </c>
      <c r="Y211" s="151">
        <f t="shared" si="37"/>
        <v>0.0002</v>
      </c>
      <c r="Z211" s="151">
        <v>0</v>
      </c>
      <c r="AA211" s="152">
        <f t="shared" si="38"/>
        <v>0</v>
      </c>
      <c r="AR211" s="24" t="s">
        <v>144</v>
      </c>
      <c r="AT211" s="24" t="s">
        <v>115</v>
      </c>
      <c r="AU211" s="24" t="s">
        <v>83</v>
      </c>
      <c r="AY211" s="24" t="s">
        <v>104</v>
      </c>
      <c r="BE211" s="104">
        <f t="shared" si="39"/>
        <v>0</v>
      </c>
      <c r="BF211" s="104">
        <f t="shared" si="40"/>
        <v>0</v>
      </c>
      <c r="BG211" s="104">
        <f t="shared" si="41"/>
        <v>0</v>
      </c>
      <c r="BH211" s="104">
        <f t="shared" si="42"/>
        <v>0</v>
      </c>
      <c r="BI211" s="104">
        <f t="shared" si="43"/>
        <v>0</v>
      </c>
      <c r="BJ211" s="24" t="s">
        <v>83</v>
      </c>
      <c r="BK211" s="104">
        <f t="shared" si="44"/>
        <v>0</v>
      </c>
      <c r="BL211" s="24" t="s">
        <v>140</v>
      </c>
      <c r="BM211" s="24" t="s">
        <v>561</v>
      </c>
    </row>
    <row r="212" spans="2:65" s="36" customFormat="1" ht="22.5" customHeight="1">
      <c r="B212" s="37"/>
      <c r="C212" s="142" t="s">
        <v>295</v>
      </c>
      <c r="D212" s="142" t="s">
        <v>105</v>
      </c>
      <c r="E212" s="143" t="s">
        <v>296</v>
      </c>
      <c r="F212" s="144" t="s">
        <v>297</v>
      </c>
      <c r="G212" s="145"/>
      <c r="H212" s="145"/>
      <c r="I212" s="145"/>
      <c r="J212" s="146" t="s">
        <v>253</v>
      </c>
      <c r="K212" s="147">
        <v>1</v>
      </c>
      <c r="L212" s="13">
        <v>0</v>
      </c>
      <c r="M212" s="12"/>
      <c r="N212" s="148">
        <f t="shared" si="35"/>
        <v>0</v>
      </c>
      <c r="O212" s="145"/>
      <c r="P212" s="145"/>
      <c r="Q212" s="145"/>
      <c r="R212" s="42"/>
      <c r="T212" s="149" t="s">
        <v>1</v>
      </c>
      <c r="U212" s="150" t="s">
        <v>28</v>
      </c>
      <c r="V212" s="38"/>
      <c r="W212" s="151">
        <f t="shared" si="36"/>
        <v>0</v>
      </c>
      <c r="X212" s="151">
        <v>0</v>
      </c>
      <c r="Y212" s="151">
        <f t="shared" si="37"/>
        <v>0</v>
      </c>
      <c r="Z212" s="151">
        <v>0.01946</v>
      </c>
      <c r="AA212" s="152">
        <f t="shared" si="38"/>
        <v>0.01946</v>
      </c>
      <c r="AR212" s="24" t="s">
        <v>140</v>
      </c>
      <c r="AT212" s="24" t="s">
        <v>105</v>
      </c>
      <c r="AU212" s="24" t="s">
        <v>83</v>
      </c>
      <c r="AY212" s="24" t="s">
        <v>104</v>
      </c>
      <c r="BE212" s="104">
        <f t="shared" si="39"/>
        <v>0</v>
      </c>
      <c r="BF212" s="104">
        <f t="shared" si="40"/>
        <v>0</v>
      </c>
      <c r="BG212" s="104">
        <f t="shared" si="41"/>
        <v>0</v>
      </c>
      <c r="BH212" s="104">
        <f t="shared" si="42"/>
        <v>0</v>
      </c>
      <c r="BI212" s="104">
        <f t="shared" si="43"/>
        <v>0</v>
      </c>
      <c r="BJ212" s="24" t="s">
        <v>83</v>
      </c>
      <c r="BK212" s="104">
        <f t="shared" si="44"/>
        <v>0</v>
      </c>
      <c r="BL212" s="24" t="s">
        <v>140</v>
      </c>
      <c r="BM212" s="24" t="s">
        <v>562</v>
      </c>
    </row>
    <row r="213" spans="2:65" s="36" customFormat="1" ht="31.5" customHeight="1">
      <c r="B213" s="37"/>
      <c r="C213" s="142" t="s">
        <v>299</v>
      </c>
      <c r="D213" s="142" t="s">
        <v>105</v>
      </c>
      <c r="E213" s="143" t="s">
        <v>300</v>
      </c>
      <c r="F213" s="144" t="s">
        <v>301</v>
      </c>
      <c r="G213" s="145"/>
      <c r="H213" s="145"/>
      <c r="I213" s="145"/>
      <c r="J213" s="146" t="s">
        <v>253</v>
      </c>
      <c r="K213" s="147">
        <v>1</v>
      </c>
      <c r="L213" s="13">
        <v>0</v>
      </c>
      <c r="M213" s="12"/>
      <c r="N213" s="148">
        <f t="shared" si="35"/>
        <v>0</v>
      </c>
      <c r="O213" s="145"/>
      <c r="P213" s="145"/>
      <c r="Q213" s="145"/>
      <c r="R213" s="42"/>
      <c r="T213" s="149" t="s">
        <v>1</v>
      </c>
      <c r="U213" s="150" t="s">
        <v>28</v>
      </c>
      <c r="V213" s="38"/>
      <c r="W213" s="151">
        <f t="shared" si="36"/>
        <v>0</v>
      </c>
      <c r="X213" s="151">
        <v>0.01476</v>
      </c>
      <c r="Y213" s="151">
        <f t="shared" si="37"/>
        <v>0.01476</v>
      </c>
      <c r="Z213" s="151">
        <v>0</v>
      </c>
      <c r="AA213" s="152">
        <f t="shared" si="38"/>
        <v>0</v>
      </c>
      <c r="AR213" s="24" t="s">
        <v>140</v>
      </c>
      <c r="AT213" s="24" t="s">
        <v>105</v>
      </c>
      <c r="AU213" s="24" t="s">
        <v>83</v>
      </c>
      <c r="AY213" s="24" t="s">
        <v>104</v>
      </c>
      <c r="BE213" s="104">
        <f t="shared" si="39"/>
        <v>0</v>
      </c>
      <c r="BF213" s="104">
        <f t="shared" si="40"/>
        <v>0</v>
      </c>
      <c r="BG213" s="104">
        <f t="shared" si="41"/>
        <v>0</v>
      </c>
      <c r="BH213" s="104">
        <f t="shared" si="42"/>
        <v>0</v>
      </c>
      <c r="BI213" s="104">
        <f t="shared" si="43"/>
        <v>0</v>
      </c>
      <c r="BJ213" s="24" t="s">
        <v>83</v>
      </c>
      <c r="BK213" s="104">
        <f t="shared" si="44"/>
        <v>0</v>
      </c>
      <c r="BL213" s="24" t="s">
        <v>140</v>
      </c>
      <c r="BM213" s="24" t="s">
        <v>563</v>
      </c>
    </row>
    <row r="214" spans="2:65" s="36" customFormat="1" ht="22.5" customHeight="1">
      <c r="B214" s="37"/>
      <c r="C214" s="142" t="s">
        <v>302</v>
      </c>
      <c r="D214" s="142" t="s">
        <v>105</v>
      </c>
      <c r="E214" s="143" t="s">
        <v>303</v>
      </c>
      <c r="F214" s="144" t="s">
        <v>304</v>
      </c>
      <c r="G214" s="145"/>
      <c r="H214" s="145"/>
      <c r="I214" s="145"/>
      <c r="J214" s="146" t="s">
        <v>253</v>
      </c>
      <c r="K214" s="147">
        <v>1</v>
      </c>
      <c r="L214" s="13">
        <v>0</v>
      </c>
      <c r="M214" s="12"/>
      <c r="N214" s="148">
        <f t="shared" si="35"/>
        <v>0</v>
      </c>
      <c r="O214" s="145"/>
      <c r="P214" s="145"/>
      <c r="Q214" s="145"/>
      <c r="R214" s="42"/>
      <c r="T214" s="149" t="s">
        <v>1</v>
      </c>
      <c r="U214" s="150" t="s">
        <v>28</v>
      </c>
      <c r="V214" s="38"/>
      <c r="W214" s="151">
        <f t="shared" si="36"/>
        <v>0</v>
      </c>
      <c r="X214" s="151">
        <v>0</v>
      </c>
      <c r="Y214" s="151">
        <f t="shared" si="37"/>
        <v>0</v>
      </c>
      <c r="Z214" s="151">
        <v>0.0329</v>
      </c>
      <c r="AA214" s="152">
        <f t="shared" si="38"/>
        <v>0.0329</v>
      </c>
      <c r="AR214" s="24" t="s">
        <v>140</v>
      </c>
      <c r="AT214" s="24" t="s">
        <v>105</v>
      </c>
      <c r="AU214" s="24" t="s">
        <v>83</v>
      </c>
      <c r="AY214" s="24" t="s">
        <v>104</v>
      </c>
      <c r="BE214" s="104">
        <f t="shared" si="39"/>
        <v>0</v>
      </c>
      <c r="BF214" s="104">
        <f t="shared" si="40"/>
        <v>0</v>
      </c>
      <c r="BG214" s="104">
        <f t="shared" si="41"/>
        <v>0</v>
      </c>
      <c r="BH214" s="104">
        <f t="shared" si="42"/>
        <v>0</v>
      </c>
      <c r="BI214" s="104">
        <f t="shared" si="43"/>
        <v>0</v>
      </c>
      <c r="BJ214" s="24" t="s">
        <v>83</v>
      </c>
      <c r="BK214" s="104">
        <f t="shared" si="44"/>
        <v>0</v>
      </c>
      <c r="BL214" s="24" t="s">
        <v>140</v>
      </c>
      <c r="BM214" s="24" t="s">
        <v>564</v>
      </c>
    </row>
    <row r="215" spans="2:65" s="36" customFormat="1" ht="31.5" customHeight="1">
      <c r="B215" s="37"/>
      <c r="C215" s="142" t="s">
        <v>305</v>
      </c>
      <c r="D215" s="142" t="s">
        <v>105</v>
      </c>
      <c r="E215" s="143" t="s">
        <v>306</v>
      </c>
      <c r="F215" s="144" t="s">
        <v>307</v>
      </c>
      <c r="G215" s="145"/>
      <c r="H215" s="145"/>
      <c r="I215" s="145"/>
      <c r="J215" s="146" t="s">
        <v>253</v>
      </c>
      <c r="K215" s="147">
        <v>1</v>
      </c>
      <c r="L215" s="13">
        <v>0</v>
      </c>
      <c r="M215" s="12"/>
      <c r="N215" s="148">
        <f t="shared" si="35"/>
        <v>0</v>
      </c>
      <c r="O215" s="145"/>
      <c r="P215" s="145"/>
      <c r="Q215" s="145"/>
      <c r="R215" s="42"/>
      <c r="T215" s="149" t="s">
        <v>1</v>
      </c>
      <c r="U215" s="150" t="s">
        <v>28</v>
      </c>
      <c r="V215" s="38"/>
      <c r="W215" s="151">
        <f t="shared" si="36"/>
        <v>0</v>
      </c>
      <c r="X215" s="151">
        <v>0.01999</v>
      </c>
      <c r="Y215" s="151">
        <f t="shared" si="37"/>
        <v>0.01999</v>
      </c>
      <c r="Z215" s="151">
        <v>0</v>
      </c>
      <c r="AA215" s="152">
        <f t="shared" si="38"/>
        <v>0</v>
      </c>
      <c r="AR215" s="24" t="s">
        <v>140</v>
      </c>
      <c r="AT215" s="24" t="s">
        <v>105</v>
      </c>
      <c r="AU215" s="24" t="s">
        <v>83</v>
      </c>
      <c r="AY215" s="24" t="s">
        <v>104</v>
      </c>
      <c r="BE215" s="104">
        <f t="shared" si="39"/>
        <v>0</v>
      </c>
      <c r="BF215" s="104">
        <f t="shared" si="40"/>
        <v>0</v>
      </c>
      <c r="BG215" s="104">
        <f t="shared" si="41"/>
        <v>0</v>
      </c>
      <c r="BH215" s="104">
        <f t="shared" si="42"/>
        <v>0</v>
      </c>
      <c r="BI215" s="104">
        <f t="shared" si="43"/>
        <v>0</v>
      </c>
      <c r="BJ215" s="24" t="s">
        <v>83</v>
      </c>
      <c r="BK215" s="104">
        <f t="shared" si="44"/>
        <v>0</v>
      </c>
      <c r="BL215" s="24" t="s">
        <v>140</v>
      </c>
      <c r="BM215" s="24" t="s">
        <v>565</v>
      </c>
    </row>
    <row r="216" spans="2:65" s="36" customFormat="1" ht="31.5" customHeight="1">
      <c r="B216" s="37"/>
      <c r="C216" s="142" t="s">
        <v>308</v>
      </c>
      <c r="D216" s="142" t="s">
        <v>105</v>
      </c>
      <c r="E216" s="143" t="s">
        <v>309</v>
      </c>
      <c r="F216" s="144" t="s">
        <v>310</v>
      </c>
      <c r="G216" s="145"/>
      <c r="H216" s="145"/>
      <c r="I216" s="145"/>
      <c r="J216" s="146" t="s">
        <v>129</v>
      </c>
      <c r="K216" s="147">
        <v>0.091</v>
      </c>
      <c r="L216" s="13">
        <v>0</v>
      </c>
      <c r="M216" s="12"/>
      <c r="N216" s="148">
        <f t="shared" si="35"/>
        <v>0</v>
      </c>
      <c r="O216" s="145"/>
      <c r="P216" s="145"/>
      <c r="Q216" s="145"/>
      <c r="R216" s="42"/>
      <c r="T216" s="149" t="s">
        <v>1</v>
      </c>
      <c r="U216" s="150" t="s">
        <v>28</v>
      </c>
      <c r="V216" s="38"/>
      <c r="W216" s="151">
        <f t="shared" si="36"/>
        <v>0</v>
      </c>
      <c r="X216" s="151">
        <v>0</v>
      </c>
      <c r="Y216" s="151">
        <f t="shared" si="37"/>
        <v>0</v>
      </c>
      <c r="Z216" s="151">
        <v>0</v>
      </c>
      <c r="AA216" s="152">
        <f t="shared" si="38"/>
        <v>0</v>
      </c>
      <c r="AR216" s="24" t="s">
        <v>140</v>
      </c>
      <c r="AT216" s="24" t="s">
        <v>105</v>
      </c>
      <c r="AU216" s="24" t="s">
        <v>83</v>
      </c>
      <c r="AY216" s="24" t="s">
        <v>104</v>
      </c>
      <c r="BE216" s="104">
        <f t="shared" si="39"/>
        <v>0</v>
      </c>
      <c r="BF216" s="104">
        <f t="shared" si="40"/>
        <v>0</v>
      </c>
      <c r="BG216" s="104">
        <f t="shared" si="41"/>
        <v>0</v>
      </c>
      <c r="BH216" s="104">
        <f t="shared" si="42"/>
        <v>0</v>
      </c>
      <c r="BI216" s="104">
        <f t="shared" si="43"/>
        <v>0</v>
      </c>
      <c r="BJ216" s="24" t="s">
        <v>83</v>
      </c>
      <c r="BK216" s="104">
        <f t="shared" si="44"/>
        <v>0</v>
      </c>
      <c r="BL216" s="24" t="s">
        <v>140</v>
      </c>
      <c r="BM216" s="24" t="s">
        <v>566</v>
      </c>
    </row>
    <row r="217" spans="2:65" s="36" customFormat="1" ht="22.5" customHeight="1">
      <c r="B217" s="37"/>
      <c r="C217" s="142" t="s">
        <v>311</v>
      </c>
      <c r="D217" s="142" t="s">
        <v>105</v>
      </c>
      <c r="E217" s="143" t="s">
        <v>312</v>
      </c>
      <c r="F217" s="144" t="s">
        <v>313</v>
      </c>
      <c r="G217" s="145"/>
      <c r="H217" s="145"/>
      <c r="I217" s="145"/>
      <c r="J217" s="146" t="s">
        <v>253</v>
      </c>
      <c r="K217" s="147">
        <v>2</v>
      </c>
      <c r="L217" s="13">
        <v>0</v>
      </c>
      <c r="M217" s="12"/>
      <c r="N217" s="148">
        <f t="shared" si="35"/>
        <v>0</v>
      </c>
      <c r="O217" s="145"/>
      <c r="P217" s="145"/>
      <c r="Q217" s="145"/>
      <c r="R217" s="42"/>
      <c r="T217" s="149" t="s">
        <v>1</v>
      </c>
      <c r="U217" s="150" t="s">
        <v>28</v>
      </c>
      <c r="V217" s="38"/>
      <c r="W217" s="151">
        <f t="shared" si="36"/>
        <v>0</v>
      </c>
      <c r="X217" s="151">
        <v>0</v>
      </c>
      <c r="Y217" s="151">
        <f t="shared" si="37"/>
        <v>0</v>
      </c>
      <c r="Z217" s="151">
        <v>0.00156</v>
      </c>
      <c r="AA217" s="152">
        <f t="shared" si="38"/>
        <v>0.00312</v>
      </c>
      <c r="AR217" s="24" t="s">
        <v>140</v>
      </c>
      <c r="AT217" s="24" t="s">
        <v>105</v>
      </c>
      <c r="AU217" s="24" t="s">
        <v>83</v>
      </c>
      <c r="AY217" s="24" t="s">
        <v>104</v>
      </c>
      <c r="BE217" s="104">
        <f t="shared" si="39"/>
        <v>0</v>
      </c>
      <c r="BF217" s="104">
        <f t="shared" si="40"/>
        <v>0</v>
      </c>
      <c r="BG217" s="104">
        <f t="shared" si="41"/>
        <v>0</v>
      </c>
      <c r="BH217" s="104">
        <f t="shared" si="42"/>
        <v>0</v>
      </c>
      <c r="BI217" s="104">
        <f t="shared" si="43"/>
        <v>0</v>
      </c>
      <c r="BJ217" s="24" t="s">
        <v>83</v>
      </c>
      <c r="BK217" s="104">
        <f t="shared" si="44"/>
        <v>0</v>
      </c>
      <c r="BL217" s="24" t="s">
        <v>140</v>
      </c>
      <c r="BM217" s="24" t="s">
        <v>567</v>
      </c>
    </row>
    <row r="218" spans="2:65" s="36" customFormat="1" ht="22.5" customHeight="1">
      <c r="B218" s="37"/>
      <c r="C218" s="142" t="s">
        <v>314</v>
      </c>
      <c r="D218" s="142" t="s">
        <v>105</v>
      </c>
      <c r="E218" s="143" t="s">
        <v>315</v>
      </c>
      <c r="F218" s="144" t="s">
        <v>316</v>
      </c>
      <c r="G218" s="145"/>
      <c r="H218" s="145"/>
      <c r="I218" s="145"/>
      <c r="J218" s="146" t="s">
        <v>108</v>
      </c>
      <c r="K218" s="147">
        <v>1</v>
      </c>
      <c r="L218" s="13">
        <v>0</v>
      </c>
      <c r="M218" s="12"/>
      <c r="N218" s="148">
        <f t="shared" si="35"/>
        <v>0</v>
      </c>
      <c r="O218" s="145"/>
      <c r="P218" s="145"/>
      <c r="Q218" s="145"/>
      <c r="R218" s="42"/>
      <c r="T218" s="149" t="s">
        <v>1</v>
      </c>
      <c r="U218" s="150" t="s">
        <v>28</v>
      </c>
      <c r="V218" s="38"/>
      <c r="W218" s="151">
        <f t="shared" si="36"/>
        <v>0</v>
      </c>
      <c r="X218" s="151">
        <v>0</v>
      </c>
      <c r="Y218" s="151">
        <f t="shared" si="37"/>
        <v>0</v>
      </c>
      <c r="Z218" s="151">
        <v>0</v>
      </c>
      <c r="AA218" s="152">
        <f t="shared" si="38"/>
        <v>0</v>
      </c>
      <c r="AR218" s="24" t="s">
        <v>140</v>
      </c>
      <c r="AT218" s="24" t="s">
        <v>105</v>
      </c>
      <c r="AU218" s="24" t="s">
        <v>83</v>
      </c>
      <c r="AY218" s="24" t="s">
        <v>104</v>
      </c>
      <c r="BE218" s="104">
        <f t="shared" si="39"/>
        <v>0</v>
      </c>
      <c r="BF218" s="104">
        <f t="shared" si="40"/>
        <v>0</v>
      </c>
      <c r="BG218" s="104">
        <f t="shared" si="41"/>
        <v>0</v>
      </c>
      <c r="BH218" s="104">
        <f t="shared" si="42"/>
        <v>0</v>
      </c>
      <c r="BI218" s="104">
        <f t="shared" si="43"/>
        <v>0</v>
      </c>
      <c r="BJ218" s="24" t="s">
        <v>83</v>
      </c>
      <c r="BK218" s="104">
        <f t="shared" si="44"/>
        <v>0</v>
      </c>
      <c r="BL218" s="24" t="s">
        <v>140</v>
      </c>
      <c r="BM218" s="24" t="s">
        <v>568</v>
      </c>
    </row>
    <row r="219" spans="2:65" s="36" customFormat="1" ht="31.5" customHeight="1">
      <c r="B219" s="37"/>
      <c r="C219" s="142" t="s">
        <v>317</v>
      </c>
      <c r="D219" s="142" t="s">
        <v>105</v>
      </c>
      <c r="E219" s="143" t="s">
        <v>318</v>
      </c>
      <c r="F219" s="144" t="s">
        <v>319</v>
      </c>
      <c r="G219" s="145"/>
      <c r="H219" s="145"/>
      <c r="I219" s="145"/>
      <c r="J219" s="146" t="s">
        <v>108</v>
      </c>
      <c r="K219" s="147">
        <v>1</v>
      </c>
      <c r="L219" s="13">
        <v>0</v>
      </c>
      <c r="M219" s="12"/>
      <c r="N219" s="148">
        <f t="shared" si="35"/>
        <v>0</v>
      </c>
      <c r="O219" s="145"/>
      <c r="P219" s="145"/>
      <c r="Q219" s="145"/>
      <c r="R219" s="42"/>
      <c r="T219" s="149" t="s">
        <v>1</v>
      </c>
      <c r="U219" s="150" t="s">
        <v>28</v>
      </c>
      <c r="V219" s="38"/>
      <c r="W219" s="151">
        <f t="shared" si="36"/>
        <v>0</v>
      </c>
      <c r="X219" s="151">
        <v>4E-05</v>
      </c>
      <c r="Y219" s="151">
        <f t="shared" si="37"/>
        <v>4E-05</v>
      </c>
      <c r="Z219" s="151">
        <v>0</v>
      </c>
      <c r="AA219" s="152">
        <f t="shared" si="38"/>
        <v>0</v>
      </c>
      <c r="AR219" s="24" t="s">
        <v>140</v>
      </c>
      <c r="AT219" s="24" t="s">
        <v>105</v>
      </c>
      <c r="AU219" s="24" t="s">
        <v>83</v>
      </c>
      <c r="AY219" s="24" t="s">
        <v>104</v>
      </c>
      <c r="BE219" s="104">
        <f t="shared" si="39"/>
        <v>0</v>
      </c>
      <c r="BF219" s="104">
        <f t="shared" si="40"/>
        <v>0</v>
      </c>
      <c r="BG219" s="104">
        <f t="shared" si="41"/>
        <v>0</v>
      </c>
      <c r="BH219" s="104">
        <f t="shared" si="42"/>
        <v>0</v>
      </c>
      <c r="BI219" s="104">
        <f t="shared" si="43"/>
        <v>0</v>
      </c>
      <c r="BJ219" s="24" t="s">
        <v>83</v>
      </c>
      <c r="BK219" s="104">
        <f t="shared" si="44"/>
        <v>0</v>
      </c>
      <c r="BL219" s="24" t="s">
        <v>140</v>
      </c>
      <c r="BM219" s="24" t="s">
        <v>569</v>
      </c>
    </row>
    <row r="220" spans="2:65" s="36" customFormat="1" ht="22.5" customHeight="1">
      <c r="B220" s="37"/>
      <c r="C220" s="155" t="s">
        <v>320</v>
      </c>
      <c r="D220" s="155" t="s">
        <v>115</v>
      </c>
      <c r="E220" s="156" t="s">
        <v>321</v>
      </c>
      <c r="F220" s="157" t="s">
        <v>322</v>
      </c>
      <c r="G220" s="158"/>
      <c r="H220" s="158"/>
      <c r="I220" s="158"/>
      <c r="J220" s="159" t="s">
        <v>108</v>
      </c>
      <c r="K220" s="160">
        <v>1</v>
      </c>
      <c r="L220" s="15">
        <v>0</v>
      </c>
      <c r="M220" s="14"/>
      <c r="N220" s="161">
        <f t="shared" si="35"/>
        <v>0</v>
      </c>
      <c r="O220" s="145"/>
      <c r="P220" s="145"/>
      <c r="Q220" s="145"/>
      <c r="R220" s="42"/>
      <c r="T220" s="149" t="s">
        <v>1</v>
      </c>
      <c r="U220" s="150" t="s">
        <v>28</v>
      </c>
      <c r="V220" s="38"/>
      <c r="W220" s="151">
        <f t="shared" si="36"/>
        <v>0</v>
      </c>
      <c r="X220" s="151">
        <v>0.0018</v>
      </c>
      <c r="Y220" s="151">
        <f t="shared" si="37"/>
        <v>0.0018</v>
      </c>
      <c r="Z220" s="151">
        <v>0</v>
      </c>
      <c r="AA220" s="152">
        <f t="shared" si="38"/>
        <v>0</v>
      </c>
      <c r="AR220" s="24" t="s">
        <v>144</v>
      </c>
      <c r="AT220" s="24" t="s">
        <v>115</v>
      </c>
      <c r="AU220" s="24" t="s">
        <v>83</v>
      </c>
      <c r="AY220" s="24" t="s">
        <v>104</v>
      </c>
      <c r="BE220" s="104">
        <f t="shared" si="39"/>
        <v>0</v>
      </c>
      <c r="BF220" s="104">
        <f t="shared" si="40"/>
        <v>0</v>
      </c>
      <c r="BG220" s="104">
        <f t="shared" si="41"/>
        <v>0</v>
      </c>
      <c r="BH220" s="104">
        <f t="shared" si="42"/>
        <v>0</v>
      </c>
      <c r="BI220" s="104">
        <f t="shared" si="43"/>
        <v>0</v>
      </c>
      <c r="BJ220" s="24" t="s">
        <v>83</v>
      </c>
      <c r="BK220" s="104">
        <f t="shared" si="44"/>
        <v>0</v>
      </c>
      <c r="BL220" s="24" t="s">
        <v>140</v>
      </c>
      <c r="BM220" s="24" t="s">
        <v>570</v>
      </c>
    </row>
    <row r="221" spans="2:65" s="36" customFormat="1" ht="22.5" customHeight="1">
      <c r="B221" s="37"/>
      <c r="C221" s="142" t="s">
        <v>323</v>
      </c>
      <c r="D221" s="142" t="s">
        <v>105</v>
      </c>
      <c r="E221" s="143" t="s">
        <v>324</v>
      </c>
      <c r="F221" s="144" t="s">
        <v>325</v>
      </c>
      <c r="G221" s="145"/>
      <c r="H221" s="145"/>
      <c r="I221" s="145"/>
      <c r="J221" s="146" t="s">
        <v>253</v>
      </c>
      <c r="K221" s="147">
        <v>1</v>
      </c>
      <c r="L221" s="13">
        <v>0</v>
      </c>
      <c r="M221" s="12"/>
      <c r="N221" s="148">
        <f t="shared" si="35"/>
        <v>0</v>
      </c>
      <c r="O221" s="145"/>
      <c r="P221" s="145"/>
      <c r="Q221" s="145"/>
      <c r="R221" s="42"/>
      <c r="T221" s="149" t="s">
        <v>1</v>
      </c>
      <c r="U221" s="150" t="s">
        <v>28</v>
      </c>
      <c r="V221" s="38"/>
      <c r="W221" s="151">
        <f t="shared" si="36"/>
        <v>0</v>
      </c>
      <c r="X221" s="151">
        <v>0.00012</v>
      </c>
      <c r="Y221" s="151">
        <f t="shared" si="37"/>
        <v>0.00012</v>
      </c>
      <c r="Z221" s="151">
        <v>0</v>
      </c>
      <c r="AA221" s="152">
        <f t="shared" si="38"/>
        <v>0</v>
      </c>
      <c r="AR221" s="24" t="s">
        <v>140</v>
      </c>
      <c r="AT221" s="24" t="s">
        <v>105</v>
      </c>
      <c r="AU221" s="24" t="s">
        <v>83</v>
      </c>
      <c r="AY221" s="24" t="s">
        <v>104</v>
      </c>
      <c r="BE221" s="104">
        <f t="shared" si="39"/>
        <v>0</v>
      </c>
      <c r="BF221" s="104">
        <f t="shared" si="40"/>
        <v>0</v>
      </c>
      <c r="BG221" s="104">
        <f t="shared" si="41"/>
        <v>0</v>
      </c>
      <c r="BH221" s="104">
        <f t="shared" si="42"/>
        <v>0</v>
      </c>
      <c r="BI221" s="104">
        <f t="shared" si="43"/>
        <v>0</v>
      </c>
      <c r="BJ221" s="24" t="s">
        <v>83</v>
      </c>
      <c r="BK221" s="104">
        <f t="shared" si="44"/>
        <v>0</v>
      </c>
      <c r="BL221" s="24" t="s">
        <v>140</v>
      </c>
      <c r="BM221" s="24" t="s">
        <v>571</v>
      </c>
    </row>
    <row r="222" spans="2:65" s="36" customFormat="1" ht="31.5" customHeight="1">
      <c r="B222" s="37"/>
      <c r="C222" s="155" t="s">
        <v>326</v>
      </c>
      <c r="D222" s="155" t="s">
        <v>115</v>
      </c>
      <c r="E222" s="156" t="s">
        <v>327</v>
      </c>
      <c r="F222" s="157" t="s">
        <v>328</v>
      </c>
      <c r="G222" s="158"/>
      <c r="H222" s="158"/>
      <c r="I222" s="158"/>
      <c r="J222" s="159" t="s">
        <v>108</v>
      </c>
      <c r="K222" s="160">
        <v>1</v>
      </c>
      <c r="L222" s="15">
        <v>0</v>
      </c>
      <c r="M222" s="14"/>
      <c r="N222" s="161">
        <f t="shared" si="35"/>
        <v>0</v>
      </c>
      <c r="O222" s="145"/>
      <c r="P222" s="145"/>
      <c r="Q222" s="145"/>
      <c r="R222" s="42"/>
      <c r="T222" s="149" t="s">
        <v>1</v>
      </c>
      <c r="U222" s="150" t="s">
        <v>28</v>
      </c>
      <c r="V222" s="38"/>
      <c r="W222" s="151">
        <f t="shared" si="36"/>
        <v>0</v>
      </c>
      <c r="X222" s="151">
        <v>0.0018</v>
      </c>
      <c r="Y222" s="151">
        <f t="shared" si="37"/>
        <v>0.0018</v>
      </c>
      <c r="Z222" s="151">
        <v>0</v>
      </c>
      <c r="AA222" s="152">
        <f t="shared" si="38"/>
        <v>0</v>
      </c>
      <c r="AR222" s="24" t="s">
        <v>144</v>
      </c>
      <c r="AT222" s="24" t="s">
        <v>115</v>
      </c>
      <c r="AU222" s="24" t="s">
        <v>83</v>
      </c>
      <c r="AY222" s="24" t="s">
        <v>104</v>
      </c>
      <c r="BE222" s="104">
        <f t="shared" si="39"/>
        <v>0</v>
      </c>
      <c r="BF222" s="104">
        <f t="shared" si="40"/>
        <v>0</v>
      </c>
      <c r="BG222" s="104">
        <f t="shared" si="41"/>
        <v>0</v>
      </c>
      <c r="BH222" s="104">
        <f t="shared" si="42"/>
        <v>0</v>
      </c>
      <c r="BI222" s="104">
        <f t="shared" si="43"/>
        <v>0</v>
      </c>
      <c r="BJ222" s="24" t="s">
        <v>83</v>
      </c>
      <c r="BK222" s="104">
        <f t="shared" si="44"/>
        <v>0</v>
      </c>
      <c r="BL222" s="24" t="s">
        <v>140</v>
      </c>
      <c r="BM222" s="24" t="s">
        <v>572</v>
      </c>
    </row>
    <row r="223" spans="2:65" s="36" customFormat="1" ht="22.5" customHeight="1">
      <c r="B223" s="37"/>
      <c r="C223" s="155" t="s">
        <v>329</v>
      </c>
      <c r="D223" s="155" t="s">
        <v>115</v>
      </c>
      <c r="E223" s="156" t="s">
        <v>330</v>
      </c>
      <c r="F223" s="157" t="s">
        <v>331</v>
      </c>
      <c r="G223" s="158"/>
      <c r="H223" s="158"/>
      <c r="I223" s="158"/>
      <c r="J223" s="159" t="s">
        <v>108</v>
      </c>
      <c r="K223" s="160">
        <v>1</v>
      </c>
      <c r="L223" s="15">
        <v>0</v>
      </c>
      <c r="M223" s="14"/>
      <c r="N223" s="161">
        <f t="shared" si="35"/>
        <v>0</v>
      </c>
      <c r="O223" s="145"/>
      <c r="P223" s="145"/>
      <c r="Q223" s="145"/>
      <c r="R223" s="42"/>
      <c r="T223" s="149" t="s">
        <v>1</v>
      </c>
      <c r="U223" s="150" t="s">
        <v>28</v>
      </c>
      <c r="V223" s="38"/>
      <c r="W223" s="151">
        <f t="shared" si="36"/>
        <v>0</v>
      </c>
      <c r="X223" s="151">
        <v>0.00218</v>
      </c>
      <c r="Y223" s="151">
        <f t="shared" si="37"/>
        <v>0.00218</v>
      </c>
      <c r="Z223" s="151">
        <v>0</v>
      </c>
      <c r="AA223" s="152">
        <f t="shared" si="38"/>
        <v>0</v>
      </c>
      <c r="AR223" s="24" t="s">
        <v>144</v>
      </c>
      <c r="AT223" s="24" t="s">
        <v>115</v>
      </c>
      <c r="AU223" s="24" t="s">
        <v>83</v>
      </c>
      <c r="AY223" s="24" t="s">
        <v>104</v>
      </c>
      <c r="BE223" s="104">
        <f t="shared" si="39"/>
        <v>0</v>
      </c>
      <c r="BF223" s="104">
        <f t="shared" si="40"/>
        <v>0</v>
      </c>
      <c r="BG223" s="104">
        <f t="shared" si="41"/>
        <v>0</v>
      </c>
      <c r="BH223" s="104">
        <f t="shared" si="42"/>
        <v>0</v>
      </c>
      <c r="BI223" s="104">
        <f t="shared" si="43"/>
        <v>0</v>
      </c>
      <c r="BJ223" s="24" t="s">
        <v>83</v>
      </c>
      <c r="BK223" s="104">
        <f t="shared" si="44"/>
        <v>0</v>
      </c>
      <c r="BL223" s="24" t="s">
        <v>140</v>
      </c>
      <c r="BM223" s="24" t="s">
        <v>573</v>
      </c>
    </row>
    <row r="224" spans="2:65" s="36" customFormat="1" ht="22.5" customHeight="1">
      <c r="B224" s="37"/>
      <c r="C224" s="142" t="s">
        <v>332</v>
      </c>
      <c r="D224" s="142" t="s">
        <v>105</v>
      </c>
      <c r="E224" s="143" t="s">
        <v>333</v>
      </c>
      <c r="F224" s="144" t="s">
        <v>334</v>
      </c>
      <c r="G224" s="145"/>
      <c r="H224" s="145"/>
      <c r="I224" s="145"/>
      <c r="J224" s="146" t="s">
        <v>108</v>
      </c>
      <c r="K224" s="147">
        <v>2</v>
      </c>
      <c r="L224" s="13">
        <v>0</v>
      </c>
      <c r="M224" s="12"/>
      <c r="N224" s="148">
        <f t="shared" si="35"/>
        <v>0</v>
      </c>
      <c r="O224" s="145"/>
      <c r="P224" s="145"/>
      <c r="Q224" s="145"/>
      <c r="R224" s="42"/>
      <c r="T224" s="149" t="s">
        <v>1</v>
      </c>
      <c r="U224" s="150" t="s">
        <v>28</v>
      </c>
      <c r="V224" s="38"/>
      <c r="W224" s="151">
        <f t="shared" si="36"/>
        <v>0</v>
      </c>
      <c r="X224" s="151">
        <v>0</v>
      </c>
      <c r="Y224" s="151">
        <f t="shared" si="37"/>
        <v>0</v>
      </c>
      <c r="Z224" s="151">
        <v>0.00085</v>
      </c>
      <c r="AA224" s="152">
        <f t="shared" si="38"/>
        <v>0.0017</v>
      </c>
      <c r="AR224" s="24" t="s">
        <v>140</v>
      </c>
      <c r="AT224" s="24" t="s">
        <v>105</v>
      </c>
      <c r="AU224" s="24" t="s">
        <v>83</v>
      </c>
      <c r="AY224" s="24" t="s">
        <v>104</v>
      </c>
      <c r="BE224" s="104">
        <f t="shared" si="39"/>
        <v>0</v>
      </c>
      <c r="BF224" s="104">
        <f t="shared" si="40"/>
        <v>0</v>
      </c>
      <c r="BG224" s="104">
        <f t="shared" si="41"/>
        <v>0</v>
      </c>
      <c r="BH224" s="104">
        <f t="shared" si="42"/>
        <v>0</v>
      </c>
      <c r="BI224" s="104">
        <f t="shared" si="43"/>
        <v>0</v>
      </c>
      <c r="BJ224" s="24" t="s">
        <v>83</v>
      </c>
      <c r="BK224" s="104">
        <f t="shared" si="44"/>
        <v>0</v>
      </c>
      <c r="BL224" s="24" t="s">
        <v>140</v>
      </c>
      <c r="BM224" s="24" t="s">
        <v>574</v>
      </c>
    </row>
    <row r="225" spans="2:65" s="36" customFormat="1" ht="22.5" customHeight="1">
      <c r="B225" s="37"/>
      <c r="C225" s="142" t="s">
        <v>335</v>
      </c>
      <c r="D225" s="142" t="s">
        <v>105</v>
      </c>
      <c r="E225" s="143" t="s">
        <v>336</v>
      </c>
      <c r="F225" s="144" t="s">
        <v>337</v>
      </c>
      <c r="G225" s="145"/>
      <c r="H225" s="145"/>
      <c r="I225" s="145"/>
      <c r="J225" s="146" t="s">
        <v>108</v>
      </c>
      <c r="K225" s="147">
        <v>1</v>
      </c>
      <c r="L225" s="13">
        <v>0</v>
      </c>
      <c r="M225" s="12"/>
      <c r="N225" s="148">
        <f t="shared" si="35"/>
        <v>0</v>
      </c>
      <c r="O225" s="145"/>
      <c r="P225" s="145"/>
      <c r="Q225" s="145"/>
      <c r="R225" s="42"/>
      <c r="T225" s="149" t="s">
        <v>1</v>
      </c>
      <c r="U225" s="150" t="s">
        <v>28</v>
      </c>
      <c r="V225" s="38"/>
      <c r="W225" s="151">
        <f t="shared" si="36"/>
        <v>0</v>
      </c>
      <c r="X225" s="151">
        <v>0.00023</v>
      </c>
      <c r="Y225" s="151">
        <f t="shared" si="37"/>
        <v>0.00023</v>
      </c>
      <c r="Z225" s="151">
        <v>0</v>
      </c>
      <c r="AA225" s="152">
        <f t="shared" si="38"/>
        <v>0</v>
      </c>
      <c r="AR225" s="24" t="s">
        <v>140</v>
      </c>
      <c r="AT225" s="24" t="s">
        <v>105</v>
      </c>
      <c r="AU225" s="24" t="s">
        <v>83</v>
      </c>
      <c r="AY225" s="24" t="s">
        <v>104</v>
      </c>
      <c r="BE225" s="104">
        <f t="shared" si="39"/>
        <v>0</v>
      </c>
      <c r="BF225" s="104">
        <f t="shared" si="40"/>
        <v>0</v>
      </c>
      <c r="BG225" s="104">
        <f t="shared" si="41"/>
        <v>0</v>
      </c>
      <c r="BH225" s="104">
        <f t="shared" si="42"/>
        <v>0</v>
      </c>
      <c r="BI225" s="104">
        <f t="shared" si="43"/>
        <v>0</v>
      </c>
      <c r="BJ225" s="24" t="s">
        <v>83</v>
      </c>
      <c r="BK225" s="104">
        <f t="shared" si="44"/>
        <v>0</v>
      </c>
      <c r="BL225" s="24" t="s">
        <v>140</v>
      </c>
      <c r="BM225" s="24" t="s">
        <v>575</v>
      </c>
    </row>
    <row r="226" spans="2:65" s="36" customFormat="1" ht="22.5" customHeight="1">
      <c r="B226" s="37"/>
      <c r="C226" s="142" t="s">
        <v>338</v>
      </c>
      <c r="D226" s="142" t="s">
        <v>105</v>
      </c>
      <c r="E226" s="143" t="s">
        <v>339</v>
      </c>
      <c r="F226" s="144" t="s">
        <v>340</v>
      </c>
      <c r="G226" s="145"/>
      <c r="H226" s="145"/>
      <c r="I226" s="145"/>
      <c r="J226" s="146" t="s">
        <v>108</v>
      </c>
      <c r="K226" s="147">
        <v>1</v>
      </c>
      <c r="L226" s="13">
        <v>0</v>
      </c>
      <c r="M226" s="12"/>
      <c r="N226" s="148">
        <f t="shared" si="35"/>
        <v>0</v>
      </c>
      <c r="O226" s="145"/>
      <c r="P226" s="145"/>
      <c r="Q226" s="145"/>
      <c r="R226" s="42"/>
      <c r="T226" s="149" t="s">
        <v>1</v>
      </c>
      <c r="U226" s="150" t="s">
        <v>28</v>
      </c>
      <c r="V226" s="38"/>
      <c r="W226" s="151">
        <f t="shared" si="36"/>
        <v>0</v>
      </c>
      <c r="X226" s="151">
        <v>0.00028</v>
      </c>
      <c r="Y226" s="151">
        <f t="shared" si="37"/>
        <v>0.00028</v>
      </c>
      <c r="Z226" s="151">
        <v>0</v>
      </c>
      <c r="AA226" s="152">
        <f t="shared" si="38"/>
        <v>0</v>
      </c>
      <c r="AR226" s="24" t="s">
        <v>140</v>
      </c>
      <c r="AT226" s="24" t="s">
        <v>105</v>
      </c>
      <c r="AU226" s="24" t="s">
        <v>83</v>
      </c>
      <c r="AY226" s="24" t="s">
        <v>104</v>
      </c>
      <c r="BE226" s="104">
        <f t="shared" si="39"/>
        <v>0</v>
      </c>
      <c r="BF226" s="104">
        <f t="shared" si="40"/>
        <v>0</v>
      </c>
      <c r="BG226" s="104">
        <f t="shared" si="41"/>
        <v>0</v>
      </c>
      <c r="BH226" s="104">
        <f t="shared" si="42"/>
        <v>0</v>
      </c>
      <c r="BI226" s="104">
        <f t="shared" si="43"/>
        <v>0</v>
      </c>
      <c r="BJ226" s="24" t="s">
        <v>83</v>
      </c>
      <c r="BK226" s="104">
        <f t="shared" si="44"/>
        <v>0</v>
      </c>
      <c r="BL226" s="24" t="s">
        <v>140</v>
      </c>
      <c r="BM226" s="24" t="s">
        <v>576</v>
      </c>
    </row>
    <row r="227" spans="2:65" s="36" customFormat="1" ht="31.5" customHeight="1">
      <c r="B227" s="37"/>
      <c r="C227" s="142" t="s">
        <v>341</v>
      </c>
      <c r="D227" s="142" t="s">
        <v>105</v>
      </c>
      <c r="E227" s="143" t="s">
        <v>342</v>
      </c>
      <c r="F227" s="144" t="s">
        <v>343</v>
      </c>
      <c r="G227" s="145"/>
      <c r="H227" s="145"/>
      <c r="I227" s="145"/>
      <c r="J227" s="146" t="s">
        <v>108</v>
      </c>
      <c r="K227" s="147">
        <v>1</v>
      </c>
      <c r="L227" s="13">
        <v>0</v>
      </c>
      <c r="M227" s="12"/>
      <c r="N227" s="148">
        <f t="shared" si="35"/>
        <v>0</v>
      </c>
      <c r="O227" s="145"/>
      <c r="P227" s="145"/>
      <c r="Q227" s="145"/>
      <c r="R227" s="42"/>
      <c r="T227" s="149" t="s">
        <v>1</v>
      </c>
      <c r="U227" s="150" t="s">
        <v>28</v>
      </c>
      <c r="V227" s="38"/>
      <c r="W227" s="151">
        <f t="shared" si="36"/>
        <v>0</v>
      </c>
      <c r="X227" s="151">
        <v>0.00101</v>
      </c>
      <c r="Y227" s="151">
        <f t="shared" si="37"/>
        <v>0.00101</v>
      </c>
      <c r="Z227" s="151">
        <v>0</v>
      </c>
      <c r="AA227" s="152">
        <f t="shared" si="38"/>
        <v>0</v>
      </c>
      <c r="AR227" s="24" t="s">
        <v>140</v>
      </c>
      <c r="AT227" s="24" t="s">
        <v>105</v>
      </c>
      <c r="AU227" s="24" t="s">
        <v>83</v>
      </c>
      <c r="AY227" s="24" t="s">
        <v>104</v>
      </c>
      <c r="BE227" s="104">
        <f t="shared" si="39"/>
        <v>0</v>
      </c>
      <c r="BF227" s="104">
        <f t="shared" si="40"/>
        <v>0</v>
      </c>
      <c r="BG227" s="104">
        <f t="shared" si="41"/>
        <v>0</v>
      </c>
      <c r="BH227" s="104">
        <f t="shared" si="42"/>
        <v>0</v>
      </c>
      <c r="BI227" s="104">
        <f t="shared" si="43"/>
        <v>0</v>
      </c>
      <c r="BJ227" s="24" t="s">
        <v>83</v>
      </c>
      <c r="BK227" s="104">
        <f t="shared" si="44"/>
        <v>0</v>
      </c>
      <c r="BL227" s="24" t="s">
        <v>140</v>
      </c>
      <c r="BM227" s="24" t="s">
        <v>577</v>
      </c>
    </row>
    <row r="228" spans="2:65" s="36" customFormat="1" ht="31.5" customHeight="1">
      <c r="B228" s="37"/>
      <c r="C228" s="142" t="s">
        <v>344</v>
      </c>
      <c r="D228" s="142" t="s">
        <v>105</v>
      </c>
      <c r="E228" s="143" t="s">
        <v>345</v>
      </c>
      <c r="F228" s="144" t="s">
        <v>346</v>
      </c>
      <c r="G228" s="145"/>
      <c r="H228" s="145"/>
      <c r="I228" s="145"/>
      <c r="J228" s="146" t="s">
        <v>129</v>
      </c>
      <c r="K228" s="147">
        <v>0.066</v>
      </c>
      <c r="L228" s="13">
        <v>0</v>
      </c>
      <c r="M228" s="12"/>
      <c r="N228" s="148">
        <f t="shared" si="35"/>
        <v>0</v>
      </c>
      <c r="O228" s="145"/>
      <c r="P228" s="145"/>
      <c r="Q228" s="145"/>
      <c r="R228" s="42"/>
      <c r="T228" s="149" t="s">
        <v>1</v>
      </c>
      <c r="U228" s="150" t="s">
        <v>28</v>
      </c>
      <c r="V228" s="38"/>
      <c r="W228" s="151">
        <f t="shared" si="36"/>
        <v>0</v>
      </c>
      <c r="X228" s="151">
        <v>0</v>
      </c>
      <c r="Y228" s="151">
        <f t="shared" si="37"/>
        <v>0</v>
      </c>
      <c r="Z228" s="151">
        <v>0</v>
      </c>
      <c r="AA228" s="152">
        <f t="shared" si="38"/>
        <v>0</v>
      </c>
      <c r="AR228" s="24" t="s">
        <v>140</v>
      </c>
      <c r="AT228" s="24" t="s">
        <v>105</v>
      </c>
      <c r="AU228" s="24" t="s">
        <v>83</v>
      </c>
      <c r="AY228" s="24" t="s">
        <v>104</v>
      </c>
      <c r="BE228" s="104">
        <f t="shared" si="39"/>
        <v>0</v>
      </c>
      <c r="BF228" s="104">
        <f t="shared" si="40"/>
        <v>0</v>
      </c>
      <c r="BG228" s="104">
        <f t="shared" si="41"/>
        <v>0</v>
      </c>
      <c r="BH228" s="104">
        <f t="shared" si="42"/>
        <v>0</v>
      </c>
      <c r="BI228" s="104">
        <f t="shared" si="43"/>
        <v>0</v>
      </c>
      <c r="BJ228" s="24" t="s">
        <v>83</v>
      </c>
      <c r="BK228" s="104">
        <f t="shared" si="44"/>
        <v>0</v>
      </c>
      <c r="BL228" s="24" t="s">
        <v>140</v>
      </c>
      <c r="BM228" s="24" t="s">
        <v>578</v>
      </c>
    </row>
    <row r="229" spans="2:63" s="132" customFormat="1" ht="29.25" customHeight="1">
      <c r="B229" s="128"/>
      <c r="C229" s="129"/>
      <c r="D229" s="139" t="s">
        <v>68</v>
      </c>
      <c r="E229" s="139"/>
      <c r="F229" s="139"/>
      <c r="G229" s="139"/>
      <c r="H229" s="139"/>
      <c r="I229" s="139"/>
      <c r="J229" s="139"/>
      <c r="K229" s="139"/>
      <c r="L229" s="173"/>
      <c r="M229" s="173"/>
      <c r="N229" s="153">
        <f>BK229</f>
        <v>0</v>
      </c>
      <c r="O229" s="154"/>
      <c r="P229" s="154"/>
      <c r="Q229" s="154"/>
      <c r="R229" s="131"/>
      <c r="T229" s="133"/>
      <c r="U229" s="129"/>
      <c r="V229" s="129"/>
      <c r="W229" s="134">
        <f>SUM(W230:W232)</f>
        <v>0</v>
      </c>
      <c r="X229" s="129"/>
      <c r="Y229" s="134">
        <f>SUM(Y230:Y232)</f>
        <v>0.00935</v>
      </c>
      <c r="Z229" s="129"/>
      <c r="AA229" s="135">
        <f>SUM(AA230:AA232)</f>
        <v>0</v>
      </c>
      <c r="AR229" s="136" t="s">
        <v>83</v>
      </c>
      <c r="AT229" s="137" t="s">
        <v>42</v>
      </c>
      <c r="AU229" s="137" t="s">
        <v>11</v>
      </c>
      <c r="AY229" s="136" t="s">
        <v>104</v>
      </c>
      <c r="BK229" s="138">
        <f>SUM(BK230:BK232)</f>
        <v>0</v>
      </c>
    </row>
    <row r="230" spans="2:65" s="36" customFormat="1" ht="31.5" customHeight="1">
      <c r="B230" s="37"/>
      <c r="C230" s="142" t="s">
        <v>347</v>
      </c>
      <c r="D230" s="142" t="s">
        <v>105</v>
      </c>
      <c r="E230" s="143" t="s">
        <v>348</v>
      </c>
      <c r="F230" s="144" t="s">
        <v>349</v>
      </c>
      <c r="G230" s="145"/>
      <c r="H230" s="145"/>
      <c r="I230" s="145"/>
      <c r="J230" s="146" t="s">
        <v>253</v>
      </c>
      <c r="K230" s="147">
        <v>1</v>
      </c>
      <c r="L230" s="13">
        <v>0</v>
      </c>
      <c r="M230" s="12"/>
      <c r="N230" s="148">
        <f>ROUND(L230*K230,2)</f>
        <v>0</v>
      </c>
      <c r="O230" s="145"/>
      <c r="P230" s="145"/>
      <c r="Q230" s="145"/>
      <c r="R230" s="42"/>
      <c r="T230" s="149" t="s">
        <v>1</v>
      </c>
      <c r="U230" s="150" t="s">
        <v>28</v>
      </c>
      <c r="V230" s="38"/>
      <c r="W230" s="151">
        <f>V230*K230</f>
        <v>0</v>
      </c>
      <c r="X230" s="151">
        <v>0.0092</v>
      </c>
      <c r="Y230" s="151">
        <f>X230*K230</f>
        <v>0.0092</v>
      </c>
      <c r="Z230" s="151">
        <v>0</v>
      </c>
      <c r="AA230" s="152">
        <f>Z230*K230</f>
        <v>0</v>
      </c>
      <c r="AR230" s="24" t="s">
        <v>140</v>
      </c>
      <c r="AT230" s="24" t="s">
        <v>105</v>
      </c>
      <c r="AU230" s="24" t="s">
        <v>83</v>
      </c>
      <c r="AY230" s="24" t="s">
        <v>104</v>
      </c>
      <c r="BE230" s="104">
        <f>IF(U230="základní",N230,0)</f>
        <v>0</v>
      </c>
      <c r="BF230" s="104">
        <f>IF(U230="snížená",N230,0)</f>
        <v>0</v>
      </c>
      <c r="BG230" s="104">
        <f>IF(U230="zákl. přenesená",N230,0)</f>
        <v>0</v>
      </c>
      <c r="BH230" s="104">
        <f>IF(U230="sníž. přenesená",N230,0)</f>
        <v>0</v>
      </c>
      <c r="BI230" s="104">
        <f>IF(U230="nulová",N230,0)</f>
        <v>0</v>
      </c>
      <c r="BJ230" s="24" t="s">
        <v>83</v>
      </c>
      <c r="BK230" s="104">
        <f>ROUND(L230*K230,2)</f>
        <v>0</v>
      </c>
      <c r="BL230" s="24" t="s">
        <v>140</v>
      </c>
      <c r="BM230" s="24" t="s">
        <v>579</v>
      </c>
    </row>
    <row r="231" spans="2:65" s="36" customFormat="1" ht="22.5" customHeight="1">
      <c r="B231" s="37"/>
      <c r="C231" s="142" t="s">
        <v>350</v>
      </c>
      <c r="D231" s="142" t="s">
        <v>105</v>
      </c>
      <c r="E231" s="143" t="s">
        <v>351</v>
      </c>
      <c r="F231" s="144" t="s">
        <v>352</v>
      </c>
      <c r="G231" s="145"/>
      <c r="H231" s="145"/>
      <c r="I231" s="145"/>
      <c r="J231" s="146" t="s">
        <v>253</v>
      </c>
      <c r="K231" s="147">
        <v>1</v>
      </c>
      <c r="L231" s="13">
        <v>0</v>
      </c>
      <c r="M231" s="12"/>
      <c r="N231" s="148">
        <f>ROUND(L231*K231,2)</f>
        <v>0</v>
      </c>
      <c r="O231" s="145"/>
      <c r="P231" s="145"/>
      <c r="Q231" s="145"/>
      <c r="R231" s="42"/>
      <c r="T231" s="149" t="s">
        <v>1</v>
      </c>
      <c r="U231" s="150" t="s">
        <v>28</v>
      </c>
      <c r="V231" s="38"/>
      <c r="W231" s="151">
        <f>V231*K231</f>
        <v>0</v>
      </c>
      <c r="X231" s="151">
        <v>0.00015</v>
      </c>
      <c r="Y231" s="151">
        <f>X231*K231</f>
        <v>0.00015</v>
      </c>
      <c r="Z231" s="151">
        <v>0</v>
      </c>
      <c r="AA231" s="152">
        <f>Z231*K231</f>
        <v>0</v>
      </c>
      <c r="AR231" s="24" t="s">
        <v>140</v>
      </c>
      <c r="AT231" s="24" t="s">
        <v>105</v>
      </c>
      <c r="AU231" s="24" t="s">
        <v>83</v>
      </c>
      <c r="AY231" s="24" t="s">
        <v>104</v>
      </c>
      <c r="BE231" s="104">
        <f>IF(U231="základní",N231,0)</f>
        <v>0</v>
      </c>
      <c r="BF231" s="104">
        <f>IF(U231="snížená",N231,0)</f>
        <v>0</v>
      </c>
      <c r="BG231" s="104">
        <f>IF(U231="zákl. přenesená",N231,0)</f>
        <v>0</v>
      </c>
      <c r="BH231" s="104">
        <f>IF(U231="sníž. přenesená",N231,0)</f>
        <v>0</v>
      </c>
      <c r="BI231" s="104">
        <f>IF(U231="nulová",N231,0)</f>
        <v>0</v>
      </c>
      <c r="BJ231" s="24" t="s">
        <v>83</v>
      </c>
      <c r="BK231" s="104">
        <f>ROUND(L231*K231,2)</f>
        <v>0</v>
      </c>
      <c r="BL231" s="24" t="s">
        <v>140</v>
      </c>
      <c r="BM231" s="24" t="s">
        <v>580</v>
      </c>
    </row>
    <row r="232" spans="2:65" s="36" customFormat="1" ht="31.5" customHeight="1">
      <c r="B232" s="37"/>
      <c r="C232" s="142" t="s">
        <v>353</v>
      </c>
      <c r="D232" s="142" t="s">
        <v>105</v>
      </c>
      <c r="E232" s="143" t="s">
        <v>354</v>
      </c>
      <c r="F232" s="144" t="s">
        <v>355</v>
      </c>
      <c r="G232" s="145"/>
      <c r="H232" s="145"/>
      <c r="I232" s="145"/>
      <c r="J232" s="146" t="s">
        <v>129</v>
      </c>
      <c r="K232" s="147">
        <v>0.009</v>
      </c>
      <c r="L232" s="13">
        <v>0</v>
      </c>
      <c r="M232" s="12"/>
      <c r="N232" s="148">
        <f>ROUND(L232*K232,2)</f>
        <v>0</v>
      </c>
      <c r="O232" s="145"/>
      <c r="P232" s="145"/>
      <c r="Q232" s="145"/>
      <c r="R232" s="42"/>
      <c r="T232" s="149" t="s">
        <v>1</v>
      </c>
      <c r="U232" s="150" t="s">
        <v>28</v>
      </c>
      <c r="V232" s="38"/>
      <c r="W232" s="151">
        <f>V232*K232</f>
        <v>0</v>
      </c>
      <c r="X232" s="151">
        <v>0</v>
      </c>
      <c r="Y232" s="151">
        <f>X232*K232</f>
        <v>0</v>
      </c>
      <c r="Z232" s="151">
        <v>0</v>
      </c>
      <c r="AA232" s="152">
        <f>Z232*K232</f>
        <v>0</v>
      </c>
      <c r="AR232" s="24" t="s">
        <v>140</v>
      </c>
      <c r="AT232" s="24" t="s">
        <v>105</v>
      </c>
      <c r="AU232" s="24" t="s">
        <v>83</v>
      </c>
      <c r="AY232" s="24" t="s">
        <v>104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24" t="s">
        <v>83</v>
      </c>
      <c r="BK232" s="104">
        <f>ROUND(L232*K232,2)</f>
        <v>0</v>
      </c>
      <c r="BL232" s="24" t="s">
        <v>140</v>
      </c>
      <c r="BM232" s="24" t="s">
        <v>581</v>
      </c>
    </row>
    <row r="233" spans="2:63" s="132" customFormat="1" ht="29.25" customHeight="1">
      <c r="B233" s="128"/>
      <c r="C233" s="129"/>
      <c r="D233" s="139" t="s">
        <v>69</v>
      </c>
      <c r="E233" s="139"/>
      <c r="F233" s="139"/>
      <c r="G233" s="139"/>
      <c r="H233" s="139"/>
      <c r="I233" s="139"/>
      <c r="J233" s="139"/>
      <c r="K233" s="139"/>
      <c r="L233" s="173"/>
      <c r="M233" s="173"/>
      <c r="N233" s="153">
        <f>BK233</f>
        <v>0</v>
      </c>
      <c r="O233" s="154"/>
      <c r="P233" s="154"/>
      <c r="Q233" s="154"/>
      <c r="R233" s="131"/>
      <c r="T233" s="133"/>
      <c r="U233" s="129"/>
      <c r="V233" s="129"/>
      <c r="W233" s="134">
        <f>SUM(W234:W241)</f>
        <v>0</v>
      </c>
      <c r="X233" s="129"/>
      <c r="Y233" s="134">
        <f>SUM(Y234:Y241)</f>
        <v>0.25382000000000005</v>
      </c>
      <c r="Z233" s="129"/>
      <c r="AA233" s="135">
        <f>SUM(AA234:AA241)</f>
        <v>0.22625</v>
      </c>
      <c r="AR233" s="136" t="s">
        <v>83</v>
      </c>
      <c r="AT233" s="137" t="s">
        <v>42</v>
      </c>
      <c r="AU233" s="137" t="s">
        <v>11</v>
      </c>
      <c r="AY233" s="136" t="s">
        <v>104</v>
      </c>
      <c r="BK233" s="138">
        <f>SUM(BK234:BK241)</f>
        <v>0</v>
      </c>
    </row>
    <row r="234" spans="2:65" s="36" customFormat="1" ht="31.5" customHeight="1">
      <c r="B234" s="37"/>
      <c r="C234" s="142" t="s">
        <v>356</v>
      </c>
      <c r="D234" s="142" t="s">
        <v>105</v>
      </c>
      <c r="E234" s="143" t="s">
        <v>357</v>
      </c>
      <c r="F234" s="144" t="s">
        <v>358</v>
      </c>
      <c r="G234" s="145"/>
      <c r="H234" s="145"/>
      <c r="I234" s="145"/>
      <c r="J234" s="146" t="s">
        <v>108</v>
      </c>
      <c r="K234" s="147">
        <v>1</v>
      </c>
      <c r="L234" s="13">
        <v>0</v>
      </c>
      <c r="M234" s="12"/>
      <c r="N234" s="148">
        <f aca="true" t="shared" si="45" ref="N234:N241">ROUND(L234*K234,2)</f>
        <v>0</v>
      </c>
      <c r="O234" s="145"/>
      <c r="P234" s="145"/>
      <c r="Q234" s="145"/>
      <c r="R234" s="42"/>
      <c r="T234" s="149" t="s">
        <v>1</v>
      </c>
      <c r="U234" s="150" t="s">
        <v>28</v>
      </c>
      <c r="V234" s="38"/>
      <c r="W234" s="151">
        <f aca="true" t="shared" si="46" ref="W234:W241">V234*K234</f>
        <v>0</v>
      </c>
      <c r="X234" s="151">
        <v>0.00017</v>
      </c>
      <c r="Y234" s="151">
        <f aca="true" t="shared" si="47" ref="Y234:Y241">X234*K234</f>
        <v>0.00017</v>
      </c>
      <c r="Z234" s="151">
        <v>0.22625</v>
      </c>
      <c r="AA234" s="152">
        <f aca="true" t="shared" si="48" ref="AA234:AA241">Z234*K234</f>
        <v>0.22625</v>
      </c>
      <c r="AR234" s="24" t="s">
        <v>140</v>
      </c>
      <c r="AT234" s="24" t="s">
        <v>105</v>
      </c>
      <c r="AU234" s="24" t="s">
        <v>83</v>
      </c>
      <c r="AY234" s="24" t="s">
        <v>104</v>
      </c>
      <c r="BE234" s="104">
        <f aca="true" t="shared" si="49" ref="BE234:BE241">IF(U234="základní",N234,0)</f>
        <v>0</v>
      </c>
      <c r="BF234" s="104">
        <f aca="true" t="shared" si="50" ref="BF234:BF241">IF(U234="snížená",N234,0)</f>
        <v>0</v>
      </c>
      <c r="BG234" s="104">
        <f aca="true" t="shared" si="51" ref="BG234:BG241">IF(U234="zákl. přenesená",N234,0)</f>
        <v>0</v>
      </c>
      <c r="BH234" s="104">
        <f aca="true" t="shared" si="52" ref="BH234:BH241">IF(U234="sníž. přenesená",N234,0)</f>
        <v>0</v>
      </c>
      <c r="BI234" s="104">
        <f aca="true" t="shared" si="53" ref="BI234:BI241">IF(U234="nulová",N234,0)</f>
        <v>0</v>
      </c>
      <c r="BJ234" s="24" t="s">
        <v>83</v>
      </c>
      <c r="BK234" s="104">
        <f aca="true" t="shared" si="54" ref="BK234:BK241">ROUND(L234*K234,2)</f>
        <v>0</v>
      </c>
      <c r="BL234" s="24" t="s">
        <v>140</v>
      </c>
      <c r="BM234" s="24" t="s">
        <v>582</v>
      </c>
    </row>
    <row r="235" spans="2:65" s="36" customFormat="1" ht="31.5" customHeight="1">
      <c r="B235" s="37"/>
      <c r="C235" s="142" t="s">
        <v>359</v>
      </c>
      <c r="D235" s="142" t="s">
        <v>105</v>
      </c>
      <c r="E235" s="143" t="s">
        <v>360</v>
      </c>
      <c r="F235" s="144" t="s">
        <v>361</v>
      </c>
      <c r="G235" s="145"/>
      <c r="H235" s="145"/>
      <c r="I235" s="145"/>
      <c r="J235" s="146" t="s">
        <v>253</v>
      </c>
      <c r="K235" s="147">
        <v>3</v>
      </c>
      <c r="L235" s="13">
        <v>0</v>
      </c>
      <c r="M235" s="12"/>
      <c r="N235" s="148">
        <f t="shared" si="45"/>
        <v>0</v>
      </c>
      <c r="O235" s="145"/>
      <c r="P235" s="145"/>
      <c r="Q235" s="145"/>
      <c r="R235" s="42"/>
      <c r="T235" s="149" t="s">
        <v>1</v>
      </c>
      <c r="U235" s="150" t="s">
        <v>28</v>
      </c>
      <c r="V235" s="38"/>
      <c r="W235" s="151">
        <f t="shared" si="46"/>
        <v>0</v>
      </c>
      <c r="X235" s="151">
        <v>0.00255</v>
      </c>
      <c r="Y235" s="151">
        <f t="shared" si="47"/>
        <v>0.0076500000000000005</v>
      </c>
      <c r="Z235" s="151">
        <v>0</v>
      </c>
      <c r="AA235" s="152">
        <f t="shared" si="48"/>
        <v>0</v>
      </c>
      <c r="AR235" s="24" t="s">
        <v>140</v>
      </c>
      <c r="AT235" s="24" t="s">
        <v>105</v>
      </c>
      <c r="AU235" s="24" t="s">
        <v>83</v>
      </c>
      <c r="AY235" s="24" t="s">
        <v>104</v>
      </c>
      <c r="BE235" s="104">
        <f t="shared" si="49"/>
        <v>0</v>
      </c>
      <c r="BF235" s="104">
        <f t="shared" si="50"/>
        <v>0</v>
      </c>
      <c r="BG235" s="104">
        <f t="shared" si="51"/>
        <v>0</v>
      </c>
      <c r="BH235" s="104">
        <f t="shared" si="52"/>
        <v>0</v>
      </c>
      <c r="BI235" s="104">
        <f t="shared" si="53"/>
        <v>0</v>
      </c>
      <c r="BJ235" s="24" t="s">
        <v>83</v>
      </c>
      <c r="BK235" s="104">
        <f t="shared" si="54"/>
        <v>0</v>
      </c>
      <c r="BL235" s="24" t="s">
        <v>140</v>
      </c>
      <c r="BM235" s="24" t="s">
        <v>583</v>
      </c>
    </row>
    <row r="236" spans="2:65" s="36" customFormat="1" ht="31.5" customHeight="1">
      <c r="B236" s="37"/>
      <c r="C236" s="155" t="s">
        <v>362</v>
      </c>
      <c r="D236" s="155" t="s">
        <v>115</v>
      </c>
      <c r="E236" s="156" t="s">
        <v>363</v>
      </c>
      <c r="F236" s="157" t="s">
        <v>364</v>
      </c>
      <c r="G236" s="158"/>
      <c r="H236" s="158"/>
      <c r="I236" s="158"/>
      <c r="J236" s="159" t="s">
        <v>108</v>
      </c>
      <c r="K236" s="160">
        <v>1</v>
      </c>
      <c r="L236" s="15">
        <v>0</v>
      </c>
      <c r="M236" s="14"/>
      <c r="N236" s="161">
        <f t="shared" si="45"/>
        <v>0</v>
      </c>
      <c r="O236" s="145"/>
      <c r="P236" s="145"/>
      <c r="Q236" s="145"/>
      <c r="R236" s="42"/>
      <c r="T236" s="149" t="s">
        <v>1</v>
      </c>
      <c r="U236" s="150" t="s">
        <v>28</v>
      </c>
      <c r="V236" s="38"/>
      <c r="W236" s="151">
        <f t="shared" si="46"/>
        <v>0</v>
      </c>
      <c r="X236" s="151">
        <v>0.082</v>
      </c>
      <c r="Y236" s="151">
        <f t="shared" si="47"/>
        <v>0.082</v>
      </c>
      <c r="Z236" s="151">
        <v>0</v>
      </c>
      <c r="AA236" s="152">
        <f t="shared" si="48"/>
        <v>0</v>
      </c>
      <c r="AR236" s="24" t="s">
        <v>144</v>
      </c>
      <c r="AT236" s="24" t="s">
        <v>115</v>
      </c>
      <c r="AU236" s="24" t="s">
        <v>83</v>
      </c>
      <c r="AY236" s="24" t="s">
        <v>104</v>
      </c>
      <c r="BE236" s="104">
        <f t="shared" si="49"/>
        <v>0</v>
      </c>
      <c r="BF236" s="104">
        <f t="shared" si="50"/>
        <v>0</v>
      </c>
      <c r="BG236" s="104">
        <f t="shared" si="51"/>
        <v>0</v>
      </c>
      <c r="BH236" s="104">
        <f t="shared" si="52"/>
        <v>0</v>
      </c>
      <c r="BI236" s="104">
        <f t="shared" si="53"/>
        <v>0</v>
      </c>
      <c r="BJ236" s="24" t="s">
        <v>83</v>
      </c>
      <c r="BK236" s="104">
        <f t="shared" si="54"/>
        <v>0</v>
      </c>
      <c r="BL236" s="24" t="s">
        <v>140</v>
      </c>
      <c r="BM236" s="24" t="s">
        <v>584</v>
      </c>
    </row>
    <row r="237" spans="2:65" s="36" customFormat="1" ht="22.5" customHeight="1">
      <c r="B237" s="37"/>
      <c r="C237" s="155" t="s">
        <v>365</v>
      </c>
      <c r="D237" s="155" t="s">
        <v>115</v>
      </c>
      <c r="E237" s="156" t="s">
        <v>366</v>
      </c>
      <c r="F237" s="157" t="s">
        <v>367</v>
      </c>
      <c r="G237" s="158"/>
      <c r="H237" s="158"/>
      <c r="I237" s="158"/>
      <c r="J237" s="159" t="s">
        <v>108</v>
      </c>
      <c r="K237" s="160">
        <v>1</v>
      </c>
      <c r="L237" s="15">
        <v>0</v>
      </c>
      <c r="M237" s="14"/>
      <c r="N237" s="161">
        <f t="shared" si="45"/>
        <v>0</v>
      </c>
      <c r="O237" s="145"/>
      <c r="P237" s="145"/>
      <c r="Q237" s="145"/>
      <c r="R237" s="42"/>
      <c r="T237" s="149" t="s">
        <v>1</v>
      </c>
      <c r="U237" s="150" t="s">
        <v>28</v>
      </c>
      <c r="V237" s="38"/>
      <c r="W237" s="151">
        <f t="shared" si="46"/>
        <v>0</v>
      </c>
      <c r="X237" s="151">
        <v>0.082</v>
      </c>
      <c r="Y237" s="151">
        <f t="shared" si="47"/>
        <v>0.082</v>
      </c>
      <c r="Z237" s="151">
        <v>0</v>
      </c>
      <c r="AA237" s="152">
        <f t="shared" si="48"/>
        <v>0</v>
      </c>
      <c r="AR237" s="24" t="s">
        <v>144</v>
      </c>
      <c r="AT237" s="24" t="s">
        <v>115</v>
      </c>
      <c r="AU237" s="24" t="s">
        <v>83</v>
      </c>
      <c r="AY237" s="24" t="s">
        <v>104</v>
      </c>
      <c r="BE237" s="104">
        <f t="shared" si="49"/>
        <v>0</v>
      </c>
      <c r="BF237" s="104">
        <f t="shared" si="50"/>
        <v>0</v>
      </c>
      <c r="BG237" s="104">
        <f t="shared" si="51"/>
        <v>0</v>
      </c>
      <c r="BH237" s="104">
        <f t="shared" si="52"/>
        <v>0</v>
      </c>
      <c r="BI237" s="104">
        <f t="shared" si="53"/>
        <v>0</v>
      </c>
      <c r="BJ237" s="24" t="s">
        <v>83</v>
      </c>
      <c r="BK237" s="104">
        <f t="shared" si="54"/>
        <v>0</v>
      </c>
      <c r="BL237" s="24" t="s">
        <v>140</v>
      </c>
      <c r="BM237" s="24" t="s">
        <v>585</v>
      </c>
    </row>
    <row r="238" spans="2:65" s="36" customFormat="1" ht="22.5" customHeight="1">
      <c r="B238" s="37"/>
      <c r="C238" s="155" t="s">
        <v>368</v>
      </c>
      <c r="D238" s="155" t="s">
        <v>115</v>
      </c>
      <c r="E238" s="156" t="s">
        <v>369</v>
      </c>
      <c r="F238" s="157" t="s">
        <v>370</v>
      </c>
      <c r="G238" s="158"/>
      <c r="H238" s="158"/>
      <c r="I238" s="158"/>
      <c r="J238" s="159" t="s">
        <v>108</v>
      </c>
      <c r="K238" s="160">
        <v>1</v>
      </c>
      <c r="L238" s="15">
        <v>0</v>
      </c>
      <c r="M238" s="14"/>
      <c r="N238" s="161">
        <f t="shared" si="45"/>
        <v>0</v>
      </c>
      <c r="O238" s="145"/>
      <c r="P238" s="145"/>
      <c r="Q238" s="145"/>
      <c r="R238" s="42"/>
      <c r="T238" s="149" t="s">
        <v>1</v>
      </c>
      <c r="U238" s="150" t="s">
        <v>28</v>
      </c>
      <c r="V238" s="38"/>
      <c r="W238" s="151">
        <f t="shared" si="46"/>
        <v>0</v>
      </c>
      <c r="X238" s="151">
        <v>0.082</v>
      </c>
      <c r="Y238" s="151">
        <f t="shared" si="47"/>
        <v>0.082</v>
      </c>
      <c r="Z238" s="151">
        <v>0</v>
      </c>
      <c r="AA238" s="152">
        <f t="shared" si="48"/>
        <v>0</v>
      </c>
      <c r="AR238" s="24" t="s">
        <v>144</v>
      </c>
      <c r="AT238" s="24" t="s">
        <v>115</v>
      </c>
      <c r="AU238" s="24" t="s">
        <v>83</v>
      </c>
      <c r="AY238" s="24" t="s">
        <v>104</v>
      </c>
      <c r="BE238" s="104">
        <f t="shared" si="49"/>
        <v>0</v>
      </c>
      <c r="BF238" s="104">
        <f t="shared" si="50"/>
        <v>0</v>
      </c>
      <c r="BG238" s="104">
        <f t="shared" si="51"/>
        <v>0</v>
      </c>
      <c r="BH238" s="104">
        <f t="shared" si="52"/>
        <v>0</v>
      </c>
      <c r="BI238" s="104">
        <f t="shared" si="53"/>
        <v>0</v>
      </c>
      <c r="BJ238" s="24" t="s">
        <v>83</v>
      </c>
      <c r="BK238" s="104">
        <f t="shared" si="54"/>
        <v>0</v>
      </c>
      <c r="BL238" s="24" t="s">
        <v>140</v>
      </c>
      <c r="BM238" s="24" t="s">
        <v>586</v>
      </c>
    </row>
    <row r="239" spans="2:65" s="36" customFormat="1" ht="31.5" customHeight="1">
      <c r="B239" s="37"/>
      <c r="C239" s="142" t="s">
        <v>371</v>
      </c>
      <c r="D239" s="142" t="s">
        <v>105</v>
      </c>
      <c r="E239" s="143" t="s">
        <v>372</v>
      </c>
      <c r="F239" s="144" t="s">
        <v>373</v>
      </c>
      <c r="G239" s="145"/>
      <c r="H239" s="145"/>
      <c r="I239" s="145"/>
      <c r="J239" s="146" t="s">
        <v>108</v>
      </c>
      <c r="K239" s="147">
        <v>1</v>
      </c>
      <c r="L239" s="13">
        <v>0</v>
      </c>
      <c r="M239" s="12"/>
      <c r="N239" s="148">
        <f t="shared" si="45"/>
        <v>0</v>
      </c>
      <c r="O239" s="145"/>
      <c r="P239" s="145"/>
      <c r="Q239" s="145"/>
      <c r="R239" s="42"/>
      <c r="T239" s="149" t="s">
        <v>1</v>
      </c>
      <c r="U239" s="150" t="s">
        <v>28</v>
      </c>
      <c r="V239" s="38"/>
      <c r="W239" s="151">
        <f t="shared" si="46"/>
        <v>0</v>
      </c>
      <c r="X239" s="151">
        <v>0</v>
      </c>
      <c r="Y239" s="151">
        <f t="shared" si="47"/>
        <v>0</v>
      </c>
      <c r="Z239" s="151">
        <v>0</v>
      </c>
      <c r="AA239" s="152">
        <f t="shared" si="48"/>
        <v>0</v>
      </c>
      <c r="AR239" s="24" t="s">
        <v>140</v>
      </c>
      <c r="AT239" s="24" t="s">
        <v>105</v>
      </c>
      <c r="AU239" s="24" t="s">
        <v>83</v>
      </c>
      <c r="AY239" s="24" t="s">
        <v>104</v>
      </c>
      <c r="BE239" s="104">
        <f t="shared" si="49"/>
        <v>0</v>
      </c>
      <c r="BF239" s="104">
        <f t="shared" si="50"/>
        <v>0</v>
      </c>
      <c r="BG239" s="104">
        <f t="shared" si="51"/>
        <v>0</v>
      </c>
      <c r="BH239" s="104">
        <f t="shared" si="52"/>
        <v>0</v>
      </c>
      <c r="BI239" s="104">
        <f t="shared" si="53"/>
        <v>0</v>
      </c>
      <c r="BJ239" s="24" t="s">
        <v>83</v>
      </c>
      <c r="BK239" s="104">
        <f t="shared" si="54"/>
        <v>0</v>
      </c>
      <c r="BL239" s="24" t="s">
        <v>140</v>
      </c>
      <c r="BM239" s="24" t="s">
        <v>587</v>
      </c>
    </row>
    <row r="240" spans="2:65" s="36" customFormat="1" ht="31.5" customHeight="1">
      <c r="B240" s="37"/>
      <c r="C240" s="142" t="s">
        <v>374</v>
      </c>
      <c r="D240" s="142" t="s">
        <v>105</v>
      </c>
      <c r="E240" s="143" t="s">
        <v>375</v>
      </c>
      <c r="F240" s="144" t="s">
        <v>376</v>
      </c>
      <c r="G240" s="145"/>
      <c r="H240" s="145"/>
      <c r="I240" s="145"/>
      <c r="J240" s="146" t="s">
        <v>129</v>
      </c>
      <c r="K240" s="147">
        <v>0.226</v>
      </c>
      <c r="L240" s="13">
        <v>0</v>
      </c>
      <c r="M240" s="12"/>
      <c r="N240" s="148">
        <f t="shared" si="45"/>
        <v>0</v>
      </c>
      <c r="O240" s="145"/>
      <c r="P240" s="145"/>
      <c r="Q240" s="145"/>
      <c r="R240" s="42"/>
      <c r="T240" s="149" t="s">
        <v>1</v>
      </c>
      <c r="U240" s="150" t="s">
        <v>28</v>
      </c>
      <c r="V240" s="38"/>
      <c r="W240" s="151">
        <f t="shared" si="46"/>
        <v>0</v>
      </c>
      <c r="X240" s="151">
        <v>0</v>
      </c>
      <c r="Y240" s="151">
        <f t="shared" si="47"/>
        <v>0</v>
      </c>
      <c r="Z240" s="151">
        <v>0</v>
      </c>
      <c r="AA240" s="152">
        <f t="shared" si="48"/>
        <v>0</v>
      </c>
      <c r="AR240" s="24" t="s">
        <v>140</v>
      </c>
      <c r="AT240" s="24" t="s">
        <v>105</v>
      </c>
      <c r="AU240" s="24" t="s">
        <v>83</v>
      </c>
      <c r="AY240" s="24" t="s">
        <v>104</v>
      </c>
      <c r="BE240" s="104">
        <f t="shared" si="49"/>
        <v>0</v>
      </c>
      <c r="BF240" s="104">
        <f t="shared" si="50"/>
        <v>0</v>
      </c>
      <c r="BG240" s="104">
        <f t="shared" si="51"/>
        <v>0</v>
      </c>
      <c r="BH240" s="104">
        <f t="shared" si="52"/>
        <v>0</v>
      </c>
      <c r="BI240" s="104">
        <f t="shared" si="53"/>
        <v>0</v>
      </c>
      <c r="BJ240" s="24" t="s">
        <v>83</v>
      </c>
      <c r="BK240" s="104">
        <f t="shared" si="54"/>
        <v>0</v>
      </c>
      <c r="BL240" s="24" t="s">
        <v>140</v>
      </c>
      <c r="BM240" s="24" t="s">
        <v>588</v>
      </c>
    </row>
    <row r="241" spans="2:65" s="36" customFormat="1" ht="22.5" customHeight="1">
      <c r="B241" s="37"/>
      <c r="C241" s="142" t="s">
        <v>377</v>
      </c>
      <c r="D241" s="142" t="s">
        <v>105</v>
      </c>
      <c r="E241" s="143" t="s">
        <v>378</v>
      </c>
      <c r="F241" s="144" t="s">
        <v>379</v>
      </c>
      <c r="G241" s="145"/>
      <c r="H241" s="145"/>
      <c r="I241" s="145"/>
      <c r="J241" s="146" t="s">
        <v>129</v>
      </c>
      <c r="K241" s="147">
        <v>0.254</v>
      </c>
      <c r="L241" s="13">
        <v>0</v>
      </c>
      <c r="M241" s="12"/>
      <c r="N241" s="148">
        <f t="shared" si="45"/>
        <v>0</v>
      </c>
      <c r="O241" s="145"/>
      <c r="P241" s="145"/>
      <c r="Q241" s="145"/>
      <c r="R241" s="42"/>
      <c r="T241" s="149" t="s">
        <v>1</v>
      </c>
      <c r="U241" s="150" t="s">
        <v>28</v>
      </c>
      <c r="V241" s="38"/>
      <c r="W241" s="151">
        <f t="shared" si="46"/>
        <v>0</v>
      </c>
      <c r="X241" s="151">
        <v>0</v>
      </c>
      <c r="Y241" s="151">
        <f t="shared" si="47"/>
        <v>0</v>
      </c>
      <c r="Z241" s="151">
        <v>0</v>
      </c>
      <c r="AA241" s="152">
        <f t="shared" si="48"/>
        <v>0</v>
      </c>
      <c r="AR241" s="24" t="s">
        <v>140</v>
      </c>
      <c r="AT241" s="24" t="s">
        <v>105</v>
      </c>
      <c r="AU241" s="24" t="s">
        <v>83</v>
      </c>
      <c r="AY241" s="24" t="s">
        <v>104</v>
      </c>
      <c r="BE241" s="104">
        <f t="shared" si="49"/>
        <v>0</v>
      </c>
      <c r="BF241" s="104">
        <f t="shared" si="50"/>
        <v>0</v>
      </c>
      <c r="BG241" s="104">
        <f t="shared" si="51"/>
        <v>0</v>
      </c>
      <c r="BH241" s="104">
        <f t="shared" si="52"/>
        <v>0</v>
      </c>
      <c r="BI241" s="104">
        <f t="shared" si="53"/>
        <v>0</v>
      </c>
      <c r="BJ241" s="24" t="s">
        <v>83</v>
      </c>
      <c r="BK241" s="104">
        <f t="shared" si="54"/>
        <v>0</v>
      </c>
      <c r="BL241" s="24" t="s">
        <v>140</v>
      </c>
      <c r="BM241" s="24" t="s">
        <v>589</v>
      </c>
    </row>
    <row r="242" spans="2:63" s="132" customFormat="1" ht="29.25" customHeight="1">
      <c r="B242" s="128"/>
      <c r="C242" s="129"/>
      <c r="D242" s="139" t="s">
        <v>70</v>
      </c>
      <c r="E242" s="139"/>
      <c r="F242" s="139"/>
      <c r="G242" s="139"/>
      <c r="H242" s="139"/>
      <c r="I242" s="139"/>
      <c r="J242" s="139"/>
      <c r="K242" s="139"/>
      <c r="L242" s="173"/>
      <c r="M242" s="173"/>
      <c r="N242" s="153">
        <f>BK242</f>
        <v>0</v>
      </c>
      <c r="O242" s="154"/>
      <c r="P242" s="154"/>
      <c r="Q242" s="154"/>
      <c r="R242" s="131"/>
      <c r="T242" s="133"/>
      <c r="U242" s="129"/>
      <c r="V242" s="129"/>
      <c r="W242" s="134">
        <f>SUM(W243:W249)</f>
        <v>0</v>
      </c>
      <c r="X242" s="129"/>
      <c r="Y242" s="134">
        <f>SUM(Y243:Y249)</f>
        <v>0.00564</v>
      </c>
      <c r="Z242" s="129"/>
      <c r="AA242" s="135">
        <f>SUM(AA243:AA249)</f>
        <v>0.0128</v>
      </c>
      <c r="AR242" s="136" t="s">
        <v>83</v>
      </c>
      <c r="AT242" s="137" t="s">
        <v>42</v>
      </c>
      <c r="AU242" s="137" t="s">
        <v>11</v>
      </c>
      <c r="AY242" s="136" t="s">
        <v>104</v>
      </c>
      <c r="BK242" s="138">
        <f>SUM(BK243:BK249)</f>
        <v>0</v>
      </c>
    </row>
    <row r="243" spans="2:65" s="36" customFormat="1" ht="22.5" customHeight="1">
      <c r="B243" s="37"/>
      <c r="C243" s="142" t="s">
        <v>380</v>
      </c>
      <c r="D243" s="142" t="s">
        <v>105</v>
      </c>
      <c r="E243" s="143" t="s">
        <v>381</v>
      </c>
      <c r="F243" s="144" t="s">
        <v>382</v>
      </c>
      <c r="G243" s="145"/>
      <c r="H243" s="145"/>
      <c r="I243" s="145"/>
      <c r="J243" s="146" t="s">
        <v>125</v>
      </c>
      <c r="K243" s="147">
        <v>4</v>
      </c>
      <c r="L243" s="13">
        <v>0</v>
      </c>
      <c r="M243" s="12"/>
      <c r="N243" s="148">
        <f aca="true" t="shared" si="55" ref="N243:N249">ROUND(L243*K243,2)</f>
        <v>0</v>
      </c>
      <c r="O243" s="145"/>
      <c r="P243" s="145"/>
      <c r="Q243" s="145"/>
      <c r="R243" s="42"/>
      <c r="T243" s="149" t="s">
        <v>1</v>
      </c>
      <c r="U243" s="150" t="s">
        <v>28</v>
      </c>
      <c r="V243" s="38"/>
      <c r="W243" s="151">
        <f aca="true" t="shared" si="56" ref="W243:W249">V243*K243</f>
        <v>0</v>
      </c>
      <c r="X243" s="151">
        <v>2E-05</v>
      </c>
      <c r="Y243" s="151">
        <f aca="true" t="shared" si="57" ref="Y243:Y249">X243*K243</f>
        <v>8E-05</v>
      </c>
      <c r="Z243" s="151">
        <v>0.0032</v>
      </c>
      <c r="AA243" s="152">
        <f aca="true" t="shared" si="58" ref="AA243:AA249">Z243*K243</f>
        <v>0.0128</v>
      </c>
      <c r="AR243" s="24" t="s">
        <v>140</v>
      </c>
      <c r="AT243" s="24" t="s">
        <v>105</v>
      </c>
      <c r="AU243" s="24" t="s">
        <v>83</v>
      </c>
      <c r="AY243" s="24" t="s">
        <v>104</v>
      </c>
      <c r="BE243" s="104">
        <f aca="true" t="shared" si="59" ref="BE243:BE249">IF(U243="základní",N243,0)</f>
        <v>0</v>
      </c>
      <c r="BF243" s="104">
        <f aca="true" t="shared" si="60" ref="BF243:BF249">IF(U243="snížená",N243,0)</f>
        <v>0</v>
      </c>
      <c r="BG243" s="104">
        <f aca="true" t="shared" si="61" ref="BG243:BG249">IF(U243="zákl. přenesená",N243,0)</f>
        <v>0</v>
      </c>
      <c r="BH243" s="104">
        <f aca="true" t="shared" si="62" ref="BH243:BH249">IF(U243="sníž. přenesená",N243,0)</f>
        <v>0</v>
      </c>
      <c r="BI243" s="104">
        <f aca="true" t="shared" si="63" ref="BI243:BI249">IF(U243="nulová",N243,0)</f>
        <v>0</v>
      </c>
      <c r="BJ243" s="24" t="s">
        <v>83</v>
      </c>
      <c r="BK243" s="104">
        <f aca="true" t="shared" si="64" ref="BK243:BK249">ROUND(L243*K243,2)</f>
        <v>0</v>
      </c>
      <c r="BL243" s="24" t="s">
        <v>140</v>
      </c>
      <c r="BM243" s="24" t="s">
        <v>590</v>
      </c>
    </row>
    <row r="244" spans="2:65" s="36" customFormat="1" ht="31.5" customHeight="1">
      <c r="B244" s="37"/>
      <c r="C244" s="142" t="s">
        <v>383</v>
      </c>
      <c r="D244" s="142" t="s">
        <v>105</v>
      </c>
      <c r="E244" s="143" t="s">
        <v>384</v>
      </c>
      <c r="F244" s="144" t="s">
        <v>385</v>
      </c>
      <c r="G244" s="145"/>
      <c r="H244" s="145"/>
      <c r="I244" s="145"/>
      <c r="J244" s="146" t="s">
        <v>125</v>
      </c>
      <c r="K244" s="147">
        <v>2</v>
      </c>
      <c r="L244" s="13">
        <v>0</v>
      </c>
      <c r="M244" s="12"/>
      <c r="N244" s="148">
        <f t="shared" si="55"/>
        <v>0</v>
      </c>
      <c r="O244" s="145"/>
      <c r="P244" s="145"/>
      <c r="Q244" s="145"/>
      <c r="R244" s="42"/>
      <c r="T244" s="149" t="s">
        <v>1</v>
      </c>
      <c r="U244" s="150" t="s">
        <v>28</v>
      </c>
      <c r="V244" s="38"/>
      <c r="W244" s="151">
        <f t="shared" si="56"/>
        <v>0</v>
      </c>
      <c r="X244" s="151">
        <v>0.00188</v>
      </c>
      <c r="Y244" s="151">
        <f t="shared" si="57"/>
        <v>0.00376</v>
      </c>
      <c r="Z244" s="151">
        <v>0</v>
      </c>
      <c r="AA244" s="152">
        <f t="shared" si="58"/>
        <v>0</v>
      </c>
      <c r="AR244" s="24" t="s">
        <v>140</v>
      </c>
      <c r="AT244" s="24" t="s">
        <v>105</v>
      </c>
      <c r="AU244" s="24" t="s">
        <v>83</v>
      </c>
      <c r="AY244" s="24" t="s">
        <v>104</v>
      </c>
      <c r="BE244" s="104">
        <f t="shared" si="59"/>
        <v>0</v>
      </c>
      <c r="BF244" s="104">
        <f t="shared" si="60"/>
        <v>0</v>
      </c>
      <c r="BG244" s="104">
        <f t="shared" si="61"/>
        <v>0</v>
      </c>
      <c r="BH244" s="104">
        <f t="shared" si="62"/>
        <v>0</v>
      </c>
      <c r="BI244" s="104">
        <f t="shared" si="63"/>
        <v>0</v>
      </c>
      <c r="BJ244" s="24" t="s">
        <v>83</v>
      </c>
      <c r="BK244" s="104">
        <f t="shared" si="64"/>
        <v>0</v>
      </c>
      <c r="BL244" s="24" t="s">
        <v>140</v>
      </c>
      <c r="BM244" s="24" t="s">
        <v>591</v>
      </c>
    </row>
    <row r="245" spans="2:65" s="36" customFormat="1" ht="22.5" customHeight="1">
      <c r="B245" s="37"/>
      <c r="C245" s="142" t="s">
        <v>386</v>
      </c>
      <c r="D245" s="142" t="s">
        <v>105</v>
      </c>
      <c r="E245" s="143" t="s">
        <v>387</v>
      </c>
      <c r="F245" s="144" t="s">
        <v>388</v>
      </c>
      <c r="G245" s="145"/>
      <c r="H245" s="145"/>
      <c r="I245" s="145"/>
      <c r="J245" s="146" t="s">
        <v>125</v>
      </c>
      <c r="K245" s="147">
        <v>2</v>
      </c>
      <c r="L245" s="13">
        <v>0</v>
      </c>
      <c r="M245" s="12"/>
      <c r="N245" s="148">
        <f t="shared" si="55"/>
        <v>0</v>
      </c>
      <c r="O245" s="145"/>
      <c r="P245" s="145"/>
      <c r="Q245" s="145"/>
      <c r="R245" s="42"/>
      <c r="T245" s="149" t="s">
        <v>1</v>
      </c>
      <c r="U245" s="150" t="s">
        <v>28</v>
      </c>
      <c r="V245" s="38"/>
      <c r="W245" s="151">
        <f t="shared" si="56"/>
        <v>0</v>
      </c>
      <c r="X245" s="151">
        <v>0</v>
      </c>
      <c r="Y245" s="151">
        <f t="shared" si="57"/>
        <v>0</v>
      </c>
      <c r="Z245" s="151">
        <v>0</v>
      </c>
      <c r="AA245" s="152">
        <f t="shared" si="58"/>
        <v>0</v>
      </c>
      <c r="AR245" s="24" t="s">
        <v>140</v>
      </c>
      <c r="AT245" s="24" t="s">
        <v>105</v>
      </c>
      <c r="AU245" s="24" t="s">
        <v>83</v>
      </c>
      <c r="AY245" s="24" t="s">
        <v>104</v>
      </c>
      <c r="BE245" s="104">
        <f t="shared" si="59"/>
        <v>0</v>
      </c>
      <c r="BF245" s="104">
        <f t="shared" si="60"/>
        <v>0</v>
      </c>
      <c r="BG245" s="104">
        <f t="shared" si="61"/>
        <v>0</v>
      </c>
      <c r="BH245" s="104">
        <f t="shared" si="62"/>
        <v>0</v>
      </c>
      <c r="BI245" s="104">
        <f t="shared" si="63"/>
        <v>0</v>
      </c>
      <c r="BJ245" s="24" t="s">
        <v>83</v>
      </c>
      <c r="BK245" s="104">
        <f t="shared" si="64"/>
        <v>0</v>
      </c>
      <c r="BL245" s="24" t="s">
        <v>140</v>
      </c>
      <c r="BM245" s="24" t="s">
        <v>592</v>
      </c>
    </row>
    <row r="246" spans="2:65" s="36" customFormat="1" ht="31.5" customHeight="1">
      <c r="B246" s="37"/>
      <c r="C246" s="142" t="s">
        <v>389</v>
      </c>
      <c r="D246" s="142" t="s">
        <v>105</v>
      </c>
      <c r="E246" s="143" t="s">
        <v>390</v>
      </c>
      <c r="F246" s="144" t="s">
        <v>391</v>
      </c>
      <c r="G246" s="145"/>
      <c r="H246" s="145"/>
      <c r="I246" s="145"/>
      <c r="J246" s="146" t="s">
        <v>125</v>
      </c>
      <c r="K246" s="147">
        <v>4</v>
      </c>
      <c r="L246" s="13">
        <v>0</v>
      </c>
      <c r="M246" s="12"/>
      <c r="N246" s="148">
        <f t="shared" si="55"/>
        <v>0</v>
      </c>
      <c r="O246" s="145"/>
      <c r="P246" s="145"/>
      <c r="Q246" s="145"/>
      <c r="R246" s="42"/>
      <c r="T246" s="149" t="s">
        <v>1</v>
      </c>
      <c r="U246" s="150" t="s">
        <v>28</v>
      </c>
      <c r="V246" s="38"/>
      <c r="W246" s="151">
        <f t="shared" si="56"/>
        <v>0</v>
      </c>
      <c r="X246" s="151">
        <v>0.00045</v>
      </c>
      <c r="Y246" s="151">
        <f t="shared" si="57"/>
        <v>0.0018</v>
      </c>
      <c r="Z246" s="151">
        <v>0</v>
      </c>
      <c r="AA246" s="152">
        <f t="shared" si="58"/>
        <v>0</v>
      </c>
      <c r="AR246" s="24" t="s">
        <v>140</v>
      </c>
      <c r="AT246" s="24" t="s">
        <v>105</v>
      </c>
      <c r="AU246" s="24" t="s">
        <v>83</v>
      </c>
      <c r="AY246" s="24" t="s">
        <v>104</v>
      </c>
      <c r="BE246" s="104">
        <f t="shared" si="59"/>
        <v>0</v>
      </c>
      <c r="BF246" s="104">
        <f t="shared" si="60"/>
        <v>0</v>
      </c>
      <c r="BG246" s="104">
        <f t="shared" si="61"/>
        <v>0</v>
      </c>
      <c r="BH246" s="104">
        <f t="shared" si="62"/>
        <v>0</v>
      </c>
      <c r="BI246" s="104">
        <f t="shared" si="63"/>
        <v>0</v>
      </c>
      <c r="BJ246" s="24" t="s">
        <v>83</v>
      </c>
      <c r="BK246" s="104">
        <f t="shared" si="64"/>
        <v>0</v>
      </c>
      <c r="BL246" s="24" t="s">
        <v>140</v>
      </c>
      <c r="BM246" s="24" t="s">
        <v>593</v>
      </c>
    </row>
    <row r="247" spans="2:65" s="36" customFormat="1" ht="22.5" customHeight="1">
      <c r="B247" s="37"/>
      <c r="C247" s="142" t="s">
        <v>392</v>
      </c>
      <c r="D247" s="142" t="s">
        <v>105</v>
      </c>
      <c r="E247" s="143" t="s">
        <v>393</v>
      </c>
      <c r="F247" s="144" t="s">
        <v>394</v>
      </c>
      <c r="G247" s="145"/>
      <c r="H247" s="145"/>
      <c r="I247" s="145"/>
      <c r="J247" s="146" t="s">
        <v>125</v>
      </c>
      <c r="K247" s="147">
        <v>4</v>
      </c>
      <c r="L247" s="13">
        <v>0</v>
      </c>
      <c r="M247" s="12"/>
      <c r="N247" s="148">
        <f t="shared" si="55"/>
        <v>0</v>
      </c>
      <c r="O247" s="145"/>
      <c r="P247" s="145"/>
      <c r="Q247" s="145"/>
      <c r="R247" s="42"/>
      <c r="T247" s="149" t="s">
        <v>1</v>
      </c>
      <c r="U247" s="150" t="s">
        <v>28</v>
      </c>
      <c r="V247" s="38"/>
      <c r="W247" s="151">
        <f t="shared" si="56"/>
        <v>0</v>
      </c>
      <c r="X247" s="151">
        <v>0</v>
      </c>
      <c r="Y247" s="151">
        <f t="shared" si="57"/>
        <v>0</v>
      </c>
      <c r="Z247" s="151">
        <v>0</v>
      </c>
      <c r="AA247" s="152">
        <f t="shared" si="58"/>
        <v>0</v>
      </c>
      <c r="AR247" s="24" t="s">
        <v>140</v>
      </c>
      <c r="AT247" s="24" t="s">
        <v>105</v>
      </c>
      <c r="AU247" s="24" t="s">
        <v>83</v>
      </c>
      <c r="AY247" s="24" t="s">
        <v>104</v>
      </c>
      <c r="BE247" s="104">
        <f t="shared" si="59"/>
        <v>0</v>
      </c>
      <c r="BF247" s="104">
        <f t="shared" si="60"/>
        <v>0</v>
      </c>
      <c r="BG247" s="104">
        <f t="shared" si="61"/>
        <v>0</v>
      </c>
      <c r="BH247" s="104">
        <f t="shared" si="62"/>
        <v>0</v>
      </c>
      <c r="BI247" s="104">
        <f t="shared" si="63"/>
        <v>0</v>
      </c>
      <c r="BJ247" s="24" t="s">
        <v>83</v>
      </c>
      <c r="BK247" s="104">
        <f t="shared" si="64"/>
        <v>0</v>
      </c>
      <c r="BL247" s="24" t="s">
        <v>140</v>
      </c>
      <c r="BM247" s="24" t="s">
        <v>594</v>
      </c>
    </row>
    <row r="248" spans="2:65" s="36" customFormat="1" ht="31.5" customHeight="1">
      <c r="B248" s="37"/>
      <c r="C248" s="142" t="s">
        <v>395</v>
      </c>
      <c r="D248" s="142" t="s">
        <v>105</v>
      </c>
      <c r="E248" s="143" t="s">
        <v>396</v>
      </c>
      <c r="F248" s="144" t="s">
        <v>397</v>
      </c>
      <c r="G248" s="145"/>
      <c r="H248" s="145"/>
      <c r="I248" s="145"/>
      <c r="J248" s="146" t="s">
        <v>129</v>
      </c>
      <c r="K248" s="147">
        <v>0.013</v>
      </c>
      <c r="L248" s="13">
        <v>0</v>
      </c>
      <c r="M248" s="12"/>
      <c r="N248" s="148">
        <f t="shared" si="55"/>
        <v>0</v>
      </c>
      <c r="O248" s="145"/>
      <c r="P248" s="145"/>
      <c r="Q248" s="145"/>
      <c r="R248" s="42"/>
      <c r="T248" s="149" t="s">
        <v>1</v>
      </c>
      <c r="U248" s="150" t="s">
        <v>28</v>
      </c>
      <c r="V248" s="38"/>
      <c r="W248" s="151">
        <f t="shared" si="56"/>
        <v>0</v>
      </c>
      <c r="X248" s="151">
        <v>0</v>
      </c>
      <c r="Y248" s="151">
        <f t="shared" si="57"/>
        <v>0</v>
      </c>
      <c r="Z248" s="151">
        <v>0</v>
      </c>
      <c r="AA248" s="152">
        <f t="shared" si="58"/>
        <v>0</v>
      </c>
      <c r="AR248" s="24" t="s">
        <v>140</v>
      </c>
      <c r="AT248" s="24" t="s">
        <v>105</v>
      </c>
      <c r="AU248" s="24" t="s">
        <v>83</v>
      </c>
      <c r="AY248" s="24" t="s">
        <v>104</v>
      </c>
      <c r="BE248" s="104">
        <f t="shared" si="59"/>
        <v>0</v>
      </c>
      <c r="BF248" s="104">
        <f t="shared" si="60"/>
        <v>0</v>
      </c>
      <c r="BG248" s="104">
        <f t="shared" si="61"/>
        <v>0</v>
      </c>
      <c r="BH248" s="104">
        <f t="shared" si="62"/>
        <v>0</v>
      </c>
      <c r="BI248" s="104">
        <f t="shared" si="63"/>
        <v>0</v>
      </c>
      <c r="BJ248" s="24" t="s">
        <v>83</v>
      </c>
      <c r="BK248" s="104">
        <f t="shared" si="64"/>
        <v>0</v>
      </c>
      <c r="BL248" s="24" t="s">
        <v>140</v>
      </c>
      <c r="BM248" s="24" t="s">
        <v>595</v>
      </c>
    </row>
    <row r="249" spans="2:65" s="36" customFormat="1" ht="31.5" customHeight="1">
      <c r="B249" s="37"/>
      <c r="C249" s="142" t="s">
        <v>16</v>
      </c>
      <c r="D249" s="142" t="s">
        <v>105</v>
      </c>
      <c r="E249" s="143" t="s">
        <v>398</v>
      </c>
      <c r="F249" s="144" t="s">
        <v>399</v>
      </c>
      <c r="G249" s="145"/>
      <c r="H249" s="145"/>
      <c r="I249" s="145"/>
      <c r="J249" s="146" t="s">
        <v>129</v>
      </c>
      <c r="K249" s="147">
        <v>0.006</v>
      </c>
      <c r="L249" s="13">
        <v>0</v>
      </c>
      <c r="M249" s="12"/>
      <c r="N249" s="148">
        <f t="shared" si="55"/>
        <v>0</v>
      </c>
      <c r="O249" s="145"/>
      <c r="P249" s="145"/>
      <c r="Q249" s="145"/>
      <c r="R249" s="42"/>
      <c r="T249" s="149" t="s">
        <v>1</v>
      </c>
      <c r="U249" s="150" t="s">
        <v>28</v>
      </c>
      <c r="V249" s="38"/>
      <c r="W249" s="151">
        <f t="shared" si="56"/>
        <v>0</v>
      </c>
      <c r="X249" s="151">
        <v>0</v>
      </c>
      <c r="Y249" s="151">
        <f t="shared" si="57"/>
        <v>0</v>
      </c>
      <c r="Z249" s="151">
        <v>0</v>
      </c>
      <c r="AA249" s="152">
        <f t="shared" si="58"/>
        <v>0</v>
      </c>
      <c r="AR249" s="24" t="s">
        <v>140</v>
      </c>
      <c r="AT249" s="24" t="s">
        <v>105</v>
      </c>
      <c r="AU249" s="24" t="s">
        <v>83</v>
      </c>
      <c r="AY249" s="24" t="s">
        <v>104</v>
      </c>
      <c r="BE249" s="104">
        <f t="shared" si="59"/>
        <v>0</v>
      </c>
      <c r="BF249" s="104">
        <f t="shared" si="60"/>
        <v>0</v>
      </c>
      <c r="BG249" s="104">
        <f t="shared" si="61"/>
        <v>0</v>
      </c>
      <c r="BH249" s="104">
        <f t="shared" si="62"/>
        <v>0</v>
      </c>
      <c r="BI249" s="104">
        <f t="shared" si="63"/>
        <v>0</v>
      </c>
      <c r="BJ249" s="24" t="s">
        <v>83</v>
      </c>
      <c r="BK249" s="104">
        <f t="shared" si="64"/>
        <v>0</v>
      </c>
      <c r="BL249" s="24" t="s">
        <v>140</v>
      </c>
      <c r="BM249" s="24" t="s">
        <v>596</v>
      </c>
    </row>
    <row r="250" spans="2:63" s="132" customFormat="1" ht="29.25" customHeight="1">
      <c r="B250" s="128"/>
      <c r="C250" s="129"/>
      <c r="D250" s="139" t="s">
        <v>71</v>
      </c>
      <c r="E250" s="139"/>
      <c r="F250" s="139"/>
      <c r="G250" s="139"/>
      <c r="H250" s="139"/>
      <c r="I250" s="139"/>
      <c r="J250" s="139"/>
      <c r="K250" s="139"/>
      <c r="L250" s="173"/>
      <c r="M250" s="173"/>
      <c r="N250" s="153">
        <f>BK250</f>
        <v>0</v>
      </c>
      <c r="O250" s="154"/>
      <c r="P250" s="154"/>
      <c r="Q250" s="154"/>
      <c r="R250" s="131"/>
      <c r="T250" s="133"/>
      <c r="U250" s="129"/>
      <c r="V250" s="129"/>
      <c r="W250" s="134">
        <f>SUM(W251:W255)</f>
        <v>0</v>
      </c>
      <c r="X250" s="129"/>
      <c r="Y250" s="134">
        <f>SUM(Y251:Y255)</f>
        <v>0.00251</v>
      </c>
      <c r="Z250" s="129"/>
      <c r="AA250" s="135">
        <f>SUM(AA251:AA255)</f>
        <v>0</v>
      </c>
      <c r="AR250" s="136" t="s">
        <v>83</v>
      </c>
      <c r="AT250" s="137" t="s">
        <v>42</v>
      </c>
      <c r="AU250" s="137" t="s">
        <v>11</v>
      </c>
      <c r="AY250" s="136" t="s">
        <v>104</v>
      </c>
      <c r="BK250" s="138">
        <f>SUM(BK251:BK255)</f>
        <v>0</v>
      </c>
    </row>
    <row r="251" spans="2:65" s="36" customFormat="1" ht="22.5" customHeight="1">
      <c r="B251" s="37"/>
      <c r="C251" s="142" t="s">
        <v>400</v>
      </c>
      <c r="D251" s="142" t="s">
        <v>105</v>
      </c>
      <c r="E251" s="143" t="s">
        <v>401</v>
      </c>
      <c r="F251" s="144" t="s">
        <v>402</v>
      </c>
      <c r="G251" s="145"/>
      <c r="H251" s="145"/>
      <c r="I251" s="145"/>
      <c r="J251" s="146" t="s">
        <v>108</v>
      </c>
      <c r="K251" s="147">
        <v>2</v>
      </c>
      <c r="L251" s="13">
        <v>0</v>
      </c>
      <c r="M251" s="12"/>
      <c r="N251" s="148">
        <f>ROUND(L251*K251,2)</f>
        <v>0</v>
      </c>
      <c r="O251" s="145"/>
      <c r="P251" s="145"/>
      <c r="Q251" s="145"/>
      <c r="R251" s="42"/>
      <c r="T251" s="149" t="s">
        <v>1</v>
      </c>
      <c r="U251" s="150" t="s">
        <v>28</v>
      </c>
      <c r="V251" s="38"/>
      <c r="W251" s="151">
        <f>V251*K251</f>
        <v>0</v>
      </c>
      <c r="X251" s="151">
        <v>0.00036</v>
      </c>
      <c r="Y251" s="151">
        <f>X251*K251</f>
        <v>0.00072</v>
      </c>
      <c r="Z251" s="151">
        <v>0</v>
      </c>
      <c r="AA251" s="152">
        <f>Z251*K251</f>
        <v>0</v>
      </c>
      <c r="AR251" s="24" t="s">
        <v>140</v>
      </c>
      <c r="AT251" s="24" t="s">
        <v>105</v>
      </c>
      <c r="AU251" s="24" t="s">
        <v>83</v>
      </c>
      <c r="AY251" s="24" t="s">
        <v>104</v>
      </c>
      <c r="BE251" s="104">
        <f>IF(U251="základní",N251,0)</f>
        <v>0</v>
      </c>
      <c r="BF251" s="104">
        <f>IF(U251="snížená",N251,0)</f>
        <v>0</v>
      </c>
      <c r="BG251" s="104">
        <f>IF(U251="zákl. přenesená",N251,0)</f>
        <v>0</v>
      </c>
      <c r="BH251" s="104">
        <f>IF(U251="sníž. přenesená",N251,0)</f>
        <v>0</v>
      </c>
      <c r="BI251" s="104">
        <f>IF(U251="nulová",N251,0)</f>
        <v>0</v>
      </c>
      <c r="BJ251" s="24" t="s">
        <v>83</v>
      </c>
      <c r="BK251" s="104">
        <f>ROUND(L251*K251,2)</f>
        <v>0</v>
      </c>
      <c r="BL251" s="24" t="s">
        <v>140</v>
      </c>
      <c r="BM251" s="24" t="s">
        <v>597</v>
      </c>
    </row>
    <row r="252" spans="2:65" s="36" customFormat="1" ht="31.5" customHeight="1">
      <c r="B252" s="37"/>
      <c r="C252" s="142" t="s">
        <v>403</v>
      </c>
      <c r="D252" s="142" t="s">
        <v>105</v>
      </c>
      <c r="E252" s="143" t="s">
        <v>404</v>
      </c>
      <c r="F252" s="144" t="s">
        <v>405</v>
      </c>
      <c r="G252" s="145"/>
      <c r="H252" s="145"/>
      <c r="I252" s="145"/>
      <c r="J252" s="146" t="s">
        <v>108</v>
      </c>
      <c r="K252" s="147">
        <v>2</v>
      </c>
      <c r="L252" s="13">
        <v>0</v>
      </c>
      <c r="M252" s="12"/>
      <c r="N252" s="148">
        <f>ROUND(L252*K252,2)</f>
        <v>0</v>
      </c>
      <c r="O252" s="145"/>
      <c r="P252" s="145"/>
      <c r="Q252" s="145"/>
      <c r="R252" s="42"/>
      <c r="T252" s="149" t="s">
        <v>1</v>
      </c>
      <c r="U252" s="150" t="s">
        <v>28</v>
      </c>
      <c r="V252" s="38"/>
      <c r="W252" s="151">
        <f>V252*K252</f>
        <v>0</v>
      </c>
      <c r="X252" s="151">
        <v>0.00022</v>
      </c>
      <c r="Y252" s="151">
        <f>X252*K252</f>
        <v>0.00044</v>
      </c>
      <c r="Z252" s="151">
        <v>0</v>
      </c>
      <c r="AA252" s="152">
        <f>Z252*K252</f>
        <v>0</v>
      </c>
      <c r="AR252" s="24" t="s">
        <v>140</v>
      </c>
      <c r="AT252" s="24" t="s">
        <v>105</v>
      </c>
      <c r="AU252" s="24" t="s">
        <v>83</v>
      </c>
      <c r="AY252" s="24" t="s">
        <v>104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24" t="s">
        <v>83</v>
      </c>
      <c r="BK252" s="104">
        <f>ROUND(L252*K252,2)</f>
        <v>0</v>
      </c>
      <c r="BL252" s="24" t="s">
        <v>140</v>
      </c>
      <c r="BM252" s="24" t="s">
        <v>598</v>
      </c>
    </row>
    <row r="253" spans="2:65" s="36" customFormat="1" ht="31.5" customHeight="1">
      <c r="B253" s="37"/>
      <c r="C253" s="142" t="s">
        <v>406</v>
      </c>
      <c r="D253" s="142" t="s">
        <v>105</v>
      </c>
      <c r="E253" s="143" t="s">
        <v>407</v>
      </c>
      <c r="F253" s="144" t="s">
        <v>408</v>
      </c>
      <c r="G253" s="145"/>
      <c r="H253" s="145"/>
      <c r="I253" s="145"/>
      <c r="J253" s="146" t="s">
        <v>108</v>
      </c>
      <c r="K253" s="147">
        <v>1</v>
      </c>
      <c r="L253" s="13">
        <v>0</v>
      </c>
      <c r="M253" s="12"/>
      <c r="N253" s="148">
        <f>ROUND(L253*K253,2)</f>
        <v>0</v>
      </c>
      <c r="O253" s="145"/>
      <c r="P253" s="145"/>
      <c r="Q253" s="145"/>
      <c r="R253" s="42"/>
      <c r="T253" s="149" t="s">
        <v>1</v>
      </c>
      <c r="U253" s="150" t="s">
        <v>28</v>
      </c>
      <c r="V253" s="38"/>
      <c r="W253" s="151">
        <f>V253*K253</f>
        <v>0</v>
      </c>
      <c r="X253" s="151">
        <v>0.00033</v>
      </c>
      <c r="Y253" s="151">
        <f>X253*K253</f>
        <v>0.00033</v>
      </c>
      <c r="Z253" s="151">
        <v>0</v>
      </c>
      <c r="AA253" s="152">
        <f>Z253*K253</f>
        <v>0</v>
      </c>
      <c r="AR253" s="24" t="s">
        <v>140</v>
      </c>
      <c r="AT253" s="24" t="s">
        <v>105</v>
      </c>
      <c r="AU253" s="24" t="s">
        <v>83</v>
      </c>
      <c r="AY253" s="24" t="s">
        <v>104</v>
      </c>
      <c r="BE253" s="104">
        <f>IF(U253="základní",N253,0)</f>
        <v>0</v>
      </c>
      <c r="BF253" s="104">
        <f>IF(U253="snížená",N253,0)</f>
        <v>0</v>
      </c>
      <c r="BG253" s="104">
        <f>IF(U253="zákl. přenesená",N253,0)</f>
        <v>0</v>
      </c>
      <c r="BH253" s="104">
        <f>IF(U253="sníž. přenesená",N253,0)</f>
        <v>0</v>
      </c>
      <c r="BI253" s="104">
        <f>IF(U253="nulová",N253,0)</f>
        <v>0</v>
      </c>
      <c r="BJ253" s="24" t="s">
        <v>83</v>
      </c>
      <c r="BK253" s="104">
        <f>ROUND(L253*K253,2)</f>
        <v>0</v>
      </c>
      <c r="BL253" s="24" t="s">
        <v>140</v>
      </c>
      <c r="BM253" s="24" t="s">
        <v>599</v>
      </c>
    </row>
    <row r="254" spans="2:65" s="36" customFormat="1" ht="31.5" customHeight="1">
      <c r="B254" s="37"/>
      <c r="C254" s="142" t="s">
        <v>409</v>
      </c>
      <c r="D254" s="142" t="s">
        <v>105</v>
      </c>
      <c r="E254" s="143" t="s">
        <v>410</v>
      </c>
      <c r="F254" s="144" t="s">
        <v>411</v>
      </c>
      <c r="G254" s="145"/>
      <c r="H254" s="145"/>
      <c r="I254" s="145"/>
      <c r="J254" s="146" t="s">
        <v>108</v>
      </c>
      <c r="K254" s="147">
        <v>3</v>
      </c>
      <c r="L254" s="13">
        <v>0</v>
      </c>
      <c r="M254" s="12"/>
      <c r="N254" s="148">
        <f>ROUND(L254*K254,2)</f>
        <v>0</v>
      </c>
      <c r="O254" s="145"/>
      <c r="P254" s="145"/>
      <c r="Q254" s="145"/>
      <c r="R254" s="42"/>
      <c r="T254" s="149" t="s">
        <v>1</v>
      </c>
      <c r="U254" s="150" t="s">
        <v>28</v>
      </c>
      <c r="V254" s="38"/>
      <c r="W254" s="151">
        <f>V254*K254</f>
        <v>0</v>
      </c>
      <c r="X254" s="151">
        <v>0.00034</v>
      </c>
      <c r="Y254" s="151">
        <f>X254*K254</f>
        <v>0.00102</v>
      </c>
      <c r="Z254" s="151">
        <v>0</v>
      </c>
      <c r="AA254" s="152">
        <f>Z254*K254</f>
        <v>0</v>
      </c>
      <c r="AR254" s="24" t="s">
        <v>140</v>
      </c>
      <c r="AT254" s="24" t="s">
        <v>105</v>
      </c>
      <c r="AU254" s="24" t="s">
        <v>83</v>
      </c>
      <c r="AY254" s="24" t="s">
        <v>104</v>
      </c>
      <c r="BE254" s="104">
        <f>IF(U254="základní",N254,0)</f>
        <v>0</v>
      </c>
      <c r="BF254" s="104">
        <f>IF(U254="snížená",N254,0)</f>
        <v>0</v>
      </c>
      <c r="BG254" s="104">
        <f>IF(U254="zákl. přenesená",N254,0)</f>
        <v>0</v>
      </c>
      <c r="BH254" s="104">
        <f>IF(U254="sníž. přenesená",N254,0)</f>
        <v>0</v>
      </c>
      <c r="BI254" s="104">
        <f>IF(U254="nulová",N254,0)</f>
        <v>0</v>
      </c>
      <c r="BJ254" s="24" t="s">
        <v>83</v>
      </c>
      <c r="BK254" s="104">
        <f>ROUND(L254*K254,2)</f>
        <v>0</v>
      </c>
      <c r="BL254" s="24" t="s">
        <v>140</v>
      </c>
      <c r="BM254" s="24" t="s">
        <v>600</v>
      </c>
    </row>
    <row r="255" spans="2:65" s="36" customFormat="1" ht="31.5" customHeight="1">
      <c r="B255" s="37"/>
      <c r="C255" s="142" t="s">
        <v>412</v>
      </c>
      <c r="D255" s="142" t="s">
        <v>105</v>
      </c>
      <c r="E255" s="143" t="s">
        <v>413</v>
      </c>
      <c r="F255" s="144" t="s">
        <v>414</v>
      </c>
      <c r="G255" s="145"/>
      <c r="H255" s="145"/>
      <c r="I255" s="145"/>
      <c r="J255" s="146" t="s">
        <v>129</v>
      </c>
      <c r="K255" s="147">
        <v>0.003</v>
      </c>
      <c r="L255" s="13">
        <v>0</v>
      </c>
      <c r="M255" s="12"/>
      <c r="N255" s="148">
        <f>ROUND(L255*K255,2)</f>
        <v>0</v>
      </c>
      <c r="O255" s="145"/>
      <c r="P255" s="145"/>
      <c r="Q255" s="145"/>
      <c r="R255" s="42"/>
      <c r="T255" s="149" t="s">
        <v>1</v>
      </c>
      <c r="U255" s="150" t="s">
        <v>28</v>
      </c>
      <c r="V255" s="38"/>
      <c r="W255" s="151">
        <f>V255*K255</f>
        <v>0</v>
      </c>
      <c r="X255" s="151">
        <v>0</v>
      </c>
      <c r="Y255" s="151">
        <f>X255*K255</f>
        <v>0</v>
      </c>
      <c r="Z255" s="151">
        <v>0</v>
      </c>
      <c r="AA255" s="152">
        <f>Z255*K255</f>
        <v>0</v>
      </c>
      <c r="AR255" s="24" t="s">
        <v>140</v>
      </c>
      <c r="AT255" s="24" t="s">
        <v>105</v>
      </c>
      <c r="AU255" s="24" t="s">
        <v>83</v>
      </c>
      <c r="AY255" s="24" t="s">
        <v>104</v>
      </c>
      <c r="BE255" s="104">
        <f>IF(U255="základní",N255,0)</f>
        <v>0</v>
      </c>
      <c r="BF255" s="104">
        <f>IF(U255="snížená",N255,0)</f>
        <v>0</v>
      </c>
      <c r="BG255" s="104">
        <f>IF(U255="zákl. přenesená",N255,0)</f>
        <v>0</v>
      </c>
      <c r="BH255" s="104">
        <f>IF(U255="sníž. přenesená",N255,0)</f>
        <v>0</v>
      </c>
      <c r="BI255" s="104">
        <f>IF(U255="nulová",N255,0)</f>
        <v>0</v>
      </c>
      <c r="BJ255" s="24" t="s">
        <v>83</v>
      </c>
      <c r="BK255" s="104">
        <f>ROUND(L255*K255,2)</f>
        <v>0</v>
      </c>
      <c r="BL255" s="24" t="s">
        <v>140</v>
      </c>
      <c r="BM255" s="24" t="s">
        <v>601</v>
      </c>
    </row>
    <row r="256" spans="2:63" s="132" customFormat="1" ht="29.25" customHeight="1">
      <c r="B256" s="128"/>
      <c r="C256" s="129"/>
      <c r="D256" s="139" t="s">
        <v>72</v>
      </c>
      <c r="E256" s="139"/>
      <c r="F256" s="139"/>
      <c r="G256" s="139"/>
      <c r="H256" s="139"/>
      <c r="I256" s="139"/>
      <c r="J256" s="139"/>
      <c r="K256" s="139"/>
      <c r="L256" s="173"/>
      <c r="M256" s="173"/>
      <c r="N256" s="153">
        <f>BK256</f>
        <v>0</v>
      </c>
      <c r="O256" s="154"/>
      <c r="P256" s="154"/>
      <c r="Q256" s="154"/>
      <c r="R256" s="131"/>
      <c r="T256" s="133"/>
      <c r="U256" s="129"/>
      <c r="V256" s="129"/>
      <c r="W256" s="134">
        <f>W257+W258</f>
        <v>0</v>
      </c>
      <c r="X256" s="129"/>
      <c r="Y256" s="134">
        <f>Y257+Y258</f>
        <v>0.01467</v>
      </c>
      <c r="Z256" s="129"/>
      <c r="AA256" s="135">
        <f>AA257+AA258</f>
        <v>0</v>
      </c>
      <c r="AR256" s="136" t="s">
        <v>83</v>
      </c>
      <c r="AT256" s="137" t="s">
        <v>42</v>
      </c>
      <c r="AU256" s="137" t="s">
        <v>11</v>
      </c>
      <c r="AY256" s="136" t="s">
        <v>104</v>
      </c>
      <c r="BK256" s="138">
        <f>BK257+BK258</f>
        <v>0</v>
      </c>
    </row>
    <row r="257" spans="2:65" s="36" customFormat="1" ht="22.5" customHeight="1">
      <c r="B257" s="37"/>
      <c r="C257" s="142" t="s">
        <v>415</v>
      </c>
      <c r="D257" s="142" t="s">
        <v>105</v>
      </c>
      <c r="E257" s="143" t="s">
        <v>416</v>
      </c>
      <c r="F257" s="144" t="s">
        <v>417</v>
      </c>
      <c r="G257" s="145"/>
      <c r="H257" s="145"/>
      <c r="I257" s="145"/>
      <c r="J257" s="146" t="s">
        <v>108</v>
      </c>
      <c r="K257" s="147">
        <v>1</v>
      </c>
      <c r="L257" s="13">
        <v>0</v>
      </c>
      <c r="M257" s="12"/>
      <c r="N257" s="148">
        <f>ROUND(L257*K257,2)</f>
        <v>0</v>
      </c>
      <c r="O257" s="145"/>
      <c r="P257" s="145"/>
      <c r="Q257" s="145"/>
      <c r="R257" s="42"/>
      <c r="T257" s="149" t="s">
        <v>1</v>
      </c>
      <c r="U257" s="150" t="s">
        <v>28</v>
      </c>
      <c r="V257" s="38"/>
      <c r="W257" s="151">
        <f>V257*K257</f>
        <v>0</v>
      </c>
      <c r="X257" s="151">
        <v>0</v>
      </c>
      <c r="Y257" s="151">
        <f>X257*K257</f>
        <v>0</v>
      </c>
      <c r="Z257" s="151">
        <v>0</v>
      </c>
      <c r="AA257" s="152">
        <f>Z257*K257</f>
        <v>0</v>
      </c>
      <c r="AR257" s="24" t="s">
        <v>140</v>
      </c>
      <c r="AT257" s="24" t="s">
        <v>105</v>
      </c>
      <c r="AU257" s="24" t="s">
        <v>83</v>
      </c>
      <c r="AY257" s="24" t="s">
        <v>104</v>
      </c>
      <c r="BE257" s="104">
        <f>IF(U257="základní",N257,0)</f>
        <v>0</v>
      </c>
      <c r="BF257" s="104">
        <f>IF(U257="snížená",N257,0)</f>
        <v>0</v>
      </c>
      <c r="BG257" s="104">
        <f>IF(U257="zákl. přenesená",N257,0)</f>
        <v>0</v>
      </c>
      <c r="BH257" s="104">
        <f>IF(U257="sníž. přenesená",N257,0)</f>
        <v>0</v>
      </c>
      <c r="BI257" s="104">
        <f>IF(U257="nulová",N257,0)</f>
        <v>0</v>
      </c>
      <c r="BJ257" s="24" t="s">
        <v>83</v>
      </c>
      <c r="BK257" s="104">
        <f>ROUND(L257*K257,2)</f>
        <v>0</v>
      </c>
      <c r="BL257" s="24" t="s">
        <v>140</v>
      </c>
      <c r="BM257" s="24" t="s">
        <v>602</v>
      </c>
    </row>
    <row r="258" spans="2:63" s="132" customFormat="1" ht="21.75" customHeight="1">
      <c r="B258" s="128"/>
      <c r="C258" s="129"/>
      <c r="D258" s="139" t="s">
        <v>73</v>
      </c>
      <c r="E258" s="139"/>
      <c r="F258" s="139"/>
      <c r="G258" s="139"/>
      <c r="H258" s="139"/>
      <c r="I258" s="139"/>
      <c r="J258" s="139"/>
      <c r="K258" s="139"/>
      <c r="L258" s="173"/>
      <c r="M258" s="173"/>
      <c r="N258" s="153">
        <f>BK258</f>
        <v>0</v>
      </c>
      <c r="O258" s="154"/>
      <c r="P258" s="154"/>
      <c r="Q258" s="154"/>
      <c r="R258" s="131"/>
      <c r="T258" s="133"/>
      <c r="U258" s="129"/>
      <c r="V258" s="129"/>
      <c r="W258" s="134">
        <f>SUM(W259:W265)</f>
        <v>0</v>
      </c>
      <c r="X258" s="129"/>
      <c r="Y258" s="134">
        <f>SUM(Y259:Y265)</f>
        <v>0.01467</v>
      </c>
      <c r="Z258" s="129"/>
      <c r="AA258" s="135">
        <f>SUM(AA259:AA265)</f>
        <v>0</v>
      </c>
      <c r="AR258" s="136" t="s">
        <v>83</v>
      </c>
      <c r="AT258" s="137" t="s">
        <v>42</v>
      </c>
      <c r="AU258" s="137" t="s">
        <v>83</v>
      </c>
      <c r="AY258" s="136" t="s">
        <v>104</v>
      </c>
      <c r="BK258" s="138">
        <f>SUM(BK259:BK265)</f>
        <v>0</v>
      </c>
    </row>
    <row r="259" spans="2:65" s="36" customFormat="1" ht="22.5" customHeight="1">
      <c r="B259" s="37"/>
      <c r="C259" s="142" t="s">
        <v>418</v>
      </c>
      <c r="D259" s="142" t="s">
        <v>105</v>
      </c>
      <c r="E259" s="143" t="s">
        <v>419</v>
      </c>
      <c r="F259" s="144" t="s">
        <v>420</v>
      </c>
      <c r="G259" s="145"/>
      <c r="H259" s="145"/>
      <c r="I259" s="145"/>
      <c r="J259" s="146" t="s">
        <v>108</v>
      </c>
      <c r="K259" s="147">
        <v>1</v>
      </c>
      <c r="L259" s="13">
        <v>0</v>
      </c>
      <c r="M259" s="12"/>
      <c r="N259" s="148">
        <f aca="true" t="shared" si="65" ref="N259:N265">ROUND(L259*K259,2)</f>
        <v>0</v>
      </c>
      <c r="O259" s="145"/>
      <c r="P259" s="145"/>
      <c r="Q259" s="145"/>
      <c r="R259" s="42"/>
      <c r="T259" s="149" t="s">
        <v>1</v>
      </c>
      <c r="U259" s="150" t="s">
        <v>28</v>
      </c>
      <c r="V259" s="38"/>
      <c r="W259" s="151">
        <f aca="true" t="shared" si="66" ref="W259:W265">V259*K259</f>
        <v>0</v>
      </c>
      <c r="X259" s="151">
        <v>0</v>
      </c>
      <c r="Y259" s="151">
        <f aca="true" t="shared" si="67" ref="Y259:Y265">X259*K259</f>
        <v>0</v>
      </c>
      <c r="Z259" s="151">
        <v>0</v>
      </c>
      <c r="AA259" s="152">
        <f aca="true" t="shared" si="68" ref="AA259:AA265">Z259*K259</f>
        <v>0</v>
      </c>
      <c r="AR259" s="24" t="s">
        <v>140</v>
      </c>
      <c r="AT259" s="24" t="s">
        <v>105</v>
      </c>
      <c r="AU259" s="24" t="s">
        <v>112</v>
      </c>
      <c r="AY259" s="24" t="s">
        <v>104</v>
      </c>
      <c r="BE259" s="104">
        <f aca="true" t="shared" si="69" ref="BE259:BE265">IF(U259="základní",N259,0)</f>
        <v>0</v>
      </c>
      <c r="BF259" s="104">
        <f aca="true" t="shared" si="70" ref="BF259:BF265">IF(U259="snížená",N259,0)</f>
        <v>0</v>
      </c>
      <c r="BG259" s="104">
        <f aca="true" t="shared" si="71" ref="BG259:BG265">IF(U259="zákl. přenesená",N259,0)</f>
        <v>0</v>
      </c>
      <c r="BH259" s="104">
        <f aca="true" t="shared" si="72" ref="BH259:BH265">IF(U259="sníž. přenesená",N259,0)</f>
        <v>0</v>
      </c>
      <c r="BI259" s="104">
        <f aca="true" t="shared" si="73" ref="BI259:BI265">IF(U259="nulová",N259,0)</f>
        <v>0</v>
      </c>
      <c r="BJ259" s="24" t="s">
        <v>83</v>
      </c>
      <c r="BK259" s="104">
        <f aca="true" t="shared" si="74" ref="BK259:BK265">ROUND(L259*K259,2)</f>
        <v>0</v>
      </c>
      <c r="BL259" s="24" t="s">
        <v>140</v>
      </c>
      <c r="BM259" s="24" t="s">
        <v>603</v>
      </c>
    </row>
    <row r="260" spans="2:65" s="36" customFormat="1" ht="31.5" customHeight="1">
      <c r="B260" s="37"/>
      <c r="C260" s="142" t="s">
        <v>421</v>
      </c>
      <c r="D260" s="142" t="s">
        <v>105</v>
      </c>
      <c r="E260" s="143" t="s">
        <v>422</v>
      </c>
      <c r="F260" s="144" t="s">
        <v>423</v>
      </c>
      <c r="G260" s="145"/>
      <c r="H260" s="145"/>
      <c r="I260" s="145"/>
      <c r="J260" s="146" t="s">
        <v>253</v>
      </c>
      <c r="K260" s="147">
        <v>1</v>
      </c>
      <c r="L260" s="13">
        <v>0</v>
      </c>
      <c r="M260" s="12"/>
      <c r="N260" s="148">
        <f t="shared" si="65"/>
        <v>0</v>
      </c>
      <c r="O260" s="145"/>
      <c r="P260" s="145"/>
      <c r="Q260" s="145"/>
      <c r="R260" s="42"/>
      <c r="T260" s="149" t="s">
        <v>1</v>
      </c>
      <c r="U260" s="150" t="s">
        <v>28</v>
      </c>
      <c r="V260" s="38"/>
      <c r="W260" s="151">
        <f t="shared" si="66"/>
        <v>0</v>
      </c>
      <c r="X260" s="151">
        <v>0.00514</v>
      </c>
      <c r="Y260" s="151">
        <f t="shared" si="67"/>
        <v>0.00514</v>
      </c>
      <c r="Z260" s="151">
        <v>0</v>
      </c>
      <c r="AA260" s="152">
        <f t="shared" si="68"/>
        <v>0</v>
      </c>
      <c r="AR260" s="24" t="s">
        <v>140</v>
      </c>
      <c r="AT260" s="24" t="s">
        <v>105</v>
      </c>
      <c r="AU260" s="24" t="s">
        <v>112</v>
      </c>
      <c r="AY260" s="24" t="s">
        <v>104</v>
      </c>
      <c r="BE260" s="104">
        <f t="shared" si="69"/>
        <v>0</v>
      </c>
      <c r="BF260" s="104">
        <f t="shared" si="70"/>
        <v>0</v>
      </c>
      <c r="BG260" s="104">
        <f t="shared" si="71"/>
        <v>0</v>
      </c>
      <c r="BH260" s="104">
        <f t="shared" si="72"/>
        <v>0</v>
      </c>
      <c r="BI260" s="104">
        <f t="shared" si="73"/>
        <v>0</v>
      </c>
      <c r="BJ260" s="24" t="s">
        <v>83</v>
      </c>
      <c r="BK260" s="104">
        <f t="shared" si="74"/>
        <v>0</v>
      </c>
      <c r="BL260" s="24" t="s">
        <v>140</v>
      </c>
      <c r="BM260" s="24" t="s">
        <v>604</v>
      </c>
    </row>
    <row r="261" spans="2:65" s="36" customFormat="1" ht="31.5" customHeight="1">
      <c r="B261" s="37"/>
      <c r="C261" s="142" t="s">
        <v>424</v>
      </c>
      <c r="D261" s="142" t="s">
        <v>105</v>
      </c>
      <c r="E261" s="143" t="s">
        <v>425</v>
      </c>
      <c r="F261" s="144" t="s">
        <v>426</v>
      </c>
      <c r="G261" s="145"/>
      <c r="H261" s="145"/>
      <c r="I261" s="145"/>
      <c r="J261" s="146" t="s">
        <v>253</v>
      </c>
      <c r="K261" s="147">
        <v>1</v>
      </c>
      <c r="L261" s="13">
        <v>0</v>
      </c>
      <c r="M261" s="12"/>
      <c r="N261" s="148">
        <f t="shared" si="65"/>
        <v>0</v>
      </c>
      <c r="O261" s="145"/>
      <c r="P261" s="145"/>
      <c r="Q261" s="145"/>
      <c r="R261" s="42"/>
      <c r="T261" s="149" t="s">
        <v>1</v>
      </c>
      <c r="U261" s="150" t="s">
        <v>28</v>
      </c>
      <c r="V261" s="38"/>
      <c r="W261" s="151">
        <f t="shared" si="66"/>
        <v>0</v>
      </c>
      <c r="X261" s="151">
        <v>0.00837</v>
      </c>
      <c r="Y261" s="151">
        <f t="shared" si="67"/>
        <v>0.00837</v>
      </c>
      <c r="Z261" s="151">
        <v>0</v>
      </c>
      <c r="AA261" s="152">
        <f t="shared" si="68"/>
        <v>0</v>
      </c>
      <c r="AR261" s="24" t="s">
        <v>140</v>
      </c>
      <c r="AT261" s="24" t="s">
        <v>105</v>
      </c>
      <c r="AU261" s="24" t="s">
        <v>112</v>
      </c>
      <c r="AY261" s="24" t="s">
        <v>104</v>
      </c>
      <c r="BE261" s="104">
        <f t="shared" si="69"/>
        <v>0</v>
      </c>
      <c r="BF261" s="104">
        <f t="shared" si="70"/>
        <v>0</v>
      </c>
      <c r="BG261" s="104">
        <f t="shared" si="71"/>
        <v>0</v>
      </c>
      <c r="BH261" s="104">
        <f t="shared" si="72"/>
        <v>0</v>
      </c>
      <c r="BI261" s="104">
        <f t="shared" si="73"/>
        <v>0</v>
      </c>
      <c r="BJ261" s="24" t="s">
        <v>83</v>
      </c>
      <c r="BK261" s="104">
        <f t="shared" si="74"/>
        <v>0</v>
      </c>
      <c r="BL261" s="24" t="s">
        <v>140</v>
      </c>
      <c r="BM261" s="24" t="s">
        <v>605</v>
      </c>
    </row>
    <row r="262" spans="2:65" s="36" customFormat="1" ht="31.5" customHeight="1">
      <c r="B262" s="37"/>
      <c r="C262" s="142" t="s">
        <v>427</v>
      </c>
      <c r="D262" s="142" t="s">
        <v>105</v>
      </c>
      <c r="E262" s="143" t="s">
        <v>428</v>
      </c>
      <c r="F262" s="144" t="s">
        <v>429</v>
      </c>
      <c r="G262" s="145"/>
      <c r="H262" s="145"/>
      <c r="I262" s="145"/>
      <c r="J262" s="146" t="s">
        <v>108</v>
      </c>
      <c r="K262" s="147">
        <v>1</v>
      </c>
      <c r="L262" s="13">
        <v>0</v>
      </c>
      <c r="M262" s="12"/>
      <c r="N262" s="148">
        <f t="shared" si="65"/>
        <v>0</v>
      </c>
      <c r="O262" s="145"/>
      <c r="P262" s="145"/>
      <c r="Q262" s="145"/>
      <c r="R262" s="42"/>
      <c r="T262" s="149" t="s">
        <v>1</v>
      </c>
      <c r="U262" s="150" t="s">
        <v>28</v>
      </c>
      <c r="V262" s="38"/>
      <c r="W262" s="151">
        <f t="shared" si="66"/>
        <v>0</v>
      </c>
      <c r="X262" s="151">
        <v>0.00068</v>
      </c>
      <c r="Y262" s="151">
        <f t="shared" si="67"/>
        <v>0.00068</v>
      </c>
      <c r="Z262" s="151">
        <v>0</v>
      </c>
      <c r="AA262" s="152">
        <f t="shared" si="68"/>
        <v>0</v>
      </c>
      <c r="AR262" s="24" t="s">
        <v>140</v>
      </c>
      <c r="AT262" s="24" t="s">
        <v>105</v>
      </c>
      <c r="AU262" s="24" t="s">
        <v>112</v>
      </c>
      <c r="AY262" s="24" t="s">
        <v>104</v>
      </c>
      <c r="BE262" s="104">
        <f t="shared" si="69"/>
        <v>0</v>
      </c>
      <c r="BF262" s="104">
        <f t="shared" si="70"/>
        <v>0</v>
      </c>
      <c r="BG262" s="104">
        <f t="shared" si="71"/>
        <v>0</v>
      </c>
      <c r="BH262" s="104">
        <f t="shared" si="72"/>
        <v>0</v>
      </c>
      <c r="BI262" s="104">
        <f t="shared" si="73"/>
        <v>0</v>
      </c>
      <c r="BJ262" s="24" t="s">
        <v>83</v>
      </c>
      <c r="BK262" s="104">
        <f t="shared" si="74"/>
        <v>0</v>
      </c>
      <c r="BL262" s="24" t="s">
        <v>140</v>
      </c>
      <c r="BM262" s="24" t="s">
        <v>606</v>
      </c>
    </row>
    <row r="263" spans="2:65" s="36" customFormat="1" ht="31.5" customHeight="1">
      <c r="B263" s="37"/>
      <c r="C263" s="142" t="s">
        <v>430</v>
      </c>
      <c r="D263" s="142" t="s">
        <v>105</v>
      </c>
      <c r="E263" s="143" t="s">
        <v>431</v>
      </c>
      <c r="F263" s="144" t="s">
        <v>432</v>
      </c>
      <c r="G263" s="145"/>
      <c r="H263" s="145"/>
      <c r="I263" s="145"/>
      <c r="J263" s="146" t="s">
        <v>129</v>
      </c>
      <c r="K263" s="147">
        <v>0.512</v>
      </c>
      <c r="L263" s="13">
        <v>0</v>
      </c>
      <c r="M263" s="12"/>
      <c r="N263" s="148">
        <f t="shared" si="65"/>
        <v>0</v>
      </c>
      <c r="O263" s="145"/>
      <c r="P263" s="145"/>
      <c r="Q263" s="145"/>
      <c r="R263" s="42"/>
      <c r="T263" s="149" t="s">
        <v>1</v>
      </c>
      <c r="U263" s="150" t="s">
        <v>28</v>
      </c>
      <c r="V263" s="38"/>
      <c r="W263" s="151">
        <f t="shared" si="66"/>
        <v>0</v>
      </c>
      <c r="X263" s="151">
        <v>0</v>
      </c>
      <c r="Y263" s="151">
        <f t="shared" si="67"/>
        <v>0</v>
      </c>
      <c r="Z263" s="151">
        <v>0</v>
      </c>
      <c r="AA263" s="152">
        <f t="shared" si="68"/>
        <v>0</v>
      </c>
      <c r="AR263" s="24" t="s">
        <v>140</v>
      </c>
      <c r="AT263" s="24" t="s">
        <v>105</v>
      </c>
      <c r="AU263" s="24" t="s">
        <v>112</v>
      </c>
      <c r="AY263" s="24" t="s">
        <v>104</v>
      </c>
      <c r="BE263" s="104">
        <f t="shared" si="69"/>
        <v>0</v>
      </c>
      <c r="BF263" s="104">
        <f t="shared" si="70"/>
        <v>0</v>
      </c>
      <c r="BG263" s="104">
        <f t="shared" si="71"/>
        <v>0</v>
      </c>
      <c r="BH263" s="104">
        <f t="shared" si="72"/>
        <v>0</v>
      </c>
      <c r="BI263" s="104">
        <f t="shared" si="73"/>
        <v>0</v>
      </c>
      <c r="BJ263" s="24" t="s">
        <v>83</v>
      </c>
      <c r="BK263" s="104">
        <f t="shared" si="74"/>
        <v>0</v>
      </c>
      <c r="BL263" s="24" t="s">
        <v>140</v>
      </c>
      <c r="BM263" s="24" t="s">
        <v>607</v>
      </c>
    </row>
    <row r="264" spans="2:65" s="36" customFormat="1" ht="31.5" customHeight="1">
      <c r="B264" s="37"/>
      <c r="C264" s="142" t="s">
        <v>433</v>
      </c>
      <c r="D264" s="142" t="s">
        <v>105</v>
      </c>
      <c r="E264" s="143" t="s">
        <v>434</v>
      </c>
      <c r="F264" s="144" t="s">
        <v>435</v>
      </c>
      <c r="G264" s="145"/>
      <c r="H264" s="145"/>
      <c r="I264" s="145"/>
      <c r="J264" s="146" t="s">
        <v>129</v>
      </c>
      <c r="K264" s="147">
        <v>0.015</v>
      </c>
      <c r="L264" s="13">
        <v>0</v>
      </c>
      <c r="M264" s="12"/>
      <c r="N264" s="148">
        <f t="shared" si="65"/>
        <v>0</v>
      </c>
      <c r="O264" s="145"/>
      <c r="P264" s="145"/>
      <c r="Q264" s="145"/>
      <c r="R264" s="42"/>
      <c r="T264" s="149" t="s">
        <v>1</v>
      </c>
      <c r="U264" s="150" t="s">
        <v>28</v>
      </c>
      <c r="V264" s="38"/>
      <c r="W264" s="151">
        <f t="shared" si="66"/>
        <v>0</v>
      </c>
      <c r="X264" s="151">
        <v>0</v>
      </c>
      <c r="Y264" s="151">
        <f t="shared" si="67"/>
        <v>0</v>
      </c>
      <c r="Z264" s="151">
        <v>0</v>
      </c>
      <c r="AA264" s="152">
        <f t="shared" si="68"/>
        <v>0</v>
      </c>
      <c r="AR264" s="24" t="s">
        <v>140</v>
      </c>
      <c r="AT264" s="24" t="s">
        <v>105</v>
      </c>
      <c r="AU264" s="24" t="s">
        <v>112</v>
      </c>
      <c r="AY264" s="24" t="s">
        <v>104</v>
      </c>
      <c r="BE264" s="104">
        <f t="shared" si="69"/>
        <v>0</v>
      </c>
      <c r="BF264" s="104">
        <f t="shared" si="70"/>
        <v>0</v>
      </c>
      <c r="BG264" s="104">
        <f t="shared" si="71"/>
        <v>0</v>
      </c>
      <c r="BH264" s="104">
        <f t="shared" si="72"/>
        <v>0</v>
      </c>
      <c r="BI264" s="104">
        <f t="shared" si="73"/>
        <v>0</v>
      </c>
      <c r="BJ264" s="24" t="s">
        <v>83</v>
      </c>
      <c r="BK264" s="104">
        <f t="shared" si="74"/>
        <v>0</v>
      </c>
      <c r="BL264" s="24" t="s">
        <v>140</v>
      </c>
      <c r="BM264" s="24" t="s">
        <v>608</v>
      </c>
    </row>
    <row r="265" spans="2:65" s="36" customFormat="1" ht="22.5" customHeight="1">
      <c r="B265" s="37"/>
      <c r="C265" s="155" t="s">
        <v>436</v>
      </c>
      <c r="D265" s="155" t="s">
        <v>115</v>
      </c>
      <c r="E265" s="156" t="s">
        <v>437</v>
      </c>
      <c r="F265" s="157" t="s">
        <v>438</v>
      </c>
      <c r="G265" s="158"/>
      <c r="H265" s="158"/>
      <c r="I265" s="158"/>
      <c r="J265" s="159" t="s">
        <v>108</v>
      </c>
      <c r="K265" s="160">
        <v>3</v>
      </c>
      <c r="L265" s="15">
        <v>0</v>
      </c>
      <c r="M265" s="14"/>
      <c r="N265" s="161">
        <f t="shared" si="65"/>
        <v>0</v>
      </c>
      <c r="O265" s="145"/>
      <c r="P265" s="145"/>
      <c r="Q265" s="145"/>
      <c r="R265" s="42"/>
      <c r="T265" s="149" t="s">
        <v>1</v>
      </c>
      <c r="U265" s="150" t="s">
        <v>28</v>
      </c>
      <c r="V265" s="38"/>
      <c r="W265" s="151">
        <f t="shared" si="66"/>
        <v>0</v>
      </c>
      <c r="X265" s="151">
        <v>0.00016</v>
      </c>
      <c r="Y265" s="151">
        <f t="shared" si="67"/>
        <v>0.00048000000000000007</v>
      </c>
      <c r="Z265" s="151">
        <v>0</v>
      </c>
      <c r="AA265" s="152">
        <f t="shared" si="68"/>
        <v>0</v>
      </c>
      <c r="AR265" s="24" t="s">
        <v>144</v>
      </c>
      <c r="AT265" s="24" t="s">
        <v>115</v>
      </c>
      <c r="AU265" s="24" t="s">
        <v>112</v>
      </c>
      <c r="AY265" s="24" t="s">
        <v>104</v>
      </c>
      <c r="BE265" s="104">
        <f t="shared" si="69"/>
        <v>0</v>
      </c>
      <c r="BF265" s="104">
        <f t="shared" si="70"/>
        <v>0</v>
      </c>
      <c r="BG265" s="104">
        <f t="shared" si="71"/>
        <v>0</v>
      </c>
      <c r="BH265" s="104">
        <f t="shared" si="72"/>
        <v>0</v>
      </c>
      <c r="BI265" s="104">
        <f t="shared" si="73"/>
        <v>0</v>
      </c>
      <c r="BJ265" s="24" t="s">
        <v>83</v>
      </c>
      <c r="BK265" s="104">
        <f t="shared" si="74"/>
        <v>0</v>
      </c>
      <c r="BL265" s="24" t="s">
        <v>140</v>
      </c>
      <c r="BM265" s="24" t="s">
        <v>609</v>
      </c>
    </row>
    <row r="266" spans="2:63" s="132" customFormat="1" ht="29.25" customHeight="1">
      <c r="B266" s="128"/>
      <c r="C266" s="129"/>
      <c r="D266" s="139" t="s">
        <v>74</v>
      </c>
      <c r="E266" s="139"/>
      <c r="F266" s="139"/>
      <c r="G266" s="139"/>
      <c r="H266" s="139"/>
      <c r="I266" s="139"/>
      <c r="J266" s="139"/>
      <c r="K266" s="139"/>
      <c r="L266" s="173"/>
      <c r="M266" s="173"/>
      <c r="N266" s="153">
        <f>BK266</f>
        <v>0</v>
      </c>
      <c r="O266" s="154"/>
      <c r="P266" s="154"/>
      <c r="Q266" s="154"/>
      <c r="R266" s="131"/>
      <c r="T266" s="133"/>
      <c r="U266" s="129"/>
      <c r="V266" s="129"/>
      <c r="W266" s="134">
        <f>SUM(W267:W269)</f>
        <v>0</v>
      </c>
      <c r="X266" s="129"/>
      <c r="Y266" s="134">
        <f>SUM(Y267:Y269)</f>
        <v>0.00028000000000000003</v>
      </c>
      <c r="Z266" s="129"/>
      <c r="AA266" s="135">
        <f>SUM(AA267:AA269)</f>
        <v>0</v>
      </c>
      <c r="AR266" s="136" t="s">
        <v>83</v>
      </c>
      <c r="AT266" s="137" t="s">
        <v>42</v>
      </c>
      <c r="AU266" s="137" t="s">
        <v>11</v>
      </c>
      <c r="AY266" s="136" t="s">
        <v>104</v>
      </c>
      <c r="BK266" s="138">
        <f>SUM(BK267:BK269)</f>
        <v>0</v>
      </c>
    </row>
    <row r="267" spans="2:65" s="36" customFormat="1" ht="31.5" customHeight="1">
      <c r="B267" s="37"/>
      <c r="C267" s="142" t="s">
        <v>439</v>
      </c>
      <c r="D267" s="142" t="s">
        <v>105</v>
      </c>
      <c r="E267" s="143" t="s">
        <v>440</v>
      </c>
      <c r="F267" s="144" t="s">
        <v>441</v>
      </c>
      <c r="G267" s="145"/>
      <c r="H267" s="145"/>
      <c r="I267" s="145"/>
      <c r="J267" s="146" t="s">
        <v>125</v>
      </c>
      <c r="K267" s="147">
        <v>4</v>
      </c>
      <c r="L267" s="13">
        <v>0</v>
      </c>
      <c r="M267" s="12"/>
      <c r="N267" s="148">
        <f>ROUND(L267*K267,2)</f>
        <v>0</v>
      </c>
      <c r="O267" s="145"/>
      <c r="P267" s="145"/>
      <c r="Q267" s="145"/>
      <c r="R267" s="42"/>
      <c r="T267" s="149" t="s">
        <v>1</v>
      </c>
      <c r="U267" s="150" t="s">
        <v>28</v>
      </c>
      <c r="V267" s="38"/>
      <c r="W267" s="151">
        <f>V267*K267</f>
        <v>0</v>
      </c>
      <c r="X267" s="151">
        <v>2E-05</v>
      </c>
      <c r="Y267" s="151">
        <f>X267*K267</f>
        <v>8E-05</v>
      </c>
      <c r="Z267" s="151">
        <v>0</v>
      </c>
      <c r="AA267" s="152">
        <f>Z267*K267</f>
        <v>0</v>
      </c>
      <c r="AR267" s="24" t="s">
        <v>140</v>
      </c>
      <c r="AT267" s="24" t="s">
        <v>105</v>
      </c>
      <c r="AU267" s="24" t="s">
        <v>83</v>
      </c>
      <c r="AY267" s="24" t="s">
        <v>104</v>
      </c>
      <c r="BE267" s="104">
        <f>IF(U267="základní",N267,0)</f>
        <v>0</v>
      </c>
      <c r="BF267" s="104">
        <f>IF(U267="snížená",N267,0)</f>
        <v>0</v>
      </c>
      <c r="BG267" s="104">
        <f>IF(U267="zákl. přenesená",N267,0)</f>
        <v>0</v>
      </c>
      <c r="BH267" s="104">
        <f>IF(U267="sníž. přenesená",N267,0)</f>
        <v>0</v>
      </c>
      <c r="BI267" s="104">
        <f>IF(U267="nulová",N267,0)</f>
        <v>0</v>
      </c>
      <c r="BJ267" s="24" t="s">
        <v>83</v>
      </c>
      <c r="BK267" s="104">
        <f>ROUND(L267*K267,2)</f>
        <v>0</v>
      </c>
      <c r="BL267" s="24" t="s">
        <v>140</v>
      </c>
      <c r="BM267" s="24" t="s">
        <v>610</v>
      </c>
    </row>
    <row r="268" spans="2:65" s="36" customFormat="1" ht="31.5" customHeight="1">
      <c r="B268" s="37"/>
      <c r="C268" s="142" t="s">
        <v>442</v>
      </c>
      <c r="D268" s="142" t="s">
        <v>105</v>
      </c>
      <c r="E268" s="143" t="s">
        <v>443</v>
      </c>
      <c r="F268" s="144" t="s">
        <v>444</v>
      </c>
      <c r="G268" s="145"/>
      <c r="H268" s="145"/>
      <c r="I268" s="145"/>
      <c r="J268" s="146" t="s">
        <v>125</v>
      </c>
      <c r="K268" s="147">
        <v>4</v>
      </c>
      <c r="L268" s="13">
        <v>0</v>
      </c>
      <c r="M268" s="12"/>
      <c r="N268" s="148">
        <f>ROUND(L268*K268,2)</f>
        <v>0</v>
      </c>
      <c r="O268" s="145"/>
      <c r="P268" s="145"/>
      <c r="Q268" s="145"/>
      <c r="R268" s="42"/>
      <c r="T268" s="149" t="s">
        <v>1</v>
      </c>
      <c r="U268" s="150" t="s">
        <v>28</v>
      </c>
      <c r="V268" s="38"/>
      <c r="W268" s="151">
        <f>V268*K268</f>
        <v>0</v>
      </c>
      <c r="X268" s="151">
        <v>2E-05</v>
      </c>
      <c r="Y268" s="151">
        <f>X268*K268</f>
        <v>8E-05</v>
      </c>
      <c r="Z268" s="151">
        <v>0</v>
      </c>
      <c r="AA268" s="152">
        <f>Z268*K268</f>
        <v>0</v>
      </c>
      <c r="AR268" s="24" t="s">
        <v>140</v>
      </c>
      <c r="AT268" s="24" t="s">
        <v>105</v>
      </c>
      <c r="AU268" s="24" t="s">
        <v>83</v>
      </c>
      <c r="AY268" s="24" t="s">
        <v>104</v>
      </c>
      <c r="BE268" s="104">
        <f>IF(U268="základní",N268,0)</f>
        <v>0</v>
      </c>
      <c r="BF268" s="104">
        <f>IF(U268="snížená",N268,0)</f>
        <v>0</v>
      </c>
      <c r="BG268" s="104">
        <f>IF(U268="zákl. přenesená",N268,0)</f>
        <v>0</v>
      </c>
      <c r="BH268" s="104">
        <f>IF(U268="sníž. přenesená",N268,0)</f>
        <v>0</v>
      </c>
      <c r="BI268" s="104">
        <f>IF(U268="nulová",N268,0)</f>
        <v>0</v>
      </c>
      <c r="BJ268" s="24" t="s">
        <v>83</v>
      </c>
      <c r="BK268" s="104">
        <f>ROUND(L268*K268,2)</f>
        <v>0</v>
      </c>
      <c r="BL268" s="24" t="s">
        <v>140</v>
      </c>
      <c r="BM268" s="24" t="s">
        <v>611</v>
      </c>
    </row>
    <row r="269" spans="2:65" s="36" customFormat="1" ht="31.5" customHeight="1">
      <c r="B269" s="37"/>
      <c r="C269" s="142" t="s">
        <v>445</v>
      </c>
      <c r="D269" s="142" t="s">
        <v>105</v>
      </c>
      <c r="E269" s="143" t="s">
        <v>446</v>
      </c>
      <c r="F269" s="144" t="s">
        <v>447</v>
      </c>
      <c r="G269" s="145"/>
      <c r="H269" s="145"/>
      <c r="I269" s="145"/>
      <c r="J269" s="146" t="s">
        <v>125</v>
      </c>
      <c r="K269" s="147">
        <v>4</v>
      </c>
      <c r="L269" s="13">
        <v>0</v>
      </c>
      <c r="M269" s="12"/>
      <c r="N269" s="148">
        <f>ROUND(L269*K269,2)</f>
        <v>0</v>
      </c>
      <c r="O269" s="145"/>
      <c r="P269" s="145"/>
      <c r="Q269" s="145"/>
      <c r="R269" s="42"/>
      <c r="T269" s="149" t="s">
        <v>1</v>
      </c>
      <c r="U269" s="150" t="s">
        <v>28</v>
      </c>
      <c r="V269" s="38"/>
      <c r="W269" s="151">
        <f>V269*K269</f>
        <v>0</v>
      </c>
      <c r="X269" s="151">
        <v>3E-05</v>
      </c>
      <c r="Y269" s="151">
        <f>X269*K269</f>
        <v>0.00012</v>
      </c>
      <c r="Z269" s="151">
        <v>0</v>
      </c>
      <c r="AA269" s="152">
        <f>Z269*K269</f>
        <v>0</v>
      </c>
      <c r="AR269" s="24" t="s">
        <v>140</v>
      </c>
      <c r="AT269" s="24" t="s">
        <v>105</v>
      </c>
      <c r="AU269" s="24" t="s">
        <v>83</v>
      </c>
      <c r="AY269" s="24" t="s">
        <v>104</v>
      </c>
      <c r="BE269" s="104">
        <f>IF(U269="základní",N269,0)</f>
        <v>0</v>
      </c>
      <c r="BF269" s="104">
        <f>IF(U269="snížená",N269,0)</f>
        <v>0</v>
      </c>
      <c r="BG269" s="104">
        <f>IF(U269="zákl. přenesená",N269,0)</f>
        <v>0</v>
      </c>
      <c r="BH269" s="104">
        <f>IF(U269="sníž. přenesená",N269,0)</f>
        <v>0</v>
      </c>
      <c r="BI269" s="104">
        <f>IF(U269="nulová",N269,0)</f>
        <v>0</v>
      </c>
      <c r="BJ269" s="24" t="s">
        <v>83</v>
      </c>
      <c r="BK269" s="104">
        <f>ROUND(L269*K269,2)</f>
        <v>0</v>
      </c>
      <c r="BL269" s="24" t="s">
        <v>140</v>
      </c>
      <c r="BM269" s="24" t="s">
        <v>612</v>
      </c>
    </row>
    <row r="270" spans="2:63" s="132" customFormat="1" ht="36.75" customHeight="1">
      <c r="B270" s="128"/>
      <c r="C270" s="129"/>
      <c r="D270" s="130" t="s">
        <v>75</v>
      </c>
      <c r="E270" s="130"/>
      <c r="F270" s="130"/>
      <c r="G270" s="130"/>
      <c r="H270" s="130"/>
      <c r="I270" s="130"/>
      <c r="J270" s="130"/>
      <c r="K270" s="130"/>
      <c r="L270" s="174"/>
      <c r="M270" s="174"/>
      <c r="N270" s="162">
        <f>BK270</f>
        <v>0</v>
      </c>
      <c r="O270" s="163"/>
      <c r="P270" s="163"/>
      <c r="Q270" s="163"/>
      <c r="R270" s="131"/>
      <c r="T270" s="133"/>
      <c r="U270" s="129"/>
      <c r="V270" s="129"/>
      <c r="W270" s="134">
        <f>W271</f>
        <v>0</v>
      </c>
      <c r="X270" s="129"/>
      <c r="Y270" s="134">
        <f>Y271</f>
        <v>0</v>
      </c>
      <c r="Z270" s="129"/>
      <c r="AA270" s="135">
        <f>AA271</f>
        <v>0</v>
      </c>
      <c r="AR270" s="136" t="s">
        <v>112</v>
      </c>
      <c r="AT270" s="137" t="s">
        <v>42</v>
      </c>
      <c r="AU270" s="137" t="s">
        <v>43</v>
      </c>
      <c r="AY270" s="136" t="s">
        <v>104</v>
      </c>
      <c r="BK270" s="138">
        <f>BK271</f>
        <v>0</v>
      </c>
    </row>
    <row r="271" spans="2:63" s="132" customFormat="1" ht="19.5" customHeight="1">
      <c r="B271" s="128"/>
      <c r="C271" s="129"/>
      <c r="D271" s="139" t="s">
        <v>76</v>
      </c>
      <c r="E271" s="139"/>
      <c r="F271" s="139"/>
      <c r="G271" s="139"/>
      <c r="H271" s="139"/>
      <c r="I271" s="139"/>
      <c r="J271" s="139"/>
      <c r="K271" s="139"/>
      <c r="L271" s="173"/>
      <c r="M271" s="173"/>
      <c r="N271" s="140">
        <f>BK271</f>
        <v>0</v>
      </c>
      <c r="O271" s="141"/>
      <c r="P271" s="141"/>
      <c r="Q271" s="141"/>
      <c r="R271" s="131"/>
      <c r="T271" s="133"/>
      <c r="U271" s="129"/>
      <c r="V271" s="129"/>
      <c r="W271" s="134">
        <f>SUM(W272:W274)</f>
        <v>0</v>
      </c>
      <c r="X271" s="129"/>
      <c r="Y271" s="134">
        <f>SUM(Y272:Y274)</f>
        <v>0</v>
      </c>
      <c r="Z271" s="129"/>
      <c r="AA271" s="135">
        <f>SUM(AA272:AA274)</f>
        <v>0</v>
      </c>
      <c r="AR271" s="136" t="s">
        <v>112</v>
      </c>
      <c r="AT271" s="137" t="s">
        <v>42</v>
      </c>
      <c r="AU271" s="137" t="s">
        <v>11</v>
      </c>
      <c r="AY271" s="136" t="s">
        <v>104</v>
      </c>
      <c r="BK271" s="138">
        <f>SUM(BK272:BK274)</f>
        <v>0</v>
      </c>
    </row>
    <row r="272" spans="2:65" s="36" customFormat="1" ht="31.5" customHeight="1">
      <c r="B272" s="37"/>
      <c r="C272" s="142" t="s">
        <v>448</v>
      </c>
      <c r="D272" s="142" t="s">
        <v>105</v>
      </c>
      <c r="E272" s="143" t="s">
        <v>449</v>
      </c>
      <c r="F272" s="144" t="s">
        <v>450</v>
      </c>
      <c r="G272" s="145"/>
      <c r="H272" s="145"/>
      <c r="I272" s="145"/>
      <c r="J272" s="146" t="s">
        <v>253</v>
      </c>
      <c r="K272" s="147">
        <v>1</v>
      </c>
      <c r="L272" s="13">
        <v>0</v>
      </c>
      <c r="M272" s="12"/>
      <c r="N272" s="148">
        <f>ROUND(L272*K272,2)</f>
        <v>0</v>
      </c>
      <c r="O272" s="145"/>
      <c r="P272" s="145"/>
      <c r="Q272" s="145"/>
      <c r="R272" s="42"/>
      <c r="T272" s="149" t="s">
        <v>1</v>
      </c>
      <c r="U272" s="150" t="s">
        <v>28</v>
      </c>
      <c r="V272" s="38"/>
      <c r="W272" s="151">
        <f>V272*K272</f>
        <v>0</v>
      </c>
      <c r="X272" s="151">
        <v>0</v>
      </c>
      <c r="Y272" s="151">
        <f>X272*K272</f>
        <v>0</v>
      </c>
      <c r="Z272" s="151">
        <v>0</v>
      </c>
      <c r="AA272" s="152">
        <f>Z272*K272</f>
        <v>0</v>
      </c>
      <c r="AR272" s="24" t="s">
        <v>298</v>
      </c>
      <c r="AT272" s="24" t="s">
        <v>105</v>
      </c>
      <c r="AU272" s="24" t="s">
        <v>83</v>
      </c>
      <c r="AY272" s="24" t="s">
        <v>104</v>
      </c>
      <c r="BE272" s="104">
        <f>IF(U272="základní",N272,0)</f>
        <v>0</v>
      </c>
      <c r="BF272" s="104">
        <f>IF(U272="snížená",N272,0)</f>
        <v>0</v>
      </c>
      <c r="BG272" s="104">
        <f>IF(U272="zákl. přenesená",N272,0)</f>
        <v>0</v>
      </c>
      <c r="BH272" s="104">
        <f>IF(U272="sníž. přenesená",N272,0)</f>
        <v>0</v>
      </c>
      <c r="BI272" s="104">
        <f>IF(U272="nulová",N272,0)</f>
        <v>0</v>
      </c>
      <c r="BJ272" s="24" t="s">
        <v>83</v>
      </c>
      <c r="BK272" s="104">
        <f>ROUND(L272*K272,2)</f>
        <v>0</v>
      </c>
      <c r="BL272" s="24" t="s">
        <v>298</v>
      </c>
      <c r="BM272" s="24" t="s">
        <v>613</v>
      </c>
    </row>
    <row r="273" spans="2:65" s="36" customFormat="1" ht="31.5" customHeight="1">
      <c r="B273" s="37"/>
      <c r="C273" s="142" t="s">
        <v>451</v>
      </c>
      <c r="D273" s="142" t="s">
        <v>105</v>
      </c>
      <c r="E273" s="143" t="s">
        <v>452</v>
      </c>
      <c r="F273" s="144" t="s">
        <v>453</v>
      </c>
      <c r="G273" s="145"/>
      <c r="H273" s="145"/>
      <c r="I273" s="145"/>
      <c r="J273" s="146" t="s">
        <v>253</v>
      </c>
      <c r="K273" s="147">
        <v>1</v>
      </c>
      <c r="L273" s="13">
        <v>0</v>
      </c>
      <c r="M273" s="12"/>
      <c r="N273" s="148">
        <f>ROUND(L273*K273,2)</f>
        <v>0</v>
      </c>
      <c r="O273" s="145"/>
      <c r="P273" s="145"/>
      <c r="Q273" s="145"/>
      <c r="R273" s="42"/>
      <c r="T273" s="149" t="s">
        <v>1</v>
      </c>
      <c r="U273" s="150" t="s">
        <v>28</v>
      </c>
      <c r="V273" s="38"/>
      <c r="W273" s="151">
        <f>V273*K273</f>
        <v>0</v>
      </c>
      <c r="X273" s="151">
        <v>0</v>
      </c>
      <c r="Y273" s="151">
        <f>X273*K273</f>
        <v>0</v>
      </c>
      <c r="Z273" s="151">
        <v>0</v>
      </c>
      <c r="AA273" s="152">
        <f>Z273*K273</f>
        <v>0</v>
      </c>
      <c r="AR273" s="24" t="s">
        <v>298</v>
      </c>
      <c r="AT273" s="24" t="s">
        <v>105</v>
      </c>
      <c r="AU273" s="24" t="s">
        <v>83</v>
      </c>
      <c r="AY273" s="24" t="s">
        <v>104</v>
      </c>
      <c r="BE273" s="104">
        <f>IF(U273="základní",N273,0)</f>
        <v>0</v>
      </c>
      <c r="BF273" s="104">
        <f>IF(U273="snížená",N273,0)</f>
        <v>0</v>
      </c>
      <c r="BG273" s="104">
        <f>IF(U273="zákl. přenesená",N273,0)</f>
        <v>0</v>
      </c>
      <c r="BH273" s="104">
        <f>IF(U273="sníž. přenesená",N273,0)</f>
        <v>0</v>
      </c>
      <c r="BI273" s="104">
        <f>IF(U273="nulová",N273,0)</f>
        <v>0</v>
      </c>
      <c r="BJ273" s="24" t="s">
        <v>83</v>
      </c>
      <c r="BK273" s="104">
        <f>ROUND(L273*K273,2)</f>
        <v>0</v>
      </c>
      <c r="BL273" s="24" t="s">
        <v>298</v>
      </c>
      <c r="BM273" s="24" t="s">
        <v>614</v>
      </c>
    </row>
    <row r="274" spans="2:65" s="36" customFormat="1" ht="22.5" customHeight="1">
      <c r="B274" s="37"/>
      <c r="C274" s="142" t="s">
        <v>454</v>
      </c>
      <c r="D274" s="142" t="s">
        <v>105</v>
      </c>
      <c r="E274" s="143" t="s">
        <v>455</v>
      </c>
      <c r="F274" s="144" t="s">
        <v>456</v>
      </c>
      <c r="G274" s="145"/>
      <c r="H274" s="145"/>
      <c r="I274" s="145"/>
      <c r="J274" s="146" t="s">
        <v>253</v>
      </c>
      <c r="K274" s="147">
        <v>1</v>
      </c>
      <c r="L274" s="13">
        <v>0</v>
      </c>
      <c r="M274" s="12"/>
      <c r="N274" s="148">
        <f>ROUND(L274*K274,2)</f>
        <v>0</v>
      </c>
      <c r="O274" s="145"/>
      <c r="P274" s="145"/>
      <c r="Q274" s="145"/>
      <c r="R274" s="42"/>
      <c r="T274" s="149" t="s">
        <v>1</v>
      </c>
      <c r="U274" s="150" t="s">
        <v>28</v>
      </c>
      <c r="V274" s="38"/>
      <c r="W274" s="151">
        <f>V274*K274</f>
        <v>0</v>
      </c>
      <c r="X274" s="151">
        <v>0</v>
      </c>
      <c r="Y274" s="151">
        <f>X274*K274</f>
        <v>0</v>
      </c>
      <c r="Z274" s="151">
        <v>0</v>
      </c>
      <c r="AA274" s="152">
        <f>Z274*K274</f>
        <v>0</v>
      </c>
      <c r="AR274" s="24" t="s">
        <v>298</v>
      </c>
      <c r="AT274" s="24" t="s">
        <v>105</v>
      </c>
      <c r="AU274" s="24" t="s">
        <v>83</v>
      </c>
      <c r="AY274" s="24" t="s">
        <v>104</v>
      </c>
      <c r="BE274" s="104">
        <f>IF(U274="základní",N274,0)</f>
        <v>0</v>
      </c>
      <c r="BF274" s="104">
        <f>IF(U274="snížená",N274,0)</f>
        <v>0</v>
      </c>
      <c r="BG274" s="104">
        <f>IF(U274="zákl. přenesená",N274,0)</f>
        <v>0</v>
      </c>
      <c r="BH274" s="104">
        <f>IF(U274="sníž. přenesená",N274,0)</f>
        <v>0</v>
      </c>
      <c r="BI274" s="104">
        <f>IF(U274="nulová",N274,0)</f>
        <v>0</v>
      </c>
      <c r="BJ274" s="24" t="s">
        <v>83</v>
      </c>
      <c r="BK274" s="104">
        <f>ROUND(L274*K274,2)</f>
        <v>0</v>
      </c>
      <c r="BL274" s="24" t="s">
        <v>298</v>
      </c>
      <c r="BM274" s="24" t="s">
        <v>615</v>
      </c>
    </row>
    <row r="275" spans="2:63" s="132" customFormat="1" ht="36.75" customHeight="1">
      <c r="B275" s="128"/>
      <c r="C275" s="129"/>
      <c r="D275" s="130" t="s">
        <v>77</v>
      </c>
      <c r="E275" s="130"/>
      <c r="F275" s="130"/>
      <c r="G275" s="130"/>
      <c r="H275" s="130"/>
      <c r="I275" s="130"/>
      <c r="J275" s="130"/>
      <c r="K275" s="130"/>
      <c r="L275" s="174"/>
      <c r="M275" s="174"/>
      <c r="N275" s="162">
        <f>BK275</f>
        <v>0</v>
      </c>
      <c r="O275" s="163"/>
      <c r="P275" s="163"/>
      <c r="Q275" s="163"/>
      <c r="R275" s="131"/>
      <c r="T275" s="133"/>
      <c r="U275" s="129"/>
      <c r="V275" s="129"/>
      <c r="W275" s="134">
        <f>W276</f>
        <v>0</v>
      </c>
      <c r="X275" s="129"/>
      <c r="Y275" s="134">
        <f>Y276</f>
        <v>0</v>
      </c>
      <c r="Z275" s="129"/>
      <c r="AA275" s="135">
        <f>AA276</f>
        <v>0.00069</v>
      </c>
      <c r="AR275" s="136" t="s">
        <v>109</v>
      </c>
      <c r="AT275" s="137" t="s">
        <v>42</v>
      </c>
      <c r="AU275" s="137" t="s">
        <v>43</v>
      </c>
      <c r="AY275" s="136" t="s">
        <v>104</v>
      </c>
      <c r="BK275" s="138">
        <f>BK276</f>
        <v>0</v>
      </c>
    </row>
    <row r="276" spans="2:63" s="132" customFormat="1" ht="19.5" customHeight="1">
      <c r="B276" s="128"/>
      <c r="C276" s="129"/>
      <c r="D276" s="139" t="s">
        <v>78</v>
      </c>
      <c r="E276" s="139"/>
      <c r="F276" s="139"/>
      <c r="G276" s="139"/>
      <c r="H276" s="139"/>
      <c r="I276" s="139"/>
      <c r="J276" s="139"/>
      <c r="K276" s="139"/>
      <c r="L276" s="173"/>
      <c r="M276" s="173"/>
      <c r="N276" s="140">
        <f>BK276</f>
        <v>0</v>
      </c>
      <c r="O276" s="141"/>
      <c r="P276" s="141"/>
      <c r="Q276" s="141"/>
      <c r="R276" s="131"/>
      <c r="T276" s="133"/>
      <c r="U276" s="129"/>
      <c r="V276" s="129"/>
      <c r="W276" s="134">
        <f>SUM(W277:W289)</f>
        <v>0</v>
      </c>
      <c r="X276" s="129"/>
      <c r="Y276" s="134">
        <f>SUM(Y277:Y289)</f>
        <v>0</v>
      </c>
      <c r="Z276" s="129"/>
      <c r="AA276" s="135">
        <f>SUM(AA277:AA289)</f>
        <v>0.00069</v>
      </c>
      <c r="AR276" s="136" t="s">
        <v>109</v>
      </c>
      <c r="AT276" s="137" t="s">
        <v>42</v>
      </c>
      <c r="AU276" s="137" t="s">
        <v>11</v>
      </c>
      <c r="AY276" s="136" t="s">
        <v>104</v>
      </c>
      <c r="BK276" s="138">
        <f>SUM(BK277:BK289)</f>
        <v>0</v>
      </c>
    </row>
    <row r="277" spans="2:65" s="36" customFormat="1" ht="22.5" customHeight="1">
      <c r="B277" s="37"/>
      <c r="C277" s="142" t="s">
        <v>457</v>
      </c>
      <c r="D277" s="142" t="s">
        <v>105</v>
      </c>
      <c r="E277" s="143" t="s">
        <v>458</v>
      </c>
      <c r="F277" s="144" t="s">
        <v>459</v>
      </c>
      <c r="G277" s="145"/>
      <c r="H277" s="145"/>
      <c r="I277" s="145"/>
      <c r="J277" s="146" t="s">
        <v>253</v>
      </c>
      <c r="K277" s="147">
        <v>1</v>
      </c>
      <c r="L277" s="13">
        <v>0</v>
      </c>
      <c r="M277" s="12"/>
      <c r="N277" s="148">
        <f aca="true" t="shared" si="75" ref="N277:N289">ROUND(L277*K277,2)</f>
        <v>0</v>
      </c>
      <c r="O277" s="145"/>
      <c r="P277" s="145"/>
      <c r="Q277" s="145"/>
      <c r="R277" s="42"/>
      <c r="T277" s="149" t="s">
        <v>1</v>
      </c>
      <c r="U277" s="150" t="s">
        <v>28</v>
      </c>
      <c r="V277" s="38"/>
      <c r="W277" s="151">
        <f aca="true" t="shared" si="76" ref="W277:W289">V277*K277</f>
        <v>0</v>
      </c>
      <c r="X277" s="151">
        <v>0</v>
      </c>
      <c r="Y277" s="151">
        <f aca="true" t="shared" si="77" ref="Y277:Y289">X277*K277</f>
        <v>0</v>
      </c>
      <c r="Z277" s="151">
        <v>0</v>
      </c>
      <c r="AA277" s="152">
        <f aca="true" t="shared" si="78" ref="AA277:AA289">Z277*K277</f>
        <v>0</v>
      </c>
      <c r="AR277" s="24" t="s">
        <v>181</v>
      </c>
      <c r="AT277" s="24" t="s">
        <v>105</v>
      </c>
      <c r="AU277" s="24" t="s">
        <v>83</v>
      </c>
      <c r="AY277" s="24" t="s">
        <v>104</v>
      </c>
      <c r="BE277" s="104">
        <f aca="true" t="shared" si="79" ref="BE277:BE289">IF(U277="základní",N277,0)</f>
        <v>0</v>
      </c>
      <c r="BF277" s="104">
        <f aca="true" t="shared" si="80" ref="BF277:BF289">IF(U277="snížená",N277,0)</f>
        <v>0</v>
      </c>
      <c r="BG277" s="104">
        <f aca="true" t="shared" si="81" ref="BG277:BG289">IF(U277="zákl. přenesená",N277,0)</f>
        <v>0</v>
      </c>
      <c r="BH277" s="104">
        <f aca="true" t="shared" si="82" ref="BH277:BH289">IF(U277="sníž. přenesená",N277,0)</f>
        <v>0</v>
      </c>
      <c r="BI277" s="104">
        <f aca="true" t="shared" si="83" ref="BI277:BI289">IF(U277="nulová",N277,0)</f>
        <v>0</v>
      </c>
      <c r="BJ277" s="24" t="s">
        <v>83</v>
      </c>
      <c r="BK277" s="104">
        <f aca="true" t="shared" si="84" ref="BK277:BK289">ROUND(L277*K277,2)</f>
        <v>0</v>
      </c>
      <c r="BL277" s="24" t="s">
        <v>181</v>
      </c>
      <c r="BM277" s="24" t="s">
        <v>616</v>
      </c>
    </row>
    <row r="278" spans="2:65" s="36" customFormat="1" ht="31.5" customHeight="1">
      <c r="B278" s="37"/>
      <c r="C278" s="142" t="s">
        <v>463</v>
      </c>
      <c r="D278" s="142" t="s">
        <v>105</v>
      </c>
      <c r="E278" s="143" t="s">
        <v>464</v>
      </c>
      <c r="F278" s="144" t="s">
        <v>465</v>
      </c>
      <c r="G278" s="145"/>
      <c r="H278" s="145"/>
      <c r="I278" s="145"/>
      <c r="J278" s="146" t="s">
        <v>253</v>
      </c>
      <c r="K278" s="147">
        <v>1</v>
      </c>
      <c r="L278" s="13">
        <v>0</v>
      </c>
      <c r="M278" s="12"/>
      <c r="N278" s="148">
        <f t="shared" si="75"/>
        <v>0</v>
      </c>
      <c r="O278" s="145"/>
      <c r="P278" s="145"/>
      <c r="Q278" s="145"/>
      <c r="R278" s="42"/>
      <c r="T278" s="149" t="s">
        <v>1</v>
      </c>
      <c r="U278" s="150" t="s">
        <v>28</v>
      </c>
      <c r="V278" s="38"/>
      <c r="W278" s="151">
        <f t="shared" si="76"/>
        <v>0</v>
      </c>
      <c r="X278" s="151">
        <v>0</v>
      </c>
      <c r="Y278" s="151">
        <f t="shared" si="77"/>
        <v>0</v>
      </c>
      <c r="Z278" s="151">
        <v>0</v>
      </c>
      <c r="AA278" s="152">
        <f t="shared" si="78"/>
        <v>0</v>
      </c>
      <c r="AR278" s="24" t="s">
        <v>181</v>
      </c>
      <c r="AT278" s="24" t="s">
        <v>105</v>
      </c>
      <c r="AU278" s="24" t="s">
        <v>83</v>
      </c>
      <c r="AY278" s="24" t="s">
        <v>104</v>
      </c>
      <c r="BE278" s="104">
        <f t="shared" si="79"/>
        <v>0</v>
      </c>
      <c r="BF278" s="104">
        <f t="shared" si="80"/>
        <v>0</v>
      </c>
      <c r="BG278" s="104">
        <f t="shared" si="81"/>
        <v>0</v>
      </c>
      <c r="BH278" s="104">
        <f t="shared" si="82"/>
        <v>0</v>
      </c>
      <c r="BI278" s="104">
        <f t="shared" si="83"/>
        <v>0</v>
      </c>
      <c r="BJ278" s="24" t="s">
        <v>83</v>
      </c>
      <c r="BK278" s="104">
        <f t="shared" si="84"/>
        <v>0</v>
      </c>
      <c r="BL278" s="24" t="s">
        <v>181</v>
      </c>
      <c r="BM278" s="24" t="s">
        <v>617</v>
      </c>
    </row>
    <row r="279" spans="2:65" s="36" customFormat="1" ht="22.5" customHeight="1">
      <c r="B279" s="37"/>
      <c r="C279" s="142" t="s">
        <v>466</v>
      </c>
      <c r="D279" s="142" t="s">
        <v>105</v>
      </c>
      <c r="E279" s="143" t="s">
        <v>467</v>
      </c>
      <c r="F279" s="144" t="s">
        <v>468</v>
      </c>
      <c r="G279" s="145"/>
      <c r="H279" s="145"/>
      <c r="I279" s="145"/>
      <c r="J279" s="146" t="s">
        <v>253</v>
      </c>
      <c r="K279" s="147">
        <v>1</v>
      </c>
      <c r="L279" s="13">
        <v>0</v>
      </c>
      <c r="M279" s="12"/>
      <c r="N279" s="148">
        <f t="shared" si="75"/>
        <v>0</v>
      </c>
      <c r="O279" s="145"/>
      <c r="P279" s="145"/>
      <c r="Q279" s="145"/>
      <c r="R279" s="42"/>
      <c r="T279" s="149" t="s">
        <v>1</v>
      </c>
      <c r="U279" s="150" t="s">
        <v>28</v>
      </c>
      <c r="V279" s="38"/>
      <c r="W279" s="151">
        <f t="shared" si="76"/>
        <v>0</v>
      </c>
      <c r="X279" s="151">
        <v>0</v>
      </c>
      <c r="Y279" s="151">
        <f t="shared" si="77"/>
        <v>0</v>
      </c>
      <c r="Z279" s="151">
        <v>0</v>
      </c>
      <c r="AA279" s="152">
        <f t="shared" si="78"/>
        <v>0</v>
      </c>
      <c r="AR279" s="24" t="s">
        <v>181</v>
      </c>
      <c r="AT279" s="24" t="s">
        <v>105</v>
      </c>
      <c r="AU279" s="24" t="s">
        <v>83</v>
      </c>
      <c r="AY279" s="24" t="s">
        <v>104</v>
      </c>
      <c r="BE279" s="104">
        <f t="shared" si="79"/>
        <v>0</v>
      </c>
      <c r="BF279" s="104">
        <f t="shared" si="80"/>
        <v>0</v>
      </c>
      <c r="BG279" s="104">
        <f t="shared" si="81"/>
        <v>0</v>
      </c>
      <c r="BH279" s="104">
        <f t="shared" si="82"/>
        <v>0</v>
      </c>
      <c r="BI279" s="104">
        <f t="shared" si="83"/>
        <v>0</v>
      </c>
      <c r="BJ279" s="24" t="s">
        <v>83</v>
      </c>
      <c r="BK279" s="104">
        <f t="shared" si="84"/>
        <v>0</v>
      </c>
      <c r="BL279" s="24" t="s">
        <v>181</v>
      </c>
      <c r="BM279" s="24" t="s">
        <v>618</v>
      </c>
    </row>
    <row r="280" spans="2:65" s="36" customFormat="1" ht="22.5" customHeight="1">
      <c r="B280" s="37"/>
      <c r="C280" s="142" t="s">
        <v>469</v>
      </c>
      <c r="D280" s="142" t="s">
        <v>105</v>
      </c>
      <c r="E280" s="143" t="s">
        <v>470</v>
      </c>
      <c r="F280" s="144" t="s">
        <v>471</v>
      </c>
      <c r="G280" s="145"/>
      <c r="H280" s="145"/>
      <c r="I280" s="145"/>
      <c r="J280" s="146" t="s">
        <v>253</v>
      </c>
      <c r="K280" s="147">
        <v>1</v>
      </c>
      <c r="L280" s="13">
        <v>0</v>
      </c>
      <c r="M280" s="12"/>
      <c r="N280" s="148">
        <f t="shared" si="75"/>
        <v>0</v>
      </c>
      <c r="O280" s="145"/>
      <c r="P280" s="145"/>
      <c r="Q280" s="145"/>
      <c r="R280" s="42"/>
      <c r="T280" s="149" t="s">
        <v>1</v>
      </c>
      <c r="U280" s="150" t="s">
        <v>28</v>
      </c>
      <c r="V280" s="38"/>
      <c r="W280" s="151">
        <f t="shared" si="76"/>
        <v>0</v>
      </c>
      <c r="X280" s="151">
        <v>0</v>
      </c>
      <c r="Y280" s="151">
        <f t="shared" si="77"/>
        <v>0</v>
      </c>
      <c r="Z280" s="151">
        <v>0</v>
      </c>
      <c r="AA280" s="152">
        <f t="shared" si="78"/>
        <v>0</v>
      </c>
      <c r="AR280" s="24" t="s">
        <v>181</v>
      </c>
      <c r="AT280" s="24" t="s">
        <v>105</v>
      </c>
      <c r="AU280" s="24" t="s">
        <v>83</v>
      </c>
      <c r="AY280" s="24" t="s">
        <v>104</v>
      </c>
      <c r="BE280" s="104">
        <f t="shared" si="79"/>
        <v>0</v>
      </c>
      <c r="BF280" s="104">
        <f t="shared" si="80"/>
        <v>0</v>
      </c>
      <c r="BG280" s="104">
        <f t="shared" si="81"/>
        <v>0</v>
      </c>
      <c r="BH280" s="104">
        <f t="shared" si="82"/>
        <v>0</v>
      </c>
      <c r="BI280" s="104">
        <f t="shared" si="83"/>
        <v>0</v>
      </c>
      <c r="BJ280" s="24" t="s">
        <v>83</v>
      </c>
      <c r="BK280" s="104">
        <f t="shared" si="84"/>
        <v>0</v>
      </c>
      <c r="BL280" s="24" t="s">
        <v>181</v>
      </c>
      <c r="BM280" s="24" t="s">
        <v>619</v>
      </c>
    </row>
    <row r="281" spans="2:65" s="36" customFormat="1" ht="31.5" customHeight="1">
      <c r="B281" s="37"/>
      <c r="C281" s="142" t="s">
        <v>472</v>
      </c>
      <c r="D281" s="142" t="s">
        <v>105</v>
      </c>
      <c r="E281" s="143" t="s">
        <v>473</v>
      </c>
      <c r="F281" s="144" t="s">
        <v>474</v>
      </c>
      <c r="G281" s="145"/>
      <c r="H281" s="145"/>
      <c r="I281" s="145"/>
      <c r="J281" s="146" t="s">
        <v>253</v>
      </c>
      <c r="K281" s="147">
        <v>1</v>
      </c>
      <c r="L281" s="13">
        <v>0</v>
      </c>
      <c r="M281" s="12"/>
      <c r="N281" s="148">
        <f t="shared" si="75"/>
        <v>0</v>
      </c>
      <c r="O281" s="145"/>
      <c r="P281" s="145"/>
      <c r="Q281" s="145"/>
      <c r="R281" s="42"/>
      <c r="T281" s="149" t="s">
        <v>1</v>
      </c>
      <c r="U281" s="150" t="s">
        <v>28</v>
      </c>
      <c r="V281" s="38"/>
      <c r="W281" s="151">
        <f t="shared" si="76"/>
        <v>0</v>
      </c>
      <c r="X281" s="151">
        <v>0</v>
      </c>
      <c r="Y281" s="151">
        <f t="shared" si="77"/>
        <v>0</v>
      </c>
      <c r="Z281" s="151">
        <v>0</v>
      </c>
      <c r="AA281" s="152">
        <f t="shared" si="78"/>
        <v>0</v>
      </c>
      <c r="AR281" s="24" t="s">
        <v>181</v>
      </c>
      <c r="AT281" s="24" t="s">
        <v>105</v>
      </c>
      <c r="AU281" s="24" t="s">
        <v>83</v>
      </c>
      <c r="AY281" s="24" t="s">
        <v>104</v>
      </c>
      <c r="BE281" s="104">
        <f t="shared" si="79"/>
        <v>0</v>
      </c>
      <c r="BF281" s="104">
        <f t="shared" si="80"/>
        <v>0</v>
      </c>
      <c r="BG281" s="104">
        <f t="shared" si="81"/>
        <v>0</v>
      </c>
      <c r="BH281" s="104">
        <f t="shared" si="82"/>
        <v>0</v>
      </c>
      <c r="BI281" s="104">
        <f t="shared" si="83"/>
        <v>0</v>
      </c>
      <c r="BJ281" s="24" t="s">
        <v>83</v>
      </c>
      <c r="BK281" s="104">
        <f t="shared" si="84"/>
        <v>0</v>
      </c>
      <c r="BL281" s="24" t="s">
        <v>181</v>
      </c>
      <c r="BM281" s="24" t="s">
        <v>620</v>
      </c>
    </row>
    <row r="282" spans="2:65" s="36" customFormat="1" ht="31.5" customHeight="1">
      <c r="B282" s="37"/>
      <c r="C282" s="142" t="s">
        <v>475</v>
      </c>
      <c r="D282" s="142" t="s">
        <v>105</v>
      </c>
      <c r="E282" s="143" t="s">
        <v>476</v>
      </c>
      <c r="F282" s="144" t="s">
        <v>477</v>
      </c>
      <c r="G282" s="145"/>
      <c r="H282" s="145"/>
      <c r="I282" s="145"/>
      <c r="J282" s="146" t="s">
        <v>253</v>
      </c>
      <c r="K282" s="147">
        <v>1</v>
      </c>
      <c r="L282" s="13">
        <v>0</v>
      </c>
      <c r="M282" s="12"/>
      <c r="N282" s="148">
        <f t="shared" si="75"/>
        <v>0</v>
      </c>
      <c r="O282" s="145"/>
      <c r="P282" s="145"/>
      <c r="Q282" s="145"/>
      <c r="R282" s="42"/>
      <c r="T282" s="149" t="s">
        <v>1</v>
      </c>
      <c r="U282" s="150" t="s">
        <v>28</v>
      </c>
      <c r="V282" s="38"/>
      <c r="W282" s="151">
        <f t="shared" si="76"/>
        <v>0</v>
      </c>
      <c r="X282" s="151">
        <v>0</v>
      </c>
      <c r="Y282" s="151">
        <f t="shared" si="77"/>
        <v>0</v>
      </c>
      <c r="Z282" s="151">
        <v>0</v>
      </c>
      <c r="AA282" s="152">
        <f t="shared" si="78"/>
        <v>0</v>
      </c>
      <c r="AR282" s="24" t="s">
        <v>181</v>
      </c>
      <c r="AT282" s="24" t="s">
        <v>105</v>
      </c>
      <c r="AU282" s="24" t="s">
        <v>83</v>
      </c>
      <c r="AY282" s="24" t="s">
        <v>104</v>
      </c>
      <c r="BE282" s="104">
        <f t="shared" si="79"/>
        <v>0</v>
      </c>
      <c r="BF282" s="104">
        <f t="shared" si="80"/>
        <v>0</v>
      </c>
      <c r="BG282" s="104">
        <f t="shared" si="81"/>
        <v>0</v>
      </c>
      <c r="BH282" s="104">
        <f t="shared" si="82"/>
        <v>0</v>
      </c>
      <c r="BI282" s="104">
        <f t="shared" si="83"/>
        <v>0</v>
      </c>
      <c r="BJ282" s="24" t="s">
        <v>83</v>
      </c>
      <c r="BK282" s="104">
        <f t="shared" si="84"/>
        <v>0</v>
      </c>
      <c r="BL282" s="24" t="s">
        <v>181</v>
      </c>
      <c r="BM282" s="24" t="s">
        <v>621</v>
      </c>
    </row>
    <row r="283" spans="2:65" s="36" customFormat="1" ht="31.5" customHeight="1">
      <c r="B283" s="37"/>
      <c r="C283" s="142" t="s">
        <v>478</v>
      </c>
      <c r="D283" s="142" t="s">
        <v>105</v>
      </c>
      <c r="E283" s="143" t="s">
        <v>479</v>
      </c>
      <c r="F283" s="144" t="s">
        <v>480</v>
      </c>
      <c r="G283" s="145"/>
      <c r="H283" s="145"/>
      <c r="I283" s="145"/>
      <c r="J283" s="146" t="s">
        <v>253</v>
      </c>
      <c r="K283" s="147">
        <v>1</v>
      </c>
      <c r="L283" s="13">
        <v>0</v>
      </c>
      <c r="M283" s="12"/>
      <c r="N283" s="148">
        <f t="shared" si="75"/>
        <v>0</v>
      </c>
      <c r="O283" s="145"/>
      <c r="P283" s="145"/>
      <c r="Q283" s="145"/>
      <c r="R283" s="42"/>
      <c r="T283" s="149" t="s">
        <v>1</v>
      </c>
      <c r="U283" s="150" t="s">
        <v>28</v>
      </c>
      <c r="V283" s="38"/>
      <c r="W283" s="151">
        <f t="shared" si="76"/>
        <v>0</v>
      </c>
      <c r="X283" s="151">
        <v>0</v>
      </c>
      <c r="Y283" s="151">
        <f t="shared" si="77"/>
        <v>0</v>
      </c>
      <c r="Z283" s="151">
        <v>0</v>
      </c>
      <c r="AA283" s="152">
        <f t="shared" si="78"/>
        <v>0</v>
      </c>
      <c r="AR283" s="24" t="s">
        <v>181</v>
      </c>
      <c r="AT283" s="24" t="s">
        <v>105</v>
      </c>
      <c r="AU283" s="24" t="s">
        <v>83</v>
      </c>
      <c r="AY283" s="24" t="s">
        <v>104</v>
      </c>
      <c r="BE283" s="104">
        <f t="shared" si="79"/>
        <v>0</v>
      </c>
      <c r="BF283" s="104">
        <f t="shared" si="80"/>
        <v>0</v>
      </c>
      <c r="BG283" s="104">
        <f t="shared" si="81"/>
        <v>0</v>
      </c>
      <c r="BH283" s="104">
        <f t="shared" si="82"/>
        <v>0</v>
      </c>
      <c r="BI283" s="104">
        <f t="shared" si="83"/>
        <v>0</v>
      </c>
      <c r="BJ283" s="24" t="s">
        <v>83</v>
      </c>
      <c r="BK283" s="104">
        <f t="shared" si="84"/>
        <v>0</v>
      </c>
      <c r="BL283" s="24" t="s">
        <v>181</v>
      </c>
      <c r="BM283" s="24" t="s">
        <v>622</v>
      </c>
    </row>
    <row r="284" spans="2:65" s="36" customFormat="1" ht="31.5" customHeight="1">
      <c r="B284" s="37"/>
      <c r="C284" s="142" t="s">
        <v>481</v>
      </c>
      <c r="D284" s="142" t="s">
        <v>105</v>
      </c>
      <c r="E284" s="143" t="s">
        <v>482</v>
      </c>
      <c r="F284" s="144" t="s">
        <v>483</v>
      </c>
      <c r="G284" s="145"/>
      <c r="H284" s="145"/>
      <c r="I284" s="145"/>
      <c r="J284" s="146" t="s">
        <v>253</v>
      </c>
      <c r="K284" s="147">
        <v>1</v>
      </c>
      <c r="L284" s="13">
        <v>0</v>
      </c>
      <c r="M284" s="12"/>
      <c r="N284" s="148">
        <f t="shared" si="75"/>
        <v>0</v>
      </c>
      <c r="O284" s="145"/>
      <c r="P284" s="145"/>
      <c r="Q284" s="145"/>
      <c r="R284" s="42"/>
      <c r="T284" s="149" t="s">
        <v>1</v>
      </c>
      <c r="U284" s="150" t="s">
        <v>28</v>
      </c>
      <c r="V284" s="38"/>
      <c r="W284" s="151">
        <f t="shared" si="76"/>
        <v>0</v>
      </c>
      <c r="X284" s="151">
        <v>0</v>
      </c>
      <c r="Y284" s="151">
        <f t="shared" si="77"/>
        <v>0</v>
      </c>
      <c r="Z284" s="151">
        <v>0</v>
      </c>
      <c r="AA284" s="152">
        <f t="shared" si="78"/>
        <v>0</v>
      </c>
      <c r="AR284" s="24" t="s">
        <v>181</v>
      </c>
      <c r="AT284" s="24" t="s">
        <v>105</v>
      </c>
      <c r="AU284" s="24" t="s">
        <v>83</v>
      </c>
      <c r="AY284" s="24" t="s">
        <v>104</v>
      </c>
      <c r="BE284" s="104">
        <f t="shared" si="79"/>
        <v>0</v>
      </c>
      <c r="BF284" s="104">
        <f t="shared" si="80"/>
        <v>0</v>
      </c>
      <c r="BG284" s="104">
        <f t="shared" si="81"/>
        <v>0</v>
      </c>
      <c r="BH284" s="104">
        <f t="shared" si="82"/>
        <v>0</v>
      </c>
      <c r="BI284" s="104">
        <f t="shared" si="83"/>
        <v>0</v>
      </c>
      <c r="BJ284" s="24" t="s">
        <v>83</v>
      </c>
      <c r="BK284" s="104">
        <f t="shared" si="84"/>
        <v>0</v>
      </c>
      <c r="BL284" s="24" t="s">
        <v>181</v>
      </c>
      <c r="BM284" s="24" t="s">
        <v>623</v>
      </c>
    </row>
    <row r="285" spans="2:65" s="36" customFormat="1" ht="22.5" customHeight="1">
      <c r="B285" s="37"/>
      <c r="C285" s="142" t="s">
        <v>484</v>
      </c>
      <c r="D285" s="142" t="s">
        <v>105</v>
      </c>
      <c r="E285" s="143" t="s">
        <v>485</v>
      </c>
      <c r="F285" s="144" t="s">
        <v>486</v>
      </c>
      <c r="G285" s="145"/>
      <c r="H285" s="145"/>
      <c r="I285" s="145"/>
      <c r="J285" s="146" t="s">
        <v>253</v>
      </c>
      <c r="K285" s="147">
        <v>1</v>
      </c>
      <c r="L285" s="13">
        <v>0</v>
      </c>
      <c r="M285" s="12"/>
      <c r="N285" s="148">
        <f t="shared" si="75"/>
        <v>0</v>
      </c>
      <c r="O285" s="145"/>
      <c r="P285" s="145"/>
      <c r="Q285" s="145"/>
      <c r="R285" s="42"/>
      <c r="T285" s="149" t="s">
        <v>1</v>
      </c>
      <c r="U285" s="150" t="s">
        <v>28</v>
      </c>
      <c r="V285" s="38"/>
      <c r="W285" s="151">
        <f t="shared" si="76"/>
        <v>0</v>
      </c>
      <c r="X285" s="151">
        <v>0</v>
      </c>
      <c r="Y285" s="151">
        <f t="shared" si="77"/>
        <v>0</v>
      </c>
      <c r="Z285" s="151">
        <v>0</v>
      </c>
      <c r="AA285" s="152">
        <f t="shared" si="78"/>
        <v>0</v>
      </c>
      <c r="AR285" s="24" t="s">
        <v>181</v>
      </c>
      <c r="AT285" s="24" t="s">
        <v>105</v>
      </c>
      <c r="AU285" s="24" t="s">
        <v>83</v>
      </c>
      <c r="AY285" s="24" t="s">
        <v>104</v>
      </c>
      <c r="BE285" s="104">
        <f t="shared" si="79"/>
        <v>0</v>
      </c>
      <c r="BF285" s="104">
        <f t="shared" si="80"/>
        <v>0</v>
      </c>
      <c r="BG285" s="104">
        <f t="shared" si="81"/>
        <v>0</v>
      </c>
      <c r="BH285" s="104">
        <f t="shared" si="82"/>
        <v>0</v>
      </c>
      <c r="BI285" s="104">
        <f t="shared" si="83"/>
        <v>0</v>
      </c>
      <c r="BJ285" s="24" t="s">
        <v>83</v>
      </c>
      <c r="BK285" s="104">
        <f t="shared" si="84"/>
        <v>0</v>
      </c>
      <c r="BL285" s="24" t="s">
        <v>181</v>
      </c>
      <c r="BM285" s="24" t="s">
        <v>624</v>
      </c>
    </row>
    <row r="286" spans="2:65" s="36" customFormat="1" ht="22.5" customHeight="1">
      <c r="B286" s="37"/>
      <c r="C286" s="142" t="s">
        <v>487</v>
      </c>
      <c r="D286" s="142" t="s">
        <v>105</v>
      </c>
      <c r="E286" s="143" t="s">
        <v>488</v>
      </c>
      <c r="F286" s="144" t="s">
        <v>489</v>
      </c>
      <c r="G286" s="145"/>
      <c r="H286" s="145"/>
      <c r="I286" s="145"/>
      <c r="J286" s="146" t="s">
        <v>253</v>
      </c>
      <c r="K286" s="147">
        <v>1</v>
      </c>
      <c r="L286" s="13">
        <v>0</v>
      </c>
      <c r="M286" s="12"/>
      <c r="N286" s="148">
        <f t="shared" si="75"/>
        <v>0</v>
      </c>
      <c r="O286" s="145"/>
      <c r="P286" s="145"/>
      <c r="Q286" s="145"/>
      <c r="R286" s="42"/>
      <c r="T286" s="149" t="s">
        <v>1</v>
      </c>
      <c r="U286" s="150" t="s">
        <v>28</v>
      </c>
      <c r="V286" s="38"/>
      <c r="W286" s="151">
        <f t="shared" si="76"/>
        <v>0</v>
      </c>
      <c r="X286" s="151">
        <v>0</v>
      </c>
      <c r="Y286" s="151">
        <f t="shared" si="77"/>
        <v>0</v>
      </c>
      <c r="Z286" s="151">
        <v>0</v>
      </c>
      <c r="AA286" s="152">
        <f t="shared" si="78"/>
        <v>0</v>
      </c>
      <c r="AR286" s="24" t="s">
        <v>181</v>
      </c>
      <c r="AT286" s="24" t="s">
        <v>105</v>
      </c>
      <c r="AU286" s="24" t="s">
        <v>83</v>
      </c>
      <c r="AY286" s="24" t="s">
        <v>104</v>
      </c>
      <c r="BE286" s="104">
        <f t="shared" si="79"/>
        <v>0</v>
      </c>
      <c r="BF286" s="104">
        <f t="shared" si="80"/>
        <v>0</v>
      </c>
      <c r="BG286" s="104">
        <f t="shared" si="81"/>
        <v>0</v>
      </c>
      <c r="BH286" s="104">
        <f t="shared" si="82"/>
        <v>0</v>
      </c>
      <c r="BI286" s="104">
        <f t="shared" si="83"/>
        <v>0</v>
      </c>
      <c r="BJ286" s="24" t="s">
        <v>83</v>
      </c>
      <c r="BK286" s="104">
        <f t="shared" si="84"/>
        <v>0</v>
      </c>
      <c r="BL286" s="24" t="s">
        <v>181</v>
      </c>
      <c r="BM286" s="24" t="s">
        <v>625</v>
      </c>
    </row>
    <row r="287" spans="2:65" s="36" customFormat="1" ht="22.5" customHeight="1">
      <c r="B287" s="37"/>
      <c r="C287" s="142" t="s">
        <v>490</v>
      </c>
      <c r="D287" s="142" t="s">
        <v>105</v>
      </c>
      <c r="E287" s="143" t="s">
        <v>491</v>
      </c>
      <c r="F287" s="144" t="s">
        <v>492</v>
      </c>
      <c r="G287" s="145"/>
      <c r="H287" s="145"/>
      <c r="I287" s="145"/>
      <c r="J287" s="146" t="s">
        <v>493</v>
      </c>
      <c r="K287" s="147">
        <v>1</v>
      </c>
      <c r="L287" s="13">
        <v>0</v>
      </c>
      <c r="M287" s="12"/>
      <c r="N287" s="148">
        <f t="shared" si="75"/>
        <v>0</v>
      </c>
      <c r="O287" s="145"/>
      <c r="P287" s="145"/>
      <c r="Q287" s="145"/>
      <c r="R287" s="42"/>
      <c r="T287" s="149" t="s">
        <v>1</v>
      </c>
      <c r="U287" s="150" t="s">
        <v>28</v>
      </c>
      <c r="V287" s="38"/>
      <c r="W287" s="151">
        <f t="shared" si="76"/>
        <v>0</v>
      </c>
      <c r="X287" s="151">
        <v>0</v>
      </c>
      <c r="Y287" s="151">
        <f t="shared" si="77"/>
        <v>0</v>
      </c>
      <c r="Z287" s="151">
        <v>0</v>
      </c>
      <c r="AA287" s="152">
        <f t="shared" si="78"/>
        <v>0</v>
      </c>
      <c r="AR287" s="24" t="s">
        <v>109</v>
      </c>
      <c r="AT287" s="24" t="s">
        <v>105</v>
      </c>
      <c r="AU287" s="24" t="s">
        <v>83</v>
      </c>
      <c r="AY287" s="24" t="s">
        <v>104</v>
      </c>
      <c r="BE287" s="104">
        <f t="shared" si="79"/>
        <v>0</v>
      </c>
      <c r="BF287" s="104">
        <f t="shared" si="80"/>
        <v>0</v>
      </c>
      <c r="BG287" s="104">
        <f t="shared" si="81"/>
        <v>0</v>
      </c>
      <c r="BH287" s="104">
        <f t="shared" si="82"/>
        <v>0</v>
      </c>
      <c r="BI287" s="104">
        <f t="shared" si="83"/>
        <v>0</v>
      </c>
      <c r="BJ287" s="24" t="s">
        <v>83</v>
      </c>
      <c r="BK287" s="104">
        <f t="shared" si="84"/>
        <v>0</v>
      </c>
      <c r="BL287" s="24" t="s">
        <v>109</v>
      </c>
      <c r="BM287" s="24" t="s">
        <v>626</v>
      </c>
    </row>
    <row r="288" spans="2:65" s="36" customFormat="1" ht="22.5" customHeight="1">
      <c r="B288" s="37"/>
      <c r="C288" s="142" t="s">
        <v>494</v>
      </c>
      <c r="D288" s="142" t="s">
        <v>105</v>
      </c>
      <c r="E288" s="143" t="s">
        <v>495</v>
      </c>
      <c r="F288" s="144" t="s">
        <v>496</v>
      </c>
      <c r="G288" s="145"/>
      <c r="H288" s="145"/>
      <c r="I288" s="145"/>
      <c r="J288" s="146" t="s">
        <v>493</v>
      </c>
      <c r="K288" s="147">
        <v>1</v>
      </c>
      <c r="L288" s="13">
        <v>0</v>
      </c>
      <c r="M288" s="12"/>
      <c r="N288" s="148">
        <f t="shared" si="75"/>
        <v>0</v>
      </c>
      <c r="O288" s="145"/>
      <c r="P288" s="145"/>
      <c r="Q288" s="145"/>
      <c r="R288" s="42"/>
      <c r="T288" s="149" t="s">
        <v>1</v>
      </c>
      <c r="U288" s="150" t="s">
        <v>28</v>
      </c>
      <c r="V288" s="38"/>
      <c r="W288" s="151">
        <f t="shared" si="76"/>
        <v>0</v>
      </c>
      <c r="X288" s="151">
        <v>0</v>
      </c>
      <c r="Y288" s="151">
        <f t="shared" si="77"/>
        <v>0</v>
      </c>
      <c r="Z288" s="151">
        <v>0</v>
      </c>
      <c r="AA288" s="152">
        <f t="shared" si="78"/>
        <v>0</v>
      </c>
      <c r="AR288" s="24" t="s">
        <v>109</v>
      </c>
      <c r="AT288" s="24" t="s">
        <v>105</v>
      </c>
      <c r="AU288" s="24" t="s">
        <v>83</v>
      </c>
      <c r="AY288" s="24" t="s">
        <v>104</v>
      </c>
      <c r="BE288" s="104">
        <f t="shared" si="79"/>
        <v>0</v>
      </c>
      <c r="BF288" s="104">
        <f t="shared" si="80"/>
        <v>0</v>
      </c>
      <c r="BG288" s="104">
        <f t="shared" si="81"/>
        <v>0</v>
      </c>
      <c r="BH288" s="104">
        <f t="shared" si="82"/>
        <v>0</v>
      </c>
      <c r="BI288" s="104">
        <f t="shared" si="83"/>
        <v>0</v>
      </c>
      <c r="BJ288" s="24" t="s">
        <v>83</v>
      </c>
      <c r="BK288" s="104">
        <f t="shared" si="84"/>
        <v>0</v>
      </c>
      <c r="BL288" s="24" t="s">
        <v>109</v>
      </c>
      <c r="BM288" s="24" t="s">
        <v>627</v>
      </c>
    </row>
    <row r="289" spans="2:65" s="36" customFormat="1" ht="31.5" customHeight="1">
      <c r="B289" s="37"/>
      <c r="C289" s="142" t="s">
        <v>460</v>
      </c>
      <c r="D289" s="142" t="s">
        <v>105</v>
      </c>
      <c r="E289" s="143" t="s">
        <v>461</v>
      </c>
      <c r="F289" s="144" t="s">
        <v>462</v>
      </c>
      <c r="G289" s="145"/>
      <c r="H289" s="145"/>
      <c r="I289" s="145"/>
      <c r="J289" s="146" t="s">
        <v>108</v>
      </c>
      <c r="K289" s="147">
        <v>1</v>
      </c>
      <c r="L289" s="13">
        <v>0</v>
      </c>
      <c r="M289" s="12"/>
      <c r="N289" s="148">
        <f t="shared" si="75"/>
        <v>0</v>
      </c>
      <c r="O289" s="145"/>
      <c r="P289" s="145"/>
      <c r="Q289" s="145"/>
      <c r="R289" s="42"/>
      <c r="T289" s="149" t="s">
        <v>1</v>
      </c>
      <c r="U289" s="150" t="s">
        <v>28</v>
      </c>
      <c r="V289" s="38"/>
      <c r="W289" s="151">
        <f t="shared" si="76"/>
        <v>0</v>
      </c>
      <c r="X289" s="151">
        <v>0</v>
      </c>
      <c r="Y289" s="151">
        <f t="shared" si="77"/>
        <v>0</v>
      </c>
      <c r="Z289" s="151">
        <v>0.00069</v>
      </c>
      <c r="AA289" s="152">
        <f t="shared" si="78"/>
        <v>0.00069</v>
      </c>
      <c r="AR289" s="24" t="s">
        <v>140</v>
      </c>
      <c r="AT289" s="24" t="s">
        <v>105</v>
      </c>
      <c r="AU289" s="24" t="s">
        <v>83</v>
      </c>
      <c r="AY289" s="24" t="s">
        <v>104</v>
      </c>
      <c r="BE289" s="104">
        <f t="shared" si="79"/>
        <v>0</v>
      </c>
      <c r="BF289" s="104">
        <f t="shared" si="80"/>
        <v>0</v>
      </c>
      <c r="BG289" s="104">
        <f t="shared" si="81"/>
        <v>0</v>
      </c>
      <c r="BH289" s="104">
        <f t="shared" si="82"/>
        <v>0</v>
      </c>
      <c r="BI289" s="104">
        <f t="shared" si="83"/>
        <v>0</v>
      </c>
      <c r="BJ289" s="24" t="s">
        <v>83</v>
      </c>
      <c r="BK289" s="104">
        <f t="shared" si="84"/>
        <v>0</v>
      </c>
      <c r="BL289" s="24" t="s">
        <v>140</v>
      </c>
      <c r="BM289" s="24" t="s">
        <v>628</v>
      </c>
    </row>
    <row r="290" spans="2:63" s="36" customFormat="1" ht="49.5" customHeight="1">
      <c r="B290" s="37"/>
      <c r="C290" s="38"/>
      <c r="D290" s="130" t="s">
        <v>497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164">
        <f>BK290</f>
        <v>0</v>
      </c>
      <c r="O290" s="165"/>
      <c r="P290" s="165"/>
      <c r="Q290" s="165"/>
      <c r="R290" s="42"/>
      <c r="T290" s="102"/>
      <c r="U290" s="38"/>
      <c r="V290" s="38"/>
      <c r="W290" s="38"/>
      <c r="X290" s="38"/>
      <c r="Y290" s="38"/>
      <c r="Z290" s="38"/>
      <c r="AA290" s="166"/>
      <c r="AT290" s="24" t="s">
        <v>42</v>
      </c>
      <c r="AU290" s="24" t="s">
        <v>43</v>
      </c>
      <c r="AY290" s="24" t="s">
        <v>498</v>
      </c>
      <c r="BK290" s="104">
        <f>SUM(BK291:BK294)</f>
        <v>0</v>
      </c>
    </row>
    <row r="291" spans="2:63" s="36" customFormat="1" ht="21.75" customHeight="1">
      <c r="B291" s="37"/>
      <c r="C291" s="2" t="s">
        <v>1</v>
      </c>
      <c r="D291" s="2" t="s">
        <v>105</v>
      </c>
      <c r="E291" s="3" t="s">
        <v>1</v>
      </c>
      <c r="F291" s="16" t="s">
        <v>1</v>
      </c>
      <c r="G291" s="17"/>
      <c r="H291" s="17"/>
      <c r="I291" s="17"/>
      <c r="J291" s="4" t="s">
        <v>1</v>
      </c>
      <c r="K291" s="5"/>
      <c r="L291" s="13"/>
      <c r="M291" s="12"/>
      <c r="N291" s="148">
        <f>BK291</f>
        <v>0</v>
      </c>
      <c r="O291" s="145"/>
      <c r="P291" s="145"/>
      <c r="Q291" s="145"/>
      <c r="R291" s="42"/>
      <c r="T291" s="149" t="s">
        <v>1</v>
      </c>
      <c r="U291" s="167" t="s">
        <v>28</v>
      </c>
      <c r="V291" s="38"/>
      <c r="W291" s="38"/>
      <c r="X291" s="38"/>
      <c r="Y291" s="38"/>
      <c r="Z291" s="38"/>
      <c r="AA291" s="166"/>
      <c r="AT291" s="24" t="s">
        <v>498</v>
      </c>
      <c r="AU291" s="24" t="s">
        <v>11</v>
      </c>
      <c r="AY291" s="24" t="s">
        <v>498</v>
      </c>
      <c r="BE291" s="104">
        <f>IF(U291="základní",N291,0)</f>
        <v>0</v>
      </c>
      <c r="BF291" s="104">
        <f>IF(U291="snížená",N291,0)</f>
        <v>0</v>
      </c>
      <c r="BG291" s="104">
        <f>IF(U291="zákl. přenesená",N291,0)</f>
        <v>0</v>
      </c>
      <c r="BH291" s="104">
        <f>IF(U291="sníž. přenesená",N291,0)</f>
        <v>0</v>
      </c>
      <c r="BI291" s="104">
        <f>IF(U291="nulová",N291,0)</f>
        <v>0</v>
      </c>
      <c r="BJ291" s="24" t="s">
        <v>83</v>
      </c>
      <c r="BK291" s="104">
        <f>L291*K291</f>
        <v>0</v>
      </c>
    </row>
    <row r="292" spans="2:63" s="36" customFormat="1" ht="21.75" customHeight="1">
      <c r="B292" s="37"/>
      <c r="C292" s="2" t="s">
        <v>1</v>
      </c>
      <c r="D292" s="2" t="s">
        <v>105</v>
      </c>
      <c r="E292" s="3" t="s">
        <v>1</v>
      </c>
      <c r="F292" s="16" t="s">
        <v>1</v>
      </c>
      <c r="G292" s="17"/>
      <c r="H292" s="17"/>
      <c r="I292" s="17"/>
      <c r="J292" s="4" t="s">
        <v>1</v>
      </c>
      <c r="K292" s="5"/>
      <c r="L292" s="13"/>
      <c r="M292" s="12"/>
      <c r="N292" s="148">
        <f>BK292</f>
        <v>0</v>
      </c>
      <c r="O292" s="145"/>
      <c r="P292" s="145"/>
      <c r="Q292" s="145"/>
      <c r="R292" s="42"/>
      <c r="T292" s="149" t="s">
        <v>1</v>
      </c>
      <c r="U292" s="167" t="s">
        <v>28</v>
      </c>
      <c r="V292" s="38"/>
      <c r="W292" s="38"/>
      <c r="X292" s="38"/>
      <c r="Y292" s="38"/>
      <c r="Z292" s="38"/>
      <c r="AA292" s="166"/>
      <c r="AT292" s="24" t="s">
        <v>498</v>
      </c>
      <c r="AU292" s="24" t="s">
        <v>11</v>
      </c>
      <c r="AY292" s="24" t="s">
        <v>498</v>
      </c>
      <c r="BE292" s="104">
        <f>IF(U292="základní",N292,0)</f>
        <v>0</v>
      </c>
      <c r="BF292" s="104">
        <f>IF(U292="snížená",N292,0)</f>
        <v>0</v>
      </c>
      <c r="BG292" s="104">
        <f>IF(U292="zákl. přenesená",N292,0)</f>
        <v>0</v>
      </c>
      <c r="BH292" s="104">
        <f>IF(U292="sníž. přenesená",N292,0)</f>
        <v>0</v>
      </c>
      <c r="BI292" s="104">
        <f>IF(U292="nulová",N292,0)</f>
        <v>0</v>
      </c>
      <c r="BJ292" s="24" t="s">
        <v>83</v>
      </c>
      <c r="BK292" s="104">
        <f>L292*K292</f>
        <v>0</v>
      </c>
    </row>
    <row r="293" spans="2:63" s="36" customFormat="1" ht="21.75" customHeight="1">
      <c r="B293" s="37"/>
      <c r="C293" s="2" t="s">
        <v>1</v>
      </c>
      <c r="D293" s="2" t="s">
        <v>105</v>
      </c>
      <c r="E293" s="3" t="s">
        <v>1</v>
      </c>
      <c r="F293" s="16" t="s">
        <v>1</v>
      </c>
      <c r="G293" s="17"/>
      <c r="H293" s="17"/>
      <c r="I293" s="17"/>
      <c r="J293" s="4" t="s">
        <v>1</v>
      </c>
      <c r="K293" s="5"/>
      <c r="L293" s="13"/>
      <c r="M293" s="12"/>
      <c r="N293" s="148">
        <f>BK293</f>
        <v>0</v>
      </c>
      <c r="O293" s="145"/>
      <c r="P293" s="145"/>
      <c r="Q293" s="145"/>
      <c r="R293" s="42"/>
      <c r="T293" s="149" t="s">
        <v>1</v>
      </c>
      <c r="U293" s="167" t="s">
        <v>28</v>
      </c>
      <c r="V293" s="38"/>
      <c r="W293" s="38"/>
      <c r="X293" s="38"/>
      <c r="Y293" s="38"/>
      <c r="Z293" s="38"/>
      <c r="AA293" s="166"/>
      <c r="AT293" s="24" t="s">
        <v>498</v>
      </c>
      <c r="AU293" s="24" t="s">
        <v>11</v>
      </c>
      <c r="AY293" s="24" t="s">
        <v>498</v>
      </c>
      <c r="BE293" s="104">
        <f>IF(U293="základní",N293,0)</f>
        <v>0</v>
      </c>
      <c r="BF293" s="104">
        <f>IF(U293="snížená",N293,0)</f>
        <v>0</v>
      </c>
      <c r="BG293" s="104">
        <f>IF(U293="zákl. přenesená",N293,0)</f>
        <v>0</v>
      </c>
      <c r="BH293" s="104">
        <f>IF(U293="sníž. přenesená",N293,0)</f>
        <v>0</v>
      </c>
      <c r="BI293" s="104">
        <f>IF(U293="nulová",N293,0)</f>
        <v>0</v>
      </c>
      <c r="BJ293" s="24" t="s">
        <v>83</v>
      </c>
      <c r="BK293" s="104">
        <f>L293*K293</f>
        <v>0</v>
      </c>
    </row>
    <row r="294" spans="2:63" s="36" customFormat="1" ht="21.75" customHeight="1">
      <c r="B294" s="37"/>
      <c r="C294" s="2" t="s">
        <v>1</v>
      </c>
      <c r="D294" s="2" t="s">
        <v>105</v>
      </c>
      <c r="E294" s="3" t="s">
        <v>1</v>
      </c>
      <c r="F294" s="16" t="s">
        <v>1</v>
      </c>
      <c r="G294" s="17"/>
      <c r="H294" s="17"/>
      <c r="I294" s="17"/>
      <c r="J294" s="4" t="s">
        <v>1</v>
      </c>
      <c r="K294" s="5"/>
      <c r="L294" s="13"/>
      <c r="M294" s="12"/>
      <c r="N294" s="148">
        <f>BK294</f>
        <v>0</v>
      </c>
      <c r="O294" s="145"/>
      <c r="P294" s="145"/>
      <c r="Q294" s="145"/>
      <c r="R294" s="42"/>
      <c r="T294" s="149" t="s">
        <v>1</v>
      </c>
      <c r="U294" s="167" t="s">
        <v>28</v>
      </c>
      <c r="V294" s="68"/>
      <c r="W294" s="68"/>
      <c r="X294" s="68"/>
      <c r="Y294" s="68"/>
      <c r="Z294" s="68"/>
      <c r="AA294" s="70"/>
      <c r="AT294" s="24" t="s">
        <v>498</v>
      </c>
      <c r="AU294" s="24" t="s">
        <v>11</v>
      </c>
      <c r="AY294" s="24" t="s">
        <v>498</v>
      </c>
      <c r="BE294" s="104">
        <f>IF(U294="základní",N294,0)</f>
        <v>0</v>
      </c>
      <c r="BF294" s="104">
        <f>IF(U294="snížená",N294,0)</f>
        <v>0</v>
      </c>
      <c r="BG294" s="104">
        <f>IF(U294="zákl. přenesená",N294,0)</f>
        <v>0</v>
      </c>
      <c r="BH294" s="104">
        <f>IF(U294="sníž. přenesená",N294,0)</f>
        <v>0</v>
      </c>
      <c r="BI294" s="104">
        <f>IF(U294="nulová",N294,0)</f>
        <v>0</v>
      </c>
      <c r="BJ294" s="24" t="s">
        <v>83</v>
      </c>
      <c r="BK294" s="104">
        <f>L294*K294</f>
        <v>0</v>
      </c>
    </row>
    <row r="295" spans="2:18" s="36" customFormat="1" ht="6.75" customHeight="1">
      <c r="B295" s="71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3"/>
    </row>
  </sheetData>
  <sheetProtection password="CBC2" sheet="1" formatCells="0" formatColumns="0" formatRows="0" selectLockedCells="1"/>
  <mergeCells count="508">
    <mergeCell ref="H1:K1"/>
    <mergeCell ref="S2:AC2"/>
    <mergeCell ref="N250:Q250"/>
    <mergeCell ref="N256:Q256"/>
    <mergeCell ref="N258:Q258"/>
    <mergeCell ref="N266:Q266"/>
    <mergeCell ref="N174:Q174"/>
    <mergeCell ref="N142:Q142"/>
    <mergeCell ref="N144:Q144"/>
    <mergeCell ref="N149:Q149"/>
    <mergeCell ref="N154:Q154"/>
    <mergeCell ref="N155:Q155"/>
    <mergeCell ref="N290:Q290"/>
    <mergeCell ref="N270:Q270"/>
    <mergeCell ref="N271:Q271"/>
    <mergeCell ref="L291:M291"/>
    <mergeCell ref="N291:Q291"/>
    <mergeCell ref="N191:Q191"/>
    <mergeCell ref="N207:Q207"/>
    <mergeCell ref="N229:Q229"/>
    <mergeCell ref="N233:Q233"/>
    <mergeCell ref="N242:Q242"/>
    <mergeCell ref="F293:I293"/>
    <mergeCell ref="L293:M293"/>
    <mergeCell ref="N293:Q293"/>
    <mergeCell ref="F294:I294"/>
    <mergeCell ref="L294:M294"/>
    <mergeCell ref="N294:Q294"/>
    <mergeCell ref="F292:I292"/>
    <mergeCell ref="L292:M292"/>
    <mergeCell ref="N292:Q292"/>
    <mergeCell ref="F288:I288"/>
    <mergeCell ref="L288:M288"/>
    <mergeCell ref="N288:Q288"/>
    <mergeCell ref="F289:I289"/>
    <mergeCell ref="L289:M289"/>
    <mergeCell ref="N289:Q289"/>
    <mergeCell ref="F291:I291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7:I277"/>
    <mergeCell ref="L277:M277"/>
    <mergeCell ref="N277:Q277"/>
    <mergeCell ref="N275:Q275"/>
    <mergeCell ref="N276:Q276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65:I265"/>
    <mergeCell ref="L265:M265"/>
    <mergeCell ref="N265:Q265"/>
    <mergeCell ref="F267:I267"/>
    <mergeCell ref="L267:M267"/>
    <mergeCell ref="N267:Q267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7:I257"/>
    <mergeCell ref="L257:M257"/>
    <mergeCell ref="N257:Q257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1:I241"/>
    <mergeCell ref="L241:M241"/>
    <mergeCell ref="N241:Q241"/>
    <mergeCell ref="F243:I243"/>
    <mergeCell ref="L243:M243"/>
    <mergeCell ref="N243:Q243"/>
    <mergeCell ref="F239:I239"/>
    <mergeCell ref="L239:M239"/>
    <mergeCell ref="N239:Q239"/>
    <mergeCell ref="F240:I240"/>
    <mergeCell ref="L240:M240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2:I232"/>
    <mergeCell ref="L232:M232"/>
    <mergeCell ref="N232:Q232"/>
    <mergeCell ref="F234:I234"/>
    <mergeCell ref="L234:M234"/>
    <mergeCell ref="N234:Q234"/>
    <mergeCell ref="F230:I230"/>
    <mergeCell ref="L230:M230"/>
    <mergeCell ref="N230:Q230"/>
    <mergeCell ref="F231:I231"/>
    <mergeCell ref="L231:M231"/>
    <mergeCell ref="N231:Q231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6:I206"/>
    <mergeCell ref="L206:M206"/>
    <mergeCell ref="N206:Q206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9:I159"/>
    <mergeCell ref="L159:M159"/>
    <mergeCell ref="N159:Q159"/>
    <mergeCell ref="N158:Q158"/>
    <mergeCell ref="F153:I153"/>
    <mergeCell ref="L153:M153"/>
    <mergeCell ref="N153:Q153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F137:I137"/>
    <mergeCell ref="L137:M137"/>
    <mergeCell ref="N137:Q137"/>
    <mergeCell ref="F141:I141"/>
    <mergeCell ref="L141:M141"/>
    <mergeCell ref="N141:Q141"/>
    <mergeCell ref="N138:Q138"/>
    <mergeCell ref="N139:Q139"/>
    <mergeCell ref="N140:Q140"/>
    <mergeCell ref="C127:Q127"/>
    <mergeCell ref="F129:P129"/>
    <mergeCell ref="F130:P130"/>
    <mergeCell ref="M132:P132"/>
    <mergeCell ref="M134:Q134"/>
    <mergeCell ref="M135:Q135"/>
    <mergeCell ref="D117:H117"/>
    <mergeCell ref="N117:Q117"/>
    <mergeCell ref="D118:H118"/>
    <mergeCell ref="N118:Q118"/>
    <mergeCell ref="N119:Q119"/>
    <mergeCell ref="L121:Q121"/>
    <mergeCell ref="N113:Q113"/>
    <mergeCell ref="D114:H114"/>
    <mergeCell ref="N114:Q114"/>
    <mergeCell ref="D115:H115"/>
    <mergeCell ref="N115:Q115"/>
    <mergeCell ref="D116:H116"/>
    <mergeCell ref="N116:Q116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91:D295">
      <formula1>"K,M"</formula1>
    </dataValidation>
    <dataValidation type="list" allowBlank="1" showInputMessage="1" showErrorMessage="1" error="Povoleny jsou hodnoty základní, snížená, zákl. přenesená, sníž. přenesená, nulová." sqref="U291:U29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Blaho</dc:creator>
  <cp:keywords/>
  <dc:description/>
  <cp:lastModifiedBy>Gřundělová Veronika, DiS.</cp:lastModifiedBy>
  <dcterms:created xsi:type="dcterms:W3CDTF">2017-10-30T14:17:39Z</dcterms:created>
  <dcterms:modified xsi:type="dcterms:W3CDTF">2017-11-02T13:09:46Z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