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276" windowWidth="15576" windowHeight="1176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Pol'!$A$1:$U$78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7" i="1" l="1"/>
  <c r="I59" i="1"/>
  <c r="I58" i="1"/>
  <c r="I57" i="1"/>
  <c r="I56" i="1"/>
  <c r="I55" i="1"/>
  <c r="I54" i="1"/>
  <c r="I52" i="1"/>
  <c r="I51" i="1"/>
  <c r="I50" i="1"/>
  <c r="I49" i="1"/>
  <c r="G76" i="12"/>
  <c r="G75" i="12" s="1"/>
  <c r="I61" i="1" s="1"/>
  <c r="I19" i="1" s="1"/>
  <c r="G74" i="12"/>
  <c r="G73" i="12" s="1"/>
  <c r="I60" i="1" s="1"/>
  <c r="G68" i="12"/>
  <c r="G71" i="12"/>
  <c r="G69" i="12"/>
  <c r="G60" i="12"/>
  <c r="G65" i="12"/>
  <c r="G67" i="12"/>
  <c r="G61" i="12"/>
  <c r="G50" i="12"/>
  <c r="G53" i="12"/>
  <c r="G54" i="12"/>
  <c r="G56" i="12"/>
  <c r="G58" i="12"/>
  <c r="G51" i="12"/>
  <c r="G45" i="12"/>
  <c r="G48" i="12"/>
  <c r="G46" i="12"/>
  <c r="G41" i="12"/>
  <c r="G43" i="12"/>
  <c r="G44" i="12"/>
  <c r="G42" i="12"/>
  <c r="G39" i="12"/>
  <c r="G40" i="12"/>
  <c r="G38" i="12"/>
  <c r="G37" i="12" s="1"/>
  <c r="I53" i="1" s="1"/>
  <c r="G31" i="12"/>
  <c r="G33" i="12"/>
  <c r="G34" i="12"/>
  <c r="G35" i="12"/>
  <c r="G36" i="12"/>
  <c r="G32" i="12"/>
  <c r="G25" i="12"/>
  <c r="G29" i="12"/>
  <c r="G26" i="12"/>
  <c r="G19" i="12"/>
  <c r="G22" i="12"/>
  <c r="G24" i="12"/>
  <c r="G20" i="12"/>
  <c r="G13" i="12"/>
  <c r="G17" i="12"/>
  <c r="G18" i="12"/>
  <c r="G14" i="12"/>
  <c r="G11" i="12"/>
  <c r="I48" i="1" s="1"/>
  <c r="G12" i="12"/>
  <c r="G10" i="12"/>
  <c r="G9" i="12"/>
  <c r="G8" i="12" l="1"/>
  <c r="I47" i="1" s="1"/>
  <c r="I16" i="1" s="1"/>
  <c r="I18" i="1"/>
  <c r="I9" i="12"/>
  <c r="K9" i="12"/>
  <c r="M9" i="12"/>
  <c r="O9" i="12"/>
  <c r="Q9" i="12"/>
  <c r="U9" i="12"/>
  <c r="I10" i="12"/>
  <c r="K10" i="12"/>
  <c r="M10" i="12"/>
  <c r="O10" i="12"/>
  <c r="Q10" i="12"/>
  <c r="U10" i="12"/>
  <c r="I12" i="12"/>
  <c r="I11" i="12" s="1"/>
  <c r="K12" i="12"/>
  <c r="K11" i="12" s="1"/>
  <c r="M12" i="12"/>
  <c r="M11" i="12" s="1"/>
  <c r="O12" i="12"/>
  <c r="O11" i="12" s="1"/>
  <c r="Q12" i="12"/>
  <c r="Q11" i="12" s="1"/>
  <c r="U12" i="12"/>
  <c r="U11" i="12" s="1"/>
  <c r="I14" i="12"/>
  <c r="K14" i="12"/>
  <c r="M14" i="12"/>
  <c r="O14" i="12"/>
  <c r="Q14" i="12"/>
  <c r="U14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20" i="12"/>
  <c r="K20" i="12"/>
  <c r="M20" i="12"/>
  <c r="O20" i="12"/>
  <c r="Q20" i="12"/>
  <c r="U20" i="12"/>
  <c r="I22" i="12"/>
  <c r="K22" i="12"/>
  <c r="M22" i="12"/>
  <c r="O22" i="12"/>
  <c r="Q22" i="12"/>
  <c r="U22" i="12"/>
  <c r="I24" i="12"/>
  <c r="K24" i="12"/>
  <c r="M24" i="12"/>
  <c r="O24" i="12"/>
  <c r="Q24" i="12"/>
  <c r="U24" i="12"/>
  <c r="I26" i="12"/>
  <c r="K26" i="12"/>
  <c r="M26" i="12"/>
  <c r="O26" i="12"/>
  <c r="Q26" i="12"/>
  <c r="U26" i="12"/>
  <c r="I29" i="12"/>
  <c r="K29" i="12"/>
  <c r="M29" i="12"/>
  <c r="O29" i="12"/>
  <c r="Q29" i="12"/>
  <c r="U29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8" i="12"/>
  <c r="I37" i="12" s="1"/>
  <c r="K38" i="12"/>
  <c r="K37" i="12" s="1"/>
  <c r="M38" i="12"/>
  <c r="M37" i="12" s="1"/>
  <c r="O38" i="12"/>
  <c r="O37" i="12" s="1"/>
  <c r="Q38" i="12"/>
  <c r="Q37" i="12" s="1"/>
  <c r="U38" i="12"/>
  <c r="U37" i="12" s="1"/>
  <c r="I40" i="12"/>
  <c r="I39" i="12" s="1"/>
  <c r="K40" i="12"/>
  <c r="K39" i="12" s="1"/>
  <c r="M40" i="12"/>
  <c r="M39" i="12" s="1"/>
  <c r="O40" i="12"/>
  <c r="O39" i="12" s="1"/>
  <c r="Q40" i="12"/>
  <c r="Q39" i="12" s="1"/>
  <c r="U40" i="12"/>
  <c r="U39" i="12" s="1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6" i="12"/>
  <c r="K46" i="12"/>
  <c r="M46" i="12"/>
  <c r="O46" i="12"/>
  <c r="Q46" i="12"/>
  <c r="U46" i="12"/>
  <c r="I48" i="12"/>
  <c r="K48" i="12"/>
  <c r="M48" i="12"/>
  <c r="O48" i="12"/>
  <c r="Q48" i="12"/>
  <c r="U48" i="12"/>
  <c r="I51" i="12"/>
  <c r="K51" i="12"/>
  <c r="M51" i="12"/>
  <c r="O51" i="12"/>
  <c r="Q51" i="12"/>
  <c r="U51" i="12"/>
  <c r="I54" i="12"/>
  <c r="K54" i="12"/>
  <c r="M54" i="12"/>
  <c r="O54" i="12"/>
  <c r="Q54" i="12"/>
  <c r="U54" i="12"/>
  <c r="I56" i="12"/>
  <c r="K56" i="12"/>
  <c r="M56" i="12"/>
  <c r="O56" i="12"/>
  <c r="Q56" i="12"/>
  <c r="U56" i="12"/>
  <c r="I58" i="12"/>
  <c r="K58" i="12"/>
  <c r="M58" i="12"/>
  <c r="O58" i="12"/>
  <c r="Q58" i="12"/>
  <c r="U58" i="12"/>
  <c r="I61" i="12"/>
  <c r="K61" i="12"/>
  <c r="M61" i="12"/>
  <c r="O61" i="12"/>
  <c r="Q61" i="12"/>
  <c r="U61" i="12"/>
  <c r="I65" i="12"/>
  <c r="K65" i="12"/>
  <c r="M65" i="12"/>
  <c r="O65" i="12"/>
  <c r="Q65" i="12"/>
  <c r="U65" i="12"/>
  <c r="I67" i="12"/>
  <c r="K67" i="12"/>
  <c r="M67" i="12"/>
  <c r="O67" i="12"/>
  <c r="Q67" i="12"/>
  <c r="U67" i="12"/>
  <c r="I69" i="12"/>
  <c r="K69" i="12"/>
  <c r="M69" i="12"/>
  <c r="O69" i="12"/>
  <c r="Q69" i="12"/>
  <c r="U69" i="12"/>
  <c r="I71" i="12"/>
  <c r="K71" i="12"/>
  <c r="M71" i="12"/>
  <c r="O71" i="12"/>
  <c r="Q71" i="12"/>
  <c r="U71" i="12"/>
  <c r="I74" i="12"/>
  <c r="I73" i="12" s="1"/>
  <c r="K74" i="12"/>
  <c r="K73" i="12" s="1"/>
  <c r="M74" i="12"/>
  <c r="M73" i="12" s="1"/>
  <c r="O74" i="12"/>
  <c r="O73" i="12" s="1"/>
  <c r="Q74" i="12"/>
  <c r="Q73" i="12" s="1"/>
  <c r="U74" i="12"/>
  <c r="U73" i="12" s="1"/>
  <c r="I76" i="12"/>
  <c r="I75" i="12" s="1"/>
  <c r="K76" i="12"/>
  <c r="K75" i="12" s="1"/>
  <c r="M76" i="12"/>
  <c r="M75" i="12" s="1"/>
  <c r="O76" i="12"/>
  <c r="O75" i="12" s="1"/>
  <c r="Q76" i="12"/>
  <c r="Q75" i="12" s="1"/>
  <c r="U76" i="12"/>
  <c r="U75" i="12" s="1"/>
  <c r="F40" i="1"/>
  <c r="G40" i="1"/>
  <c r="H40" i="1"/>
  <c r="I40" i="1"/>
  <c r="J39" i="1"/>
  <c r="J40" i="1" s="1"/>
  <c r="J28" i="1"/>
  <c r="J26" i="1"/>
  <c r="G38" i="1"/>
  <c r="F38" i="1"/>
  <c r="J23" i="1"/>
  <c r="J24" i="1"/>
  <c r="J25" i="1"/>
  <c r="J27" i="1"/>
  <c r="E24" i="1"/>
  <c r="E26" i="1"/>
  <c r="I62" i="1" l="1"/>
  <c r="I21" i="1"/>
  <c r="G23" i="1" s="1"/>
  <c r="G24" i="1"/>
  <c r="U68" i="12"/>
  <c r="O68" i="12"/>
  <c r="K68" i="12"/>
  <c r="Q60" i="12"/>
  <c r="M60" i="12"/>
  <c r="I60" i="12"/>
  <c r="U50" i="12"/>
  <c r="O50" i="12"/>
  <c r="K50" i="12"/>
  <c r="Q45" i="12"/>
  <c r="M45" i="12"/>
  <c r="I45" i="12"/>
  <c r="U41" i="12"/>
  <c r="O41" i="12"/>
  <c r="K41" i="12"/>
  <c r="Q31" i="12"/>
  <c r="M31" i="12"/>
  <c r="I31" i="12"/>
  <c r="U25" i="12"/>
  <c r="O25" i="12"/>
  <c r="K25" i="12"/>
  <c r="Q19" i="12"/>
  <c r="M19" i="12"/>
  <c r="I19" i="12"/>
  <c r="U13" i="12"/>
  <c r="O13" i="12"/>
  <c r="K13" i="12"/>
  <c r="U8" i="12"/>
  <c r="O8" i="12"/>
  <c r="K8" i="12"/>
  <c r="Q68" i="12"/>
  <c r="M68" i="12"/>
  <c r="I68" i="12"/>
  <c r="U60" i="12"/>
  <c r="O60" i="12"/>
  <c r="K60" i="12"/>
  <c r="Q50" i="12"/>
  <c r="M50" i="12"/>
  <c r="I50" i="12"/>
  <c r="U45" i="12"/>
  <c r="O45" i="12"/>
  <c r="K45" i="12"/>
  <c r="Q41" i="12"/>
  <c r="M41" i="12"/>
  <c r="I41" i="12"/>
  <c r="U31" i="12"/>
  <c r="O31" i="12"/>
  <c r="K31" i="12"/>
  <c r="Q25" i="12"/>
  <c r="M25" i="12"/>
  <c r="I25" i="12"/>
  <c r="U19" i="12"/>
  <c r="O19" i="12"/>
  <c r="K19" i="12"/>
  <c r="Q13" i="12"/>
  <c r="M13" i="12"/>
  <c r="I13" i="12"/>
  <c r="Q8" i="12"/>
  <c r="M8" i="12"/>
  <c r="I8" i="12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<sst xmlns="http://schemas.openxmlformats.org/spreadsheetml/2006/main" count="388" uniqueCount="207">
  <si>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</si>
  <si>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</si>
  <si>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</si>
  <si>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</si>
  <si>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</si>
  <si>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</si>
  <si>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</si>
  <si>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</si>
  <si>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</si>
  <si>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</si>
  <si>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</si>
  <si>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</si>
  <si>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</si>
  <si>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</si>
  <si>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</si>
  <si>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</si>
  <si>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</si>
  <si>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</si>
  <si>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</si>
  <si>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</si>
  <si>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</si>
  <si>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</si>
  <si>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</si>
  <si>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</si>
  <si>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</si>
  <si>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</si>
  <si>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</si>
  <si>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</si>
  <si>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</si>
  <si>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</si>
  <si>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</si>
  <si>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</si>
  <si>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</si>
  <si>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</si>
  <si>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</si>
  <si>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</si>
  <si>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</si>
  <si>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</si>
  <si>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</si>
  <si>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</si>
  <si>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</si>
  <si>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</si>
  <si>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</si>
  <si>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</si>
  <si>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</si>
  <si>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Město Dačice</t>
  </si>
  <si>
    <t>Krajířova 27</t>
  </si>
  <si>
    <t>Dačice</t>
  </si>
  <si>
    <t>38013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</si>
  <si>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</si>
  <si>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</si>
  <si>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</si>
  <si>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</si>
  <si>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</si>
  <si>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</si>
  <si>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</si>
  <si>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</si>
  <si>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</si>
  <si>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</si>
  <si>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</si>
  <si>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</si>
  <si>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</si>
  <si>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</si>
  <si>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</si>
  <si>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</si>
  <si>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</si>
  <si>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</si>
  <si>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722</t>
  </si>
  <si>
    <t>Zdravotní instalace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</si>
  <si>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</si>
  <si>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</si>
  <si>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</si>
  <si>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</si>
  <si>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</si>
  <si>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</si>
  <si>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</si>
  <si>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</si>
  <si>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</si>
  <si>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</si>
  <si>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</si>
  <si>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</si>
  <si>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</si>
  <si>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</si>
  <si>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</si>
  <si>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</si>
  <si>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</si>
  <si>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</si>
  <si>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</si>
  <si>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</si>
  <si>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</si>
  <si>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</si>
  <si>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</si>
  <si>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</si>
  <si>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</si>
  <si>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</si>
  <si>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</si>
  <si>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</si>
  <si>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</si>
  <si>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</si>
  <si>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</si>
  <si>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</si>
  <si>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</si>
  <si>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</si>
  <si>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</si>
  <si>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</si>
  <si>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</si>
  <si>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</si>
  <si>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</si>
  <si>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</si>
  <si>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</si>
  <si>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342254711R00</t>
  </si>
  <si>
    <t>Příčky z desek pórobetonových tl. 125 mm, zazdívka modulu WC</t>
  </si>
  <si>
    <t>m2</t>
  </si>
  <si>
    <t>POL1_0</t>
  </si>
  <si>
    <t>342254511R00</t>
  </si>
  <si>
    <t>Příčky z desek pórobetonových tl. 75 mm, obezdění vany</t>
  </si>
  <si>
    <t>416064311R00</t>
  </si>
  <si>
    <t>Kazetový podhled s izolací tl.80 mm, m.č.303 koupelna</t>
  </si>
  <si>
    <t>612420010RAA</t>
  </si>
  <si>
    <t>Omítka stěn vnitřní vápenocementová hrubá zatřená, montáž a demontáž pomocného lešení pod obklady</t>
  </si>
  <si>
    <t>POL2_0</t>
  </si>
  <si>
    <t>(6+4)*2</t>
  </si>
  <si>
    <t>VV</t>
  </si>
  <si>
    <t>(2,4+1,5+0,8)*1,8</t>
  </si>
  <si>
    <t>14</t>
  </si>
  <si>
    <t>Začištění omítek po rozvodech EI, viz samostatný rozpočet EI</t>
  </si>
  <si>
    <t>pol</t>
  </si>
  <si>
    <t>15</t>
  </si>
  <si>
    <t xml:space="preserve">Zednické práce -drobné opravy </t>
  </si>
  <si>
    <t>632411104R00</t>
  </si>
  <si>
    <t>Vyrovnávací stěrka , ruční zprac. tl.4 mm, m.č.104,101</t>
  </si>
  <si>
    <t>11+7,5</t>
  </si>
  <si>
    <t>631313621R00</t>
  </si>
  <si>
    <t>Mazanina betonová tl. 8 - 12 cm C 20/25</t>
  </si>
  <si>
    <t>m3</t>
  </si>
  <si>
    <t>(7,5+5,5+1,8)*0,1</t>
  </si>
  <si>
    <t>631361921RT3</t>
  </si>
  <si>
    <t>Výztuž mazanin svařovanou sítí, průměr drátu  5,0, oka 150/150 mm KD37</t>
  </si>
  <si>
    <t>t</t>
  </si>
  <si>
    <t>965081713RT1</t>
  </si>
  <si>
    <t>Bourání dlaždic keramických tl. 1 cm, nad 1 m2, ručně, dlaždice keramické koupelna</t>
  </si>
  <si>
    <t>1,8+5</t>
  </si>
  <si>
    <t>7,2</t>
  </si>
  <si>
    <t>965042121RT1</t>
  </si>
  <si>
    <t>Bourání mazanin betonových tl. 10 cm, pl. 1 m2, ručně tl. mazaniny 5 - 8 cm koupelna</t>
  </si>
  <si>
    <t>14*0,1</t>
  </si>
  <si>
    <t>978059531R00</t>
  </si>
  <si>
    <t>Odsekání vnitřních obkladů stěn nad 2 m2</t>
  </si>
  <si>
    <t>978013191R00</t>
  </si>
  <si>
    <t>Otlučení omítek vnitřních stěn v rozsahu do 100 %</t>
  </si>
  <si>
    <t>979011211R00</t>
  </si>
  <si>
    <t>Svislá doprava suti a vybour. hmot za 2.NP nošením</t>
  </si>
  <si>
    <t>979081111R00</t>
  </si>
  <si>
    <t>Odvoz suti a vybour. hmot na skládku do 5 km</t>
  </si>
  <si>
    <t>979990106R00</t>
  </si>
  <si>
    <t>Poplatek za skládku suti - cihelné výrobky</t>
  </si>
  <si>
    <t>998011002R00</t>
  </si>
  <si>
    <t>Přesun hmot pro budovy zděné výšky do 12 m</t>
  </si>
  <si>
    <t>1</t>
  </si>
  <si>
    <t>Viz samostatný položkový rozpočet</t>
  </si>
  <si>
    <t>766670011R00</t>
  </si>
  <si>
    <t>Montáž obložkové zárubně a dřevěného křídla dveří</t>
  </si>
  <si>
    <t>kus</t>
  </si>
  <si>
    <t>11</t>
  </si>
  <si>
    <t>Dodávka obložkové zárubně a dveří 2/3 sklo, jednokřídlové</t>
  </si>
  <si>
    <t>ks</t>
  </si>
  <si>
    <t>Dodávka obložkové zárubně a dveří plné, jednokřídlové</t>
  </si>
  <si>
    <t>771570012RAI</t>
  </si>
  <si>
    <t>Dlažba z dlaždic keramických 20 x 20 cm, do tmele, dlažba ve specifikaci</t>
  </si>
  <si>
    <t>5,4+1,8</t>
  </si>
  <si>
    <t>6</t>
  </si>
  <si>
    <t>Dodávka dlažby</t>
  </si>
  <si>
    <t>7,2*1,05</t>
  </si>
  <si>
    <t>776520010RAI</t>
  </si>
  <si>
    <t>Podlaha povlaková z PVC pásů, soklík,lepení, položení míst.305,304</t>
  </si>
  <si>
    <t/>
  </si>
  <si>
    <t>8</t>
  </si>
  <si>
    <t>Dodávka PVC tl.2,5 mm</t>
  </si>
  <si>
    <t>18,5*1,1</t>
  </si>
  <si>
    <t>Podlaha povlaková z PVC pásů, soklík položení bez , lepení včetně podložky 306,307,308,309</t>
  </si>
  <si>
    <t>15+19</t>
  </si>
  <si>
    <t>9</t>
  </si>
  <si>
    <t>34*1,1</t>
  </si>
  <si>
    <t>781410014RAI</t>
  </si>
  <si>
    <t>Obklad vnitřní pórovinový 15 x 15 cm, do tmele, obklad ve specifikaci</t>
  </si>
  <si>
    <t>(3+3+2+2)*2</t>
  </si>
  <si>
    <t>(1,2+1,2+1,5+0,9)*1,8</t>
  </si>
  <si>
    <t>3*0,6</t>
  </si>
  <si>
    <t>7</t>
  </si>
  <si>
    <t>Dodávka obkladů</t>
  </si>
  <si>
    <t>30,4*1,05</t>
  </si>
  <si>
    <t>18</t>
  </si>
  <si>
    <t>Dodávka a montáž plastové větrací mřížky , m.č.103 koupelna</t>
  </si>
  <si>
    <t>784195212R00</t>
  </si>
  <si>
    <t>Malba tekutá, bílá, 2 x, stropy</t>
  </si>
  <si>
    <t>15+19+7,5+11+2</t>
  </si>
  <si>
    <t>Malba tekutá , bílá, 2 x, stěny</t>
  </si>
  <si>
    <t>42+45+36+27+4+8</t>
  </si>
  <si>
    <t>16</t>
  </si>
  <si>
    <t>Práce EI viz samostatný rozpočet</t>
  </si>
  <si>
    <t>19</t>
  </si>
  <si>
    <t>VRN, zařízení staveniště</t>
  </si>
  <si>
    <t>END</t>
  </si>
  <si>
    <t>Oprava bytu č.6 v č.p.190/V</t>
  </si>
  <si>
    <t>Oprava bytu č.6 v č.p.190V</t>
  </si>
  <si>
    <t>00246476</t>
  </si>
  <si>
    <t>CZ00246476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</si>
</sst>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3" xfId="0" applyBorder="1"/>
    <xf numFmtId="0" fontId="0" fillId="0" borderId="6" xfId="0" applyBorder="1"/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4" fontId="3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3" fillId="0" borderId="33" xfId="0" applyNumberFormat="1" applyFont="1" applyBorder="1" applyAlignment="1">
      <alignment vertical="center"/>
    </xf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vertical="center"/>
    </xf>
    <xf numFmtId="4" fontId="3" fillId="4" borderId="38" xfId="0" applyNumberFormat="1" applyFont="1" applyFill="1" applyBorder="1" applyAlignment="1"/>
    <xf numFmtId="0" fontId="3" fillId="2" borderId="0" xfId="0" applyFont="1" applyFill="1" applyAlignment="1">
      <alignment horizontal="left" wrapText="1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4" borderId="38" xfId="0" applyNumberFormat="1" applyFont="1" applyFill="1" applyBorder="1" applyAlignment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16" fillId="0" borderId="33" xfId="0" applyNumberFormat="1" applyFont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 applyProtection="1">
      <alignment vertical="top" shrinkToFit="1"/>
      <protection locked="0"/>
    </xf>
    <xf numFmtId="0" fontId="4" fillId="0" borderId="0" xfId="0" applyFont="1" applyBorder="1" applyAlignment="1" applyProtection="1">
      <alignment horizontal="center"/>
    </xf>
    <xf numFmtId="0" fontId="0" fillId="0" borderId="0" xfId="0" applyProtection="1"/>
    <xf numFmtId="0" fontId="1" fillId="0" borderId="42" xfId="0" applyFont="1" applyBorder="1" applyAlignment="1" applyProtection="1">
      <alignment vertical="center"/>
    </xf>
    <xf numFmtId="49" fontId="0" fillId="0" borderId="26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vertical="center"/>
    </xf>
    <xf numFmtId="49" fontId="0" fillId="0" borderId="39" xfId="0" applyNumberFormat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49" fontId="0" fillId="0" borderId="39" xfId="0" applyNumberFormat="1" applyBorder="1" applyAlignment="1" applyProtection="1">
      <alignment vertical="center"/>
    </xf>
    <xf numFmtId="0" fontId="0" fillId="3" borderId="44" xfId="0" applyFill="1" applyBorder="1" applyProtection="1"/>
    <xf numFmtId="49" fontId="0" fillId="3" borderId="41" xfId="0" applyNumberFormat="1" applyFill="1" applyBorder="1" applyAlignment="1" applyProtection="1"/>
    <xf numFmtId="49" fontId="0" fillId="3" borderId="41" xfId="0" applyNumberFormat="1" applyFill="1" applyBorder="1" applyProtection="1"/>
    <xf numFmtId="0" fontId="0" fillId="3" borderId="41" xfId="0" applyFill="1" applyBorder="1" applyProtection="1"/>
    <xf numFmtId="0" fontId="0" fillId="3" borderId="40" xfId="0" applyFill="1" applyBorder="1" applyProtection="1"/>
    <xf numFmtId="0" fontId="0" fillId="3" borderId="35" xfId="0" applyFill="1" applyBorder="1" applyProtection="1"/>
    <xf numFmtId="49" fontId="0" fillId="3" borderId="35" xfId="0" applyNumberFormat="1" applyFill="1" applyBorder="1" applyProtection="1"/>
    <xf numFmtId="0" fontId="0" fillId="3" borderId="36" xfId="0" applyFill="1" applyBorder="1" applyProtection="1"/>
    <xf numFmtId="0" fontId="0" fillId="3" borderId="48" xfId="0" applyFill="1" applyBorder="1" applyProtection="1"/>
    <xf numFmtId="0" fontId="0" fillId="3" borderId="49" xfId="0" applyFill="1" applyBorder="1" applyAlignment="1" applyProtection="1">
      <alignment wrapText="1"/>
    </xf>
    <xf numFmtId="0" fontId="0" fillId="3" borderId="47" xfId="0" applyFill="1" applyBorder="1" applyAlignment="1" applyProtection="1">
      <alignment wrapText="1"/>
    </xf>
    <xf numFmtId="0" fontId="0" fillId="3" borderId="50" xfId="0" applyFill="1" applyBorder="1" applyAlignment="1" applyProtection="1">
      <alignment vertical="top"/>
    </xf>
    <xf numFmtId="49" fontId="0" fillId="3" borderId="50" xfId="0" applyNumberFormat="1" applyFill="1" applyBorder="1" applyAlignment="1" applyProtection="1">
      <alignment vertical="top"/>
    </xf>
    <xf numFmtId="49" fontId="0" fillId="3" borderId="46" xfId="0" applyNumberFormat="1" applyFill="1" applyBorder="1" applyAlignment="1" applyProtection="1">
      <alignment vertical="top"/>
    </xf>
    <xf numFmtId="0" fontId="0" fillId="3" borderId="51" xfId="0" applyFill="1" applyBorder="1" applyAlignment="1" applyProtection="1">
      <alignment vertical="top"/>
    </xf>
    <xf numFmtId="164" fontId="0" fillId="3" borderId="46" xfId="0" applyNumberFormat="1" applyFill="1" applyBorder="1" applyAlignment="1" applyProtection="1">
      <alignment vertical="top"/>
    </xf>
    <xf numFmtId="4" fontId="0" fillId="3" borderId="46" xfId="0" applyNumberFormat="1" applyFill="1" applyBorder="1" applyAlignment="1" applyProtection="1">
      <alignment vertical="top"/>
    </xf>
    <xf numFmtId="0" fontId="0" fillId="3" borderId="46" xfId="0" applyFill="1" applyBorder="1" applyAlignment="1" applyProtection="1">
      <alignment vertical="top"/>
    </xf>
    <xf numFmtId="0" fontId="16" fillId="0" borderId="26" xfId="0" applyFont="1" applyBorder="1" applyAlignment="1" applyProtection="1">
      <alignment vertical="top"/>
    </xf>
    <xf numFmtId="0" fontId="16" fillId="0" borderId="26" xfId="0" applyNumberFormat="1" applyFont="1" applyBorder="1" applyAlignment="1" applyProtection="1">
      <alignment vertical="top"/>
    </xf>
    <xf numFmtId="0" fontId="16" fillId="0" borderId="33" xfId="0" applyNumberFormat="1" applyFont="1" applyBorder="1" applyAlignment="1" applyProtection="1">
      <alignment horizontal="left" vertical="top" wrapText="1"/>
    </xf>
    <xf numFmtId="0" fontId="16" fillId="0" borderId="34" xfId="0" applyFont="1" applyBorder="1" applyAlignment="1" applyProtection="1">
      <alignment vertical="top" shrinkToFit="1"/>
    </xf>
    <xf numFmtId="164" fontId="16" fillId="0" borderId="33" xfId="0" applyNumberFormat="1" applyFont="1" applyBorder="1" applyAlignment="1" applyProtection="1">
      <alignment vertical="top" shrinkToFit="1"/>
    </xf>
    <xf numFmtId="4" fontId="16" fillId="0" borderId="33" xfId="0" applyNumberFormat="1" applyFont="1" applyBorder="1" applyAlignment="1" applyProtection="1">
      <alignment vertical="top" shrinkToFit="1"/>
    </xf>
    <xf numFmtId="0" fontId="16" fillId="0" borderId="33" xfId="0" applyFont="1" applyBorder="1" applyAlignment="1" applyProtection="1">
      <alignment vertical="top" shrinkToFit="1"/>
    </xf>
    <xf numFmtId="0" fontId="16" fillId="0" borderId="26" xfId="0" applyFont="1" applyBorder="1" applyAlignment="1" applyProtection="1">
      <alignment vertical="top" shrinkToFit="1"/>
    </xf>
    <xf numFmtId="0" fontId="16" fillId="0" borderId="0" xfId="0" applyFont="1" applyProtection="1"/>
    <xf numFmtId="0" fontId="0" fillId="3" borderId="10" xfId="0" applyFill="1" applyBorder="1" applyAlignment="1" applyProtection="1">
      <alignment vertical="top"/>
    </xf>
    <xf numFmtId="0" fontId="0" fillId="3" borderId="10" xfId="0" applyNumberFormat="1" applyFill="1" applyBorder="1" applyAlignment="1" applyProtection="1">
      <alignment vertical="top"/>
    </xf>
    <xf numFmtId="0" fontId="0" fillId="3" borderId="38" xfId="0" applyNumberFormat="1" applyFill="1" applyBorder="1" applyAlignment="1" applyProtection="1">
      <alignment horizontal="left" vertical="top" wrapText="1"/>
    </xf>
    <xf numFmtId="0" fontId="0" fillId="3" borderId="37" xfId="0" applyFill="1" applyBorder="1" applyAlignment="1" applyProtection="1">
      <alignment vertical="top" shrinkToFit="1"/>
    </xf>
    <xf numFmtId="164" fontId="0" fillId="3" borderId="38" xfId="0" applyNumberFormat="1" applyFill="1" applyBorder="1" applyAlignment="1" applyProtection="1">
      <alignment vertical="top" shrinkToFit="1"/>
    </xf>
    <xf numFmtId="4" fontId="0" fillId="3" borderId="38" xfId="0" applyNumberFormat="1" applyFill="1" applyBorder="1" applyAlignment="1" applyProtection="1">
      <alignment vertical="top" shrinkToFit="1"/>
    </xf>
    <xf numFmtId="0" fontId="0" fillId="3" borderId="38" xfId="0" applyFill="1" applyBorder="1" applyAlignment="1" applyProtection="1">
      <alignment vertical="top" shrinkToFit="1"/>
    </xf>
    <xf numFmtId="0" fontId="0" fillId="3" borderId="10" xfId="0" applyFill="1" applyBorder="1" applyAlignment="1" applyProtection="1">
      <alignment vertical="top" shrinkToFit="1"/>
    </xf>
    <xf numFmtId="0" fontId="17" fillId="0" borderId="33" xfId="0" quotePrefix="1" applyNumberFormat="1" applyFont="1" applyBorder="1" applyAlignment="1" applyProtection="1">
      <alignment horizontal="left" vertical="top" wrapText="1"/>
    </xf>
    <xf numFmtId="0" fontId="17" fillId="0" borderId="34" xfId="0" applyNumberFormat="1" applyFont="1" applyBorder="1" applyAlignment="1" applyProtection="1">
      <alignment vertical="top" wrapText="1" shrinkToFit="1"/>
    </xf>
    <xf numFmtId="164" fontId="17" fillId="0" borderId="33" xfId="0" applyNumberFormat="1" applyFont="1" applyBorder="1" applyAlignment="1" applyProtection="1">
      <alignment vertical="top" wrapText="1" shrinkToFit="1"/>
    </xf>
    <xf numFmtId="0" fontId="16" fillId="0" borderId="10" xfId="0" applyFont="1" applyBorder="1" applyAlignment="1" applyProtection="1">
      <alignment vertical="top"/>
    </xf>
    <xf numFmtId="0" fontId="16" fillId="0" borderId="10" xfId="0" applyNumberFormat="1" applyFont="1" applyBorder="1" applyAlignment="1" applyProtection="1">
      <alignment vertical="top"/>
    </xf>
    <xf numFmtId="0" fontId="16" fillId="0" borderId="38" xfId="0" applyNumberFormat="1" applyFont="1" applyBorder="1" applyAlignment="1" applyProtection="1">
      <alignment horizontal="left" vertical="top" wrapText="1"/>
    </xf>
    <xf numFmtId="0" fontId="16" fillId="0" borderId="37" xfId="0" applyFont="1" applyBorder="1" applyAlignment="1" applyProtection="1">
      <alignment vertical="top" shrinkToFit="1"/>
    </xf>
    <xf numFmtId="164" fontId="16" fillId="0" borderId="38" xfId="0" applyNumberFormat="1" applyFont="1" applyBorder="1" applyAlignment="1" applyProtection="1">
      <alignment vertical="top" shrinkToFit="1"/>
    </xf>
    <xf numFmtId="4" fontId="16" fillId="0" borderId="38" xfId="0" applyNumberFormat="1" applyFont="1" applyBorder="1" applyAlignment="1" applyProtection="1">
      <alignment vertical="top" shrinkToFit="1"/>
    </xf>
    <xf numFmtId="0" fontId="16" fillId="0" borderId="38" xfId="0" applyFont="1" applyBorder="1" applyAlignment="1" applyProtection="1">
      <alignment vertical="top" shrinkToFit="1"/>
    </xf>
    <xf numFmtId="0" fontId="16" fillId="0" borderId="10" xfId="0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left" wrapText="1"/>
    </xf>
    <xf numFmtId="0" fontId="0" fillId="0" borderId="1" xfId="0" applyFont="1" applyBorder="1" applyAlignment="1" applyProtection="1">
      <alignment horizontal="left" vertical="center" indent="1"/>
      <protection locked="0"/>
    </xf>
    <xf numFmtId="0" fontId="0" fillId="0" borderId="0" xfId="0" applyBorder="1" applyProtection="1"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17" xfId="0" applyFont="1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Fill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6" xfId="0" applyFont="1" applyBorder="1" applyAlignme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alignment horizontal="right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6" t="s">
        <v>38</v>
      </c>
    </row>
    <row r="2" spans="1:7" ht="57.75" customHeight="1" x14ac:dyDescent="0.25">
      <c r="A2" s="127" t="s">
        <v>39</v>
      </c>
      <c r="B2" s="127"/>
      <c r="C2" s="127"/>
      <c r="D2" s="127"/>
      <c r="E2" s="127"/>
      <c r="F2" s="127"/>
      <c r="G2" s="12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53" t="s">
        <v>36</v>
      </c>
      <c r="B1" s="153" t="s">
        <v>42</v>
      </c>
      <c r="C1" s="154"/>
      <c r="D1" s="154"/>
      <c r="E1" s="154"/>
      <c r="F1" s="154"/>
      <c r="G1" s="154"/>
      <c r="H1" s="154"/>
      <c r="I1" s="154"/>
      <c r="J1" s="155"/>
    </row>
    <row r="2" spans="1:15" ht="23.25" customHeight="1" x14ac:dyDescent="0.25">
      <c r="A2" s="4"/>
      <c r="B2" s="60" t="s">
        <v>40</v>
      </c>
      <c r="C2" s="61"/>
      <c r="D2" s="62"/>
      <c r="E2" s="62" t="s">
        <v>203</v>
      </c>
      <c r="F2" s="63"/>
      <c r="G2" s="64"/>
      <c r="H2" s="63"/>
      <c r="I2" s="64"/>
      <c r="J2" s="65"/>
      <c r="O2" s="2"/>
    </row>
    <row r="3" spans="1:15" ht="23.25" hidden="1" customHeight="1" x14ac:dyDescent="0.25">
      <c r="A3" s="4"/>
      <c r="B3" s="66" t="s">
        <v>43</v>
      </c>
      <c r="C3" s="61"/>
      <c r="D3" s="67"/>
      <c r="E3" s="67"/>
      <c r="F3" s="68"/>
      <c r="G3" s="68"/>
      <c r="H3" s="61"/>
      <c r="I3" s="69"/>
      <c r="J3" s="70"/>
    </row>
    <row r="4" spans="1:15" ht="23.25" hidden="1" customHeight="1" x14ac:dyDescent="0.25">
      <c r="A4" s="4"/>
      <c r="B4" s="71" t="s">
        <v>44</v>
      </c>
      <c r="C4" s="72"/>
      <c r="D4" s="73"/>
      <c r="E4" s="73"/>
      <c r="F4" s="74"/>
      <c r="G4" s="75"/>
      <c r="H4" s="74"/>
      <c r="I4" s="75"/>
      <c r="J4" s="76"/>
    </row>
    <row r="5" spans="1:15" ht="24" customHeight="1" x14ac:dyDescent="0.25">
      <c r="A5" s="4"/>
      <c r="B5" s="33" t="s">
        <v>21</v>
      </c>
      <c r="C5" s="5"/>
      <c r="D5" s="120" t="s">
        <v>45</v>
      </c>
      <c r="E5" s="18"/>
      <c r="F5" s="18"/>
      <c r="G5" s="18"/>
      <c r="H5" s="20" t="s">
        <v>33</v>
      </c>
      <c r="I5" s="120" t="s">
        <v>205</v>
      </c>
      <c r="J5" s="11"/>
    </row>
    <row r="6" spans="1:15" ht="15.75" customHeight="1" x14ac:dyDescent="0.25">
      <c r="A6" s="4"/>
      <c r="B6" s="27"/>
      <c r="C6" s="18"/>
      <c r="D6" s="120" t="s">
        <v>46</v>
      </c>
      <c r="E6" s="18"/>
      <c r="F6" s="18"/>
      <c r="G6" s="18"/>
      <c r="H6" s="20" t="s">
        <v>34</v>
      </c>
      <c r="I6" s="120" t="s">
        <v>206</v>
      </c>
      <c r="J6" s="11"/>
    </row>
    <row r="7" spans="1:15" ht="15.75" customHeight="1" x14ac:dyDescent="0.25">
      <c r="A7" s="4"/>
      <c r="B7" s="28"/>
      <c r="C7" s="77" t="s">
        <v>48</v>
      </c>
      <c r="D7" s="121" t="s">
        <v>47</v>
      </c>
      <c r="E7" s="23"/>
      <c r="F7" s="23"/>
      <c r="G7" s="23"/>
      <c r="H7" s="25"/>
      <c r="I7" s="23"/>
      <c r="J7" s="37"/>
    </row>
    <row r="8" spans="1:15" ht="24" hidden="1" customHeight="1" x14ac:dyDescent="0.25">
      <c r="A8" s="4"/>
      <c r="B8" s="33" t="s">
        <v>19</v>
      </c>
      <c r="C8" s="5"/>
      <c r="D8" s="24"/>
      <c r="E8" s="5"/>
      <c r="F8" s="5"/>
      <c r="G8" s="31"/>
      <c r="H8" s="20" t="s">
        <v>33</v>
      </c>
      <c r="I8" s="22"/>
      <c r="J8" s="11"/>
    </row>
    <row r="9" spans="1:15" ht="15.75" hidden="1" customHeight="1" x14ac:dyDescent="0.25">
      <c r="A9" s="4"/>
      <c r="B9" s="4"/>
      <c r="C9" s="5"/>
      <c r="D9" s="24"/>
      <c r="E9" s="5"/>
      <c r="F9" s="5"/>
      <c r="G9" s="31"/>
      <c r="H9" s="20" t="s">
        <v>34</v>
      </c>
      <c r="I9" s="22"/>
      <c r="J9" s="11"/>
    </row>
    <row r="10" spans="1:15" ht="15.75" hidden="1" customHeight="1" x14ac:dyDescent="0.25">
      <c r="A10" s="4"/>
      <c r="B10" s="38"/>
      <c r="C10" s="19"/>
      <c r="D10" s="32"/>
      <c r="E10" s="41"/>
      <c r="F10" s="41"/>
      <c r="G10" s="39"/>
      <c r="H10" s="39"/>
      <c r="I10" s="40"/>
      <c r="J10" s="37"/>
    </row>
    <row r="11" spans="1:15" ht="24" customHeight="1" x14ac:dyDescent="0.25">
      <c r="A11" s="4"/>
      <c r="B11" s="233" t="s">
        <v>18</v>
      </c>
      <c r="C11" s="234"/>
      <c r="D11" s="235"/>
      <c r="E11" s="235"/>
      <c r="F11" s="235"/>
      <c r="G11" s="235"/>
      <c r="H11" s="236" t="s">
        <v>33</v>
      </c>
      <c r="I11" s="237"/>
      <c r="J11" s="238"/>
    </row>
    <row r="12" spans="1:15" ht="15.75" customHeight="1" x14ac:dyDescent="0.25">
      <c r="A12" s="4"/>
      <c r="B12" s="239"/>
      <c r="C12" s="240"/>
      <c r="D12" s="241"/>
      <c r="E12" s="241"/>
      <c r="F12" s="241"/>
      <c r="G12" s="241"/>
      <c r="H12" s="236" t="s">
        <v>34</v>
      </c>
      <c r="I12" s="237"/>
      <c r="J12" s="238"/>
    </row>
    <row r="13" spans="1:15" ht="15.75" customHeight="1" x14ac:dyDescent="0.25">
      <c r="A13" s="4"/>
      <c r="B13" s="242"/>
      <c r="C13" s="243"/>
      <c r="D13" s="244"/>
      <c r="E13" s="244"/>
      <c r="F13" s="244"/>
      <c r="G13" s="244"/>
      <c r="H13" s="245"/>
      <c r="I13" s="246"/>
      <c r="J13" s="247"/>
    </row>
    <row r="14" spans="1:15" ht="24" customHeight="1" x14ac:dyDescent="0.25">
      <c r="A14" s="4"/>
      <c r="B14" s="248" t="s">
        <v>20</v>
      </c>
      <c r="C14" s="249"/>
      <c r="D14" s="250"/>
      <c r="E14" s="251"/>
      <c r="F14" s="251"/>
      <c r="G14" s="251"/>
      <c r="H14" s="252"/>
      <c r="I14" s="251"/>
      <c r="J14" s="253"/>
    </row>
    <row r="15" spans="1:15" ht="32.25" customHeight="1" x14ac:dyDescent="0.25">
      <c r="A15" s="4"/>
      <c r="B15" s="38" t="s">
        <v>31</v>
      </c>
      <c r="C15" s="52"/>
      <c r="D15" s="39"/>
      <c r="E15" s="159"/>
      <c r="F15" s="159"/>
      <c r="G15" s="160"/>
      <c r="H15" s="160"/>
      <c r="I15" s="160" t="s">
        <v>28</v>
      </c>
      <c r="J15" s="161"/>
    </row>
    <row r="16" spans="1:15" ht="23.25" customHeight="1" x14ac:dyDescent="0.25">
      <c r="A16" s="118" t="s">
        <v>23</v>
      </c>
      <c r="B16" s="119" t="s">
        <v>23</v>
      </c>
      <c r="C16" s="44"/>
      <c r="D16" s="45"/>
      <c r="E16" s="144"/>
      <c r="F16" s="145"/>
      <c r="G16" s="144"/>
      <c r="H16" s="145"/>
      <c r="I16" s="144">
        <f>SUM(I47:J53)</f>
        <v>0</v>
      </c>
      <c r="J16" s="146"/>
    </row>
    <row r="17" spans="1:10" ht="23.25" customHeight="1" x14ac:dyDescent="0.25">
      <c r="A17" s="118" t="s">
        <v>24</v>
      </c>
      <c r="B17" s="119" t="s">
        <v>24</v>
      </c>
      <c r="C17" s="44"/>
      <c r="D17" s="45"/>
      <c r="E17" s="144"/>
      <c r="F17" s="145"/>
      <c r="G17" s="144"/>
      <c r="H17" s="145"/>
      <c r="I17" s="144">
        <f>SUM(I54:J59)</f>
        <v>0</v>
      </c>
      <c r="J17" s="146"/>
    </row>
    <row r="18" spans="1:10" ht="23.25" customHeight="1" x14ac:dyDescent="0.25">
      <c r="A18" s="118" t="s">
        <v>25</v>
      </c>
      <c r="B18" s="119" t="s">
        <v>25</v>
      </c>
      <c r="C18" s="44"/>
      <c r="D18" s="45"/>
      <c r="E18" s="144"/>
      <c r="F18" s="145"/>
      <c r="G18" s="144"/>
      <c r="H18" s="145"/>
      <c r="I18" s="144">
        <f>SUM(I60)</f>
        <v>0</v>
      </c>
      <c r="J18" s="146"/>
    </row>
    <row r="19" spans="1:10" ht="23.25" customHeight="1" x14ac:dyDescent="0.25">
      <c r="A19" s="118" t="s">
        <v>81</v>
      </c>
      <c r="B19" s="119" t="s">
        <v>26</v>
      </c>
      <c r="C19" s="44"/>
      <c r="D19" s="45"/>
      <c r="E19" s="144"/>
      <c r="F19" s="145"/>
      <c r="G19" s="144"/>
      <c r="H19" s="145"/>
      <c r="I19" s="144">
        <f>SUM(I61)</f>
        <v>0</v>
      </c>
      <c r="J19" s="146"/>
    </row>
    <row r="20" spans="1:10" ht="23.25" customHeight="1" x14ac:dyDescent="0.25">
      <c r="A20" s="118" t="s">
        <v>82</v>
      </c>
      <c r="B20" s="119" t="s">
        <v>27</v>
      </c>
      <c r="C20" s="44"/>
      <c r="D20" s="45"/>
      <c r="E20" s="144"/>
      <c r="F20" s="145"/>
      <c r="G20" s="144"/>
      <c r="H20" s="145"/>
      <c r="I20" s="144">
        <v>0</v>
      </c>
      <c r="J20" s="146"/>
    </row>
    <row r="21" spans="1:10" ht="23.25" customHeight="1" x14ac:dyDescent="0.25">
      <c r="A21" s="4"/>
      <c r="B21" s="54" t="s">
        <v>28</v>
      </c>
      <c r="C21" s="55"/>
      <c r="D21" s="56"/>
      <c r="E21" s="151"/>
      <c r="F21" s="163"/>
      <c r="G21" s="151"/>
      <c r="H21" s="163"/>
      <c r="I21" s="151">
        <f>SUM(I16:J20)</f>
        <v>0</v>
      </c>
      <c r="J21" s="152"/>
    </row>
    <row r="22" spans="1:10" ht="33" customHeight="1" x14ac:dyDescent="0.25">
      <c r="A22" s="4"/>
      <c r="B22" s="51" t="s">
        <v>32</v>
      </c>
      <c r="C22" s="44"/>
      <c r="D22" s="45"/>
      <c r="E22" s="50"/>
      <c r="F22" s="47"/>
      <c r="G22" s="36"/>
      <c r="H22" s="36"/>
      <c r="I22" s="36"/>
      <c r="J22" s="48"/>
    </row>
    <row r="23" spans="1:10" ht="23.25" customHeight="1" x14ac:dyDescent="0.25">
      <c r="A23" s="4"/>
      <c r="B23" s="43" t="s">
        <v>11</v>
      </c>
      <c r="C23" s="44"/>
      <c r="D23" s="45"/>
      <c r="E23" s="46">
        <v>15</v>
      </c>
      <c r="F23" s="47" t="s">
        <v>0</v>
      </c>
      <c r="G23" s="149">
        <f>I21</f>
        <v>0</v>
      </c>
      <c r="H23" s="150"/>
      <c r="I23" s="150"/>
      <c r="J23" s="48" t="str">
        <f t="shared" ref="J23:J28" si="0">Mena</f>
        <v>CZK</v>
      </c>
    </row>
    <row r="24" spans="1:10" ht="23.25" customHeight="1" x14ac:dyDescent="0.25">
      <c r="A24" s="4"/>
      <c r="B24" s="43" t="s">
        <v>12</v>
      </c>
      <c r="C24" s="44"/>
      <c r="D24" s="45"/>
      <c r="E24" s="46">
        <f>SazbaDPH1</f>
        <v>15</v>
      </c>
      <c r="F24" s="47" t="s">
        <v>0</v>
      </c>
      <c r="G24" s="147">
        <f>ZakladDPHSni*0.15</f>
        <v>0</v>
      </c>
      <c r="H24" s="148"/>
      <c r="I24" s="148"/>
      <c r="J24" s="48" t="str">
        <f t="shared" si="0"/>
        <v>CZK</v>
      </c>
    </row>
    <row r="25" spans="1:10" ht="23.25" customHeight="1" x14ac:dyDescent="0.25">
      <c r="A25" s="4"/>
      <c r="B25" s="43" t="s">
        <v>13</v>
      </c>
      <c r="C25" s="44"/>
      <c r="D25" s="45"/>
      <c r="E25" s="46">
        <v>21</v>
      </c>
      <c r="F25" s="47" t="s">
        <v>0</v>
      </c>
      <c r="G25" s="149"/>
      <c r="H25" s="150"/>
      <c r="I25" s="150"/>
      <c r="J25" s="48" t="str">
        <f t="shared" si="0"/>
        <v>CZK</v>
      </c>
    </row>
    <row r="26" spans="1:10" ht="23.25" customHeight="1" x14ac:dyDescent="0.25">
      <c r="A26" s="4"/>
      <c r="B26" s="35" t="s">
        <v>14</v>
      </c>
      <c r="C26" s="16"/>
      <c r="D26" s="13"/>
      <c r="E26" s="29">
        <f>SazbaDPH2</f>
        <v>21</v>
      </c>
      <c r="F26" s="30" t="s">
        <v>0</v>
      </c>
      <c r="G26" s="156"/>
      <c r="H26" s="157"/>
      <c r="I26" s="157"/>
      <c r="J26" s="42" t="str">
        <f t="shared" si="0"/>
        <v>CZK</v>
      </c>
    </row>
    <row r="27" spans="1:10" ht="23.25" customHeight="1" thickBot="1" x14ac:dyDescent="0.3">
      <c r="A27" s="4"/>
      <c r="B27" s="34" t="s">
        <v>4</v>
      </c>
      <c r="C27" s="14"/>
      <c r="D27" s="17"/>
      <c r="E27" s="14"/>
      <c r="F27" s="15"/>
      <c r="G27" s="158"/>
      <c r="H27" s="158"/>
      <c r="I27" s="158"/>
      <c r="J27" s="49" t="str">
        <f t="shared" si="0"/>
        <v>CZK</v>
      </c>
    </row>
    <row r="28" spans="1:10" ht="27.75" hidden="1" customHeight="1" thickBot="1" x14ac:dyDescent="0.3">
      <c r="A28" s="4"/>
      <c r="B28" s="96" t="s">
        <v>22</v>
      </c>
      <c r="C28" s="97"/>
      <c r="D28" s="97"/>
      <c r="E28" s="98"/>
      <c r="F28" s="99"/>
      <c r="G28" s="162"/>
      <c r="H28" s="164"/>
      <c r="I28" s="164"/>
      <c r="J28" s="100" t="str">
        <f t="shared" si="0"/>
        <v>CZK</v>
      </c>
    </row>
    <row r="29" spans="1:10" ht="27.75" customHeight="1" thickBot="1" x14ac:dyDescent="0.3">
      <c r="A29" s="4"/>
      <c r="B29" s="96" t="s">
        <v>35</v>
      </c>
      <c r="C29" s="101"/>
      <c r="D29" s="101"/>
      <c r="E29" s="101"/>
      <c r="F29" s="101"/>
      <c r="G29" s="162">
        <f>SUM(G23:I28)</f>
        <v>0</v>
      </c>
      <c r="H29" s="162"/>
      <c r="I29" s="162"/>
      <c r="J29" s="102" t="s">
        <v>50</v>
      </c>
    </row>
    <row r="30" spans="1:10" ht="12.75" customHeight="1" x14ac:dyDescent="0.25">
      <c r="A30" s="4"/>
      <c r="B30" s="254"/>
      <c r="C30" s="234"/>
      <c r="D30" s="234"/>
      <c r="E30" s="234"/>
      <c r="F30" s="234"/>
      <c r="G30" s="255"/>
      <c r="H30" s="234"/>
      <c r="I30" s="255"/>
      <c r="J30" s="256"/>
    </row>
    <row r="31" spans="1:10" ht="30" customHeight="1" x14ac:dyDescent="0.25">
      <c r="A31" s="4"/>
      <c r="B31" s="254"/>
      <c r="C31" s="234"/>
      <c r="D31" s="234"/>
      <c r="E31" s="234"/>
      <c r="F31" s="234"/>
      <c r="G31" s="255"/>
      <c r="H31" s="234"/>
      <c r="I31" s="255"/>
      <c r="J31" s="256"/>
    </row>
    <row r="32" spans="1:10" ht="18.75" customHeight="1" x14ac:dyDescent="0.25">
      <c r="A32" s="4"/>
      <c r="B32" s="257"/>
      <c r="C32" s="258" t="s">
        <v>10</v>
      </c>
      <c r="D32" s="259"/>
      <c r="E32" s="259"/>
      <c r="F32" s="258" t="s">
        <v>9</v>
      </c>
      <c r="G32" s="260"/>
      <c r="H32" s="261"/>
      <c r="I32" s="259"/>
      <c r="J32" s="256"/>
    </row>
    <row r="33" spans="1:10" ht="47.25" customHeight="1" x14ac:dyDescent="0.25">
      <c r="A33" s="4"/>
      <c r="B33" s="254"/>
      <c r="C33" s="234"/>
      <c r="D33" s="234"/>
      <c r="E33" s="234"/>
      <c r="F33" s="234"/>
      <c r="G33" s="255"/>
      <c r="H33" s="234"/>
      <c r="I33" s="255"/>
      <c r="J33" s="256"/>
    </row>
    <row r="34" spans="1:10" s="26" customFormat="1" ht="18.75" customHeight="1" x14ac:dyDescent="0.25">
      <c r="A34" s="21"/>
      <c r="B34" s="262"/>
      <c r="C34" s="263"/>
      <c r="D34" s="264"/>
      <c r="E34" s="264"/>
      <c r="F34" s="263"/>
      <c r="G34" s="265"/>
      <c r="H34" s="264"/>
      <c r="I34" s="265"/>
      <c r="J34" s="266"/>
    </row>
    <row r="35" spans="1:10" ht="12.75" customHeight="1" x14ac:dyDescent="0.25">
      <c r="A35" s="4"/>
      <c r="B35" s="254"/>
      <c r="C35" s="234"/>
      <c r="D35" s="267" t="s">
        <v>2</v>
      </c>
      <c r="E35" s="267"/>
      <c r="F35" s="234"/>
      <c r="G35" s="255"/>
      <c r="H35" s="268" t="s">
        <v>3</v>
      </c>
      <c r="I35" s="255"/>
      <c r="J35" s="256"/>
    </row>
    <row r="36" spans="1:10" ht="13.5" customHeight="1" thickBot="1" x14ac:dyDescent="0.3">
      <c r="A36" s="12"/>
      <c r="B36" s="269"/>
      <c r="C36" s="270"/>
      <c r="D36" s="270"/>
      <c r="E36" s="270"/>
      <c r="F36" s="270"/>
      <c r="G36" s="271"/>
      <c r="H36" s="270"/>
      <c r="I36" s="271"/>
      <c r="J36" s="272"/>
    </row>
    <row r="37" spans="1:10" ht="27" hidden="1" customHeight="1" x14ac:dyDescent="0.3">
      <c r="B37" s="57" t="s">
        <v>15</v>
      </c>
      <c r="C37" s="3"/>
      <c r="D37" s="3"/>
      <c r="E37" s="3"/>
      <c r="F37" s="88"/>
      <c r="G37" s="88"/>
      <c r="H37" s="88"/>
      <c r="I37" s="88"/>
      <c r="J37" s="3"/>
    </row>
    <row r="38" spans="1:10" ht="25.5" hidden="1" customHeight="1" x14ac:dyDescent="0.25">
      <c r="A38" s="80" t="s">
        <v>37</v>
      </c>
      <c r="B38" s="82" t="s">
        <v>16</v>
      </c>
      <c r="C38" s="83" t="s">
        <v>5</v>
      </c>
      <c r="D38" s="84"/>
      <c r="E38" s="84"/>
      <c r="F38" s="89" t="str">
        <f>B23</f>
        <v>Základ pro sníženou DPH</v>
      </c>
      <c r="G38" s="89" t="str">
        <f>B25</f>
        <v>Základ pro základní DPH</v>
      </c>
      <c r="H38" s="90" t="s">
        <v>17</v>
      </c>
      <c r="I38" s="90" t="s">
        <v>1</v>
      </c>
      <c r="J38" s="85" t="s">
        <v>0</v>
      </c>
    </row>
    <row r="39" spans="1:10" ht="25.5" hidden="1" customHeight="1" x14ac:dyDescent="0.25">
      <c r="A39" s="80">
        <v>1</v>
      </c>
      <c r="B39" s="86"/>
      <c r="C39" s="135"/>
      <c r="D39" s="136"/>
      <c r="E39" s="136"/>
      <c r="F39" s="91">
        <v>0</v>
      </c>
      <c r="G39" s="92">
        <v>0</v>
      </c>
      <c r="H39" s="93">
        <v>0</v>
      </c>
      <c r="I39" s="93">
        <v>381386.34</v>
      </c>
      <c r="J39" s="87">
        <f>IF(CenaCelkemVypocet=0,"",I39/CenaCelkemVypocet*100)</f>
        <v>100</v>
      </c>
    </row>
    <row r="40" spans="1:10" ht="25.5" hidden="1" customHeight="1" x14ac:dyDescent="0.25">
      <c r="A40" s="80"/>
      <c r="B40" s="137" t="s">
        <v>49</v>
      </c>
      <c r="C40" s="138"/>
      <c r="D40" s="138"/>
      <c r="E40" s="139"/>
      <c r="F40" s="94">
        <f>SUMIF(A39:A39,"=1",F39:F39)</f>
        <v>0</v>
      </c>
      <c r="G40" s="95">
        <f>SUMIF(A39:A39,"=1",G39:G39)</f>
        <v>0</v>
      </c>
      <c r="H40" s="95">
        <f>SUMIF(A39:A39,"=1",H39:H39)</f>
        <v>0</v>
      </c>
      <c r="I40" s="95">
        <f>SUMIF(A39:A39,"=1",I39:I39)</f>
        <v>381386.34</v>
      </c>
      <c r="J40" s="81">
        <f>SUMIF(A39:A39,"=1",J39:J39)</f>
        <v>100</v>
      </c>
    </row>
    <row r="44" spans="1:10" ht="15.6" x14ac:dyDescent="0.3">
      <c r="B44" s="103" t="s">
        <v>51</v>
      </c>
    </row>
    <row r="46" spans="1:10" ht="25.5" customHeight="1" x14ac:dyDescent="0.25">
      <c r="A46" s="104"/>
      <c r="B46" s="108" t="s">
        <v>16</v>
      </c>
      <c r="C46" s="108" t="s">
        <v>5</v>
      </c>
      <c r="D46" s="109"/>
      <c r="E46" s="109"/>
      <c r="F46" s="123" t="s">
        <v>52</v>
      </c>
      <c r="G46" s="123"/>
      <c r="H46" s="123"/>
      <c r="I46" s="140" t="s">
        <v>28</v>
      </c>
      <c r="J46" s="140"/>
    </row>
    <row r="47" spans="1:10" ht="25.5" customHeight="1" x14ac:dyDescent="0.25">
      <c r="A47" s="105"/>
      <c r="B47" s="112" t="s">
        <v>53</v>
      </c>
      <c r="C47" s="142" t="s">
        <v>54</v>
      </c>
      <c r="D47" s="143"/>
      <c r="E47" s="143"/>
      <c r="F47" s="114" t="s">
        <v>23</v>
      </c>
      <c r="G47" s="124"/>
      <c r="H47" s="124"/>
      <c r="I47" s="141">
        <f>' Pol'!G8</f>
        <v>0</v>
      </c>
      <c r="J47" s="141"/>
    </row>
    <row r="48" spans="1:10" ht="25.5" customHeight="1" x14ac:dyDescent="0.25">
      <c r="A48" s="105"/>
      <c r="B48" s="107" t="s">
        <v>55</v>
      </c>
      <c r="C48" s="133" t="s">
        <v>56</v>
      </c>
      <c r="D48" s="134"/>
      <c r="E48" s="134"/>
      <c r="F48" s="115" t="s">
        <v>23</v>
      </c>
      <c r="G48" s="122"/>
      <c r="H48" s="122"/>
      <c r="I48" s="132">
        <f>' Pol'!G11</f>
        <v>0</v>
      </c>
      <c r="J48" s="132"/>
    </row>
    <row r="49" spans="1:10" ht="25.5" customHeight="1" x14ac:dyDescent="0.25">
      <c r="A49" s="105"/>
      <c r="B49" s="107" t="s">
        <v>57</v>
      </c>
      <c r="C49" s="133" t="s">
        <v>58</v>
      </c>
      <c r="D49" s="134"/>
      <c r="E49" s="134"/>
      <c r="F49" s="115" t="s">
        <v>23</v>
      </c>
      <c r="G49" s="122"/>
      <c r="H49" s="122"/>
      <c r="I49" s="132">
        <f>' Pol'!G13</f>
        <v>0</v>
      </c>
      <c r="J49" s="132"/>
    </row>
    <row r="50" spans="1:10" ht="25.5" customHeight="1" x14ac:dyDescent="0.25">
      <c r="A50" s="105"/>
      <c r="B50" s="107" t="s">
        <v>59</v>
      </c>
      <c r="C50" s="133" t="s">
        <v>60</v>
      </c>
      <c r="D50" s="134"/>
      <c r="E50" s="134"/>
      <c r="F50" s="115" t="s">
        <v>23</v>
      </c>
      <c r="G50" s="122"/>
      <c r="H50" s="122"/>
      <c r="I50" s="132">
        <f>' Pol'!G19</f>
        <v>0</v>
      </c>
      <c r="J50" s="132"/>
    </row>
    <row r="51" spans="1:10" ht="25.5" customHeight="1" x14ac:dyDescent="0.25">
      <c r="A51" s="105"/>
      <c r="B51" s="107" t="s">
        <v>61</v>
      </c>
      <c r="C51" s="133" t="s">
        <v>62</v>
      </c>
      <c r="D51" s="134"/>
      <c r="E51" s="134"/>
      <c r="F51" s="115" t="s">
        <v>23</v>
      </c>
      <c r="G51" s="122"/>
      <c r="H51" s="122"/>
      <c r="I51" s="132">
        <f>' Pol'!G25</f>
        <v>0</v>
      </c>
      <c r="J51" s="132"/>
    </row>
    <row r="52" spans="1:10" ht="25.5" customHeight="1" x14ac:dyDescent="0.25">
      <c r="A52" s="105"/>
      <c r="B52" s="107" t="s">
        <v>63</v>
      </c>
      <c r="C52" s="133" t="s">
        <v>64</v>
      </c>
      <c r="D52" s="134"/>
      <c r="E52" s="134"/>
      <c r="F52" s="115" t="s">
        <v>23</v>
      </c>
      <c r="G52" s="122"/>
      <c r="H52" s="122"/>
      <c r="I52" s="132">
        <f>' Pol'!G31</f>
        <v>0</v>
      </c>
      <c r="J52" s="132"/>
    </row>
    <row r="53" spans="1:10" ht="25.5" customHeight="1" x14ac:dyDescent="0.25">
      <c r="A53" s="105"/>
      <c r="B53" s="107" t="s">
        <v>65</v>
      </c>
      <c r="C53" s="133" t="s">
        <v>66</v>
      </c>
      <c r="D53" s="134"/>
      <c r="E53" s="134"/>
      <c r="F53" s="115" t="s">
        <v>23</v>
      </c>
      <c r="G53" s="122"/>
      <c r="H53" s="122"/>
      <c r="I53" s="132">
        <f>' Pol'!G37</f>
        <v>0</v>
      </c>
      <c r="J53" s="132"/>
    </row>
    <row r="54" spans="1:10" ht="25.5" customHeight="1" x14ac:dyDescent="0.25">
      <c r="A54" s="105"/>
      <c r="B54" s="107" t="s">
        <v>67</v>
      </c>
      <c r="C54" s="133" t="s">
        <v>68</v>
      </c>
      <c r="D54" s="134"/>
      <c r="E54" s="134"/>
      <c r="F54" s="115" t="s">
        <v>24</v>
      </c>
      <c r="G54" s="122"/>
      <c r="H54" s="122"/>
      <c r="I54" s="132">
        <f>' Pol'!G39</f>
        <v>0</v>
      </c>
      <c r="J54" s="132"/>
    </row>
    <row r="55" spans="1:10" ht="25.5" customHeight="1" x14ac:dyDescent="0.25">
      <c r="A55" s="105"/>
      <c r="B55" s="107" t="s">
        <v>69</v>
      </c>
      <c r="C55" s="133" t="s">
        <v>70</v>
      </c>
      <c r="D55" s="134"/>
      <c r="E55" s="134"/>
      <c r="F55" s="115" t="s">
        <v>24</v>
      </c>
      <c r="G55" s="122"/>
      <c r="H55" s="122"/>
      <c r="I55" s="132">
        <f>' Pol'!G41</f>
        <v>0</v>
      </c>
      <c r="J55" s="132"/>
    </row>
    <row r="56" spans="1:10" ht="25.5" customHeight="1" x14ac:dyDescent="0.25">
      <c r="A56" s="105"/>
      <c r="B56" s="107" t="s">
        <v>71</v>
      </c>
      <c r="C56" s="133" t="s">
        <v>72</v>
      </c>
      <c r="D56" s="134"/>
      <c r="E56" s="134"/>
      <c r="F56" s="115" t="s">
        <v>24</v>
      </c>
      <c r="G56" s="122"/>
      <c r="H56" s="122"/>
      <c r="I56" s="132">
        <f>' Pol'!G45</f>
        <v>0</v>
      </c>
      <c r="J56" s="132"/>
    </row>
    <row r="57" spans="1:10" ht="25.5" customHeight="1" x14ac:dyDescent="0.25">
      <c r="A57" s="105"/>
      <c r="B57" s="107" t="s">
        <v>73</v>
      </c>
      <c r="C57" s="133" t="s">
        <v>74</v>
      </c>
      <c r="D57" s="134"/>
      <c r="E57" s="134"/>
      <c r="F57" s="115" t="s">
        <v>24</v>
      </c>
      <c r="G57" s="122"/>
      <c r="H57" s="122"/>
      <c r="I57" s="132">
        <f>' Pol'!G50</f>
        <v>0</v>
      </c>
      <c r="J57" s="132"/>
    </row>
    <row r="58" spans="1:10" ht="25.5" customHeight="1" x14ac:dyDescent="0.25">
      <c r="A58" s="105"/>
      <c r="B58" s="107" t="s">
        <v>75</v>
      </c>
      <c r="C58" s="133" t="s">
        <v>76</v>
      </c>
      <c r="D58" s="134"/>
      <c r="E58" s="134"/>
      <c r="F58" s="115" t="s">
        <v>24</v>
      </c>
      <c r="G58" s="122"/>
      <c r="H58" s="122"/>
      <c r="I58" s="132">
        <f>' Pol'!G60</f>
        <v>0</v>
      </c>
      <c r="J58" s="132"/>
    </row>
    <row r="59" spans="1:10" ht="25.5" customHeight="1" x14ac:dyDescent="0.25">
      <c r="A59" s="105"/>
      <c r="B59" s="107" t="s">
        <v>77</v>
      </c>
      <c r="C59" s="133" t="s">
        <v>78</v>
      </c>
      <c r="D59" s="134"/>
      <c r="E59" s="134"/>
      <c r="F59" s="115" t="s">
        <v>24</v>
      </c>
      <c r="G59" s="122"/>
      <c r="H59" s="122"/>
      <c r="I59" s="132">
        <f>' Pol'!G68</f>
        <v>0</v>
      </c>
      <c r="J59" s="132"/>
    </row>
    <row r="60" spans="1:10" ht="25.5" customHeight="1" x14ac:dyDescent="0.25">
      <c r="A60" s="105"/>
      <c r="B60" s="107" t="s">
        <v>79</v>
      </c>
      <c r="C60" s="133" t="s">
        <v>80</v>
      </c>
      <c r="D60" s="134"/>
      <c r="E60" s="134"/>
      <c r="F60" s="115" t="s">
        <v>25</v>
      </c>
      <c r="G60" s="122"/>
      <c r="H60" s="122"/>
      <c r="I60" s="132">
        <f>' Pol'!G73</f>
        <v>0</v>
      </c>
      <c r="J60" s="132"/>
    </row>
    <row r="61" spans="1:10" ht="25.5" customHeight="1" x14ac:dyDescent="0.25">
      <c r="A61" s="105"/>
      <c r="B61" s="113" t="s">
        <v>81</v>
      </c>
      <c r="C61" s="129" t="s">
        <v>26</v>
      </c>
      <c r="D61" s="130"/>
      <c r="E61" s="130"/>
      <c r="F61" s="116" t="s">
        <v>81</v>
      </c>
      <c r="G61" s="125"/>
      <c r="H61" s="125"/>
      <c r="I61" s="128">
        <f>' Pol'!G75</f>
        <v>0</v>
      </c>
      <c r="J61" s="128"/>
    </row>
    <row r="62" spans="1:10" ht="25.5" customHeight="1" x14ac:dyDescent="0.25">
      <c r="A62" s="106"/>
      <c r="B62" s="110" t="s">
        <v>1</v>
      </c>
      <c r="C62" s="110"/>
      <c r="D62" s="111"/>
      <c r="E62" s="111"/>
      <c r="F62" s="117"/>
      <c r="G62" s="126"/>
      <c r="H62" s="126"/>
      <c r="I62" s="131">
        <f>SUM(I47:J61)</f>
        <v>0</v>
      </c>
      <c r="J62" s="131"/>
    </row>
    <row r="63" spans="1:10" x14ac:dyDescent="0.25">
      <c r="F63" s="78"/>
      <c r="G63" s="79"/>
      <c r="H63" s="78"/>
      <c r="I63" s="79"/>
      <c r="J63" s="79"/>
    </row>
    <row r="64" spans="1:10" x14ac:dyDescent="0.25">
      <c r="F64" s="78"/>
      <c r="G64" s="79"/>
      <c r="H64" s="78"/>
      <c r="I64" s="79"/>
      <c r="J64" s="79"/>
    </row>
    <row r="65" spans="6:10" x14ac:dyDescent="0.25">
      <c r="F65" s="78"/>
      <c r="G65" s="79"/>
      <c r="H65" s="78"/>
      <c r="I65" s="79"/>
      <c r="J65" s="79"/>
    </row>
  </sheetData>
  <sheetProtection password="CBC2" sheet="1" objects="1" scenarios="1" formatCells="0" formatColumns="0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C61:E61"/>
    <mergeCell ref="I62:J62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65" t="s">
        <v>6</v>
      </c>
      <c r="B1" s="165"/>
      <c r="C1" s="166"/>
      <c r="D1" s="165"/>
      <c r="E1" s="165"/>
      <c r="F1" s="165"/>
      <c r="G1" s="165"/>
    </row>
    <row r="2" spans="1:7" ht="24.9" customHeight="1" x14ac:dyDescent="0.25">
      <c r="A2" s="59" t="s">
        <v>41</v>
      </c>
      <c r="B2" s="58"/>
      <c r="C2" s="167"/>
      <c r="D2" s="167"/>
      <c r="E2" s="167"/>
      <c r="F2" s="167"/>
      <c r="G2" s="168"/>
    </row>
    <row r="3" spans="1:7" ht="24.9" hidden="1" customHeight="1" x14ac:dyDescent="0.25">
      <c r="A3" s="59" t="s">
        <v>7</v>
      </c>
      <c r="B3" s="58"/>
      <c r="C3" s="167"/>
      <c r="D3" s="167"/>
      <c r="E3" s="167"/>
      <c r="F3" s="167"/>
      <c r="G3" s="168"/>
    </row>
    <row r="4" spans="1:7" ht="24.9" hidden="1" customHeight="1" x14ac:dyDescent="0.25">
      <c r="A4" s="59" t="s">
        <v>8</v>
      </c>
      <c r="B4" s="58"/>
      <c r="C4" s="167"/>
      <c r="D4" s="167"/>
      <c r="E4" s="167"/>
      <c r="F4" s="167"/>
      <c r="G4" s="168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8"/>
  <sheetViews>
    <sheetView topLeftCell="A63" workbookViewId="0">
      <selection activeCell="F74" sqref="F74"/>
    </sheetView>
  </sheetViews>
  <sheetFormatPr defaultRowHeight="13.2" outlineLevelRow="1" x14ac:dyDescent="0.25"/>
  <cols>
    <col min="1" max="1" width="4.33203125" style="173" customWidth="1"/>
    <col min="2" max="2" width="14.44140625" style="231" customWidth="1"/>
    <col min="3" max="3" width="38.33203125" style="231" customWidth="1"/>
    <col min="4" max="4" width="4.5546875" style="173" customWidth="1"/>
    <col min="5" max="5" width="10.5546875" style="173" customWidth="1"/>
    <col min="6" max="6" width="9.88671875" style="173" customWidth="1"/>
    <col min="7" max="7" width="12.6640625" style="173" customWidth="1"/>
    <col min="8" max="13" width="0" style="173" hidden="1" customWidth="1"/>
    <col min="14" max="15" width="8.88671875" style="173"/>
    <col min="16" max="21" width="0" style="173" hidden="1" customWidth="1"/>
    <col min="22" max="28" width="8.88671875" style="173"/>
    <col min="29" max="39" width="0" style="173" hidden="1" customWidth="1"/>
    <col min="40" max="16384" width="8.88671875" style="173"/>
  </cols>
  <sheetData>
    <row r="1" spans="1:60" ht="15.75" customHeight="1" x14ac:dyDescent="0.3">
      <c r="A1" s="172" t="s">
        <v>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AE1" s="173" t="s">
        <v>84</v>
      </c>
    </row>
    <row r="2" spans="1:60" ht="24.9" customHeight="1" x14ac:dyDescent="0.25">
      <c r="A2" s="174" t="s">
        <v>83</v>
      </c>
      <c r="B2" s="175" t="s">
        <v>204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AE2" s="173" t="s">
        <v>85</v>
      </c>
    </row>
    <row r="3" spans="1:60" ht="24.9" hidden="1" customHeight="1" x14ac:dyDescent="0.25">
      <c r="A3" s="177" t="s">
        <v>7</v>
      </c>
      <c r="B3" s="178"/>
      <c r="C3" s="179"/>
      <c r="D3" s="179"/>
      <c r="E3" s="179"/>
      <c r="F3" s="179"/>
      <c r="G3" s="180"/>
      <c r="AE3" s="173" t="s">
        <v>86</v>
      </c>
    </row>
    <row r="4" spans="1:60" ht="24.9" hidden="1" customHeight="1" x14ac:dyDescent="0.25">
      <c r="A4" s="177" t="s">
        <v>8</v>
      </c>
      <c r="B4" s="178"/>
      <c r="C4" s="181"/>
      <c r="D4" s="179"/>
      <c r="E4" s="179"/>
      <c r="F4" s="179"/>
      <c r="G4" s="180"/>
      <c r="AE4" s="173" t="s">
        <v>87</v>
      </c>
    </row>
    <row r="5" spans="1:60" hidden="1" x14ac:dyDescent="0.25">
      <c r="A5" s="182" t="s">
        <v>88</v>
      </c>
      <c r="B5" s="183"/>
      <c r="C5" s="184"/>
      <c r="D5" s="185"/>
      <c r="E5" s="185"/>
      <c r="F5" s="185"/>
      <c r="G5" s="186"/>
      <c r="AE5" s="173" t="s">
        <v>89</v>
      </c>
    </row>
    <row r="7" spans="1:60" ht="39.6" x14ac:dyDescent="0.25">
      <c r="A7" s="187" t="s">
        <v>90</v>
      </c>
      <c r="B7" s="188" t="s">
        <v>91</v>
      </c>
      <c r="C7" s="188" t="s">
        <v>92</v>
      </c>
      <c r="D7" s="187" t="s">
        <v>93</v>
      </c>
      <c r="E7" s="187" t="s">
        <v>94</v>
      </c>
      <c r="F7" s="189" t="s">
        <v>95</v>
      </c>
      <c r="G7" s="190" t="s">
        <v>28</v>
      </c>
      <c r="H7" s="191" t="s">
        <v>29</v>
      </c>
      <c r="I7" s="191" t="s">
        <v>96</v>
      </c>
      <c r="J7" s="191" t="s">
        <v>30</v>
      </c>
      <c r="K7" s="191" t="s">
        <v>97</v>
      </c>
      <c r="L7" s="191" t="s">
        <v>98</v>
      </c>
      <c r="M7" s="191" t="s">
        <v>99</v>
      </c>
      <c r="N7" s="191" t="s">
        <v>100</v>
      </c>
      <c r="O7" s="191" t="s">
        <v>101</v>
      </c>
      <c r="P7" s="191" t="s">
        <v>102</v>
      </c>
      <c r="Q7" s="191" t="s">
        <v>103</v>
      </c>
      <c r="R7" s="191" t="s">
        <v>104</v>
      </c>
      <c r="S7" s="191" t="s">
        <v>105</v>
      </c>
      <c r="T7" s="191" t="s">
        <v>106</v>
      </c>
      <c r="U7" s="192" t="s">
        <v>107</v>
      </c>
    </row>
    <row r="8" spans="1:60" x14ac:dyDescent="0.25">
      <c r="A8" s="193" t="s">
        <v>108</v>
      </c>
      <c r="B8" s="194" t="s">
        <v>53</v>
      </c>
      <c r="C8" s="195" t="s">
        <v>54</v>
      </c>
      <c r="D8" s="196"/>
      <c r="E8" s="197"/>
      <c r="F8" s="198"/>
      <c r="G8" s="198">
        <f>SUM(G9:G10)</f>
        <v>0</v>
      </c>
      <c r="H8" s="198"/>
      <c r="I8" s="198">
        <f>SUM(I9:I10)</f>
        <v>848.88</v>
      </c>
      <c r="J8" s="198"/>
      <c r="K8" s="198">
        <f>SUM(K9:K10)</f>
        <v>572.98</v>
      </c>
      <c r="L8" s="198"/>
      <c r="M8" s="198">
        <f>SUM(M9:M10)</f>
        <v>0</v>
      </c>
      <c r="N8" s="199"/>
      <c r="O8" s="199">
        <f>SUM(O9:O10)</f>
        <v>0.24237000000000003</v>
      </c>
      <c r="P8" s="199"/>
      <c r="Q8" s="199">
        <f>SUM(Q9:Q10)</f>
        <v>0</v>
      </c>
      <c r="R8" s="199"/>
      <c r="S8" s="199"/>
      <c r="T8" s="193"/>
      <c r="U8" s="199">
        <f>SUM(U9:U10)</f>
        <v>1.8399999999999999</v>
      </c>
      <c r="AE8" s="173" t="s">
        <v>109</v>
      </c>
    </row>
    <row r="9" spans="1:60" ht="20.399999999999999" outlineLevel="1" x14ac:dyDescent="0.25">
      <c r="A9" s="200">
        <v>1</v>
      </c>
      <c r="B9" s="201" t="s">
        <v>110</v>
      </c>
      <c r="C9" s="202" t="s">
        <v>111</v>
      </c>
      <c r="D9" s="203" t="s">
        <v>112</v>
      </c>
      <c r="E9" s="204">
        <v>1.2</v>
      </c>
      <c r="F9" s="169"/>
      <c r="G9" s="205">
        <f>E9*F9</f>
        <v>0</v>
      </c>
      <c r="H9" s="205">
        <v>392.28</v>
      </c>
      <c r="I9" s="205">
        <f>ROUND(E9*H9,2)</f>
        <v>470.74</v>
      </c>
      <c r="J9" s="205">
        <v>215.72000000000003</v>
      </c>
      <c r="K9" s="205">
        <f>ROUND(E9*J9,2)</f>
        <v>258.86</v>
      </c>
      <c r="L9" s="205">
        <v>0</v>
      </c>
      <c r="M9" s="205">
        <f>G9*(1+L9/100)</f>
        <v>0</v>
      </c>
      <c r="N9" s="206">
        <v>0.11518</v>
      </c>
      <c r="O9" s="206">
        <f>ROUND(E9*N9,5)</f>
        <v>0.13822000000000001</v>
      </c>
      <c r="P9" s="206">
        <v>0</v>
      </c>
      <c r="Q9" s="206">
        <f>ROUND(E9*P9,5)</f>
        <v>0</v>
      </c>
      <c r="R9" s="206"/>
      <c r="S9" s="206"/>
      <c r="T9" s="207">
        <v>0.69</v>
      </c>
      <c r="U9" s="206">
        <f>ROUND(E9*T9,2)</f>
        <v>0.83</v>
      </c>
      <c r="V9" s="208"/>
      <c r="W9" s="208"/>
      <c r="X9" s="208"/>
      <c r="Y9" s="208"/>
      <c r="Z9" s="208"/>
      <c r="AA9" s="208"/>
      <c r="AB9" s="208"/>
      <c r="AC9" s="208"/>
      <c r="AD9" s="208"/>
      <c r="AE9" s="208" t="s">
        <v>113</v>
      </c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00">
        <v>2</v>
      </c>
      <c r="B10" s="201" t="s">
        <v>114</v>
      </c>
      <c r="C10" s="202" t="s">
        <v>115</v>
      </c>
      <c r="D10" s="203" t="s">
        <v>112</v>
      </c>
      <c r="E10" s="204">
        <v>1.5</v>
      </c>
      <c r="F10" s="169"/>
      <c r="G10" s="205">
        <f>E10*F10</f>
        <v>0</v>
      </c>
      <c r="H10" s="205">
        <v>252.09</v>
      </c>
      <c r="I10" s="205">
        <f>ROUND(E10*H10,2)</f>
        <v>378.14</v>
      </c>
      <c r="J10" s="205">
        <v>209.41</v>
      </c>
      <c r="K10" s="205">
        <f>ROUND(E10*J10,2)</f>
        <v>314.12</v>
      </c>
      <c r="L10" s="205">
        <v>0</v>
      </c>
      <c r="M10" s="205">
        <f>G10*(1+L10/100)</f>
        <v>0</v>
      </c>
      <c r="N10" s="206">
        <v>6.9430000000000006E-2</v>
      </c>
      <c r="O10" s="206">
        <f>ROUND(E10*N10,5)</f>
        <v>0.10415000000000001</v>
      </c>
      <c r="P10" s="206">
        <v>0</v>
      </c>
      <c r="Q10" s="206">
        <f>ROUND(E10*P10,5)</f>
        <v>0</v>
      </c>
      <c r="R10" s="206"/>
      <c r="S10" s="206"/>
      <c r="T10" s="207">
        <v>0.67200000000000004</v>
      </c>
      <c r="U10" s="206">
        <f>ROUND(E10*T10,2)</f>
        <v>1.01</v>
      </c>
      <c r="V10" s="208"/>
      <c r="W10" s="208"/>
      <c r="X10" s="208"/>
      <c r="Y10" s="208"/>
      <c r="Z10" s="208"/>
      <c r="AA10" s="208"/>
      <c r="AB10" s="208"/>
      <c r="AC10" s="208"/>
      <c r="AD10" s="208"/>
      <c r="AE10" s="208" t="s">
        <v>113</v>
      </c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x14ac:dyDescent="0.25">
      <c r="A11" s="209" t="s">
        <v>108</v>
      </c>
      <c r="B11" s="210" t="s">
        <v>55</v>
      </c>
      <c r="C11" s="211" t="s">
        <v>56</v>
      </c>
      <c r="D11" s="212"/>
      <c r="E11" s="213"/>
      <c r="F11" s="170"/>
      <c r="G11" s="214">
        <f>SUM(G12)</f>
        <v>0</v>
      </c>
      <c r="H11" s="214"/>
      <c r="I11" s="214">
        <f>SUM(I12:I12)</f>
        <v>1839.75</v>
      </c>
      <c r="J11" s="214"/>
      <c r="K11" s="214">
        <f>SUM(K12:K12)</f>
        <v>1229.25</v>
      </c>
      <c r="L11" s="214"/>
      <c r="M11" s="214">
        <f>SUM(M12:M12)</f>
        <v>0</v>
      </c>
      <c r="N11" s="215"/>
      <c r="O11" s="215">
        <f>SUM(O12:O12)</f>
        <v>7.4800000000000005E-2</v>
      </c>
      <c r="P11" s="215"/>
      <c r="Q11" s="215">
        <f>SUM(Q12:Q12)</f>
        <v>0</v>
      </c>
      <c r="R11" s="215"/>
      <c r="S11" s="215"/>
      <c r="T11" s="216"/>
      <c r="U11" s="215">
        <f>SUM(U12:U12)</f>
        <v>3.36</v>
      </c>
      <c r="AE11" s="173" t="s">
        <v>109</v>
      </c>
    </row>
    <row r="12" spans="1:60" outlineLevel="1" x14ac:dyDescent="0.25">
      <c r="A12" s="200">
        <v>3</v>
      </c>
      <c r="B12" s="201" t="s">
        <v>116</v>
      </c>
      <c r="C12" s="202" t="s">
        <v>117</v>
      </c>
      <c r="D12" s="203" t="s">
        <v>112</v>
      </c>
      <c r="E12" s="204">
        <v>5.5</v>
      </c>
      <c r="F12" s="169"/>
      <c r="G12" s="205">
        <f>E12*F12</f>
        <v>0</v>
      </c>
      <c r="H12" s="205">
        <v>334.5</v>
      </c>
      <c r="I12" s="205">
        <f>ROUND(E12*H12,2)</f>
        <v>1839.75</v>
      </c>
      <c r="J12" s="205">
        <v>223.5</v>
      </c>
      <c r="K12" s="205">
        <f>ROUND(E12*J12,2)</f>
        <v>1229.25</v>
      </c>
      <c r="L12" s="205">
        <v>0</v>
      </c>
      <c r="M12" s="205">
        <f>G12*(1+L12/100)</f>
        <v>0</v>
      </c>
      <c r="N12" s="206">
        <v>1.3599999999999999E-2</v>
      </c>
      <c r="O12" s="206">
        <f>ROUND(E12*N12,5)</f>
        <v>7.4800000000000005E-2</v>
      </c>
      <c r="P12" s="206">
        <v>0</v>
      </c>
      <c r="Q12" s="206">
        <f>ROUND(E12*P12,5)</f>
        <v>0</v>
      </c>
      <c r="R12" s="206"/>
      <c r="S12" s="206"/>
      <c r="T12" s="207">
        <v>0.61</v>
      </c>
      <c r="U12" s="206">
        <f>ROUND(E12*T12,2)</f>
        <v>3.36</v>
      </c>
      <c r="V12" s="208"/>
      <c r="W12" s="208"/>
      <c r="X12" s="208"/>
      <c r="Y12" s="208"/>
      <c r="Z12" s="208"/>
      <c r="AA12" s="208"/>
      <c r="AB12" s="208"/>
      <c r="AC12" s="208"/>
      <c r="AD12" s="208"/>
      <c r="AE12" s="208" t="s">
        <v>113</v>
      </c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x14ac:dyDescent="0.25">
      <c r="A13" s="209" t="s">
        <v>108</v>
      </c>
      <c r="B13" s="210" t="s">
        <v>57</v>
      </c>
      <c r="C13" s="211" t="s">
        <v>58</v>
      </c>
      <c r="D13" s="212"/>
      <c r="E13" s="213"/>
      <c r="F13" s="170"/>
      <c r="G13" s="214">
        <f>SUM(G14:G18)</f>
        <v>0</v>
      </c>
      <c r="H13" s="214"/>
      <c r="I13" s="214">
        <f>SUM(I14:I18)</f>
        <v>1368.07</v>
      </c>
      <c r="J13" s="214"/>
      <c r="K13" s="214">
        <f>SUM(K14:K18)</f>
        <v>6994.52</v>
      </c>
      <c r="L13" s="214"/>
      <c r="M13" s="214">
        <f>SUM(M14:M18)</f>
        <v>0</v>
      </c>
      <c r="N13" s="215"/>
      <c r="O13" s="215">
        <f>SUM(O14:O18)</f>
        <v>1.1273</v>
      </c>
      <c r="P13" s="215"/>
      <c r="Q13" s="215">
        <f>SUM(Q14:Q18)</f>
        <v>0</v>
      </c>
      <c r="R13" s="215"/>
      <c r="S13" s="215"/>
      <c r="T13" s="216"/>
      <c r="U13" s="215">
        <f>SUM(U14:U18)</f>
        <v>13.29</v>
      </c>
      <c r="AE13" s="173" t="s">
        <v>109</v>
      </c>
    </row>
    <row r="14" spans="1:60" ht="20.399999999999999" outlineLevel="1" x14ac:dyDescent="0.25">
      <c r="A14" s="200">
        <v>4</v>
      </c>
      <c r="B14" s="201" t="s">
        <v>118</v>
      </c>
      <c r="C14" s="202" t="s">
        <v>119</v>
      </c>
      <c r="D14" s="203" t="s">
        <v>112</v>
      </c>
      <c r="E14" s="204">
        <v>28.46</v>
      </c>
      <c r="F14" s="169"/>
      <c r="G14" s="205">
        <f>E14*F14</f>
        <v>0</v>
      </c>
      <c r="H14" s="205">
        <v>48.07</v>
      </c>
      <c r="I14" s="205">
        <f>ROUND(E14*H14,2)</f>
        <v>1368.07</v>
      </c>
      <c r="J14" s="205">
        <v>168.43</v>
      </c>
      <c r="K14" s="205">
        <f>ROUND(E14*J14,2)</f>
        <v>4793.5200000000004</v>
      </c>
      <c r="L14" s="205">
        <v>0</v>
      </c>
      <c r="M14" s="205">
        <f>G14*(1+L14/100)</f>
        <v>0</v>
      </c>
      <c r="N14" s="206">
        <v>3.9609999999999999E-2</v>
      </c>
      <c r="O14" s="206">
        <f>ROUND(E14*N14,5)</f>
        <v>1.1273</v>
      </c>
      <c r="P14" s="206">
        <v>0</v>
      </c>
      <c r="Q14" s="206">
        <f>ROUND(E14*P14,5)</f>
        <v>0</v>
      </c>
      <c r="R14" s="206"/>
      <c r="S14" s="206"/>
      <c r="T14" s="207">
        <v>0.46709000000000001</v>
      </c>
      <c r="U14" s="206">
        <f>ROUND(E14*T14,2)</f>
        <v>13.29</v>
      </c>
      <c r="V14" s="208"/>
      <c r="W14" s="208"/>
      <c r="X14" s="208"/>
      <c r="Y14" s="208"/>
      <c r="Z14" s="208"/>
      <c r="AA14" s="208"/>
      <c r="AB14" s="208"/>
      <c r="AC14" s="208"/>
      <c r="AD14" s="208"/>
      <c r="AE14" s="208" t="s">
        <v>120</v>
      </c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00"/>
      <c r="B15" s="201"/>
      <c r="C15" s="217" t="s">
        <v>121</v>
      </c>
      <c r="D15" s="218"/>
      <c r="E15" s="219">
        <v>20</v>
      </c>
      <c r="F15" s="169"/>
      <c r="G15" s="205"/>
      <c r="H15" s="205"/>
      <c r="I15" s="205"/>
      <c r="J15" s="205"/>
      <c r="K15" s="205"/>
      <c r="L15" s="205"/>
      <c r="M15" s="205"/>
      <c r="N15" s="206"/>
      <c r="O15" s="206"/>
      <c r="P15" s="206"/>
      <c r="Q15" s="206"/>
      <c r="R15" s="206"/>
      <c r="S15" s="206"/>
      <c r="T15" s="207"/>
      <c r="U15" s="206"/>
      <c r="V15" s="208"/>
      <c r="W15" s="208"/>
      <c r="X15" s="208"/>
      <c r="Y15" s="208"/>
      <c r="Z15" s="208"/>
      <c r="AA15" s="208"/>
      <c r="AB15" s="208"/>
      <c r="AC15" s="208"/>
      <c r="AD15" s="208"/>
      <c r="AE15" s="208" t="s">
        <v>122</v>
      </c>
      <c r="AF15" s="208">
        <v>0</v>
      </c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00"/>
      <c r="B16" s="201"/>
      <c r="C16" s="217" t="s">
        <v>123</v>
      </c>
      <c r="D16" s="218"/>
      <c r="E16" s="219">
        <v>8.4600000000000009</v>
      </c>
      <c r="F16" s="169"/>
      <c r="G16" s="205"/>
      <c r="H16" s="205"/>
      <c r="I16" s="205"/>
      <c r="J16" s="205"/>
      <c r="K16" s="205"/>
      <c r="L16" s="205"/>
      <c r="M16" s="205"/>
      <c r="N16" s="206"/>
      <c r="O16" s="206"/>
      <c r="P16" s="206"/>
      <c r="Q16" s="206"/>
      <c r="R16" s="206"/>
      <c r="S16" s="206"/>
      <c r="T16" s="207"/>
      <c r="U16" s="206"/>
      <c r="V16" s="208"/>
      <c r="W16" s="208"/>
      <c r="X16" s="208"/>
      <c r="Y16" s="208"/>
      <c r="Z16" s="208"/>
      <c r="AA16" s="208"/>
      <c r="AB16" s="208"/>
      <c r="AC16" s="208"/>
      <c r="AD16" s="208"/>
      <c r="AE16" s="208" t="s">
        <v>122</v>
      </c>
      <c r="AF16" s="208">
        <v>0</v>
      </c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ht="20.399999999999999" outlineLevel="1" x14ac:dyDescent="0.25">
      <c r="A17" s="200">
        <v>5</v>
      </c>
      <c r="B17" s="201" t="s">
        <v>124</v>
      </c>
      <c r="C17" s="202" t="s">
        <v>125</v>
      </c>
      <c r="D17" s="203" t="s">
        <v>126</v>
      </c>
      <c r="E17" s="204">
        <v>1</v>
      </c>
      <c r="F17" s="169"/>
      <c r="G17" s="205">
        <f t="shared" ref="G15:G18" si="0">E17*F17</f>
        <v>0</v>
      </c>
      <c r="H17" s="205">
        <v>0</v>
      </c>
      <c r="I17" s="205">
        <f>ROUND(E17*H17,2)</f>
        <v>0</v>
      </c>
      <c r="J17" s="205">
        <v>1</v>
      </c>
      <c r="K17" s="205">
        <f>ROUND(E17*J17,2)</f>
        <v>1</v>
      </c>
      <c r="L17" s="205">
        <v>0</v>
      </c>
      <c r="M17" s="205">
        <f>G17*(1+L17/100)</f>
        <v>0</v>
      </c>
      <c r="N17" s="206">
        <v>0</v>
      </c>
      <c r="O17" s="206">
        <f>ROUND(E17*N17,5)</f>
        <v>0</v>
      </c>
      <c r="P17" s="206">
        <v>0</v>
      </c>
      <c r="Q17" s="206">
        <f>ROUND(E17*P17,5)</f>
        <v>0</v>
      </c>
      <c r="R17" s="206"/>
      <c r="S17" s="206"/>
      <c r="T17" s="207">
        <v>0</v>
      </c>
      <c r="U17" s="206">
        <f>ROUND(E17*T17,2)</f>
        <v>0</v>
      </c>
      <c r="V17" s="208"/>
      <c r="W17" s="208"/>
      <c r="X17" s="208"/>
      <c r="Y17" s="208"/>
      <c r="Z17" s="208"/>
      <c r="AA17" s="208"/>
      <c r="AB17" s="208"/>
      <c r="AC17" s="208"/>
      <c r="AD17" s="208"/>
      <c r="AE17" s="208" t="s">
        <v>113</v>
      </c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00">
        <v>6</v>
      </c>
      <c r="B18" s="201" t="s">
        <v>127</v>
      </c>
      <c r="C18" s="202" t="s">
        <v>128</v>
      </c>
      <c r="D18" s="203" t="s">
        <v>126</v>
      </c>
      <c r="E18" s="204">
        <v>1</v>
      </c>
      <c r="F18" s="169"/>
      <c r="G18" s="205">
        <f t="shared" si="0"/>
        <v>0</v>
      </c>
      <c r="H18" s="205">
        <v>0</v>
      </c>
      <c r="I18" s="205">
        <f>ROUND(E18*H18,2)</f>
        <v>0</v>
      </c>
      <c r="J18" s="205">
        <v>2200</v>
      </c>
      <c r="K18" s="205">
        <f>ROUND(E18*J18,2)</f>
        <v>2200</v>
      </c>
      <c r="L18" s="205">
        <v>0</v>
      </c>
      <c r="M18" s="205">
        <f>G18*(1+L18/100)</f>
        <v>0</v>
      </c>
      <c r="N18" s="206">
        <v>0</v>
      </c>
      <c r="O18" s="206">
        <f>ROUND(E18*N18,5)</f>
        <v>0</v>
      </c>
      <c r="P18" s="206">
        <v>0</v>
      </c>
      <c r="Q18" s="206">
        <f>ROUND(E18*P18,5)</f>
        <v>0</v>
      </c>
      <c r="R18" s="206"/>
      <c r="S18" s="206"/>
      <c r="T18" s="207">
        <v>0</v>
      </c>
      <c r="U18" s="206">
        <f>ROUND(E18*T18,2)</f>
        <v>0</v>
      </c>
      <c r="V18" s="208"/>
      <c r="W18" s="208"/>
      <c r="X18" s="208"/>
      <c r="Y18" s="208"/>
      <c r="Z18" s="208"/>
      <c r="AA18" s="208"/>
      <c r="AB18" s="208"/>
      <c r="AC18" s="208"/>
      <c r="AD18" s="208"/>
      <c r="AE18" s="208" t="s">
        <v>113</v>
      </c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x14ac:dyDescent="0.25">
      <c r="A19" s="209" t="s">
        <v>108</v>
      </c>
      <c r="B19" s="210" t="s">
        <v>59</v>
      </c>
      <c r="C19" s="211" t="s">
        <v>60</v>
      </c>
      <c r="D19" s="212"/>
      <c r="E19" s="213"/>
      <c r="F19" s="170"/>
      <c r="G19" s="214">
        <f>SUM(G20:G24)</f>
        <v>0</v>
      </c>
      <c r="H19" s="214"/>
      <c r="I19" s="214">
        <f>SUM(I20:I24)</f>
        <v>5666.94</v>
      </c>
      <c r="J19" s="214"/>
      <c r="K19" s="214">
        <f>SUM(K20:K24)</f>
        <v>2558.5100000000002</v>
      </c>
      <c r="L19" s="214"/>
      <c r="M19" s="214">
        <f>SUM(M20:M24)</f>
        <v>0</v>
      </c>
      <c r="N19" s="215"/>
      <c r="O19" s="215">
        <f>SUM(O20:O24)</f>
        <v>3.8824900000000002</v>
      </c>
      <c r="P19" s="215"/>
      <c r="Q19" s="215">
        <f>SUM(Q20:Q24)</f>
        <v>0</v>
      </c>
      <c r="R19" s="215"/>
      <c r="S19" s="215"/>
      <c r="T19" s="216"/>
      <c r="U19" s="215">
        <f>SUM(U20:U24)</f>
        <v>8.75</v>
      </c>
      <c r="AE19" s="173" t="s">
        <v>109</v>
      </c>
    </row>
    <row r="20" spans="1:60" outlineLevel="1" x14ac:dyDescent="0.25">
      <c r="A20" s="200">
        <v>7</v>
      </c>
      <c r="B20" s="201" t="s">
        <v>129</v>
      </c>
      <c r="C20" s="202" t="s">
        <v>130</v>
      </c>
      <c r="D20" s="203" t="s">
        <v>112</v>
      </c>
      <c r="E20" s="204">
        <v>18.5</v>
      </c>
      <c r="F20" s="169"/>
      <c r="G20" s="205">
        <f>E20*F20</f>
        <v>0</v>
      </c>
      <c r="H20" s="205">
        <v>111.68</v>
      </c>
      <c r="I20" s="205">
        <f>ROUND(E20*H20,2)</f>
        <v>2066.08</v>
      </c>
      <c r="J20" s="205">
        <v>80.319999999999993</v>
      </c>
      <c r="K20" s="205">
        <f>ROUND(E20*J20,2)</f>
        <v>1485.92</v>
      </c>
      <c r="L20" s="205">
        <v>0</v>
      </c>
      <c r="M20" s="205">
        <f>G20*(1+L20/100)</f>
        <v>0</v>
      </c>
      <c r="N20" s="206">
        <v>7.0000000000000001E-3</v>
      </c>
      <c r="O20" s="206">
        <f>ROUND(E20*N20,5)</f>
        <v>0.1295</v>
      </c>
      <c r="P20" s="206">
        <v>0</v>
      </c>
      <c r="Q20" s="206">
        <f>ROUND(E20*P20,5)</f>
        <v>0</v>
      </c>
      <c r="R20" s="206"/>
      <c r="S20" s="206"/>
      <c r="T20" s="207">
        <v>0.254</v>
      </c>
      <c r="U20" s="206">
        <f>ROUND(E20*T20,2)</f>
        <v>4.7</v>
      </c>
      <c r="V20" s="208"/>
      <c r="W20" s="208"/>
      <c r="X20" s="208"/>
      <c r="Y20" s="208"/>
      <c r="Z20" s="208"/>
      <c r="AA20" s="208"/>
      <c r="AB20" s="208"/>
      <c r="AC20" s="208"/>
      <c r="AD20" s="208"/>
      <c r="AE20" s="208" t="s">
        <v>113</v>
      </c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00"/>
      <c r="B21" s="201"/>
      <c r="C21" s="217" t="s">
        <v>131</v>
      </c>
      <c r="D21" s="218"/>
      <c r="E21" s="219">
        <v>18.5</v>
      </c>
      <c r="F21" s="169"/>
      <c r="G21" s="205"/>
      <c r="H21" s="205"/>
      <c r="I21" s="205"/>
      <c r="J21" s="205"/>
      <c r="K21" s="205"/>
      <c r="L21" s="205"/>
      <c r="M21" s="205"/>
      <c r="N21" s="206"/>
      <c r="O21" s="206"/>
      <c r="P21" s="206"/>
      <c r="Q21" s="206"/>
      <c r="R21" s="206"/>
      <c r="S21" s="206"/>
      <c r="T21" s="207"/>
      <c r="U21" s="206"/>
      <c r="V21" s="208"/>
      <c r="W21" s="208"/>
      <c r="X21" s="208"/>
      <c r="Y21" s="208"/>
      <c r="Z21" s="208"/>
      <c r="AA21" s="208"/>
      <c r="AB21" s="208"/>
      <c r="AC21" s="208"/>
      <c r="AD21" s="208"/>
      <c r="AE21" s="208" t="s">
        <v>122</v>
      </c>
      <c r="AF21" s="208">
        <v>0</v>
      </c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00">
        <v>8</v>
      </c>
      <c r="B22" s="201" t="s">
        <v>132</v>
      </c>
      <c r="C22" s="202" t="s">
        <v>133</v>
      </c>
      <c r="D22" s="203" t="s">
        <v>134</v>
      </c>
      <c r="E22" s="204">
        <v>1.48</v>
      </c>
      <c r="F22" s="169"/>
      <c r="G22" s="205">
        <f t="shared" ref="G21:G24" si="1">E22*F22</f>
        <v>0</v>
      </c>
      <c r="H22" s="205">
        <v>2209.34</v>
      </c>
      <c r="I22" s="205">
        <f>ROUND(E22*H22,2)</f>
        <v>3269.82</v>
      </c>
      <c r="J22" s="205">
        <v>675.65999999999985</v>
      </c>
      <c r="K22" s="205">
        <f>ROUND(E22*J22,2)</f>
        <v>999.98</v>
      </c>
      <c r="L22" s="205">
        <v>0</v>
      </c>
      <c r="M22" s="205">
        <f>G22*(1+L22/100)</f>
        <v>0</v>
      </c>
      <c r="N22" s="206">
        <v>2.5249999999999999</v>
      </c>
      <c r="O22" s="206">
        <f>ROUND(E22*N22,5)</f>
        <v>3.7370000000000001</v>
      </c>
      <c r="P22" s="206">
        <v>0</v>
      </c>
      <c r="Q22" s="206">
        <f>ROUND(E22*P22,5)</f>
        <v>0</v>
      </c>
      <c r="R22" s="206"/>
      <c r="S22" s="206"/>
      <c r="T22" s="207">
        <v>2.58</v>
      </c>
      <c r="U22" s="206">
        <f>ROUND(E22*T22,2)</f>
        <v>3.82</v>
      </c>
      <c r="V22" s="208"/>
      <c r="W22" s="208"/>
      <c r="X22" s="208"/>
      <c r="Y22" s="208"/>
      <c r="Z22" s="208"/>
      <c r="AA22" s="208"/>
      <c r="AB22" s="208"/>
      <c r="AC22" s="208"/>
      <c r="AD22" s="208"/>
      <c r="AE22" s="208" t="s">
        <v>113</v>
      </c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00"/>
      <c r="B23" s="201"/>
      <c r="C23" s="217" t="s">
        <v>135</v>
      </c>
      <c r="D23" s="218"/>
      <c r="E23" s="219">
        <v>1.48</v>
      </c>
      <c r="F23" s="169"/>
      <c r="G23" s="205"/>
      <c r="H23" s="205"/>
      <c r="I23" s="205"/>
      <c r="J23" s="205"/>
      <c r="K23" s="205"/>
      <c r="L23" s="205"/>
      <c r="M23" s="205"/>
      <c r="N23" s="206"/>
      <c r="O23" s="206"/>
      <c r="P23" s="206"/>
      <c r="Q23" s="206"/>
      <c r="R23" s="206"/>
      <c r="S23" s="206"/>
      <c r="T23" s="207"/>
      <c r="U23" s="206"/>
      <c r="V23" s="208"/>
      <c r="W23" s="208"/>
      <c r="X23" s="208"/>
      <c r="Y23" s="208"/>
      <c r="Z23" s="208"/>
      <c r="AA23" s="208"/>
      <c r="AB23" s="208"/>
      <c r="AC23" s="208"/>
      <c r="AD23" s="208"/>
      <c r="AE23" s="208" t="s">
        <v>122</v>
      </c>
      <c r="AF23" s="208">
        <v>0</v>
      </c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20.399999999999999" outlineLevel="1" x14ac:dyDescent="0.25">
      <c r="A24" s="200">
        <v>9</v>
      </c>
      <c r="B24" s="201" t="s">
        <v>136</v>
      </c>
      <c r="C24" s="202" t="s">
        <v>137</v>
      </c>
      <c r="D24" s="203" t="s">
        <v>138</v>
      </c>
      <c r="E24" s="204">
        <v>1.4999999999999999E-2</v>
      </c>
      <c r="F24" s="169"/>
      <c r="G24" s="205">
        <f t="shared" si="1"/>
        <v>0</v>
      </c>
      <c r="H24" s="205">
        <v>22069.58</v>
      </c>
      <c r="I24" s="205">
        <f>ROUND(E24*H24,2)</f>
        <v>331.04</v>
      </c>
      <c r="J24" s="205">
        <v>4840.4199999999983</v>
      </c>
      <c r="K24" s="205">
        <f>ROUND(E24*J24,2)</f>
        <v>72.61</v>
      </c>
      <c r="L24" s="205">
        <v>0</v>
      </c>
      <c r="M24" s="205">
        <f>G24*(1+L24/100)</f>
        <v>0</v>
      </c>
      <c r="N24" s="206">
        <v>1.0662499999999999</v>
      </c>
      <c r="O24" s="206">
        <f>ROUND(E24*N24,5)</f>
        <v>1.5990000000000001E-2</v>
      </c>
      <c r="P24" s="206">
        <v>0</v>
      </c>
      <c r="Q24" s="206">
        <f>ROUND(E24*P24,5)</f>
        <v>0</v>
      </c>
      <c r="R24" s="206"/>
      <c r="S24" s="206"/>
      <c r="T24" s="207">
        <v>15.231</v>
      </c>
      <c r="U24" s="206">
        <f>ROUND(E24*T24,2)</f>
        <v>0.23</v>
      </c>
      <c r="V24" s="208"/>
      <c r="W24" s="208"/>
      <c r="X24" s="208"/>
      <c r="Y24" s="208"/>
      <c r="Z24" s="208"/>
      <c r="AA24" s="208"/>
      <c r="AB24" s="208"/>
      <c r="AC24" s="208"/>
      <c r="AD24" s="208"/>
      <c r="AE24" s="208" t="s">
        <v>113</v>
      </c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x14ac:dyDescent="0.25">
      <c r="A25" s="209" t="s">
        <v>108</v>
      </c>
      <c r="B25" s="210" t="s">
        <v>61</v>
      </c>
      <c r="C25" s="211" t="s">
        <v>62</v>
      </c>
      <c r="D25" s="212"/>
      <c r="E25" s="213"/>
      <c r="F25" s="170"/>
      <c r="G25" s="214">
        <f>SUM(G26:G30)</f>
        <v>0</v>
      </c>
      <c r="H25" s="214"/>
      <c r="I25" s="214">
        <f>SUM(I26:I30)</f>
        <v>0</v>
      </c>
      <c r="J25" s="214"/>
      <c r="K25" s="214">
        <f>SUM(K26:K30)</f>
        <v>4855.2</v>
      </c>
      <c r="L25" s="214"/>
      <c r="M25" s="214">
        <f>SUM(M26:M30)</f>
        <v>0</v>
      </c>
      <c r="N25" s="215"/>
      <c r="O25" s="215">
        <f>SUM(O26:O30)</f>
        <v>0</v>
      </c>
      <c r="P25" s="215"/>
      <c r="Q25" s="215">
        <f>SUM(Q26:Q30)</f>
        <v>3.3600000000000003</v>
      </c>
      <c r="R25" s="215"/>
      <c r="S25" s="215"/>
      <c r="T25" s="216"/>
      <c r="U25" s="215">
        <f>SUM(U26:U30)</f>
        <v>21.759999999999998</v>
      </c>
      <c r="AE25" s="173" t="s">
        <v>109</v>
      </c>
    </row>
    <row r="26" spans="1:60" ht="20.399999999999999" outlineLevel="1" x14ac:dyDescent="0.25">
      <c r="A26" s="200">
        <v>10</v>
      </c>
      <c r="B26" s="201" t="s">
        <v>139</v>
      </c>
      <c r="C26" s="202" t="s">
        <v>140</v>
      </c>
      <c r="D26" s="203" t="s">
        <v>112</v>
      </c>
      <c r="E26" s="204">
        <v>14</v>
      </c>
      <c r="F26" s="169"/>
      <c r="G26" s="205">
        <f>E26*F26</f>
        <v>0</v>
      </c>
      <c r="H26" s="205">
        <v>0</v>
      </c>
      <c r="I26" s="205">
        <f>ROUND(E26*H26,2)</f>
        <v>0</v>
      </c>
      <c r="J26" s="205">
        <v>51.3</v>
      </c>
      <c r="K26" s="205">
        <f>ROUND(E26*J26,2)</f>
        <v>718.2</v>
      </c>
      <c r="L26" s="205">
        <v>0</v>
      </c>
      <c r="M26" s="205">
        <f>G26*(1+L26/100)</f>
        <v>0</v>
      </c>
      <c r="N26" s="206">
        <v>0</v>
      </c>
      <c r="O26" s="206">
        <f>ROUND(E26*N26,5)</f>
        <v>0</v>
      </c>
      <c r="P26" s="206">
        <v>0.02</v>
      </c>
      <c r="Q26" s="206">
        <f>ROUND(E26*P26,5)</f>
        <v>0.28000000000000003</v>
      </c>
      <c r="R26" s="206"/>
      <c r="S26" s="206"/>
      <c r="T26" s="207">
        <v>0.23</v>
      </c>
      <c r="U26" s="206">
        <f>ROUND(E26*T26,2)</f>
        <v>3.22</v>
      </c>
      <c r="V26" s="208"/>
      <c r="W26" s="208"/>
      <c r="X26" s="208"/>
      <c r="Y26" s="208"/>
      <c r="Z26" s="208"/>
      <c r="AA26" s="208"/>
      <c r="AB26" s="208"/>
      <c r="AC26" s="208"/>
      <c r="AD26" s="208"/>
      <c r="AE26" s="208" t="s">
        <v>113</v>
      </c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00"/>
      <c r="B27" s="201"/>
      <c r="C27" s="217" t="s">
        <v>141</v>
      </c>
      <c r="D27" s="218"/>
      <c r="E27" s="219">
        <v>6.8</v>
      </c>
      <c r="F27" s="169"/>
      <c r="G27" s="205"/>
      <c r="H27" s="205"/>
      <c r="I27" s="205"/>
      <c r="J27" s="205"/>
      <c r="K27" s="205"/>
      <c r="L27" s="205"/>
      <c r="M27" s="205"/>
      <c r="N27" s="206"/>
      <c r="O27" s="206"/>
      <c r="P27" s="206"/>
      <c r="Q27" s="206"/>
      <c r="R27" s="206"/>
      <c r="S27" s="206"/>
      <c r="T27" s="207"/>
      <c r="U27" s="206"/>
      <c r="V27" s="208"/>
      <c r="W27" s="208"/>
      <c r="X27" s="208"/>
      <c r="Y27" s="208"/>
      <c r="Z27" s="208"/>
      <c r="AA27" s="208"/>
      <c r="AB27" s="208"/>
      <c r="AC27" s="208"/>
      <c r="AD27" s="208"/>
      <c r="AE27" s="208" t="s">
        <v>122</v>
      </c>
      <c r="AF27" s="208">
        <v>0</v>
      </c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00"/>
      <c r="B28" s="201"/>
      <c r="C28" s="217" t="s">
        <v>142</v>
      </c>
      <c r="D28" s="218"/>
      <c r="E28" s="219">
        <v>7.2</v>
      </c>
      <c r="F28" s="169"/>
      <c r="G28" s="205"/>
      <c r="H28" s="205"/>
      <c r="I28" s="205"/>
      <c r="J28" s="205"/>
      <c r="K28" s="205"/>
      <c r="L28" s="205"/>
      <c r="M28" s="205"/>
      <c r="N28" s="206"/>
      <c r="O28" s="206"/>
      <c r="P28" s="206"/>
      <c r="Q28" s="206"/>
      <c r="R28" s="206"/>
      <c r="S28" s="206"/>
      <c r="T28" s="207"/>
      <c r="U28" s="206"/>
      <c r="V28" s="208"/>
      <c r="W28" s="208"/>
      <c r="X28" s="208"/>
      <c r="Y28" s="208"/>
      <c r="Z28" s="208"/>
      <c r="AA28" s="208"/>
      <c r="AB28" s="208"/>
      <c r="AC28" s="208"/>
      <c r="AD28" s="208"/>
      <c r="AE28" s="208" t="s">
        <v>122</v>
      </c>
      <c r="AF28" s="208">
        <v>0</v>
      </c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ht="20.399999999999999" outlineLevel="1" x14ac:dyDescent="0.25">
      <c r="A29" s="200">
        <v>11</v>
      </c>
      <c r="B29" s="201" t="s">
        <v>143</v>
      </c>
      <c r="C29" s="202" t="s">
        <v>144</v>
      </c>
      <c r="D29" s="203" t="s">
        <v>134</v>
      </c>
      <c r="E29" s="204">
        <v>1.4</v>
      </c>
      <c r="F29" s="169"/>
      <c r="G29" s="205">
        <f t="shared" ref="G27:G30" si="2">E29*F29</f>
        <v>0</v>
      </c>
      <c r="H29" s="205">
        <v>0</v>
      </c>
      <c r="I29" s="205">
        <f>ROUND(E29*H29,2)</f>
        <v>0</v>
      </c>
      <c r="J29" s="205">
        <v>2955</v>
      </c>
      <c r="K29" s="205">
        <f>ROUND(E29*J29,2)</f>
        <v>4137</v>
      </c>
      <c r="L29" s="205">
        <v>0</v>
      </c>
      <c r="M29" s="205">
        <f>G29*(1+L29/100)</f>
        <v>0</v>
      </c>
      <c r="N29" s="206">
        <v>0</v>
      </c>
      <c r="O29" s="206">
        <f>ROUND(E29*N29,5)</f>
        <v>0</v>
      </c>
      <c r="P29" s="206">
        <v>2.2000000000000002</v>
      </c>
      <c r="Q29" s="206">
        <f>ROUND(E29*P29,5)</f>
        <v>3.08</v>
      </c>
      <c r="R29" s="206"/>
      <c r="S29" s="206"/>
      <c r="T29" s="207">
        <v>13.24</v>
      </c>
      <c r="U29" s="206">
        <f>ROUND(E29*T29,2)</f>
        <v>18.54</v>
      </c>
      <c r="V29" s="208"/>
      <c r="W29" s="208"/>
      <c r="X29" s="208"/>
      <c r="Y29" s="208"/>
      <c r="Z29" s="208"/>
      <c r="AA29" s="208"/>
      <c r="AB29" s="208"/>
      <c r="AC29" s="208"/>
      <c r="AD29" s="208"/>
      <c r="AE29" s="208" t="s">
        <v>113</v>
      </c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00"/>
      <c r="B30" s="201"/>
      <c r="C30" s="217" t="s">
        <v>145</v>
      </c>
      <c r="D30" s="218"/>
      <c r="E30" s="219">
        <v>1.4</v>
      </c>
      <c r="F30" s="169"/>
      <c r="G30" s="205"/>
      <c r="H30" s="205"/>
      <c r="I30" s="205"/>
      <c r="J30" s="205"/>
      <c r="K30" s="205"/>
      <c r="L30" s="205"/>
      <c r="M30" s="205"/>
      <c r="N30" s="206"/>
      <c r="O30" s="206"/>
      <c r="P30" s="206"/>
      <c r="Q30" s="206"/>
      <c r="R30" s="206"/>
      <c r="S30" s="206"/>
      <c r="T30" s="207"/>
      <c r="U30" s="206"/>
      <c r="V30" s="208"/>
      <c r="W30" s="208"/>
      <c r="X30" s="208"/>
      <c r="Y30" s="208"/>
      <c r="Z30" s="208"/>
      <c r="AA30" s="208"/>
      <c r="AB30" s="208"/>
      <c r="AC30" s="208"/>
      <c r="AD30" s="208"/>
      <c r="AE30" s="208" t="s">
        <v>122</v>
      </c>
      <c r="AF30" s="208">
        <v>0</v>
      </c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x14ac:dyDescent="0.25">
      <c r="A31" s="209" t="s">
        <v>108</v>
      </c>
      <c r="B31" s="210" t="s">
        <v>63</v>
      </c>
      <c r="C31" s="211" t="s">
        <v>64</v>
      </c>
      <c r="D31" s="212"/>
      <c r="E31" s="213"/>
      <c r="F31" s="170"/>
      <c r="G31" s="214">
        <f>SUM(G32:G36)</f>
        <v>0</v>
      </c>
      <c r="H31" s="214"/>
      <c r="I31" s="214">
        <f>SUM(I32:I36)</f>
        <v>0</v>
      </c>
      <c r="J31" s="214"/>
      <c r="K31" s="214">
        <f>SUM(K32:K36)</f>
        <v>15548.85</v>
      </c>
      <c r="L31" s="214"/>
      <c r="M31" s="214">
        <f>SUM(M32:M36)</f>
        <v>0</v>
      </c>
      <c r="N31" s="215"/>
      <c r="O31" s="215">
        <f>SUM(O32:O36)</f>
        <v>0</v>
      </c>
      <c r="P31" s="215"/>
      <c r="Q31" s="215">
        <f>SUM(Q32:Q36)</f>
        <v>3.1920000000000002</v>
      </c>
      <c r="R31" s="215"/>
      <c r="S31" s="215"/>
      <c r="T31" s="216"/>
      <c r="U31" s="215">
        <f>SUM(U32:U36)</f>
        <v>31.930000000000003</v>
      </c>
      <c r="AE31" s="173" t="s">
        <v>109</v>
      </c>
    </row>
    <row r="32" spans="1:60" outlineLevel="1" x14ac:dyDescent="0.25">
      <c r="A32" s="200">
        <v>12</v>
      </c>
      <c r="B32" s="201" t="s">
        <v>146</v>
      </c>
      <c r="C32" s="202" t="s">
        <v>147</v>
      </c>
      <c r="D32" s="203" t="s">
        <v>112</v>
      </c>
      <c r="E32" s="204">
        <v>28</v>
      </c>
      <c r="F32" s="169"/>
      <c r="G32" s="205">
        <f>E32*F32</f>
        <v>0</v>
      </c>
      <c r="H32" s="205">
        <v>0</v>
      </c>
      <c r="I32" s="205">
        <f>ROUND(E32*H32,2)</f>
        <v>0</v>
      </c>
      <c r="J32" s="205">
        <v>74.7</v>
      </c>
      <c r="K32" s="205">
        <f>ROUND(E32*J32,2)</f>
        <v>2091.6</v>
      </c>
      <c r="L32" s="205">
        <v>0</v>
      </c>
      <c r="M32" s="205">
        <f>G32*(1+L32/100)</f>
        <v>0</v>
      </c>
      <c r="N32" s="206">
        <v>0</v>
      </c>
      <c r="O32" s="206">
        <f>ROUND(E32*N32,5)</f>
        <v>0</v>
      </c>
      <c r="P32" s="206">
        <v>6.8000000000000005E-2</v>
      </c>
      <c r="Q32" s="206">
        <f>ROUND(E32*P32,5)</f>
        <v>1.9039999999999999</v>
      </c>
      <c r="R32" s="206"/>
      <c r="S32" s="206"/>
      <c r="T32" s="207">
        <v>0.3</v>
      </c>
      <c r="U32" s="206">
        <f>ROUND(E32*T32,2)</f>
        <v>8.4</v>
      </c>
      <c r="V32" s="208"/>
      <c r="W32" s="208"/>
      <c r="X32" s="208"/>
      <c r="Y32" s="208"/>
      <c r="Z32" s="208"/>
      <c r="AA32" s="208"/>
      <c r="AB32" s="208"/>
      <c r="AC32" s="208"/>
      <c r="AD32" s="208"/>
      <c r="AE32" s="208" t="s">
        <v>113</v>
      </c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5">
      <c r="A33" s="200">
        <v>13</v>
      </c>
      <c r="B33" s="201" t="s">
        <v>148</v>
      </c>
      <c r="C33" s="202" t="s">
        <v>149</v>
      </c>
      <c r="D33" s="203" t="s">
        <v>112</v>
      </c>
      <c r="E33" s="204">
        <v>28</v>
      </c>
      <c r="F33" s="169"/>
      <c r="G33" s="205">
        <f t="shared" ref="G33:G36" si="3">E33*F33</f>
        <v>0</v>
      </c>
      <c r="H33" s="205">
        <v>0</v>
      </c>
      <c r="I33" s="205">
        <f>ROUND(E33*H33,2)</f>
        <v>0</v>
      </c>
      <c r="J33" s="205">
        <v>58</v>
      </c>
      <c r="K33" s="205">
        <f>ROUND(E33*J33,2)</f>
        <v>1624</v>
      </c>
      <c r="L33" s="205">
        <v>0</v>
      </c>
      <c r="M33" s="205">
        <f>G33*(1+L33/100)</f>
        <v>0</v>
      </c>
      <c r="N33" s="206">
        <v>0</v>
      </c>
      <c r="O33" s="206">
        <f>ROUND(E33*N33,5)</f>
        <v>0</v>
      </c>
      <c r="P33" s="206">
        <v>4.5999999999999999E-2</v>
      </c>
      <c r="Q33" s="206">
        <f>ROUND(E33*P33,5)</f>
        <v>1.288</v>
      </c>
      <c r="R33" s="206"/>
      <c r="S33" s="206"/>
      <c r="T33" s="207">
        <v>0.26</v>
      </c>
      <c r="U33" s="206">
        <f>ROUND(E33*T33,2)</f>
        <v>7.28</v>
      </c>
      <c r="V33" s="208"/>
      <c r="W33" s="208"/>
      <c r="X33" s="208"/>
      <c r="Y33" s="208"/>
      <c r="Z33" s="208"/>
      <c r="AA33" s="208"/>
      <c r="AB33" s="208"/>
      <c r="AC33" s="208"/>
      <c r="AD33" s="208"/>
      <c r="AE33" s="208" t="s">
        <v>113</v>
      </c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00">
        <v>14</v>
      </c>
      <c r="B34" s="201" t="s">
        <v>150</v>
      </c>
      <c r="C34" s="202" t="s">
        <v>151</v>
      </c>
      <c r="D34" s="203" t="s">
        <v>138</v>
      </c>
      <c r="E34" s="204">
        <v>6.5</v>
      </c>
      <c r="F34" s="169"/>
      <c r="G34" s="205">
        <f t="shared" si="3"/>
        <v>0</v>
      </c>
      <c r="H34" s="205">
        <v>0</v>
      </c>
      <c r="I34" s="205">
        <f>ROUND(E34*H34,2)</f>
        <v>0</v>
      </c>
      <c r="J34" s="205">
        <v>448.5</v>
      </c>
      <c r="K34" s="205">
        <f>ROUND(E34*J34,2)</f>
        <v>2915.25</v>
      </c>
      <c r="L34" s="205">
        <v>0</v>
      </c>
      <c r="M34" s="205">
        <f>G34*(1+L34/100)</f>
        <v>0</v>
      </c>
      <c r="N34" s="206">
        <v>0</v>
      </c>
      <c r="O34" s="206">
        <f>ROUND(E34*N34,5)</f>
        <v>0</v>
      </c>
      <c r="P34" s="206">
        <v>0</v>
      </c>
      <c r="Q34" s="206">
        <f>ROUND(E34*P34,5)</f>
        <v>0</v>
      </c>
      <c r="R34" s="206"/>
      <c r="S34" s="206"/>
      <c r="T34" s="207">
        <v>2.0089999999999999</v>
      </c>
      <c r="U34" s="206">
        <f>ROUND(E34*T34,2)</f>
        <v>13.06</v>
      </c>
      <c r="V34" s="208"/>
      <c r="W34" s="208"/>
      <c r="X34" s="208"/>
      <c r="Y34" s="208"/>
      <c r="Z34" s="208"/>
      <c r="AA34" s="208"/>
      <c r="AB34" s="208"/>
      <c r="AC34" s="208"/>
      <c r="AD34" s="208"/>
      <c r="AE34" s="208" t="s">
        <v>113</v>
      </c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00">
        <v>15</v>
      </c>
      <c r="B35" s="201" t="s">
        <v>152</v>
      </c>
      <c r="C35" s="202" t="s">
        <v>153</v>
      </c>
      <c r="D35" s="203" t="s">
        <v>138</v>
      </c>
      <c r="E35" s="204">
        <v>6.5</v>
      </c>
      <c r="F35" s="169"/>
      <c r="G35" s="205">
        <f t="shared" si="3"/>
        <v>0</v>
      </c>
      <c r="H35" s="205">
        <v>0</v>
      </c>
      <c r="I35" s="205">
        <f>ROUND(E35*H35,2)</f>
        <v>0</v>
      </c>
      <c r="J35" s="205">
        <v>172</v>
      </c>
      <c r="K35" s="205">
        <f>ROUND(E35*J35,2)</f>
        <v>1118</v>
      </c>
      <c r="L35" s="205">
        <v>0</v>
      </c>
      <c r="M35" s="205">
        <f>G35*(1+L35/100)</f>
        <v>0</v>
      </c>
      <c r="N35" s="206">
        <v>0</v>
      </c>
      <c r="O35" s="206">
        <f>ROUND(E35*N35,5)</f>
        <v>0</v>
      </c>
      <c r="P35" s="206">
        <v>0</v>
      </c>
      <c r="Q35" s="206">
        <f>ROUND(E35*P35,5)</f>
        <v>0</v>
      </c>
      <c r="R35" s="206"/>
      <c r="S35" s="206"/>
      <c r="T35" s="207">
        <v>0.49</v>
      </c>
      <c r="U35" s="206">
        <f>ROUND(E35*T35,2)</f>
        <v>3.19</v>
      </c>
      <c r="V35" s="208"/>
      <c r="W35" s="208"/>
      <c r="X35" s="208"/>
      <c r="Y35" s="208"/>
      <c r="Z35" s="208"/>
      <c r="AA35" s="208"/>
      <c r="AB35" s="208"/>
      <c r="AC35" s="208"/>
      <c r="AD35" s="208"/>
      <c r="AE35" s="208" t="s">
        <v>113</v>
      </c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00">
        <v>16</v>
      </c>
      <c r="B36" s="201" t="s">
        <v>154</v>
      </c>
      <c r="C36" s="202" t="s">
        <v>155</v>
      </c>
      <c r="D36" s="203" t="s">
        <v>138</v>
      </c>
      <c r="E36" s="204">
        <v>6.5</v>
      </c>
      <c r="F36" s="169"/>
      <c r="G36" s="205">
        <f t="shared" si="3"/>
        <v>0</v>
      </c>
      <c r="H36" s="205">
        <v>0</v>
      </c>
      <c r="I36" s="205">
        <f>ROUND(E36*H36,2)</f>
        <v>0</v>
      </c>
      <c r="J36" s="205">
        <v>1200</v>
      </c>
      <c r="K36" s="205">
        <f>ROUND(E36*J36,2)</f>
        <v>7800</v>
      </c>
      <c r="L36" s="205">
        <v>0</v>
      </c>
      <c r="M36" s="205">
        <f>G36*(1+L36/100)</f>
        <v>0</v>
      </c>
      <c r="N36" s="206">
        <v>0</v>
      </c>
      <c r="O36" s="206">
        <f>ROUND(E36*N36,5)</f>
        <v>0</v>
      </c>
      <c r="P36" s="206">
        <v>0</v>
      </c>
      <c r="Q36" s="206">
        <f>ROUND(E36*P36,5)</f>
        <v>0</v>
      </c>
      <c r="R36" s="206"/>
      <c r="S36" s="206"/>
      <c r="T36" s="207">
        <v>0</v>
      </c>
      <c r="U36" s="206">
        <f>ROUND(E36*T36,2)</f>
        <v>0</v>
      </c>
      <c r="V36" s="208"/>
      <c r="W36" s="208"/>
      <c r="X36" s="208"/>
      <c r="Y36" s="208"/>
      <c r="Z36" s="208"/>
      <c r="AA36" s="208"/>
      <c r="AB36" s="208"/>
      <c r="AC36" s="208"/>
      <c r="AD36" s="208"/>
      <c r="AE36" s="208" t="s">
        <v>113</v>
      </c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x14ac:dyDescent="0.25">
      <c r="A37" s="209" t="s">
        <v>108</v>
      </c>
      <c r="B37" s="210" t="s">
        <v>65</v>
      </c>
      <c r="C37" s="211" t="s">
        <v>66</v>
      </c>
      <c r="D37" s="212"/>
      <c r="E37" s="213"/>
      <c r="F37" s="170"/>
      <c r="G37" s="214">
        <f>SUM(G38)</f>
        <v>0</v>
      </c>
      <c r="H37" s="214"/>
      <c r="I37" s="214">
        <f>SUM(I38:I38)</f>
        <v>0</v>
      </c>
      <c r="J37" s="214"/>
      <c r="K37" s="214">
        <f>SUM(K38:K38)</f>
        <v>1478.05</v>
      </c>
      <c r="L37" s="214"/>
      <c r="M37" s="214">
        <f>SUM(M38:M38)</f>
        <v>0</v>
      </c>
      <c r="N37" s="215"/>
      <c r="O37" s="215">
        <f>SUM(O38:O38)</f>
        <v>0</v>
      </c>
      <c r="P37" s="215"/>
      <c r="Q37" s="215">
        <f>SUM(Q38:Q38)</f>
        <v>0</v>
      </c>
      <c r="R37" s="215"/>
      <c r="S37" s="215"/>
      <c r="T37" s="216"/>
      <c r="U37" s="215">
        <f>SUM(U38:U38)</f>
        <v>1.76</v>
      </c>
      <c r="AE37" s="173" t="s">
        <v>109</v>
      </c>
    </row>
    <row r="38" spans="1:60" outlineLevel="1" x14ac:dyDescent="0.25">
      <c r="A38" s="200">
        <v>17</v>
      </c>
      <c r="B38" s="201" t="s">
        <v>156</v>
      </c>
      <c r="C38" s="202" t="s">
        <v>157</v>
      </c>
      <c r="D38" s="203" t="s">
        <v>138</v>
      </c>
      <c r="E38" s="204">
        <v>5.74</v>
      </c>
      <c r="F38" s="169"/>
      <c r="G38" s="205">
        <f>E38*F38</f>
        <v>0</v>
      </c>
      <c r="H38" s="205">
        <v>0</v>
      </c>
      <c r="I38" s="205">
        <f>ROUND(E38*H38,2)</f>
        <v>0</v>
      </c>
      <c r="J38" s="205">
        <v>257.5</v>
      </c>
      <c r="K38" s="205">
        <f>ROUND(E38*J38,2)</f>
        <v>1478.05</v>
      </c>
      <c r="L38" s="205">
        <v>0</v>
      </c>
      <c r="M38" s="205">
        <f>G38*(1+L38/100)</f>
        <v>0</v>
      </c>
      <c r="N38" s="206">
        <v>0</v>
      </c>
      <c r="O38" s="206">
        <f>ROUND(E38*N38,5)</f>
        <v>0</v>
      </c>
      <c r="P38" s="206">
        <v>0</v>
      </c>
      <c r="Q38" s="206">
        <f>ROUND(E38*P38,5)</f>
        <v>0</v>
      </c>
      <c r="R38" s="206"/>
      <c r="S38" s="206"/>
      <c r="T38" s="207">
        <v>0.307</v>
      </c>
      <c r="U38" s="206">
        <f>ROUND(E38*T38,2)</f>
        <v>1.76</v>
      </c>
      <c r="V38" s="208"/>
      <c r="W38" s="208"/>
      <c r="X38" s="208"/>
      <c r="Y38" s="208"/>
      <c r="Z38" s="208"/>
      <c r="AA38" s="208"/>
      <c r="AB38" s="208"/>
      <c r="AC38" s="208"/>
      <c r="AD38" s="208"/>
      <c r="AE38" s="208" t="s">
        <v>113</v>
      </c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x14ac:dyDescent="0.25">
      <c r="A39" s="209" t="s">
        <v>108</v>
      </c>
      <c r="B39" s="210" t="s">
        <v>67</v>
      </c>
      <c r="C39" s="211" t="s">
        <v>68</v>
      </c>
      <c r="D39" s="212"/>
      <c r="E39" s="213"/>
      <c r="F39" s="170"/>
      <c r="G39" s="214">
        <f>SUM(G40)</f>
        <v>0</v>
      </c>
      <c r="H39" s="214"/>
      <c r="I39" s="214">
        <f>SUM(I40:I40)</f>
        <v>0</v>
      </c>
      <c r="J39" s="214"/>
      <c r="K39" s="214">
        <f>SUM(K40:K40)</f>
        <v>174282</v>
      </c>
      <c r="L39" s="214"/>
      <c r="M39" s="214">
        <f>SUM(M40:M40)</f>
        <v>0</v>
      </c>
      <c r="N39" s="215"/>
      <c r="O39" s="215">
        <f>SUM(O40:O40)</f>
        <v>0</v>
      </c>
      <c r="P39" s="215"/>
      <c r="Q39" s="215">
        <f>SUM(Q40:Q40)</f>
        <v>0</v>
      </c>
      <c r="R39" s="215"/>
      <c r="S39" s="215"/>
      <c r="T39" s="216"/>
      <c r="U39" s="215">
        <f>SUM(U40:U40)</f>
        <v>0</v>
      </c>
      <c r="AE39" s="173" t="s">
        <v>109</v>
      </c>
    </row>
    <row r="40" spans="1:60" outlineLevel="1" x14ac:dyDescent="0.25">
      <c r="A40" s="200">
        <v>18</v>
      </c>
      <c r="B40" s="201" t="s">
        <v>158</v>
      </c>
      <c r="C40" s="202" t="s">
        <v>159</v>
      </c>
      <c r="D40" s="203" t="s">
        <v>126</v>
      </c>
      <c r="E40" s="204">
        <v>1</v>
      </c>
      <c r="F40" s="169"/>
      <c r="G40" s="205">
        <f>E40*F40</f>
        <v>0</v>
      </c>
      <c r="H40" s="205">
        <v>0</v>
      </c>
      <c r="I40" s="205">
        <f>ROUND(E40*H40,2)</f>
        <v>0</v>
      </c>
      <c r="J40" s="205">
        <v>174282</v>
      </c>
      <c r="K40" s="205">
        <f>ROUND(E40*J40,2)</f>
        <v>174282</v>
      </c>
      <c r="L40" s="205">
        <v>0</v>
      </c>
      <c r="M40" s="205">
        <f>G40*(1+L40/100)</f>
        <v>0</v>
      </c>
      <c r="N40" s="206">
        <v>0</v>
      </c>
      <c r="O40" s="206">
        <f>ROUND(E40*N40,5)</f>
        <v>0</v>
      </c>
      <c r="P40" s="206">
        <v>0</v>
      </c>
      <c r="Q40" s="206">
        <f>ROUND(E40*P40,5)</f>
        <v>0</v>
      </c>
      <c r="R40" s="206"/>
      <c r="S40" s="206"/>
      <c r="T40" s="207">
        <v>0</v>
      </c>
      <c r="U40" s="206">
        <f>ROUND(E40*T40,2)</f>
        <v>0</v>
      </c>
      <c r="V40" s="208"/>
      <c r="W40" s="208"/>
      <c r="X40" s="208"/>
      <c r="Y40" s="208"/>
      <c r="Z40" s="208"/>
      <c r="AA40" s="208"/>
      <c r="AB40" s="208"/>
      <c r="AC40" s="208"/>
      <c r="AD40" s="208"/>
      <c r="AE40" s="208" t="s">
        <v>113</v>
      </c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x14ac:dyDescent="0.25">
      <c r="A41" s="209" t="s">
        <v>108</v>
      </c>
      <c r="B41" s="210" t="s">
        <v>69</v>
      </c>
      <c r="C41" s="211" t="s">
        <v>70</v>
      </c>
      <c r="D41" s="212"/>
      <c r="E41" s="213"/>
      <c r="F41" s="170"/>
      <c r="G41" s="214">
        <f>SUM(G42:G44)</f>
        <v>0</v>
      </c>
      <c r="H41" s="214"/>
      <c r="I41" s="214">
        <f>SUM(I42:I44)</f>
        <v>356.94</v>
      </c>
      <c r="J41" s="214"/>
      <c r="K41" s="214">
        <f>SUM(K42:K44)</f>
        <v>37861.06</v>
      </c>
      <c r="L41" s="214"/>
      <c r="M41" s="214">
        <f>SUM(M42:M44)</f>
        <v>0</v>
      </c>
      <c r="N41" s="215"/>
      <c r="O41" s="215">
        <f>SUM(O42:O44)</f>
        <v>2.3999999999999998E-3</v>
      </c>
      <c r="P41" s="215"/>
      <c r="Q41" s="215">
        <f>SUM(Q42:Q44)</f>
        <v>0</v>
      </c>
      <c r="R41" s="215"/>
      <c r="S41" s="215"/>
      <c r="T41" s="216"/>
      <c r="U41" s="215">
        <f>SUM(U42:U44)</f>
        <v>24.12</v>
      </c>
      <c r="AE41" s="173" t="s">
        <v>109</v>
      </c>
    </row>
    <row r="42" spans="1:60" outlineLevel="1" x14ac:dyDescent="0.25">
      <c r="A42" s="200">
        <v>19</v>
      </c>
      <c r="B42" s="201" t="s">
        <v>160</v>
      </c>
      <c r="C42" s="202" t="s">
        <v>161</v>
      </c>
      <c r="D42" s="203" t="s">
        <v>162</v>
      </c>
      <c r="E42" s="204">
        <v>6</v>
      </c>
      <c r="F42" s="169"/>
      <c r="G42" s="205">
        <f>E42*F42</f>
        <v>0</v>
      </c>
      <c r="H42" s="205">
        <v>59.49</v>
      </c>
      <c r="I42" s="205">
        <f>ROUND(E42*H42,2)</f>
        <v>356.94</v>
      </c>
      <c r="J42" s="205">
        <v>1243.51</v>
      </c>
      <c r="K42" s="205">
        <f>ROUND(E42*J42,2)</f>
        <v>7461.06</v>
      </c>
      <c r="L42" s="205">
        <v>0</v>
      </c>
      <c r="M42" s="205">
        <f>G42*(1+L42/100)</f>
        <v>0</v>
      </c>
      <c r="N42" s="206">
        <v>4.0000000000000002E-4</v>
      </c>
      <c r="O42" s="206">
        <f>ROUND(E42*N42,5)</f>
        <v>2.3999999999999998E-3</v>
      </c>
      <c r="P42" s="206">
        <v>0</v>
      </c>
      <c r="Q42" s="206">
        <f>ROUND(E42*P42,5)</f>
        <v>0</v>
      </c>
      <c r="R42" s="206"/>
      <c r="S42" s="206"/>
      <c r="T42" s="207">
        <v>4.0199999999999996</v>
      </c>
      <c r="U42" s="206">
        <f>ROUND(E42*T42,2)</f>
        <v>24.12</v>
      </c>
      <c r="V42" s="208"/>
      <c r="W42" s="208"/>
      <c r="X42" s="208"/>
      <c r="Y42" s="208"/>
      <c r="Z42" s="208"/>
      <c r="AA42" s="208"/>
      <c r="AB42" s="208"/>
      <c r="AC42" s="208"/>
      <c r="AD42" s="208"/>
      <c r="AE42" s="208" t="s">
        <v>113</v>
      </c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20.399999999999999" outlineLevel="1" x14ac:dyDescent="0.25">
      <c r="A43" s="200">
        <v>20</v>
      </c>
      <c r="B43" s="201" t="s">
        <v>163</v>
      </c>
      <c r="C43" s="202" t="s">
        <v>164</v>
      </c>
      <c r="D43" s="203" t="s">
        <v>165</v>
      </c>
      <c r="E43" s="204">
        <v>4</v>
      </c>
      <c r="F43" s="169"/>
      <c r="G43" s="205">
        <f t="shared" ref="G43:G44" si="4">E43*F43</f>
        <v>0</v>
      </c>
      <c r="H43" s="205">
        <v>0</v>
      </c>
      <c r="I43" s="205">
        <f>ROUND(E43*H43,2)</f>
        <v>0</v>
      </c>
      <c r="J43" s="205">
        <v>5500</v>
      </c>
      <c r="K43" s="205">
        <f>ROUND(E43*J43,2)</f>
        <v>22000</v>
      </c>
      <c r="L43" s="205">
        <v>0</v>
      </c>
      <c r="M43" s="205">
        <f>G43*(1+L43/100)</f>
        <v>0</v>
      </c>
      <c r="N43" s="206">
        <v>0</v>
      </c>
      <c r="O43" s="206">
        <f>ROUND(E43*N43,5)</f>
        <v>0</v>
      </c>
      <c r="P43" s="206">
        <v>0</v>
      </c>
      <c r="Q43" s="206">
        <f>ROUND(E43*P43,5)</f>
        <v>0</v>
      </c>
      <c r="R43" s="206"/>
      <c r="S43" s="206"/>
      <c r="T43" s="207">
        <v>0</v>
      </c>
      <c r="U43" s="206">
        <f>ROUND(E43*T43,2)</f>
        <v>0</v>
      </c>
      <c r="V43" s="208"/>
      <c r="W43" s="208"/>
      <c r="X43" s="208"/>
      <c r="Y43" s="208"/>
      <c r="Z43" s="208"/>
      <c r="AA43" s="208"/>
      <c r="AB43" s="208"/>
      <c r="AC43" s="208"/>
      <c r="AD43" s="208"/>
      <c r="AE43" s="208" t="s">
        <v>113</v>
      </c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00">
        <v>21</v>
      </c>
      <c r="B44" s="201" t="s">
        <v>163</v>
      </c>
      <c r="C44" s="202" t="s">
        <v>166</v>
      </c>
      <c r="D44" s="203" t="s">
        <v>165</v>
      </c>
      <c r="E44" s="204">
        <v>2</v>
      </c>
      <c r="F44" s="169"/>
      <c r="G44" s="205">
        <f t="shared" si="4"/>
        <v>0</v>
      </c>
      <c r="H44" s="205">
        <v>0</v>
      </c>
      <c r="I44" s="205">
        <f>ROUND(E44*H44,2)</f>
        <v>0</v>
      </c>
      <c r="J44" s="205">
        <v>4200</v>
      </c>
      <c r="K44" s="205">
        <f>ROUND(E44*J44,2)</f>
        <v>8400</v>
      </c>
      <c r="L44" s="205">
        <v>0</v>
      </c>
      <c r="M44" s="205">
        <f>G44*(1+L44/100)</f>
        <v>0</v>
      </c>
      <c r="N44" s="206">
        <v>0</v>
      </c>
      <c r="O44" s="206">
        <f>ROUND(E44*N44,5)</f>
        <v>0</v>
      </c>
      <c r="P44" s="206">
        <v>0</v>
      </c>
      <c r="Q44" s="206">
        <f>ROUND(E44*P44,5)</f>
        <v>0</v>
      </c>
      <c r="R44" s="206"/>
      <c r="S44" s="206"/>
      <c r="T44" s="207">
        <v>0</v>
      </c>
      <c r="U44" s="206">
        <f>ROUND(E44*T44,2)</f>
        <v>0</v>
      </c>
      <c r="V44" s="208"/>
      <c r="W44" s="208"/>
      <c r="X44" s="208"/>
      <c r="Y44" s="208"/>
      <c r="Z44" s="208"/>
      <c r="AA44" s="208"/>
      <c r="AB44" s="208"/>
      <c r="AC44" s="208"/>
      <c r="AD44" s="208"/>
      <c r="AE44" s="208" t="s">
        <v>113</v>
      </c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x14ac:dyDescent="0.25">
      <c r="A45" s="209" t="s">
        <v>108</v>
      </c>
      <c r="B45" s="210" t="s">
        <v>71</v>
      </c>
      <c r="C45" s="211" t="s">
        <v>72</v>
      </c>
      <c r="D45" s="212"/>
      <c r="E45" s="213"/>
      <c r="F45" s="170"/>
      <c r="G45" s="214">
        <f>SUM(G46:G49)</f>
        <v>0</v>
      </c>
      <c r="H45" s="214"/>
      <c r="I45" s="214">
        <f>SUM(I46:I49)</f>
        <v>476.93</v>
      </c>
      <c r="J45" s="214"/>
      <c r="K45" s="214">
        <f>SUM(K46:K49)</f>
        <v>4854.67</v>
      </c>
      <c r="L45" s="214"/>
      <c r="M45" s="214">
        <f>SUM(M46:M49)</f>
        <v>0</v>
      </c>
      <c r="N45" s="215"/>
      <c r="O45" s="215">
        <f>SUM(O46:O49)</f>
        <v>7.0059999999999997E-2</v>
      </c>
      <c r="P45" s="215"/>
      <c r="Q45" s="215">
        <f>SUM(Q46:Q49)</f>
        <v>0</v>
      </c>
      <c r="R45" s="215"/>
      <c r="S45" s="215"/>
      <c r="T45" s="216"/>
      <c r="U45" s="215">
        <f>SUM(U46:U49)</f>
        <v>8.94</v>
      </c>
      <c r="AE45" s="173" t="s">
        <v>109</v>
      </c>
    </row>
    <row r="46" spans="1:60" ht="20.399999999999999" outlineLevel="1" x14ac:dyDescent="0.25">
      <c r="A46" s="200">
        <v>22</v>
      </c>
      <c r="B46" s="201" t="s">
        <v>167</v>
      </c>
      <c r="C46" s="202" t="s">
        <v>168</v>
      </c>
      <c r="D46" s="203" t="s">
        <v>112</v>
      </c>
      <c r="E46" s="204">
        <v>7.2</v>
      </c>
      <c r="F46" s="169"/>
      <c r="G46" s="205">
        <f>E46*F46</f>
        <v>0</v>
      </c>
      <c r="H46" s="205">
        <v>66.239999999999995</v>
      </c>
      <c r="I46" s="205">
        <f>ROUND(E46*H46,2)</f>
        <v>476.93</v>
      </c>
      <c r="J46" s="205">
        <v>411.76</v>
      </c>
      <c r="K46" s="205">
        <f>ROUND(E46*J46,2)</f>
        <v>2964.67</v>
      </c>
      <c r="L46" s="205">
        <v>0</v>
      </c>
      <c r="M46" s="205">
        <f>G46*(1+L46/100)</f>
        <v>0</v>
      </c>
      <c r="N46" s="206">
        <v>9.7300000000000008E-3</v>
      </c>
      <c r="O46" s="206">
        <f>ROUND(E46*N46,5)</f>
        <v>7.0059999999999997E-2</v>
      </c>
      <c r="P46" s="206">
        <v>0</v>
      </c>
      <c r="Q46" s="206">
        <f>ROUND(E46*P46,5)</f>
        <v>0</v>
      </c>
      <c r="R46" s="206"/>
      <c r="S46" s="206"/>
      <c r="T46" s="207">
        <v>1.2416100000000001</v>
      </c>
      <c r="U46" s="206">
        <f>ROUND(E46*T46,2)</f>
        <v>8.94</v>
      </c>
      <c r="V46" s="208"/>
      <c r="W46" s="208"/>
      <c r="X46" s="208"/>
      <c r="Y46" s="208"/>
      <c r="Z46" s="208"/>
      <c r="AA46" s="208"/>
      <c r="AB46" s="208"/>
      <c r="AC46" s="208"/>
      <c r="AD46" s="208"/>
      <c r="AE46" s="208" t="s">
        <v>120</v>
      </c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00"/>
      <c r="B47" s="201"/>
      <c r="C47" s="217" t="s">
        <v>169</v>
      </c>
      <c r="D47" s="218"/>
      <c r="E47" s="219">
        <v>7.2</v>
      </c>
      <c r="F47" s="169"/>
      <c r="G47" s="205"/>
      <c r="H47" s="205"/>
      <c r="I47" s="205"/>
      <c r="J47" s="205"/>
      <c r="K47" s="205"/>
      <c r="L47" s="205"/>
      <c r="M47" s="205"/>
      <c r="N47" s="206"/>
      <c r="O47" s="206"/>
      <c r="P47" s="206"/>
      <c r="Q47" s="206"/>
      <c r="R47" s="206"/>
      <c r="S47" s="206"/>
      <c r="T47" s="207"/>
      <c r="U47" s="206"/>
      <c r="V47" s="208"/>
      <c r="W47" s="208"/>
      <c r="X47" s="208"/>
      <c r="Y47" s="208"/>
      <c r="Z47" s="208"/>
      <c r="AA47" s="208"/>
      <c r="AB47" s="208"/>
      <c r="AC47" s="208"/>
      <c r="AD47" s="208"/>
      <c r="AE47" s="208" t="s">
        <v>122</v>
      </c>
      <c r="AF47" s="208">
        <v>0</v>
      </c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00">
        <v>23</v>
      </c>
      <c r="B48" s="201" t="s">
        <v>170</v>
      </c>
      <c r="C48" s="202" t="s">
        <v>171</v>
      </c>
      <c r="D48" s="203" t="s">
        <v>112</v>
      </c>
      <c r="E48" s="204">
        <v>7.56</v>
      </c>
      <c r="F48" s="169"/>
      <c r="G48" s="205">
        <f t="shared" ref="G47:G49" si="5">E48*F48</f>
        <v>0</v>
      </c>
      <c r="H48" s="205">
        <v>0</v>
      </c>
      <c r="I48" s="205">
        <f>ROUND(E48*H48,2)</f>
        <v>0</v>
      </c>
      <c r="J48" s="205">
        <v>250</v>
      </c>
      <c r="K48" s="205">
        <f>ROUND(E48*J48,2)</f>
        <v>1890</v>
      </c>
      <c r="L48" s="205">
        <v>0</v>
      </c>
      <c r="M48" s="205">
        <f>G48*(1+L48/100)</f>
        <v>0</v>
      </c>
      <c r="N48" s="206">
        <v>0</v>
      </c>
      <c r="O48" s="206">
        <f>ROUND(E48*N48,5)</f>
        <v>0</v>
      </c>
      <c r="P48" s="206">
        <v>0</v>
      </c>
      <c r="Q48" s="206">
        <f>ROUND(E48*P48,5)</f>
        <v>0</v>
      </c>
      <c r="R48" s="206"/>
      <c r="S48" s="206"/>
      <c r="T48" s="207">
        <v>0</v>
      </c>
      <c r="U48" s="206">
        <f>ROUND(E48*T48,2)</f>
        <v>0</v>
      </c>
      <c r="V48" s="208"/>
      <c r="W48" s="208"/>
      <c r="X48" s="208"/>
      <c r="Y48" s="208"/>
      <c r="Z48" s="208"/>
      <c r="AA48" s="208"/>
      <c r="AB48" s="208"/>
      <c r="AC48" s="208"/>
      <c r="AD48" s="208"/>
      <c r="AE48" s="208" t="s">
        <v>113</v>
      </c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00"/>
      <c r="B49" s="201"/>
      <c r="C49" s="217" t="s">
        <v>172</v>
      </c>
      <c r="D49" s="218"/>
      <c r="E49" s="219">
        <v>7.56</v>
      </c>
      <c r="F49" s="169"/>
      <c r="G49" s="205"/>
      <c r="H49" s="205"/>
      <c r="I49" s="205"/>
      <c r="J49" s="205"/>
      <c r="K49" s="205"/>
      <c r="L49" s="205"/>
      <c r="M49" s="205"/>
      <c r="N49" s="206"/>
      <c r="O49" s="206"/>
      <c r="P49" s="206"/>
      <c r="Q49" s="206"/>
      <c r="R49" s="206"/>
      <c r="S49" s="206"/>
      <c r="T49" s="207"/>
      <c r="U49" s="206"/>
      <c r="V49" s="208"/>
      <c r="W49" s="208"/>
      <c r="X49" s="208"/>
      <c r="Y49" s="208"/>
      <c r="Z49" s="208"/>
      <c r="AA49" s="208"/>
      <c r="AB49" s="208"/>
      <c r="AC49" s="208"/>
      <c r="AD49" s="208"/>
      <c r="AE49" s="208" t="s">
        <v>122</v>
      </c>
      <c r="AF49" s="208">
        <v>0</v>
      </c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x14ac:dyDescent="0.25">
      <c r="A50" s="209" t="s">
        <v>108</v>
      </c>
      <c r="B50" s="210" t="s">
        <v>73</v>
      </c>
      <c r="C50" s="211" t="s">
        <v>74</v>
      </c>
      <c r="D50" s="212"/>
      <c r="E50" s="213"/>
      <c r="F50" s="170"/>
      <c r="G50" s="214">
        <f>SUM(G51:G59)</f>
        <v>0</v>
      </c>
      <c r="H50" s="214"/>
      <c r="I50" s="214">
        <f>SUM(I51:I59)</f>
        <v>3592.8</v>
      </c>
      <c r="J50" s="214"/>
      <c r="K50" s="214">
        <f>SUM(K51:K59)</f>
        <v>25121.7</v>
      </c>
      <c r="L50" s="214"/>
      <c r="M50" s="214">
        <f>SUM(M51:M59)</f>
        <v>0</v>
      </c>
      <c r="N50" s="215"/>
      <c r="O50" s="215">
        <f>SUM(O51:O59)</f>
        <v>4.725E-2</v>
      </c>
      <c r="P50" s="215"/>
      <c r="Q50" s="215">
        <f>SUM(Q51:Q59)</f>
        <v>0</v>
      </c>
      <c r="R50" s="215"/>
      <c r="S50" s="215"/>
      <c r="T50" s="216"/>
      <c r="U50" s="215">
        <f>SUM(U51:U59)</f>
        <v>28.07</v>
      </c>
      <c r="AE50" s="173" t="s">
        <v>109</v>
      </c>
    </row>
    <row r="51" spans="1:60" ht="20.399999999999999" outlineLevel="1" x14ac:dyDescent="0.25">
      <c r="A51" s="200">
        <v>24</v>
      </c>
      <c r="B51" s="201" t="s">
        <v>173</v>
      </c>
      <c r="C51" s="202" t="s">
        <v>174</v>
      </c>
      <c r="D51" s="203" t="s">
        <v>112</v>
      </c>
      <c r="E51" s="204">
        <v>18.5</v>
      </c>
      <c r="F51" s="169"/>
      <c r="G51" s="205">
        <f>E51*F51</f>
        <v>0</v>
      </c>
      <c r="H51" s="205">
        <v>93.4</v>
      </c>
      <c r="I51" s="205">
        <f>ROUND(E51*H51,2)</f>
        <v>1727.9</v>
      </c>
      <c r="J51" s="205">
        <v>176.6</v>
      </c>
      <c r="K51" s="205">
        <f>ROUND(E51*J51,2)</f>
        <v>3267.1</v>
      </c>
      <c r="L51" s="205">
        <v>0</v>
      </c>
      <c r="M51" s="205">
        <f>G51*(1+L51/100)</f>
        <v>0</v>
      </c>
      <c r="N51" s="206">
        <v>8.9999999999999998E-4</v>
      </c>
      <c r="O51" s="206">
        <f>ROUND(E51*N51,5)</f>
        <v>1.6650000000000002E-2</v>
      </c>
      <c r="P51" s="206">
        <v>0</v>
      </c>
      <c r="Q51" s="206">
        <f>ROUND(E51*P51,5)</f>
        <v>0</v>
      </c>
      <c r="R51" s="206"/>
      <c r="S51" s="206"/>
      <c r="T51" s="207">
        <v>0.53478999999999999</v>
      </c>
      <c r="U51" s="206">
        <f>ROUND(E51*T51,2)</f>
        <v>9.89</v>
      </c>
      <c r="V51" s="208"/>
      <c r="W51" s="208"/>
      <c r="X51" s="208"/>
      <c r="Y51" s="208"/>
      <c r="Z51" s="208"/>
      <c r="AA51" s="208"/>
      <c r="AB51" s="208"/>
      <c r="AC51" s="208"/>
      <c r="AD51" s="208"/>
      <c r="AE51" s="208" t="s">
        <v>120</v>
      </c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5">
      <c r="A52" s="200"/>
      <c r="B52" s="201"/>
      <c r="C52" s="217" t="s">
        <v>131</v>
      </c>
      <c r="D52" s="218"/>
      <c r="E52" s="219">
        <v>18.5</v>
      </c>
      <c r="F52" s="169"/>
      <c r="G52" s="205"/>
      <c r="H52" s="205"/>
      <c r="I52" s="205"/>
      <c r="J52" s="205"/>
      <c r="K52" s="205"/>
      <c r="L52" s="205"/>
      <c r="M52" s="205"/>
      <c r="N52" s="206"/>
      <c r="O52" s="206"/>
      <c r="P52" s="206"/>
      <c r="Q52" s="206"/>
      <c r="R52" s="206"/>
      <c r="S52" s="206"/>
      <c r="T52" s="207"/>
      <c r="U52" s="206"/>
      <c r="V52" s="208"/>
      <c r="W52" s="208"/>
      <c r="X52" s="208"/>
      <c r="Y52" s="208"/>
      <c r="Z52" s="208"/>
      <c r="AA52" s="208"/>
      <c r="AB52" s="208"/>
      <c r="AC52" s="208"/>
      <c r="AD52" s="208"/>
      <c r="AE52" s="208" t="s">
        <v>122</v>
      </c>
      <c r="AF52" s="208">
        <v>0</v>
      </c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5">
      <c r="A53" s="200"/>
      <c r="B53" s="201"/>
      <c r="C53" s="217" t="s">
        <v>175</v>
      </c>
      <c r="D53" s="218"/>
      <c r="E53" s="219"/>
      <c r="F53" s="169"/>
      <c r="G53" s="205">
        <f t="shared" ref="G52:G59" si="6">E53*F53</f>
        <v>0</v>
      </c>
      <c r="H53" s="205"/>
      <c r="I53" s="205"/>
      <c r="J53" s="205"/>
      <c r="K53" s="205"/>
      <c r="L53" s="205"/>
      <c r="M53" s="205"/>
      <c r="N53" s="206"/>
      <c r="O53" s="206"/>
      <c r="P53" s="206"/>
      <c r="Q53" s="206"/>
      <c r="R53" s="206"/>
      <c r="S53" s="206"/>
      <c r="T53" s="207"/>
      <c r="U53" s="206"/>
      <c r="V53" s="208"/>
      <c r="W53" s="208"/>
      <c r="X53" s="208"/>
      <c r="Y53" s="208"/>
      <c r="Z53" s="208"/>
      <c r="AA53" s="208"/>
      <c r="AB53" s="208"/>
      <c r="AC53" s="208"/>
      <c r="AD53" s="208"/>
      <c r="AE53" s="208" t="s">
        <v>122</v>
      </c>
      <c r="AF53" s="208">
        <v>0</v>
      </c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5">
      <c r="A54" s="200">
        <v>25</v>
      </c>
      <c r="B54" s="201" t="s">
        <v>176</v>
      </c>
      <c r="C54" s="202" t="s">
        <v>177</v>
      </c>
      <c r="D54" s="203" t="s">
        <v>112</v>
      </c>
      <c r="E54" s="204">
        <v>20.350000000000001</v>
      </c>
      <c r="F54" s="169"/>
      <c r="G54" s="205">
        <f t="shared" si="6"/>
        <v>0</v>
      </c>
      <c r="H54" s="205">
        <v>0</v>
      </c>
      <c r="I54" s="205">
        <f>ROUND(E54*H54,2)</f>
        <v>0</v>
      </c>
      <c r="J54" s="205">
        <v>250</v>
      </c>
      <c r="K54" s="205">
        <f>ROUND(E54*J54,2)</f>
        <v>5087.5</v>
      </c>
      <c r="L54" s="205">
        <v>0</v>
      </c>
      <c r="M54" s="205">
        <f>G54*(1+L54/100)</f>
        <v>0</v>
      </c>
      <c r="N54" s="206">
        <v>0</v>
      </c>
      <c r="O54" s="206">
        <f>ROUND(E54*N54,5)</f>
        <v>0</v>
      </c>
      <c r="P54" s="206">
        <v>0</v>
      </c>
      <c r="Q54" s="206">
        <f>ROUND(E54*P54,5)</f>
        <v>0</v>
      </c>
      <c r="R54" s="206"/>
      <c r="S54" s="206"/>
      <c r="T54" s="207">
        <v>0</v>
      </c>
      <c r="U54" s="206">
        <f>ROUND(E54*T54,2)</f>
        <v>0</v>
      </c>
      <c r="V54" s="208"/>
      <c r="W54" s="208"/>
      <c r="X54" s="208"/>
      <c r="Y54" s="208"/>
      <c r="Z54" s="208"/>
      <c r="AA54" s="208"/>
      <c r="AB54" s="208"/>
      <c r="AC54" s="208"/>
      <c r="AD54" s="208"/>
      <c r="AE54" s="208" t="s">
        <v>113</v>
      </c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00"/>
      <c r="B55" s="201"/>
      <c r="C55" s="217" t="s">
        <v>178</v>
      </c>
      <c r="D55" s="218"/>
      <c r="E55" s="219">
        <v>20.350000000000001</v>
      </c>
      <c r="F55" s="169"/>
      <c r="G55" s="205"/>
      <c r="H55" s="205"/>
      <c r="I55" s="205"/>
      <c r="J55" s="205"/>
      <c r="K55" s="205"/>
      <c r="L55" s="205"/>
      <c r="M55" s="205"/>
      <c r="N55" s="206"/>
      <c r="O55" s="206"/>
      <c r="P55" s="206"/>
      <c r="Q55" s="206"/>
      <c r="R55" s="206"/>
      <c r="S55" s="206"/>
      <c r="T55" s="207"/>
      <c r="U55" s="206"/>
      <c r="V55" s="208"/>
      <c r="W55" s="208"/>
      <c r="X55" s="208"/>
      <c r="Y55" s="208"/>
      <c r="Z55" s="208"/>
      <c r="AA55" s="208"/>
      <c r="AB55" s="208"/>
      <c r="AC55" s="208"/>
      <c r="AD55" s="208"/>
      <c r="AE55" s="208" t="s">
        <v>122</v>
      </c>
      <c r="AF55" s="208">
        <v>0</v>
      </c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ht="20.399999999999999" outlineLevel="1" x14ac:dyDescent="0.25">
      <c r="A56" s="200">
        <v>26</v>
      </c>
      <c r="B56" s="201" t="s">
        <v>173</v>
      </c>
      <c r="C56" s="202" t="s">
        <v>179</v>
      </c>
      <c r="D56" s="203" t="s">
        <v>112</v>
      </c>
      <c r="E56" s="204">
        <v>34</v>
      </c>
      <c r="F56" s="169"/>
      <c r="G56" s="205">
        <f t="shared" si="6"/>
        <v>0</v>
      </c>
      <c r="H56" s="205">
        <v>54.85</v>
      </c>
      <c r="I56" s="205">
        <f>ROUND(E56*H56,2)</f>
        <v>1864.9</v>
      </c>
      <c r="J56" s="205">
        <v>185.15</v>
      </c>
      <c r="K56" s="205">
        <f>ROUND(E56*J56,2)</f>
        <v>6295.1</v>
      </c>
      <c r="L56" s="205">
        <v>0</v>
      </c>
      <c r="M56" s="205">
        <f>G56*(1+L56/100)</f>
        <v>0</v>
      </c>
      <c r="N56" s="206">
        <v>8.9999999999999998E-4</v>
      </c>
      <c r="O56" s="206">
        <f>ROUND(E56*N56,5)</f>
        <v>3.0599999999999999E-2</v>
      </c>
      <c r="P56" s="206">
        <v>0</v>
      </c>
      <c r="Q56" s="206">
        <f>ROUND(E56*P56,5)</f>
        <v>0</v>
      </c>
      <c r="R56" s="206"/>
      <c r="S56" s="206"/>
      <c r="T56" s="207">
        <v>0.53478999999999999</v>
      </c>
      <c r="U56" s="206">
        <f>ROUND(E56*T56,2)</f>
        <v>18.18</v>
      </c>
      <c r="V56" s="208"/>
      <c r="W56" s="208"/>
      <c r="X56" s="208"/>
      <c r="Y56" s="208"/>
      <c r="Z56" s="208"/>
      <c r="AA56" s="208"/>
      <c r="AB56" s="208"/>
      <c r="AC56" s="208"/>
      <c r="AD56" s="208"/>
      <c r="AE56" s="208" t="s">
        <v>120</v>
      </c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00"/>
      <c r="B57" s="201"/>
      <c r="C57" s="217" t="s">
        <v>180</v>
      </c>
      <c r="D57" s="218"/>
      <c r="E57" s="219">
        <v>34</v>
      </c>
      <c r="F57" s="169"/>
      <c r="G57" s="205"/>
      <c r="H57" s="205"/>
      <c r="I57" s="205"/>
      <c r="J57" s="205"/>
      <c r="K57" s="205"/>
      <c r="L57" s="205"/>
      <c r="M57" s="205"/>
      <c r="N57" s="206"/>
      <c r="O57" s="206"/>
      <c r="P57" s="206"/>
      <c r="Q57" s="206"/>
      <c r="R57" s="206"/>
      <c r="S57" s="206"/>
      <c r="T57" s="207"/>
      <c r="U57" s="206"/>
      <c r="V57" s="208"/>
      <c r="W57" s="208"/>
      <c r="X57" s="208"/>
      <c r="Y57" s="208"/>
      <c r="Z57" s="208"/>
      <c r="AA57" s="208"/>
      <c r="AB57" s="208"/>
      <c r="AC57" s="208"/>
      <c r="AD57" s="208"/>
      <c r="AE57" s="208" t="s">
        <v>122</v>
      </c>
      <c r="AF57" s="208">
        <v>0</v>
      </c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00">
        <v>27</v>
      </c>
      <c r="B58" s="201" t="s">
        <v>181</v>
      </c>
      <c r="C58" s="202" t="s">
        <v>177</v>
      </c>
      <c r="D58" s="203" t="s">
        <v>112</v>
      </c>
      <c r="E58" s="204">
        <v>37.4</v>
      </c>
      <c r="F58" s="169"/>
      <c r="G58" s="205">
        <f t="shared" si="6"/>
        <v>0</v>
      </c>
      <c r="H58" s="205">
        <v>0</v>
      </c>
      <c r="I58" s="205">
        <f>ROUND(E58*H58,2)</f>
        <v>0</v>
      </c>
      <c r="J58" s="205">
        <v>280</v>
      </c>
      <c r="K58" s="205">
        <f>ROUND(E58*J58,2)</f>
        <v>10472</v>
      </c>
      <c r="L58" s="205">
        <v>0</v>
      </c>
      <c r="M58" s="205">
        <f>G58*(1+L58/100)</f>
        <v>0</v>
      </c>
      <c r="N58" s="206">
        <v>0</v>
      </c>
      <c r="O58" s="206">
        <f>ROUND(E58*N58,5)</f>
        <v>0</v>
      </c>
      <c r="P58" s="206">
        <v>0</v>
      </c>
      <c r="Q58" s="206">
        <f>ROUND(E58*P58,5)</f>
        <v>0</v>
      </c>
      <c r="R58" s="206"/>
      <c r="S58" s="206"/>
      <c r="T58" s="207">
        <v>0</v>
      </c>
      <c r="U58" s="206">
        <f>ROUND(E58*T58,2)</f>
        <v>0</v>
      </c>
      <c r="V58" s="208"/>
      <c r="W58" s="208"/>
      <c r="X58" s="208"/>
      <c r="Y58" s="208"/>
      <c r="Z58" s="208"/>
      <c r="AA58" s="208"/>
      <c r="AB58" s="208"/>
      <c r="AC58" s="208"/>
      <c r="AD58" s="208"/>
      <c r="AE58" s="208" t="s">
        <v>113</v>
      </c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00"/>
      <c r="B59" s="201"/>
      <c r="C59" s="217" t="s">
        <v>182</v>
      </c>
      <c r="D59" s="218"/>
      <c r="E59" s="219">
        <v>37.4</v>
      </c>
      <c r="F59" s="169"/>
      <c r="G59" s="205"/>
      <c r="H59" s="205"/>
      <c r="I59" s="205"/>
      <c r="J59" s="205"/>
      <c r="K59" s="205"/>
      <c r="L59" s="205"/>
      <c r="M59" s="205"/>
      <c r="N59" s="206"/>
      <c r="O59" s="206"/>
      <c r="P59" s="206"/>
      <c r="Q59" s="206"/>
      <c r="R59" s="206"/>
      <c r="S59" s="206"/>
      <c r="T59" s="207"/>
      <c r="U59" s="206"/>
      <c r="V59" s="208"/>
      <c r="W59" s="208"/>
      <c r="X59" s="208"/>
      <c r="Y59" s="208"/>
      <c r="Z59" s="208"/>
      <c r="AA59" s="208"/>
      <c r="AB59" s="208"/>
      <c r="AC59" s="208"/>
      <c r="AD59" s="208"/>
      <c r="AE59" s="208" t="s">
        <v>122</v>
      </c>
      <c r="AF59" s="208">
        <v>0</v>
      </c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x14ac:dyDescent="0.25">
      <c r="A60" s="209" t="s">
        <v>108</v>
      </c>
      <c r="B60" s="210" t="s">
        <v>75</v>
      </c>
      <c r="C60" s="211" t="s">
        <v>76</v>
      </c>
      <c r="D60" s="212"/>
      <c r="E60" s="213"/>
      <c r="F60" s="170"/>
      <c r="G60" s="214">
        <f>SUM(G61:G67)</f>
        <v>0</v>
      </c>
      <c r="H60" s="214"/>
      <c r="I60" s="214">
        <f>SUM(I61:I67)</f>
        <v>1974.64</v>
      </c>
      <c r="J60" s="214"/>
      <c r="K60" s="214">
        <f>SUM(K61:K67)</f>
        <v>21160.959999999999</v>
      </c>
      <c r="L60" s="214"/>
      <c r="M60" s="214">
        <f>SUM(M61:M67)</f>
        <v>0</v>
      </c>
      <c r="N60" s="215"/>
      <c r="O60" s="215">
        <f>SUM(O61:O67)</f>
        <v>0.14215</v>
      </c>
      <c r="P60" s="215"/>
      <c r="Q60" s="215">
        <f>SUM(Q61:Q67)</f>
        <v>0</v>
      </c>
      <c r="R60" s="215"/>
      <c r="S60" s="215"/>
      <c r="T60" s="216"/>
      <c r="U60" s="215">
        <f>SUM(U61:U67)</f>
        <v>38.65</v>
      </c>
      <c r="AE60" s="173" t="s">
        <v>109</v>
      </c>
    </row>
    <row r="61" spans="1:60" ht="20.399999999999999" outlineLevel="1" x14ac:dyDescent="0.25">
      <c r="A61" s="200">
        <v>28</v>
      </c>
      <c r="B61" s="201" t="s">
        <v>183</v>
      </c>
      <c r="C61" s="202" t="s">
        <v>184</v>
      </c>
      <c r="D61" s="203" t="s">
        <v>112</v>
      </c>
      <c r="E61" s="204">
        <v>30.44</v>
      </c>
      <c r="F61" s="169"/>
      <c r="G61" s="205">
        <f>E61*F61</f>
        <v>0</v>
      </c>
      <c r="H61" s="205">
        <v>64.87</v>
      </c>
      <c r="I61" s="205">
        <f>ROUND(E61*H61,2)</f>
        <v>1974.64</v>
      </c>
      <c r="J61" s="205">
        <v>425.13</v>
      </c>
      <c r="K61" s="205">
        <f>ROUND(E61*J61,2)</f>
        <v>12940.96</v>
      </c>
      <c r="L61" s="205">
        <v>0</v>
      </c>
      <c r="M61" s="205">
        <f>G61*(1+L61/100)</f>
        <v>0</v>
      </c>
      <c r="N61" s="206">
        <v>4.6699999999999997E-3</v>
      </c>
      <c r="O61" s="206">
        <f>ROUND(E61*N61,5)</f>
        <v>0.14215</v>
      </c>
      <c r="P61" s="206">
        <v>0</v>
      </c>
      <c r="Q61" s="206">
        <f>ROUND(E61*P61,5)</f>
        <v>0</v>
      </c>
      <c r="R61" s="206"/>
      <c r="S61" s="206"/>
      <c r="T61" s="207">
        <v>1.26966</v>
      </c>
      <c r="U61" s="206">
        <f>ROUND(E61*T61,2)</f>
        <v>38.65</v>
      </c>
      <c r="V61" s="208"/>
      <c r="W61" s="208"/>
      <c r="X61" s="208"/>
      <c r="Y61" s="208"/>
      <c r="Z61" s="208"/>
      <c r="AA61" s="208"/>
      <c r="AB61" s="208"/>
      <c r="AC61" s="208"/>
      <c r="AD61" s="208"/>
      <c r="AE61" s="208" t="s">
        <v>120</v>
      </c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5">
      <c r="A62" s="200"/>
      <c r="B62" s="201"/>
      <c r="C62" s="217" t="s">
        <v>185</v>
      </c>
      <c r="D62" s="218"/>
      <c r="E62" s="219">
        <v>20</v>
      </c>
      <c r="F62" s="169"/>
      <c r="G62" s="205"/>
      <c r="H62" s="205"/>
      <c r="I62" s="205"/>
      <c r="J62" s="205"/>
      <c r="K62" s="205"/>
      <c r="L62" s="205"/>
      <c r="M62" s="205"/>
      <c r="N62" s="206"/>
      <c r="O62" s="206"/>
      <c r="P62" s="206"/>
      <c r="Q62" s="206"/>
      <c r="R62" s="206"/>
      <c r="S62" s="206"/>
      <c r="T62" s="207"/>
      <c r="U62" s="206"/>
      <c r="V62" s="208"/>
      <c r="W62" s="208"/>
      <c r="X62" s="208"/>
      <c r="Y62" s="208"/>
      <c r="Z62" s="208"/>
      <c r="AA62" s="208"/>
      <c r="AB62" s="208"/>
      <c r="AC62" s="208"/>
      <c r="AD62" s="208"/>
      <c r="AE62" s="208" t="s">
        <v>122</v>
      </c>
      <c r="AF62" s="208">
        <v>0</v>
      </c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00"/>
      <c r="B63" s="201"/>
      <c r="C63" s="217" t="s">
        <v>186</v>
      </c>
      <c r="D63" s="218"/>
      <c r="E63" s="219">
        <v>8.64</v>
      </c>
      <c r="F63" s="169"/>
      <c r="G63" s="205"/>
      <c r="H63" s="205"/>
      <c r="I63" s="205"/>
      <c r="J63" s="205"/>
      <c r="K63" s="205"/>
      <c r="L63" s="205"/>
      <c r="M63" s="205"/>
      <c r="N63" s="206"/>
      <c r="O63" s="206"/>
      <c r="P63" s="206"/>
      <c r="Q63" s="206"/>
      <c r="R63" s="206"/>
      <c r="S63" s="206"/>
      <c r="T63" s="207"/>
      <c r="U63" s="206"/>
      <c r="V63" s="208"/>
      <c r="W63" s="208"/>
      <c r="X63" s="208"/>
      <c r="Y63" s="208"/>
      <c r="Z63" s="208"/>
      <c r="AA63" s="208"/>
      <c r="AB63" s="208"/>
      <c r="AC63" s="208"/>
      <c r="AD63" s="208"/>
      <c r="AE63" s="208" t="s">
        <v>122</v>
      </c>
      <c r="AF63" s="208">
        <v>0</v>
      </c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00"/>
      <c r="B64" s="201"/>
      <c r="C64" s="217" t="s">
        <v>187</v>
      </c>
      <c r="D64" s="218"/>
      <c r="E64" s="219">
        <v>1.8</v>
      </c>
      <c r="F64" s="169"/>
      <c r="G64" s="205"/>
      <c r="H64" s="205"/>
      <c r="I64" s="205"/>
      <c r="J64" s="205"/>
      <c r="K64" s="205"/>
      <c r="L64" s="205"/>
      <c r="M64" s="205"/>
      <c r="N64" s="206"/>
      <c r="O64" s="206"/>
      <c r="P64" s="206"/>
      <c r="Q64" s="206"/>
      <c r="R64" s="206"/>
      <c r="S64" s="206"/>
      <c r="T64" s="207"/>
      <c r="U64" s="206"/>
      <c r="V64" s="208"/>
      <c r="W64" s="208"/>
      <c r="X64" s="208"/>
      <c r="Y64" s="208"/>
      <c r="Z64" s="208"/>
      <c r="AA64" s="208"/>
      <c r="AB64" s="208"/>
      <c r="AC64" s="208"/>
      <c r="AD64" s="208"/>
      <c r="AE64" s="208" t="s">
        <v>122</v>
      </c>
      <c r="AF64" s="208">
        <v>0</v>
      </c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00">
        <v>29</v>
      </c>
      <c r="B65" s="201" t="s">
        <v>188</v>
      </c>
      <c r="C65" s="202" t="s">
        <v>189</v>
      </c>
      <c r="D65" s="203" t="s">
        <v>112</v>
      </c>
      <c r="E65" s="204">
        <v>31.92</v>
      </c>
      <c r="F65" s="169"/>
      <c r="G65" s="205">
        <f t="shared" ref="G62:G67" si="7">E65*F65</f>
        <v>0</v>
      </c>
      <c r="H65" s="205">
        <v>0</v>
      </c>
      <c r="I65" s="205">
        <f>ROUND(E65*H65,2)</f>
        <v>0</v>
      </c>
      <c r="J65" s="205">
        <v>250</v>
      </c>
      <c r="K65" s="205">
        <f>ROUND(E65*J65,2)</f>
        <v>7980</v>
      </c>
      <c r="L65" s="205">
        <v>0</v>
      </c>
      <c r="M65" s="205">
        <f>G65*(1+L65/100)</f>
        <v>0</v>
      </c>
      <c r="N65" s="206">
        <v>0</v>
      </c>
      <c r="O65" s="206">
        <f>ROUND(E65*N65,5)</f>
        <v>0</v>
      </c>
      <c r="P65" s="206">
        <v>0</v>
      </c>
      <c r="Q65" s="206">
        <f>ROUND(E65*P65,5)</f>
        <v>0</v>
      </c>
      <c r="R65" s="206"/>
      <c r="S65" s="206"/>
      <c r="T65" s="207">
        <v>0</v>
      </c>
      <c r="U65" s="206">
        <f>ROUND(E65*T65,2)</f>
        <v>0</v>
      </c>
      <c r="V65" s="208"/>
      <c r="W65" s="208"/>
      <c r="X65" s="208"/>
      <c r="Y65" s="208"/>
      <c r="Z65" s="208"/>
      <c r="AA65" s="208"/>
      <c r="AB65" s="208"/>
      <c r="AC65" s="208"/>
      <c r="AD65" s="208"/>
      <c r="AE65" s="208" t="s">
        <v>113</v>
      </c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00"/>
      <c r="B66" s="201"/>
      <c r="C66" s="217" t="s">
        <v>190</v>
      </c>
      <c r="D66" s="218"/>
      <c r="E66" s="219">
        <v>31.92</v>
      </c>
      <c r="F66" s="169"/>
      <c r="G66" s="205"/>
      <c r="H66" s="205"/>
      <c r="I66" s="205"/>
      <c r="J66" s="205"/>
      <c r="K66" s="205"/>
      <c r="L66" s="205"/>
      <c r="M66" s="205"/>
      <c r="N66" s="206"/>
      <c r="O66" s="206"/>
      <c r="P66" s="206"/>
      <c r="Q66" s="206"/>
      <c r="R66" s="206"/>
      <c r="S66" s="206"/>
      <c r="T66" s="207"/>
      <c r="U66" s="206"/>
      <c r="V66" s="208"/>
      <c r="W66" s="208"/>
      <c r="X66" s="208"/>
      <c r="Y66" s="208"/>
      <c r="Z66" s="208"/>
      <c r="AA66" s="208"/>
      <c r="AB66" s="208"/>
      <c r="AC66" s="208"/>
      <c r="AD66" s="208"/>
      <c r="AE66" s="208" t="s">
        <v>122</v>
      </c>
      <c r="AF66" s="208">
        <v>0</v>
      </c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ht="20.399999999999999" outlineLevel="1" x14ac:dyDescent="0.25">
      <c r="A67" s="200">
        <v>30</v>
      </c>
      <c r="B67" s="201" t="s">
        <v>191</v>
      </c>
      <c r="C67" s="202" t="s">
        <v>192</v>
      </c>
      <c r="D67" s="203" t="s">
        <v>165</v>
      </c>
      <c r="E67" s="204">
        <v>1</v>
      </c>
      <c r="F67" s="169"/>
      <c r="G67" s="205">
        <f t="shared" si="7"/>
        <v>0</v>
      </c>
      <c r="H67" s="205">
        <v>0</v>
      </c>
      <c r="I67" s="205">
        <f>ROUND(E67*H67,2)</f>
        <v>0</v>
      </c>
      <c r="J67" s="205">
        <v>240</v>
      </c>
      <c r="K67" s="205">
        <f>ROUND(E67*J67,2)</f>
        <v>240</v>
      </c>
      <c r="L67" s="205">
        <v>0</v>
      </c>
      <c r="M67" s="205">
        <f>G67*(1+L67/100)</f>
        <v>0</v>
      </c>
      <c r="N67" s="206">
        <v>0</v>
      </c>
      <c r="O67" s="206">
        <f>ROUND(E67*N67,5)</f>
        <v>0</v>
      </c>
      <c r="P67" s="206">
        <v>0</v>
      </c>
      <c r="Q67" s="206">
        <f>ROUND(E67*P67,5)</f>
        <v>0</v>
      </c>
      <c r="R67" s="206"/>
      <c r="S67" s="206"/>
      <c r="T67" s="207">
        <v>0</v>
      </c>
      <c r="U67" s="206">
        <f>ROUND(E67*T67,2)</f>
        <v>0</v>
      </c>
      <c r="V67" s="208"/>
      <c r="W67" s="208"/>
      <c r="X67" s="208"/>
      <c r="Y67" s="208"/>
      <c r="Z67" s="208"/>
      <c r="AA67" s="208"/>
      <c r="AB67" s="208"/>
      <c r="AC67" s="208"/>
      <c r="AD67" s="208"/>
      <c r="AE67" s="208" t="s">
        <v>113</v>
      </c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x14ac:dyDescent="0.25">
      <c r="A68" s="209" t="s">
        <v>108</v>
      </c>
      <c r="B68" s="210" t="s">
        <v>77</v>
      </c>
      <c r="C68" s="211" t="s">
        <v>78</v>
      </c>
      <c r="D68" s="212"/>
      <c r="E68" s="213"/>
      <c r="F68" s="170"/>
      <c r="G68" s="214">
        <f>SUM(G69:G72)</f>
        <v>0</v>
      </c>
      <c r="H68" s="214"/>
      <c r="I68" s="214">
        <f>SUM(I69:I72)</f>
        <v>874.66000000000008</v>
      </c>
      <c r="J68" s="214"/>
      <c r="K68" s="214">
        <f>SUM(K69:K72)</f>
        <v>6940.99</v>
      </c>
      <c r="L68" s="214"/>
      <c r="M68" s="214">
        <f>SUM(M69:M72)</f>
        <v>0</v>
      </c>
      <c r="N68" s="215"/>
      <c r="O68" s="215">
        <f>SUM(O69:O72)</f>
        <v>3.2479999999999995E-2</v>
      </c>
      <c r="P68" s="215"/>
      <c r="Q68" s="215">
        <f>SUM(Q69:Q72)</f>
        <v>0</v>
      </c>
      <c r="R68" s="215"/>
      <c r="S68" s="215"/>
      <c r="T68" s="216"/>
      <c r="U68" s="215">
        <f>SUM(U69:U72)</f>
        <v>22.060000000000002</v>
      </c>
      <c r="AE68" s="173" t="s">
        <v>109</v>
      </c>
    </row>
    <row r="69" spans="1:60" outlineLevel="1" x14ac:dyDescent="0.25">
      <c r="A69" s="200">
        <v>31</v>
      </c>
      <c r="B69" s="201" t="s">
        <v>193</v>
      </c>
      <c r="C69" s="202" t="s">
        <v>194</v>
      </c>
      <c r="D69" s="203" t="s">
        <v>112</v>
      </c>
      <c r="E69" s="204">
        <v>54.5</v>
      </c>
      <c r="F69" s="169"/>
      <c r="G69" s="205">
        <f>E69*F69</f>
        <v>0</v>
      </c>
      <c r="H69" s="205">
        <v>4.04</v>
      </c>
      <c r="I69" s="205">
        <f>ROUND(E69*H69,2)</f>
        <v>220.18</v>
      </c>
      <c r="J69" s="205">
        <v>32.06</v>
      </c>
      <c r="K69" s="205">
        <f>ROUND(E69*J69,2)</f>
        <v>1747.27</v>
      </c>
      <c r="L69" s="205">
        <v>0</v>
      </c>
      <c r="M69" s="205">
        <f>G69*(1+L69/100)</f>
        <v>0</v>
      </c>
      <c r="N69" s="206">
        <v>1.4999999999999999E-4</v>
      </c>
      <c r="O69" s="206">
        <f>ROUND(E69*N69,5)</f>
        <v>8.1799999999999998E-3</v>
      </c>
      <c r="P69" s="206">
        <v>0</v>
      </c>
      <c r="Q69" s="206">
        <f>ROUND(E69*P69,5)</f>
        <v>0</v>
      </c>
      <c r="R69" s="206"/>
      <c r="S69" s="206"/>
      <c r="T69" s="207">
        <v>0.10191</v>
      </c>
      <c r="U69" s="206">
        <f>ROUND(E69*T69,2)</f>
        <v>5.55</v>
      </c>
      <c r="V69" s="208"/>
      <c r="W69" s="208"/>
      <c r="X69" s="208"/>
      <c r="Y69" s="208"/>
      <c r="Z69" s="208"/>
      <c r="AA69" s="208"/>
      <c r="AB69" s="208"/>
      <c r="AC69" s="208"/>
      <c r="AD69" s="208"/>
      <c r="AE69" s="208" t="s">
        <v>113</v>
      </c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00"/>
      <c r="B70" s="201"/>
      <c r="C70" s="217" t="s">
        <v>195</v>
      </c>
      <c r="D70" s="218"/>
      <c r="E70" s="219">
        <v>54.5</v>
      </c>
      <c r="F70" s="169"/>
      <c r="G70" s="205"/>
      <c r="H70" s="205"/>
      <c r="I70" s="205"/>
      <c r="J70" s="205"/>
      <c r="K70" s="205"/>
      <c r="L70" s="205"/>
      <c r="M70" s="205"/>
      <c r="N70" s="206"/>
      <c r="O70" s="206"/>
      <c r="P70" s="206"/>
      <c r="Q70" s="206"/>
      <c r="R70" s="206"/>
      <c r="S70" s="206"/>
      <c r="T70" s="207"/>
      <c r="U70" s="206"/>
      <c r="V70" s="208"/>
      <c r="W70" s="208"/>
      <c r="X70" s="208"/>
      <c r="Y70" s="208"/>
      <c r="Z70" s="208"/>
      <c r="AA70" s="208"/>
      <c r="AB70" s="208"/>
      <c r="AC70" s="208"/>
      <c r="AD70" s="208"/>
      <c r="AE70" s="208" t="s">
        <v>122</v>
      </c>
      <c r="AF70" s="208">
        <v>0</v>
      </c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00">
        <v>32</v>
      </c>
      <c r="B71" s="201" t="s">
        <v>193</v>
      </c>
      <c r="C71" s="202" t="s">
        <v>196</v>
      </c>
      <c r="D71" s="203" t="s">
        <v>112</v>
      </c>
      <c r="E71" s="204">
        <v>162</v>
      </c>
      <c r="F71" s="169"/>
      <c r="G71" s="205">
        <f t="shared" ref="G70:G72" si="8">E71*F71</f>
        <v>0</v>
      </c>
      <c r="H71" s="205">
        <v>4.04</v>
      </c>
      <c r="I71" s="205">
        <f>ROUND(E71*H71,2)</f>
        <v>654.48</v>
      </c>
      <c r="J71" s="205">
        <v>32.06</v>
      </c>
      <c r="K71" s="205">
        <f>ROUND(E71*J71,2)</f>
        <v>5193.72</v>
      </c>
      <c r="L71" s="205">
        <v>0</v>
      </c>
      <c r="M71" s="205">
        <f>G71*(1+L71/100)</f>
        <v>0</v>
      </c>
      <c r="N71" s="206">
        <v>1.4999999999999999E-4</v>
      </c>
      <c r="O71" s="206">
        <f>ROUND(E71*N71,5)</f>
        <v>2.4299999999999999E-2</v>
      </c>
      <c r="P71" s="206">
        <v>0</v>
      </c>
      <c r="Q71" s="206">
        <f>ROUND(E71*P71,5)</f>
        <v>0</v>
      </c>
      <c r="R71" s="206"/>
      <c r="S71" s="206"/>
      <c r="T71" s="207">
        <v>0.10191</v>
      </c>
      <c r="U71" s="206">
        <f>ROUND(E71*T71,2)</f>
        <v>16.510000000000002</v>
      </c>
      <c r="V71" s="208"/>
      <c r="W71" s="208"/>
      <c r="X71" s="208"/>
      <c r="Y71" s="208"/>
      <c r="Z71" s="208"/>
      <c r="AA71" s="208"/>
      <c r="AB71" s="208"/>
      <c r="AC71" s="208"/>
      <c r="AD71" s="208"/>
      <c r="AE71" s="208" t="s">
        <v>113</v>
      </c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00"/>
      <c r="B72" s="201"/>
      <c r="C72" s="217" t="s">
        <v>197</v>
      </c>
      <c r="D72" s="218"/>
      <c r="E72" s="219">
        <v>162</v>
      </c>
      <c r="F72" s="169"/>
      <c r="G72" s="205"/>
      <c r="H72" s="205"/>
      <c r="I72" s="205"/>
      <c r="J72" s="205"/>
      <c r="K72" s="205"/>
      <c r="L72" s="205"/>
      <c r="M72" s="205"/>
      <c r="N72" s="206"/>
      <c r="O72" s="206"/>
      <c r="P72" s="206"/>
      <c r="Q72" s="206"/>
      <c r="R72" s="206"/>
      <c r="S72" s="206"/>
      <c r="T72" s="207"/>
      <c r="U72" s="206"/>
      <c r="V72" s="208"/>
      <c r="W72" s="208"/>
      <c r="X72" s="208"/>
      <c r="Y72" s="208"/>
      <c r="Z72" s="208"/>
      <c r="AA72" s="208"/>
      <c r="AB72" s="208"/>
      <c r="AC72" s="208"/>
      <c r="AD72" s="208"/>
      <c r="AE72" s="208" t="s">
        <v>122</v>
      </c>
      <c r="AF72" s="208">
        <v>0</v>
      </c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x14ac:dyDescent="0.25">
      <c r="A73" s="209" t="s">
        <v>108</v>
      </c>
      <c r="B73" s="210" t="s">
        <v>79</v>
      </c>
      <c r="C73" s="211" t="s">
        <v>80</v>
      </c>
      <c r="D73" s="212"/>
      <c r="E73" s="213"/>
      <c r="F73" s="170"/>
      <c r="G73" s="214">
        <f>SUM(G74)</f>
        <v>0</v>
      </c>
      <c r="H73" s="214"/>
      <c r="I73" s="214">
        <f>SUM(I74:I74)</f>
        <v>0</v>
      </c>
      <c r="J73" s="214"/>
      <c r="K73" s="214">
        <f>SUM(K74:K74)</f>
        <v>54428</v>
      </c>
      <c r="L73" s="214"/>
      <c r="M73" s="214">
        <f>SUM(M74:M74)</f>
        <v>0</v>
      </c>
      <c r="N73" s="215"/>
      <c r="O73" s="215">
        <f>SUM(O74:O74)</f>
        <v>0</v>
      </c>
      <c r="P73" s="215"/>
      <c r="Q73" s="215">
        <f>SUM(Q74:Q74)</f>
        <v>0</v>
      </c>
      <c r="R73" s="215"/>
      <c r="S73" s="215"/>
      <c r="T73" s="216"/>
      <c r="U73" s="215">
        <f>SUM(U74:U74)</f>
        <v>0</v>
      </c>
      <c r="AE73" s="173" t="s">
        <v>109</v>
      </c>
    </row>
    <row r="74" spans="1:60" outlineLevel="1" x14ac:dyDescent="0.25">
      <c r="A74" s="200">
        <v>33</v>
      </c>
      <c r="B74" s="201" t="s">
        <v>198</v>
      </c>
      <c r="C74" s="202" t="s">
        <v>199</v>
      </c>
      <c r="D74" s="203" t="s">
        <v>126</v>
      </c>
      <c r="E74" s="204">
        <v>1</v>
      </c>
      <c r="F74" s="169"/>
      <c r="G74" s="205">
        <f>E74*F74</f>
        <v>0</v>
      </c>
      <c r="H74" s="205">
        <v>0</v>
      </c>
      <c r="I74" s="205">
        <f>ROUND(E74*H74,2)</f>
        <v>0</v>
      </c>
      <c r="J74" s="205">
        <v>54428</v>
      </c>
      <c r="K74" s="205">
        <f>ROUND(E74*J74,2)</f>
        <v>54428</v>
      </c>
      <c r="L74" s="205">
        <v>0</v>
      </c>
      <c r="M74" s="205">
        <f>G74*(1+L74/100)</f>
        <v>0</v>
      </c>
      <c r="N74" s="206">
        <v>0</v>
      </c>
      <c r="O74" s="206">
        <f>ROUND(E74*N74,5)</f>
        <v>0</v>
      </c>
      <c r="P74" s="206">
        <v>0</v>
      </c>
      <c r="Q74" s="206">
        <f>ROUND(E74*P74,5)</f>
        <v>0</v>
      </c>
      <c r="R74" s="206"/>
      <c r="S74" s="206"/>
      <c r="T74" s="207">
        <v>0</v>
      </c>
      <c r="U74" s="206">
        <f>ROUND(E74*T74,2)</f>
        <v>0</v>
      </c>
      <c r="V74" s="208"/>
      <c r="W74" s="208"/>
      <c r="X74" s="208"/>
      <c r="Y74" s="208"/>
      <c r="Z74" s="208"/>
      <c r="AA74" s="208"/>
      <c r="AB74" s="208"/>
      <c r="AC74" s="208"/>
      <c r="AD74" s="208"/>
      <c r="AE74" s="208" t="s">
        <v>113</v>
      </c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x14ac:dyDescent="0.25">
      <c r="A75" s="209" t="s">
        <v>108</v>
      </c>
      <c r="B75" s="210" t="s">
        <v>81</v>
      </c>
      <c r="C75" s="211" t="s">
        <v>26</v>
      </c>
      <c r="D75" s="212"/>
      <c r="E75" s="213"/>
      <c r="F75" s="170"/>
      <c r="G75" s="214">
        <f>SUM(G76)</f>
        <v>0</v>
      </c>
      <c r="H75" s="214"/>
      <c r="I75" s="214">
        <f>SUM(I76:I76)</f>
        <v>0</v>
      </c>
      <c r="J75" s="214"/>
      <c r="K75" s="214">
        <f>SUM(K76:K76)</f>
        <v>6500</v>
      </c>
      <c r="L75" s="214"/>
      <c r="M75" s="214">
        <f>SUM(M76:M76)</f>
        <v>0</v>
      </c>
      <c r="N75" s="215"/>
      <c r="O75" s="215">
        <f>SUM(O76:O76)</f>
        <v>0</v>
      </c>
      <c r="P75" s="215"/>
      <c r="Q75" s="215">
        <f>SUM(Q76:Q76)</f>
        <v>0</v>
      </c>
      <c r="R75" s="215"/>
      <c r="S75" s="215"/>
      <c r="T75" s="216"/>
      <c r="U75" s="215">
        <f>SUM(U76:U76)</f>
        <v>0</v>
      </c>
      <c r="AE75" s="173" t="s">
        <v>109</v>
      </c>
    </row>
    <row r="76" spans="1:60" outlineLevel="1" x14ac:dyDescent="0.25">
      <c r="A76" s="220">
        <v>34</v>
      </c>
      <c r="B76" s="221" t="s">
        <v>200</v>
      </c>
      <c r="C76" s="222" t="s">
        <v>201</v>
      </c>
      <c r="D76" s="223" t="s">
        <v>0</v>
      </c>
      <c r="E76" s="224">
        <v>2</v>
      </c>
      <c r="F76" s="171"/>
      <c r="G76" s="225">
        <f>E76*F76</f>
        <v>0</v>
      </c>
      <c r="H76" s="225">
        <v>0</v>
      </c>
      <c r="I76" s="225">
        <f>ROUND(E76*H76,2)</f>
        <v>0</v>
      </c>
      <c r="J76" s="225">
        <v>3250</v>
      </c>
      <c r="K76" s="225">
        <f>ROUND(E76*J76,2)</f>
        <v>6500</v>
      </c>
      <c r="L76" s="225">
        <v>0</v>
      </c>
      <c r="M76" s="225">
        <f>G76*(1+L76/100)</f>
        <v>0</v>
      </c>
      <c r="N76" s="226">
        <v>0</v>
      </c>
      <c r="O76" s="226">
        <f>ROUND(E76*N76,5)</f>
        <v>0</v>
      </c>
      <c r="P76" s="226">
        <v>0</v>
      </c>
      <c r="Q76" s="226">
        <f>ROUND(E76*P76,5)</f>
        <v>0</v>
      </c>
      <c r="R76" s="226"/>
      <c r="S76" s="226"/>
      <c r="T76" s="227">
        <v>0</v>
      </c>
      <c r="U76" s="226">
        <f>ROUND(E76*T76,2)</f>
        <v>0</v>
      </c>
      <c r="V76" s="208"/>
      <c r="W76" s="208"/>
      <c r="X76" s="208"/>
      <c r="Y76" s="208"/>
      <c r="Z76" s="208"/>
      <c r="AA76" s="208"/>
      <c r="AB76" s="208"/>
      <c r="AC76" s="208"/>
      <c r="AD76" s="208"/>
      <c r="AE76" s="208" t="s">
        <v>113</v>
      </c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x14ac:dyDescent="0.25">
      <c r="A77" s="228"/>
      <c r="B77" s="229" t="s">
        <v>175</v>
      </c>
      <c r="C77" s="230" t="s">
        <v>175</v>
      </c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AC77" s="173">
        <v>15</v>
      </c>
      <c r="AD77" s="173">
        <v>21</v>
      </c>
    </row>
    <row r="78" spans="1:60" x14ac:dyDescent="0.25">
      <c r="C78" s="232"/>
      <c r="AE78" s="173" t="s">
        <v>202</v>
      </c>
    </row>
  </sheetData>
  <sheetProtection password="CBC2" sheet="1" objects="1" scenarios="1" formatCells="0" formatColumns="0" selectLockedCells="1"/>
  <mergeCells count="4">
    <mergeCell ref="C3:G3"/>
    <mergeCell ref="C4:G4"/>
    <mergeCell ref="A1:O1"/>
    <mergeCell ref="B2:O2"/>
  </mergeCells>
  <pageMargins left="0.59055118110236204" right="0.39370078740157499" top="0.78740157499999996" bottom="0.78740157499999996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DASTAVEBNI</dc:creator>
  <cp:lastModifiedBy>Gřundělová Veronika, DiS.</cp:lastModifiedBy>
  <cp:lastPrinted>2014-02-28T09:52:57Z</cp:lastPrinted>
  <dcterms:created xsi:type="dcterms:W3CDTF">2009-04-08T07:15:50Z</dcterms:created>
  <dcterms:modified xsi:type="dcterms:W3CDTF">2017-11-02T09:58:04Z</dcterms:modified>
</cp:coreProperties>
</file>