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6995" windowHeight="9240" activeTab="1"/>
  </bookViews>
  <sheets>
    <sheet name="Krycí list so101b" sheetId="1" r:id="rId1"/>
    <sheet name="Rekapitulace so101b" sheetId="2" r:id="rId2"/>
    <sheet name="Položky so101b" sheetId="3" r:id="rId3"/>
  </sheets>
  <definedNames>
    <definedName name="cisloobjektu">'Krycí list so101b'!$A$4</definedName>
    <definedName name="cislostavby">'Krycí list so101b'!$A$6</definedName>
    <definedName name="Datum">'Krycí list so101b'!$B$26</definedName>
    <definedName name="Dil">'Rekapitulace so101b'!$A$6</definedName>
    <definedName name="Dodavka">'Rekapitulace so101b'!$G$10</definedName>
    <definedName name="Dodavka0">'Položky so101b'!#REF!</definedName>
    <definedName name="HSV">'Rekapitulace so101b'!$E$10</definedName>
    <definedName name="HSV0">'Položky so101b'!#REF!</definedName>
    <definedName name="HZS">'Rekapitulace so101b'!$I$10</definedName>
    <definedName name="HZS0">'Položky so101b'!#REF!</definedName>
    <definedName name="JKSO">'Krycí list so101b'!$F$4</definedName>
    <definedName name="MJ">'Krycí list so101b'!$G$4</definedName>
    <definedName name="Mont">'Rekapitulace so101b'!$H$10</definedName>
    <definedName name="Montaz0">'Položky so101b'!#REF!</definedName>
    <definedName name="NazevDilu">'Rekapitulace so101b'!$B$6</definedName>
    <definedName name="nazevobjektu">'Krycí list so101b'!$C$4</definedName>
    <definedName name="nazevstavby">'Krycí list so101b'!$C$6</definedName>
    <definedName name="_xlnm.Print_Titles" localSheetId="2">'Položky so101b'!$1:$6</definedName>
    <definedName name="_xlnm.Print_Titles" localSheetId="1">'Rekapitulace so101b'!$1:$6</definedName>
    <definedName name="Objednatel">'Krycí list so101b'!$C$8</definedName>
    <definedName name="_xlnm.Print_Area" localSheetId="0">'Krycí list so101b'!$A$1:$G$45</definedName>
    <definedName name="_xlnm.Print_Area" localSheetId="2">'Položky so101b'!$A$1:$G$22</definedName>
    <definedName name="_xlnm.Print_Area" localSheetId="1">'Rekapitulace so101b'!$A$1:$I$16</definedName>
    <definedName name="PocetMJ">'Krycí list so101b'!$G$7</definedName>
    <definedName name="Poznamka">'Krycí list so101b'!$B$37</definedName>
    <definedName name="Projektant">'Krycí list so101b'!$C$7</definedName>
    <definedName name="PSV">'Rekapitulace so101b'!$F$10</definedName>
    <definedName name="PSV0">'Položky so101b'!#REF!</definedName>
    <definedName name="SloupecCC">'Položky so101b'!$G$6</definedName>
    <definedName name="SloupecCisloPol">'Položky so101b'!$B$6</definedName>
    <definedName name="SloupecJC">'Položky so101b'!$F$6</definedName>
    <definedName name="SloupecMJ">'Položky so101b'!$D$6</definedName>
    <definedName name="SloupecMnozstvi">'Položky so101b'!$E$6</definedName>
    <definedName name="SloupecNazPol">'Položky so101b'!$C$6</definedName>
    <definedName name="SloupecPC">'Položky so101b'!$A$6</definedName>
    <definedName name="solver_lin" localSheetId="2" hidden="1">0</definedName>
    <definedName name="solver_num" localSheetId="2" hidden="1">0</definedName>
    <definedName name="solver_opt" localSheetId="2" hidden="1">'Položky so101b'!#REF!</definedName>
    <definedName name="solver_typ" localSheetId="2" hidden="1">1</definedName>
    <definedName name="solver_val" localSheetId="2" hidden="1">0</definedName>
    <definedName name="Typ">'Položky so101b'!#REF!</definedName>
    <definedName name="VRN">'Rekapitulace so101b'!$H$16</definedName>
    <definedName name="VRNKc">'Rekapitulace so101b'!$E$15</definedName>
    <definedName name="VRNnazev">'Rekapitulace so101b'!$A$15</definedName>
    <definedName name="VRNproc">'Rekapitulace so101b'!$F$15</definedName>
    <definedName name="VRNzakl">'Rekapitulace so101b'!$G$15</definedName>
    <definedName name="Zakazka">'Krycí list so101b'!$G$9</definedName>
    <definedName name="Zaklad22">'Krycí list so101b'!$F$32</definedName>
    <definedName name="Zaklad5">'Krycí list so101b'!$F$30</definedName>
    <definedName name="Zhotovitel">'Krycí list so101b'!$E$11</definedName>
  </definedNames>
  <calcPr calcId="145621"/>
</workbook>
</file>

<file path=xl/calcChain.xml><?xml version="1.0" encoding="utf-8"?>
<calcChain xmlns="http://schemas.openxmlformats.org/spreadsheetml/2006/main">
  <c r="C8" i="3" l="1"/>
  <c r="BA8" i="3"/>
  <c r="BB8" i="3"/>
  <c r="BC8" i="3"/>
  <c r="BD8" i="3"/>
  <c r="BE8" i="3"/>
  <c r="BE20" i="3" l="1"/>
  <c r="BE22" i="3" s="1"/>
  <c r="I9" i="2" s="1"/>
  <c r="BD20" i="3"/>
  <c r="BD22" i="3" s="1"/>
  <c r="H9" i="2" s="1"/>
  <c r="BC20" i="3"/>
  <c r="BC22" i="3" s="1"/>
  <c r="G9" i="2" s="1"/>
  <c r="BB20" i="3"/>
  <c r="BB22" i="3" s="1"/>
  <c r="F9" i="2" s="1"/>
  <c r="G20" i="3"/>
  <c r="BA20" i="3" s="1"/>
  <c r="BA22" i="3" s="1"/>
  <c r="E9" i="2" s="1"/>
  <c r="B9" i="2"/>
  <c r="A9" i="2"/>
  <c r="C22" i="3"/>
  <c r="BE16" i="3"/>
  <c r="BD16" i="3"/>
  <c r="BC16" i="3"/>
  <c r="BB16" i="3"/>
  <c r="G16" i="3"/>
  <c r="BA16" i="3" s="1"/>
  <c r="BE14" i="3"/>
  <c r="BD14" i="3"/>
  <c r="BC14" i="3"/>
  <c r="BB14" i="3"/>
  <c r="G14" i="3"/>
  <c r="BA14" i="3" s="1"/>
  <c r="BE12" i="3"/>
  <c r="BD12" i="3"/>
  <c r="BC12" i="3"/>
  <c r="BB12" i="3"/>
  <c r="G12" i="3"/>
  <c r="BA12" i="3" s="1"/>
  <c r="BE10" i="3"/>
  <c r="BD10" i="3"/>
  <c r="BC10" i="3"/>
  <c r="BB10" i="3"/>
  <c r="G10" i="3"/>
  <c r="BA10" i="3" s="1"/>
  <c r="B8" i="2"/>
  <c r="A8" i="2"/>
  <c r="C18" i="3"/>
  <c r="H7" i="2"/>
  <c r="B7" i="2"/>
  <c r="A7" i="2"/>
  <c r="C4" i="3"/>
  <c r="F3" i="3"/>
  <c r="C3" i="3"/>
  <c r="H16" i="2"/>
  <c r="G15" i="2"/>
  <c r="I15" i="2" s="1"/>
  <c r="C2" i="2"/>
  <c r="C1" i="2"/>
  <c r="F31" i="1"/>
  <c r="G22" i="1"/>
  <c r="G21" i="1" s="1"/>
  <c r="G8" i="1"/>
  <c r="G22" i="3" l="1"/>
  <c r="BC18" i="3"/>
  <c r="G8" i="2" s="1"/>
  <c r="BB18" i="3"/>
  <c r="F8" i="2" s="1"/>
  <c r="E7" i="2"/>
  <c r="G7" i="2"/>
  <c r="I7" i="2"/>
  <c r="BE18" i="3"/>
  <c r="I8" i="2" s="1"/>
  <c r="BD18" i="3"/>
  <c r="H8" i="2" s="1"/>
  <c r="H10" i="2" s="1"/>
  <c r="C15" i="1" s="1"/>
  <c r="F7" i="2"/>
  <c r="BA18" i="3"/>
  <c r="E8" i="2" s="1"/>
  <c r="G18" i="3"/>
  <c r="G10" i="2" l="1"/>
  <c r="C14" i="1" s="1"/>
  <c r="E10" i="2"/>
  <c r="C16" i="1" s="1"/>
  <c r="F10" i="2"/>
  <c r="C17" i="1" s="1"/>
  <c r="I10" i="2"/>
  <c r="C20" i="1" s="1"/>
  <c r="C18" i="1" l="1"/>
  <c r="C21" i="1"/>
  <c r="C22" i="1" s="1"/>
  <c r="F32" i="1" s="1"/>
  <c r="F33" i="1" l="1"/>
  <c r="F34" i="1" s="1"/>
</calcChain>
</file>

<file path=xl/sharedStrings.xml><?xml version="1.0" encoding="utf-8"?>
<sst xmlns="http://schemas.openxmlformats.org/spreadsheetml/2006/main" count="136" uniqueCount="90">
  <si>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</si>
  <si>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</si>
  <si>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</si>
  <si>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</si>
  <si>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</si>
  <si>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</si>
  <si>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</si>
  <si>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</si>
  <si>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</si>
  <si>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</si>
  <si>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</si>
  <si>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</si>
  <si>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</si>
  <si>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</si>
  <si>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</si>
  <si>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</si>
  <si>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</si>
  <si>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</si>
  <si>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</si>
  <si>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</si>
  <si>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</si>
  <si>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</si>
  <si>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</si>
  <si>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</si>
  <si>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</si>
  <si>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</si>
  <si>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</si>
  <si>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</si>
  <si>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</si>
  <si>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</si>
  <si>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</si>
  <si>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</si>
  <si>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</si>
  <si>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</si>
  <si>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</si>
  <si>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</si>
  <si>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</si>
  <si>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</si>
  <si>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</si>
  <si>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</si>
  <si>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</si>
  <si>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</si>
  <si>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</si>
  <si>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</si>
  <si>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</si>
  <si>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</si>
  <si>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</si>
  <si>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</si>
  <si>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</si>
  <si>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</si>
  <si>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</si>
  <si>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</si>
  <si>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</si>
  <si>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</si>
  <si>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</si>
  <si>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</si>
  <si>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</si>
  <si>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</si>
  <si>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</si>
  <si>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</si>
  <si>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</si>
  <si>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</si>
  <si>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</si>
  <si>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</si>
  <si>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</si>
  <si>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</si>
  <si>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</si>
  <si>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</si>
  <si>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</si>
  <si>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Oprava místní komunikace a chodníků v Dačicích.</t>
  </si>
  <si>
    <t>SO 101b oprava místní komunikace, nová konstrukce.</t>
  </si>
  <si>
    <t>m2</t>
  </si>
  <si>
    <t>172,39</t>
  </si>
  <si>
    <t>5</t>
  </si>
  <si>
    <t>Komunikace</t>
  </si>
  <si>
    <t>573 19-1111.R00</t>
  </si>
  <si>
    <t xml:space="preserve">Nátěr infiltrační kationaktivní emulzí 1kg/m2 </t>
  </si>
  <si>
    <t>565 15-1111.RT3</t>
  </si>
  <si>
    <t>Podklad z obal kam.ACP 16+,ACP 22+,do 3 m,tl. 7 cm plochy 101-200 m2</t>
  </si>
  <si>
    <t>573 23-1111.R00</t>
  </si>
  <si>
    <t xml:space="preserve">Postřik živičný spojovací z emulze 0,5-0,7 kg/m2 </t>
  </si>
  <si>
    <t>577 13-1111.RT3</t>
  </si>
  <si>
    <t>Beton asfalt. ACO 11+ obrusný, š. do 3 m, tl. 4 cm plochy 101-200 m2</t>
  </si>
  <si>
    <t>99</t>
  </si>
  <si>
    <t>Staveništní přesun hmot</t>
  </si>
  <si>
    <t>998 22-5111.R00</t>
  </si>
  <si>
    <t xml:space="preserve">Přesun hmot, pozemní komunikace, kryt živičný </t>
  </si>
  <si>
    <t>t</t>
  </si>
  <si>
    <t>Ladislav Marek, projektová kancelář Brno.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</si>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</sst>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1" applyFont="1" applyFill="1" applyBorder="1" applyAlignment="1">
      <alignment horizontal="left" wrapText="1"/>
    </xf>
    <xf numFmtId="0" fontId="18" fillId="0" borderId="53" xfId="0" applyFont="1" applyFill="1" applyBorder="1" applyAlignment="1">
      <alignment horizontal="right"/>
    </xf>
    <xf numFmtId="0" fontId="19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3" fontId="19" fillId="0" borderId="0" xfId="1" applyNumberFormat="1" applyFont="1"/>
    <xf numFmtId="0" fontId="9" fillId="0" borderId="53" xfId="1" applyNumberFormat="1" applyFill="1" applyBorder="1" applyAlignment="1"/>
    <xf numFmtId="4" fontId="5" fillId="0" borderId="60" xfId="1" applyNumberFormat="1" applyFont="1" applyFill="1" applyBorder="1" applyAlignment="1"/>
    <xf numFmtId="4" fontId="7" fillId="0" borderId="6" xfId="0" applyNumberFormat="1" applyFont="1" applyFill="1" applyBorder="1"/>
    <xf numFmtId="4" fontId="5" fillId="0" borderId="50" xfId="0" applyNumberFormat="1" applyFont="1" applyFill="1" applyBorder="1"/>
    <xf numFmtId="4" fontId="0" fillId="0" borderId="29" xfId="0" applyNumberFormat="1" applyBorder="1"/>
    <xf numFmtId="4" fontId="0" fillId="0" borderId="35" xfId="0" applyNumberFormat="1" applyBorder="1"/>
    <xf numFmtId="4" fontId="17" fillId="3" borderId="53" xfId="1" applyNumberFormat="1" applyFont="1" applyFill="1" applyBorder="1" applyAlignment="1">
      <alignment horizontal="right"/>
    </xf>
    <xf numFmtId="4" fontId="5" fillId="4" borderId="60" xfId="1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3" fontId="18" fillId="0" borderId="13" xfId="1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6" fillId="5" borderId="40" xfId="0" applyFont="1" applyFill="1" applyBorder="1"/>
    <xf numFmtId="165" fontId="6" fillId="5" borderId="37" xfId="0" applyNumberFormat="1" applyFont="1" applyFill="1" applyBorder="1"/>
    <xf numFmtId="0" fontId="6" fillId="5" borderId="41" xfId="0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workbookViewId="0">
      <selection activeCell="H38" sqref="H3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70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4"/>
      <c r="D7" s="185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4"/>
      <c r="D8" s="185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6" t="s">
        <v>88</v>
      </c>
      <c r="F11" s="187"/>
      <c r="G11" s="188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179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179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179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179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179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179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179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179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180">
        <f>C21+G22</f>
        <v>0</v>
      </c>
      <c r="D22" s="51" t="s">
        <v>31</v>
      </c>
      <c r="E22" s="52"/>
      <c r="F22" s="53"/>
      <c r="G22" s="42">
        <f>VRN</f>
        <v>0</v>
      </c>
    </row>
    <row r="23" spans="1:7" x14ac:dyDescent="0.2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7">
        <v>0</v>
      </c>
      <c r="D29" s="15" t="s">
        <v>40</v>
      </c>
      <c r="E29" s="16"/>
      <c r="F29" s="58">
        <v>0</v>
      </c>
      <c r="G29" s="17"/>
    </row>
    <row r="30" spans="1:7" x14ac:dyDescent="0.2">
      <c r="A30" s="13" t="s">
        <v>39</v>
      </c>
      <c r="B30" s="15"/>
      <c r="C30" s="57">
        <v>15</v>
      </c>
      <c r="D30" s="15" t="s">
        <v>40</v>
      </c>
      <c r="E30" s="16"/>
      <c r="F30" s="58">
        <v>0</v>
      </c>
      <c r="G30" s="17"/>
    </row>
    <row r="31" spans="1:7" x14ac:dyDescent="0.2">
      <c r="A31" s="13" t="s">
        <v>41</v>
      </c>
      <c r="B31" s="15"/>
      <c r="C31" s="57">
        <v>15</v>
      </c>
      <c r="D31" s="15" t="s">
        <v>40</v>
      </c>
      <c r="E31" s="16"/>
      <c r="F31" s="59">
        <f>ROUND(PRODUCT(F30,C31/100),0)</f>
        <v>0</v>
      </c>
      <c r="G31" s="27"/>
    </row>
    <row r="32" spans="1:7" x14ac:dyDescent="0.2">
      <c r="A32" s="13" t="s">
        <v>39</v>
      </c>
      <c r="B32" s="15"/>
      <c r="C32" s="57">
        <v>21</v>
      </c>
      <c r="D32" s="15" t="s">
        <v>40</v>
      </c>
      <c r="E32" s="16"/>
      <c r="F32" s="58">
        <f>C22</f>
        <v>0</v>
      </c>
      <c r="G32" s="17"/>
    </row>
    <row r="33" spans="1:8" x14ac:dyDescent="0.2">
      <c r="A33" s="13" t="s">
        <v>41</v>
      </c>
      <c r="B33" s="15"/>
      <c r="C33" s="57">
        <v>21</v>
      </c>
      <c r="D33" s="15" t="s">
        <v>40</v>
      </c>
      <c r="E33" s="16"/>
      <c r="F33" s="59">
        <f>PRODUCT(F32,C33/100)</f>
        <v>0</v>
      </c>
      <c r="G33" s="27"/>
    </row>
    <row r="34" spans="1:8" s="62" customFormat="1" ht="19.5" customHeight="1" thickBot="1" x14ac:dyDescent="0.3">
      <c r="A34" s="60" t="s">
        <v>42</v>
      </c>
      <c r="B34" s="61"/>
      <c r="C34" s="61"/>
      <c r="D34" s="61"/>
      <c r="E34" s="208"/>
      <c r="F34" s="209">
        <f>SUM(F29:F33)</f>
        <v>0</v>
      </c>
      <c r="G34" s="210"/>
    </row>
    <row r="36" spans="1:8" x14ac:dyDescent="0.2">
      <c r="A36" s="63" t="s">
        <v>43</v>
      </c>
      <c r="B36" s="63"/>
      <c r="C36" s="63"/>
      <c r="D36" s="63"/>
      <c r="E36" s="63"/>
      <c r="F36" s="63"/>
      <c r="G36" s="63"/>
      <c r="H36" t="s">
        <v>4</v>
      </c>
    </row>
    <row r="37" spans="1:8" ht="14.25" customHeight="1" x14ac:dyDescent="0.2">
      <c r="A37" s="63"/>
      <c r="B37" s="189"/>
      <c r="C37" s="189"/>
      <c r="D37" s="189"/>
      <c r="E37" s="189"/>
      <c r="F37" s="189"/>
      <c r="G37" s="189"/>
      <c r="H37" t="s">
        <v>4</v>
      </c>
    </row>
    <row r="38" spans="1:8" ht="12.75" customHeight="1" x14ac:dyDescent="0.2">
      <c r="A38" s="64"/>
      <c r="B38" s="189"/>
      <c r="C38" s="189"/>
      <c r="D38" s="189"/>
      <c r="E38" s="189"/>
      <c r="F38" s="189"/>
      <c r="G38" s="189"/>
      <c r="H38" t="s">
        <v>4</v>
      </c>
    </row>
    <row r="39" spans="1:8" x14ac:dyDescent="0.2">
      <c r="A39" s="64"/>
      <c r="B39" s="189"/>
      <c r="C39" s="189"/>
      <c r="D39" s="189"/>
      <c r="E39" s="189"/>
      <c r="F39" s="189"/>
      <c r="G39" s="189"/>
      <c r="H39" t="s">
        <v>4</v>
      </c>
    </row>
    <row r="40" spans="1:8" x14ac:dyDescent="0.2">
      <c r="A40" s="64"/>
      <c r="B40" s="189"/>
      <c r="C40" s="189"/>
      <c r="D40" s="189"/>
      <c r="E40" s="189"/>
      <c r="F40" s="189"/>
      <c r="G40" s="189"/>
      <c r="H40" t="s">
        <v>4</v>
      </c>
    </row>
    <row r="41" spans="1:8" x14ac:dyDescent="0.2">
      <c r="A41" s="64"/>
      <c r="B41" s="189"/>
      <c r="C41" s="189"/>
      <c r="D41" s="189"/>
      <c r="E41" s="189"/>
      <c r="F41" s="189"/>
      <c r="G41" s="189"/>
      <c r="H41" t="s">
        <v>4</v>
      </c>
    </row>
    <row r="42" spans="1:8" x14ac:dyDescent="0.2">
      <c r="A42" s="64"/>
      <c r="B42" s="189"/>
      <c r="C42" s="189"/>
      <c r="D42" s="189"/>
      <c r="E42" s="189"/>
      <c r="F42" s="189"/>
      <c r="G42" s="189"/>
      <c r="H42" t="s">
        <v>4</v>
      </c>
    </row>
    <row r="43" spans="1:8" x14ac:dyDescent="0.2">
      <c r="A43" s="64"/>
      <c r="B43" s="189"/>
      <c r="C43" s="189"/>
      <c r="D43" s="189"/>
      <c r="E43" s="189"/>
      <c r="F43" s="189"/>
      <c r="G43" s="189"/>
      <c r="H43" t="s">
        <v>4</v>
      </c>
    </row>
    <row r="44" spans="1:8" x14ac:dyDescent="0.2">
      <c r="A44" s="64"/>
      <c r="B44" s="189"/>
      <c r="C44" s="189"/>
      <c r="D44" s="189"/>
      <c r="E44" s="189"/>
      <c r="F44" s="189"/>
      <c r="G44" s="189"/>
      <c r="H44" t="s">
        <v>4</v>
      </c>
    </row>
    <row r="45" spans="1:8" ht="3" customHeight="1" x14ac:dyDescent="0.2">
      <c r="A45" s="64"/>
      <c r="B45" s="189"/>
      <c r="C45" s="189"/>
      <c r="D45" s="189"/>
      <c r="E45" s="189"/>
      <c r="F45" s="189"/>
      <c r="G45" s="189"/>
      <c r="H45" t="s">
        <v>4</v>
      </c>
    </row>
    <row r="46" spans="1:8" x14ac:dyDescent="0.2">
      <c r="B46" s="183"/>
      <c r="C46" s="183"/>
      <c r="D46" s="183"/>
      <c r="E46" s="183"/>
      <c r="F46" s="183"/>
      <c r="G46" s="183"/>
    </row>
    <row r="47" spans="1:8" x14ac:dyDescent="0.2">
      <c r="B47" s="183"/>
      <c r="C47" s="183"/>
      <c r="D47" s="183"/>
      <c r="E47" s="183"/>
      <c r="F47" s="183"/>
      <c r="G47" s="183"/>
    </row>
    <row r="48" spans="1:8" x14ac:dyDescent="0.2">
      <c r="B48" s="183"/>
      <c r="C48" s="183"/>
      <c r="D48" s="183"/>
      <c r="E48" s="183"/>
      <c r="F48" s="183"/>
      <c r="G48" s="183"/>
    </row>
    <row r="49" spans="2:7" x14ac:dyDescent="0.2">
      <c r="B49" s="183"/>
      <c r="C49" s="183"/>
      <c r="D49" s="183"/>
      <c r="E49" s="183"/>
      <c r="F49" s="183"/>
      <c r="G49" s="183"/>
    </row>
    <row r="50" spans="2:7" x14ac:dyDescent="0.2">
      <c r="B50" s="183"/>
      <c r="C50" s="183"/>
      <c r="D50" s="183"/>
      <c r="E50" s="183"/>
      <c r="F50" s="183"/>
      <c r="G50" s="183"/>
    </row>
    <row r="51" spans="2:7" x14ac:dyDescent="0.2">
      <c r="B51" s="183"/>
      <c r="C51" s="183"/>
      <c r="D51" s="183"/>
      <c r="E51" s="183"/>
      <c r="F51" s="183"/>
      <c r="G51" s="183"/>
    </row>
    <row r="52" spans="2:7" x14ac:dyDescent="0.2">
      <c r="B52" s="183"/>
      <c r="C52" s="183"/>
      <c r="D52" s="183"/>
      <c r="E52" s="183"/>
      <c r="F52" s="183"/>
      <c r="G52" s="183"/>
    </row>
    <row r="53" spans="2:7" x14ac:dyDescent="0.2">
      <c r="B53" s="183"/>
      <c r="C53" s="183"/>
      <c r="D53" s="183"/>
      <c r="E53" s="183"/>
      <c r="F53" s="183"/>
      <c r="G53" s="183"/>
    </row>
    <row r="54" spans="2:7" x14ac:dyDescent="0.2">
      <c r="B54" s="183"/>
      <c r="C54" s="183"/>
      <c r="D54" s="183"/>
      <c r="E54" s="183"/>
      <c r="F54" s="183"/>
      <c r="G54" s="183"/>
    </row>
    <row r="55" spans="2:7" x14ac:dyDescent="0.2">
      <c r="B55" s="183"/>
      <c r="C55" s="183"/>
      <c r="D55" s="183"/>
      <c r="E55" s="183"/>
      <c r="F55" s="183"/>
      <c r="G55" s="183"/>
    </row>
  </sheetData>
  <sheetProtection password="EA73" sheet="1" objects="1" scenarios="1"/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7"/>
  <sheetViews>
    <sheetView tabSelected="1" workbookViewId="0">
      <selection activeCell="E23" sqref="E2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90" t="s">
        <v>5</v>
      </c>
      <c r="B1" s="191"/>
      <c r="C1" s="65" t="str">
        <f>CONCATENATE(cislostavby," ",nazevstavby)</f>
        <v xml:space="preserve"> Oprava místní komunikace a chodníků v Dačicích.</v>
      </c>
      <c r="D1" s="66"/>
      <c r="E1" s="67"/>
      <c r="F1" s="66"/>
      <c r="G1" s="68"/>
      <c r="H1" s="69"/>
      <c r="I1" s="70"/>
    </row>
    <row r="2" spans="1:57" ht="13.5" thickBot="1" x14ac:dyDescent="0.25">
      <c r="A2" s="192" t="s">
        <v>1</v>
      </c>
      <c r="B2" s="193"/>
      <c r="C2" s="71" t="str">
        <f>CONCATENATE(cisloobjektu," ",nazevobjektu)</f>
        <v xml:space="preserve"> SO 101b oprava místní komunikace, nová konstrukce.</v>
      </c>
      <c r="D2" s="72"/>
      <c r="E2" s="73"/>
      <c r="F2" s="72"/>
      <c r="G2" s="194"/>
      <c r="H2" s="194"/>
      <c r="I2" s="195"/>
    </row>
    <row r="3" spans="1:57" ht="13.5" thickTop="1" x14ac:dyDescent="0.2">
      <c r="F3" s="11"/>
    </row>
    <row r="4" spans="1:57" ht="19.5" customHeight="1" x14ac:dyDescent="0.25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57" s="11" customFormat="1" x14ac:dyDescent="0.2">
      <c r="A7" s="171" t="str">
        <f>'Položky so101b'!B7</f>
        <v>1</v>
      </c>
      <c r="B7" s="82" t="str">
        <f>'Položky so101b'!C7</f>
        <v>Zemní práce</v>
      </c>
      <c r="C7" s="83"/>
      <c r="D7" s="84"/>
      <c r="E7" s="177">
        <f>'Položky so101b'!BA8</f>
        <v>0</v>
      </c>
      <c r="F7" s="172">
        <f>'Položky so101b'!BB8</f>
        <v>0</v>
      </c>
      <c r="G7" s="172">
        <f>'Položky so101b'!BC8</f>
        <v>0</v>
      </c>
      <c r="H7" s="172">
        <f>'Položky so101b'!BD8</f>
        <v>0</v>
      </c>
      <c r="I7" s="173">
        <f>'Položky so101b'!BE8</f>
        <v>0</v>
      </c>
    </row>
    <row r="8" spans="1:57" s="11" customFormat="1" x14ac:dyDescent="0.2">
      <c r="A8" s="171" t="str">
        <f>'Položky so101b'!B9</f>
        <v>5</v>
      </c>
      <c r="B8" s="82" t="str">
        <f>'Položky so101b'!C9</f>
        <v>Komunikace</v>
      </c>
      <c r="C8" s="83"/>
      <c r="D8" s="84"/>
      <c r="E8" s="177">
        <f>'Položky so101b'!BA18</f>
        <v>0</v>
      </c>
      <c r="F8" s="172">
        <f>'Položky so101b'!BB18</f>
        <v>0</v>
      </c>
      <c r="G8" s="172">
        <f>'Položky so101b'!BC18</f>
        <v>0</v>
      </c>
      <c r="H8" s="172">
        <f>'Položky so101b'!BD18</f>
        <v>0</v>
      </c>
      <c r="I8" s="173">
        <f>'Položky so101b'!BE18</f>
        <v>0</v>
      </c>
    </row>
    <row r="9" spans="1:57" s="11" customFormat="1" ht="13.5" thickBot="1" x14ac:dyDescent="0.25">
      <c r="A9" s="171" t="str">
        <f>'Položky so101b'!B19</f>
        <v>99</v>
      </c>
      <c r="B9" s="82" t="str">
        <f>'Položky so101b'!C19</f>
        <v>Staveništní přesun hmot</v>
      </c>
      <c r="C9" s="83"/>
      <c r="D9" s="84"/>
      <c r="E9" s="177">
        <f>'Položky so101b'!BA22</f>
        <v>0</v>
      </c>
      <c r="F9" s="172">
        <f>'Položky so101b'!BB22</f>
        <v>0</v>
      </c>
      <c r="G9" s="172">
        <f>'Položky so101b'!BC22</f>
        <v>0</v>
      </c>
      <c r="H9" s="172">
        <f>'Položky so101b'!BD22</f>
        <v>0</v>
      </c>
      <c r="I9" s="173">
        <f>'Položky so101b'!BE22</f>
        <v>0</v>
      </c>
    </row>
    <row r="10" spans="1:57" s="89" customFormat="1" ht="13.5" thickBot="1" x14ac:dyDescent="0.25">
      <c r="A10" s="85"/>
      <c r="B10" s="77" t="s">
        <v>50</v>
      </c>
      <c r="C10" s="77"/>
      <c r="D10" s="86"/>
      <c r="E10" s="178">
        <f>SUM(E7:E9)</f>
        <v>0</v>
      </c>
      <c r="F10" s="87">
        <f>SUM(F7:F9)</f>
        <v>0</v>
      </c>
      <c r="G10" s="87">
        <f>SUM(G7:G9)</f>
        <v>0</v>
      </c>
      <c r="H10" s="87">
        <f>SUM(H7:H9)</f>
        <v>0</v>
      </c>
      <c r="I10" s="88">
        <f>SUM(I7:I9)</f>
        <v>0</v>
      </c>
    </row>
    <row r="11" spans="1:57" x14ac:dyDescent="0.2">
      <c r="A11" s="83"/>
      <c r="B11" s="83"/>
      <c r="C11" s="83"/>
      <c r="D11" s="83"/>
      <c r="E11" s="83"/>
      <c r="F11" s="83"/>
      <c r="G11" s="83"/>
      <c r="H11" s="83"/>
      <c r="I11" s="83"/>
    </row>
    <row r="12" spans="1:57" ht="19.5" customHeight="1" x14ac:dyDescent="0.25">
      <c r="A12" s="90" t="s">
        <v>51</v>
      </c>
      <c r="B12" s="90"/>
      <c r="C12" s="90"/>
      <c r="D12" s="90"/>
      <c r="E12" s="90"/>
      <c r="F12" s="90"/>
      <c r="G12" s="91"/>
      <c r="H12" s="90"/>
      <c r="I12" s="90"/>
      <c r="BA12" s="30"/>
      <c r="BB12" s="30"/>
      <c r="BC12" s="30"/>
      <c r="BD12" s="30"/>
      <c r="BE12" s="30"/>
    </row>
    <row r="13" spans="1:57" ht="13.5" thickBot="1" x14ac:dyDescent="0.25">
      <c r="A13" s="92"/>
      <c r="B13" s="92"/>
      <c r="C13" s="92"/>
      <c r="D13" s="92"/>
      <c r="E13" s="92"/>
      <c r="F13" s="92"/>
      <c r="G13" s="92"/>
      <c r="H13" s="92"/>
      <c r="I13" s="92"/>
    </row>
    <row r="14" spans="1:57" x14ac:dyDescent="0.2">
      <c r="A14" s="93" t="s">
        <v>52</v>
      </c>
      <c r="B14" s="94"/>
      <c r="C14" s="94"/>
      <c r="D14" s="95"/>
      <c r="E14" s="96" t="s">
        <v>53</v>
      </c>
      <c r="F14" s="97" t="s">
        <v>54</v>
      </c>
      <c r="G14" s="98" t="s">
        <v>55</v>
      </c>
      <c r="H14" s="99"/>
      <c r="I14" s="100" t="s">
        <v>53</v>
      </c>
    </row>
    <row r="15" spans="1:57" x14ac:dyDescent="0.2">
      <c r="A15" s="101"/>
      <c r="B15" s="102"/>
      <c r="C15" s="102"/>
      <c r="D15" s="103"/>
      <c r="E15" s="104"/>
      <c r="F15" s="105"/>
      <c r="G15" s="106">
        <f>CHOOSE(BA15+1,HSV+PSV,HSV+PSV+Mont,HSV+PSV+Dodavka+Mont,HSV,PSV,Mont,Dodavka,Mont+Dodavka,0)</f>
        <v>0</v>
      </c>
      <c r="H15" s="107"/>
      <c r="I15" s="108">
        <f>E15+F15*G15/100</f>
        <v>0</v>
      </c>
      <c r="BA15">
        <v>8</v>
      </c>
    </row>
    <row r="16" spans="1:57" ht="13.5" thickBot="1" x14ac:dyDescent="0.25">
      <c r="A16" s="109"/>
      <c r="B16" s="110" t="s">
        <v>56</v>
      </c>
      <c r="C16" s="111"/>
      <c r="D16" s="112"/>
      <c r="E16" s="113"/>
      <c r="F16" s="114"/>
      <c r="G16" s="114"/>
      <c r="H16" s="196">
        <f>SUM(H15:H15)</f>
        <v>0</v>
      </c>
      <c r="I16" s="197"/>
    </row>
    <row r="17" spans="1:9" x14ac:dyDescent="0.2">
      <c r="A17" s="92"/>
      <c r="B17" s="92"/>
      <c r="C17" s="92"/>
      <c r="D17" s="92"/>
      <c r="E17" s="92"/>
      <c r="F17" s="92"/>
      <c r="G17" s="92"/>
      <c r="H17" s="92"/>
      <c r="I17" s="92"/>
    </row>
    <row r="18" spans="1:9" x14ac:dyDescent="0.2">
      <c r="B18" s="89"/>
      <c r="F18" s="115"/>
      <c r="G18" s="116"/>
      <c r="H18" s="116"/>
      <c r="I18" s="117"/>
    </row>
    <row r="19" spans="1:9" x14ac:dyDescent="0.2">
      <c r="F19" s="115"/>
      <c r="G19" s="116"/>
      <c r="H19" s="116"/>
      <c r="I19" s="117"/>
    </row>
    <row r="20" spans="1:9" x14ac:dyDescent="0.2">
      <c r="F20" s="115"/>
      <c r="G20" s="116"/>
      <c r="H20" s="116"/>
      <c r="I20" s="117"/>
    </row>
    <row r="21" spans="1:9" x14ac:dyDescent="0.2">
      <c r="F21" s="115"/>
      <c r="G21" s="116"/>
      <c r="H21" s="116"/>
      <c r="I21" s="117"/>
    </row>
    <row r="22" spans="1:9" x14ac:dyDescent="0.2">
      <c r="F22" s="115"/>
      <c r="G22" s="116"/>
      <c r="H22" s="116"/>
      <c r="I22" s="117"/>
    </row>
    <row r="23" spans="1:9" x14ac:dyDescent="0.2">
      <c r="F23" s="115"/>
      <c r="G23" s="116"/>
      <c r="H23" s="116"/>
      <c r="I23" s="117"/>
    </row>
    <row r="24" spans="1:9" x14ac:dyDescent="0.2">
      <c r="F24" s="115"/>
      <c r="G24" s="116"/>
      <c r="H24" s="116"/>
      <c r="I24" s="117"/>
    </row>
    <row r="25" spans="1:9" x14ac:dyDescent="0.2">
      <c r="F25" s="115"/>
      <c r="G25" s="116"/>
      <c r="H25" s="116"/>
      <c r="I25" s="117"/>
    </row>
    <row r="26" spans="1:9" x14ac:dyDescent="0.2">
      <c r="F26" s="115"/>
      <c r="G26" s="116"/>
      <c r="H26" s="116"/>
      <c r="I26" s="117"/>
    </row>
    <row r="27" spans="1:9" x14ac:dyDescent="0.2">
      <c r="F27" s="115"/>
      <c r="G27" s="116"/>
      <c r="H27" s="116"/>
      <c r="I27" s="117"/>
    </row>
    <row r="28" spans="1:9" x14ac:dyDescent="0.2">
      <c r="F28" s="115"/>
      <c r="G28" s="116"/>
      <c r="H28" s="116"/>
      <c r="I28" s="117"/>
    </row>
    <row r="29" spans="1:9" x14ac:dyDescent="0.2">
      <c r="F29" s="115"/>
      <c r="G29" s="116"/>
      <c r="H29" s="116"/>
      <c r="I29" s="117"/>
    </row>
    <row r="30" spans="1:9" x14ac:dyDescent="0.2">
      <c r="F30" s="115"/>
      <c r="G30" s="116"/>
      <c r="H30" s="116"/>
      <c r="I30" s="117"/>
    </row>
    <row r="31" spans="1:9" x14ac:dyDescent="0.2">
      <c r="F31" s="115"/>
      <c r="G31" s="116"/>
      <c r="H31" s="116"/>
      <c r="I31" s="117"/>
    </row>
    <row r="32" spans="1:9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  <row r="66" spans="6:9" x14ac:dyDescent="0.2">
      <c r="F66" s="115"/>
      <c r="G66" s="116"/>
      <c r="H66" s="116"/>
      <c r="I66" s="117"/>
    </row>
    <row r="67" spans="6:9" x14ac:dyDescent="0.2">
      <c r="F67" s="115"/>
      <c r="G67" s="116"/>
      <c r="H67" s="116"/>
      <c r="I67" s="117"/>
    </row>
  </sheetData>
  <sheetProtection password="EA73" sheet="1" objects="1" scenarios="1"/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5"/>
  <sheetViews>
    <sheetView showGridLines="0" showZeros="0" zoomScaleNormal="100" workbookViewId="0">
      <selection activeCell="C43" sqref="C43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65" customWidth="1"/>
    <col min="6" max="6" width="9.85546875" style="118" customWidth="1"/>
    <col min="7" max="7" width="13.85546875" style="118" customWidth="1"/>
    <col min="8" max="16384" width="9.140625" style="118"/>
  </cols>
  <sheetData>
    <row r="1" spans="1:104" ht="15.75" x14ac:dyDescent="0.25">
      <c r="A1" s="201" t="s">
        <v>57</v>
      </c>
      <c r="B1" s="201"/>
      <c r="C1" s="201"/>
      <c r="D1" s="201"/>
      <c r="E1" s="201"/>
      <c r="F1" s="201"/>
      <c r="G1" s="201"/>
    </row>
    <row r="2" spans="1:104" ht="13.5" thickBot="1" x14ac:dyDescent="0.25">
      <c r="A2" s="119"/>
      <c r="B2" s="120"/>
      <c r="C2" s="121"/>
      <c r="D2" s="121"/>
      <c r="E2" s="122"/>
      <c r="F2" s="121"/>
      <c r="G2" s="121"/>
    </row>
    <row r="3" spans="1:104" ht="13.5" thickTop="1" x14ac:dyDescent="0.2">
      <c r="A3" s="202" t="s">
        <v>5</v>
      </c>
      <c r="B3" s="203"/>
      <c r="C3" s="123" t="str">
        <f>CONCATENATE(cislostavby," ",nazevstavby)</f>
        <v xml:space="preserve"> Oprava místní komunikace a chodníků v Dačicích.</v>
      </c>
      <c r="D3" s="124"/>
      <c r="E3" s="125"/>
      <c r="F3" s="126">
        <f>'Rekapitulace so101b'!H1</f>
        <v>0</v>
      </c>
      <c r="G3" s="127"/>
    </row>
    <row r="4" spans="1:104" ht="13.5" thickBot="1" x14ac:dyDescent="0.25">
      <c r="A4" s="204" t="s">
        <v>1</v>
      </c>
      <c r="B4" s="205"/>
      <c r="C4" s="128" t="str">
        <f>CONCATENATE(cisloobjektu," ",nazevobjektu)</f>
        <v xml:space="preserve"> SO 101b oprava místní komunikace, nová konstrukce.</v>
      </c>
      <c r="D4" s="129"/>
      <c r="E4" s="206"/>
      <c r="F4" s="206"/>
      <c r="G4" s="207"/>
    </row>
    <row r="5" spans="1:104" ht="13.5" thickTop="1" x14ac:dyDescent="0.2">
      <c r="A5" s="130"/>
      <c r="B5" s="131"/>
      <c r="C5" s="131"/>
      <c r="D5" s="119"/>
      <c r="E5" s="132"/>
      <c r="F5" s="119"/>
      <c r="G5" s="133"/>
    </row>
    <row r="6" spans="1:104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</row>
    <row r="7" spans="1:104" x14ac:dyDescent="0.2">
      <c r="A7" s="138" t="s">
        <v>65</v>
      </c>
      <c r="B7" s="139" t="s">
        <v>66</v>
      </c>
      <c r="C7" s="140" t="s">
        <v>67</v>
      </c>
      <c r="D7" s="141" t="s">
        <v>89</v>
      </c>
      <c r="E7" s="142" t="s">
        <v>89</v>
      </c>
      <c r="F7" s="142" t="s">
        <v>89</v>
      </c>
      <c r="G7" s="175" t="s">
        <v>89</v>
      </c>
      <c r="H7" s="144"/>
      <c r="I7" s="144"/>
      <c r="O7" s="145">
        <v>1</v>
      </c>
    </row>
    <row r="8" spans="1:104" x14ac:dyDescent="0.2">
      <c r="A8" s="158"/>
      <c r="B8" s="159" t="s">
        <v>68</v>
      </c>
      <c r="C8" s="160" t="str">
        <f>CONCATENATE(B7," ",C7)</f>
        <v>1 Zemní práce</v>
      </c>
      <c r="D8" s="158" t="s">
        <v>89</v>
      </c>
      <c r="E8" s="161" t="s">
        <v>89</v>
      </c>
      <c r="F8" s="161" t="s">
        <v>89</v>
      </c>
      <c r="G8" s="176" t="s">
        <v>89</v>
      </c>
      <c r="O8" s="145">
        <v>4</v>
      </c>
      <c r="BA8" s="162">
        <f>SUM(BA7:BA7)</f>
        <v>0</v>
      </c>
      <c r="BB8" s="162">
        <f>SUM(BB7:BB7)</f>
        <v>0</v>
      </c>
      <c r="BC8" s="162">
        <f>SUM(BC7:BC7)</f>
        <v>0</v>
      </c>
      <c r="BD8" s="162">
        <f>SUM(BD7:BD7)</f>
        <v>0</v>
      </c>
      <c r="BE8" s="162">
        <f>SUM(BE7:BE7)</f>
        <v>0</v>
      </c>
    </row>
    <row r="9" spans="1:104" x14ac:dyDescent="0.2">
      <c r="A9" s="138" t="s">
        <v>65</v>
      </c>
      <c r="B9" s="139" t="s">
        <v>73</v>
      </c>
      <c r="C9" s="140" t="s">
        <v>74</v>
      </c>
      <c r="D9" s="141"/>
      <c r="E9" s="142"/>
      <c r="F9" s="142"/>
      <c r="G9" s="143"/>
      <c r="H9" s="144"/>
      <c r="I9" s="144"/>
      <c r="O9" s="145">
        <v>1</v>
      </c>
    </row>
    <row r="10" spans="1:104" x14ac:dyDescent="0.2">
      <c r="A10" s="146">
        <v>1</v>
      </c>
      <c r="B10" s="147" t="s">
        <v>75</v>
      </c>
      <c r="C10" s="148" t="s">
        <v>76</v>
      </c>
      <c r="D10" s="149" t="s">
        <v>71</v>
      </c>
      <c r="E10" s="150">
        <v>172.39</v>
      </c>
      <c r="F10" s="181"/>
      <c r="G10" s="151">
        <f>E10*F10</f>
        <v>0</v>
      </c>
      <c r="O10" s="145">
        <v>2</v>
      </c>
      <c r="AA10" s="118">
        <v>12</v>
      </c>
      <c r="AB10" s="118">
        <v>0</v>
      </c>
      <c r="AC10" s="118">
        <v>9</v>
      </c>
      <c r="AZ10" s="118">
        <v>1</v>
      </c>
      <c r="BA10" s="118">
        <f>IF(AZ10=1,G10,0)</f>
        <v>0</v>
      </c>
      <c r="BB10" s="118">
        <f>IF(AZ10=2,G10,0)</f>
        <v>0</v>
      </c>
      <c r="BC10" s="118">
        <f>IF(AZ10=3,G10,0)</f>
        <v>0</v>
      </c>
      <c r="BD10" s="118">
        <f>IF(AZ10=4,G10,0)</f>
        <v>0</v>
      </c>
      <c r="BE10" s="118">
        <f>IF(AZ10=5,G10,0)</f>
        <v>0</v>
      </c>
      <c r="CZ10" s="118">
        <v>3.4000000000000002E-4</v>
      </c>
    </row>
    <row r="11" spans="1:104" x14ac:dyDescent="0.2">
      <c r="A11" s="152"/>
      <c r="B11" s="153"/>
      <c r="C11" s="198" t="s">
        <v>72</v>
      </c>
      <c r="D11" s="199"/>
      <c r="E11" s="154">
        <v>172.39</v>
      </c>
      <c r="F11" s="155"/>
      <c r="G11" s="156"/>
      <c r="M11" s="157" t="s">
        <v>72</v>
      </c>
      <c r="O11" s="145"/>
    </row>
    <row r="12" spans="1:104" ht="22.5" x14ac:dyDescent="0.2">
      <c r="A12" s="146">
        <v>2</v>
      </c>
      <c r="B12" s="147" t="s">
        <v>77</v>
      </c>
      <c r="C12" s="148" t="s">
        <v>78</v>
      </c>
      <c r="D12" s="149" t="s">
        <v>71</v>
      </c>
      <c r="E12" s="150">
        <v>172.39</v>
      </c>
      <c r="F12" s="181">
        <v>0</v>
      </c>
      <c r="G12" s="151">
        <f>E12*F12</f>
        <v>0</v>
      </c>
      <c r="O12" s="145">
        <v>2</v>
      </c>
      <c r="AA12" s="118">
        <v>12</v>
      </c>
      <c r="AB12" s="118">
        <v>0</v>
      </c>
      <c r="AC12" s="118">
        <v>10</v>
      </c>
      <c r="AZ12" s="118">
        <v>1</v>
      </c>
      <c r="BA12" s="118">
        <f>IF(AZ12=1,G12,0)</f>
        <v>0</v>
      </c>
      <c r="BB12" s="118">
        <f>IF(AZ12=2,G12,0)</f>
        <v>0</v>
      </c>
      <c r="BC12" s="118">
        <f>IF(AZ12=3,G12,0)</f>
        <v>0</v>
      </c>
      <c r="BD12" s="118">
        <f>IF(AZ12=4,G12,0)</f>
        <v>0</v>
      </c>
      <c r="BE12" s="118">
        <f>IF(AZ12=5,G12,0)</f>
        <v>0</v>
      </c>
      <c r="CZ12" s="118">
        <v>0.18462999999999999</v>
      </c>
    </row>
    <row r="13" spans="1:104" x14ac:dyDescent="0.2">
      <c r="A13" s="152"/>
      <c r="B13" s="153"/>
      <c r="C13" s="198" t="s">
        <v>72</v>
      </c>
      <c r="D13" s="199"/>
      <c r="E13" s="154">
        <v>172.39</v>
      </c>
      <c r="F13" s="155"/>
      <c r="G13" s="156"/>
      <c r="M13" s="157" t="s">
        <v>72</v>
      </c>
      <c r="O13" s="145"/>
    </row>
    <row r="14" spans="1:104" x14ac:dyDescent="0.2">
      <c r="A14" s="146">
        <v>3</v>
      </c>
      <c r="B14" s="147" t="s">
        <v>79</v>
      </c>
      <c r="C14" s="148" t="s">
        <v>80</v>
      </c>
      <c r="D14" s="149" t="s">
        <v>71</v>
      </c>
      <c r="E14" s="150">
        <v>172.39</v>
      </c>
      <c r="F14" s="181"/>
      <c r="G14" s="151">
        <f>E14*F14</f>
        <v>0</v>
      </c>
      <c r="O14" s="145">
        <v>2</v>
      </c>
      <c r="AA14" s="118">
        <v>12</v>
      </c>
      <c r="AB14" s="118">
        <v>0</v>
      </c>
      <c r="AC14" s="118">
        <v>11</v>
      </c>
      <c r="AZ14" s="118">
        <v>1</v>
      </c>
      <c r="BA14" s="118">
        <f>IF(AZ14=1,G14,0)</f>
        <v>0</v>
      </c>
      <c r="BB14" s="118">
        <f>IF(AZ14=2,G14,0)</f>
        <v>0</v>
      </c>
      <c r="BC14" s="118">
        <f>IF(AZ14=3,G14,0)</f>
        <v>0</v>
      </c>
      <c r="BD14" s="118">
        <f>IF(AZ14=4,G14,0)</f>
        <v>0</v>
      </c>
      <c r="BE14" s="118">
        <f>IF(AZ14=5,G14,0)</f>
        <v>0</v>
      </c>
      <c r="CZ14" s="118">
        <v>7.1000000000000002E-4</v>
      </c>
    </row>
    <row r="15" spans="1:104" x14ac:dyDescent="0.2">
      <c r="A15" s="152"/>
      <c r="B15" s="153"/>
      <c r="C15" s="198" t="s">
        <v>72</v>
      </c>
      <c r="D15" s="199"/>
      <c r="E15" s="154">
        <v>172.39</v>
      </c>
      <c r="F15" s="155"/>
      <c r="G15" s="156"/>
      <c r="M15" s="157" t="s">
        <v>72</v>
      </c>
      <c r="O15" s="145"/>
    </row>
    <row r="16" spans="1:104" ht="22.5" x14ac:dyDescent="0.2">
      <c r="A16" s="146">
        <v>4</v>
      </c>
      <c r="B16" s="147" t="s">
        <v>81</v>
      </c>
      <c r="C16" s="148" t="s">
        <v>82</v>
      </c>
      <c r="D16" s="149" t="s">
        <v>71</v>
      </c>
      <c r="E16" s="150">
        <v>172.39</v>
      </c>
      <c r="F16" s="181">
        <v>0</v>
      </c>
      <c r="G16" s="151">
        <f>E16*F16</f>
        <v>0</v>
      </c>
      <c r="O16" s="145">
        <v>2</v>
      </c>
      <c r="AA16" s="118">
        <v>12</v>
      </c>
      <c r="AB16" s="118">
        <v>0</v>
      </c>
      <c r="AC16" s="118">
        <v>12</v>
      </c>
      <c r="AZ16" s="118">
        <v>1</v>
      </c>
      <c r="BA16" s="118">
        <f>IF(AZ16=1,G16,0)</f>
        <v>0</v>
      </c>
      <c r="BB16" s="118">
        <f>IF(AZ16=2,G16,0)</f>
        <v>0</v>
      </c>
      <c r="BC16" s="118">
        <f>IF(AZ16=3,G16,0)</f>
        <v>0</v>
      </c>
      <c r="BD16" s="118">
        <f>IF(AZ16=4,G16,0)</f>
        <v>0</v>
      </c>
      <c r="BE16" s="118">
        <f>IF(AZ16=5,G16,0)</f>
        <v>0</v>
      </c>
      <c r="CZ16" s="118">
        <v>0.10373</v>
      </c>
    </row>
    <row r="17" spans="1:104" x14ac:dyDescent="0.2">
      <c r="A17" s="152"/>
      <c r="B17" s="153"/>
      <c r="C17" s="198" t="s">
        <v>72</v>
      </c>
      <c r="D17" s="199"/>
      <c r="E17" s="154">
        <v>172.39</v>
      </c>
      <c r="F17" s="155"/>
      <c r="G17" s="156"/>
      <c r="M17" s="157" t="s">
        <v>72</v>
      </c>
      <c r="O17" s="145"/>
    </row>
    <row r="18" spans="1:104" x14ac:dyDescent="0.2">
      <c r="A18" s="158"/>
      <c r="B18" s="159" t="s">
        <v>68</v>
      </c>
      <c r="C18" s="160" t="str">
        <f>CONCATENATE(B9," ",C9)</f>
        <v>5 Komunikace</v>
      </c>
      <c r="D18" s="158"/>
      <c r="E18" s="161"/>
      <c r="F18" s="161"/>
      <c r="G18" s="182">
        <f>SUM(G9:G17)</f>
        <v>0</v>
      </c>
      <c r="O18" s="145">
        <v>4</v>
      </c>
      <c r="BA18" s="162">
        <f>SUM(BA9:BA17)</f>
        <v>0</v>
      </c>
      <c r="BB18" s="162">
        <f>SUM(BB9:BB17)</f>
        <v>0</v>
      </c>
      <c r="BC18" s="162">
        <f>SUM(BC9:BC17)</f>
        <v>0</v>
      </c>
      <c r="BD18" s="162">
        <f>SUM(BD9:BD17)</f>
        <v>0</v>
      </c>
      <c r="BE18" s="162">
        <f>SUM(BE9:BE17)</f>
        <v>0</v>
      </c>
    </row>
    <row r="19" spans="1:104" x14ac:dyDescent="0.2">
      <c r="A19" s="138" t="s">
        <v>65</v>
      </c>
      <c r="B19" s="139" t="s">
        <v>83</v>
      </c>
      <c r="C19" s="140" t="s">
        <v>84</v>
      </c>
      <c r="D19" s="141"/>
      <c r="E19" s="142"/>
      <c r="F19" s="142"/>
      <c r="G19" s="143"/>
      <c r="H19" s="144"/>
      <c r="I19" s="144"/>
      <c r="O19" s="145">
        <v>1</v>
      </c>
    </row>
    <row r="20" spans="1:104" x14ac:dyDescent="0.2">
      <c r="A20" s="146">
        <v>5</v>
      </c>
      <c r="B20" s="147" t="s">
        <v>85</v>
      </c>
      <c r="C20" s="148" t="s">
        <v>86</v>
      </c>
      <c r="D20" s="149" t="s">
        <v>87</v>
      </c>
      <c r="E20" s="150">
        <v>49.891399999999997</v>
      </c>
      <c r="F20" s="181"/>
      <c r="G20" s="151">
        <f>E20*F20</f>
        <v>0</v>
      </c>
      <c r="O20" s="145">
        <v>2</v>
      </c>
      <c r="AA20" s="118">
        <v>12</v>
      </c>
      <c r="AB20" s="118">
        <v>0</v>
      </c>
      <c r="AC20" s="118">
        <v>13</v>
      </c>
      <c r="AZ20" s="118">
        <v>1</v>
      </c>
      <c r="BA20" s="118">
        <f>IF(AZ20=1,G20,0)</f>
        <v>0</v>
      </c>
      <c r="BB20" s="118">
        <f>IF(AZ20=2,G20,0)</f>
        <v>0</v>
      </c>
      <c r="BC20" s="118">
        <f>IF(AZ20=3,G20,0)</f>
        <v>0</v>
      </c>
      <c r="BD20" s="118">
        <f>IF(AZ20=4,G20,0)</f>
        <v>0</v>
      </c>
      <c r="BE20" s="118">
        <f>IF(AZ20=5,G20,0)</f>
        <v>0</v>
      </c>
      <c r="CZ20" s="118">
        <v>0</v>
      </c>
    </row>
    <row r="21" spans="1:104" x14ac:dyDescent="0.2">
      <c r="A21" s="152"/>
      <c r="B21" s="153"/>
      <c r="C21" s="200">
        <v>4989139</v>
      </c>
      <c r="D21" s="199"/>
      <c r="E21" s="154">
        <v>49.891399999999997</v>
      </c>
      <c r="F21" s="155"/>
      <c r="G21" s="156"/>
      <c r="M21" s="174">
        <v>4989139</v>
      </c>
      <c r="O21" s="145"/>
    </row>
    <row r="22" spans="1:104" x14ac:dyDescent="0.2">
      <c r="A22" s="158"/>
      <c r="B22" s="159" t="s">
        <v>68</v>
      </c>
      <c r="C22" s="160" t="str">
        <f>CONCATENATE(B19," ",C19)</f>
        <v>99 Staveništní přesun hmot</v>
      </c>
      <c r="D22" s="158"/>
      <c r="E22" s="161"/>
      <c r="F22" s="161"/>
      <c r="G22" s="182">
        <f>SUM(G19:G21)</f>
        <v>0</v>
      </c>
      <c r="O22" s="145">
        <v>4</v>
      </c>
      <c r="BA22" s="162">
        <f>SUM(BA19:BA21)</f>
        <v>0</v>
      </c>
      <c r="BB22" s="162">
        <f>SUM(BB19:BB21)</f>
        <v>0</v>
      </c>
      <c r="BC22" s="162">
        <f>SUM(BC19:BC21)</f>
        <v>0</v>
      </c>
      <c r="BD22" s="162">
        <f>SUM(BD19:BD21)</f>
        <v>0</v>
      </c>
      <c r="BE22" s="162">
        <f>SUM(BE19:BE21)</f>
        <v>0</v>
      </c>
    </row>
    <row r="23" spans="1:104" x14ac:dyDescent="0.2">
      <c r="A23" s="119"/>
      <c r="B23" s="119"/>
      <c r="C23" s="119"/>
      <c r="D23" s="119"/>
      <c r="E23" s="119"/>
      <c r="F23" s="119"/>
      <c r="G23" s="119"/>
    </row>
    <row r="24" spans="1:104" x14ac:dyDescent="0.2">
      <c r="E24" s="118"/>
    </row>
    <row r="25" spans="1:104" x14ac:dyDescent="0.2">
      <c r="E25" s="118"/>
    </row>
    <row r="26" spans="1:104" x14ac:dyDescent="0.2">
      <c r="E26" s="118"/>
    </row>
    <row r="27" spans="1:104" x14ac:dyDescent="0.2">
      <c r="E27" s="118"/>
    </row>
    <row r="28" spans="1:104" x14ac:dyDescent="0.2">
      <c r="E28" s="118"/>
    </row>
    <row r="29" spans="1:104" x14ac:dyDescent="0.2">
      <c r="E29" s="118"/>
    </row>
    <row r="30" spans="1:104" x14ac:dyDescent="0.2">
      <c r="E30" s="118"/>
    </row>
    <row r="31" spans="1:104" x14ac:dyDescent="0.2">
      <c r="E31" s="118"/>
    </row>
    <row r="32" spans="1:104" x14ac:dyDescent="0.2">
      <c r="E32" s="118"/>
    </row>
    <row r="33" spans="1:7" x14ac:dyDescent="0.2">
      <c r="E33" s="118"/>
    </row>
    <row r="34" spans="1:7" x14ac:dyDescent="0.2">
      <c r="E34" s="118"/>
    </row>
    <row r="35" spans="1:7" x14ac:dyDescent="0.2">
      <c r="E35" s="118"/>
    </row>
    <row r="36" spans="1:7" x14ac:dyDescent="0.2">
      <c r="E36" s="118"/>
    </row>
    <row r="37" spans="1:7" x14ac:dyDescent="0.2">
      <c r="E37" s="118"/>
    </row>
    <row r="38" spans="1:7" x14ac:dyDescent="0.2">
      <c r="E38" s="118"/>
    </row>
    <row r="39" spans="1:7" x14ac:dyDescent="0.2">
      <c r="E39" s="118"/>
    </row>
    <row r="40" spans="1:7" x14ac:dyDescent="0.2">
      <c r="E40" s="118"/>
    </row>
    <row r="41" spans="1:7" x14ac:dyDescent="0.2">
      <c r="E41" s="118"/>
    </row>
    <row r="42" spans="1:7" x14ac:dyDescent="0.2">
      <c r="E42" s="118"/>
    </row>
    <row r="43" spans="1:7" x14ac:dyDescent="0.2">
      <c r="E43" s="118"/>
    </row>
    <row r="44" spans="1:7" x14ac:dyDescent="0.2">
      <c r="E44" s="118"/>
    </row>
    <row r="45" spans="1:7" x14ac:dyDescent="0.2">
      <c r="E45" s="118"/>
    </row>
    <row r="46" spans="1:7" x14ac:dyDescent="0.2">
      <c r="A46" s="163"/>
      <c r="B46" s="163"/>
      <c r="C46" s="163"/>
      <c r="D46" s="163"/>
      <c r="E46" s="163"/>
      <c r="F46" s="163"/>
      <c r="G46" s="163"/>
    </row>
    <row r="47" spans="1:7" x14ac:dyDescent="0.2">
      <c r="A47" s="163"/>
      <c r="B47" s="163"/>
      <c r="C47" s="163"/>
      <c r="D47" s="163"/>
      <c r="E47" s="163"/>
      <c r="F47" s="163"/>
      <c r="G47" s="163"/>
    </row>
    <row r="48" spans="1:7" x14ac:dyDescent="0.2">
      <c r="A48" s="163"/>
      <c r="B48" s="163"/>
      <c r="C48" s="163"/>
      <c r="D48" s="163"/>
      <c r="E48" s="163"/>
      <c r="F48" s="163"/>
      <c r="G48" s="163"/>
    </row>
    <row r="49" spans="1:7" x14ac:dyDescent="0.2">
      <c r="A49" s="163"/>
      <c r="B49" s="163"/>
      <c r="C49" s="163"/>
      <c r="D49" s="163"/>
      <c r="E49" s="163"/>
      <c r="F49" s="163"/>
      <c r="G49" s="163"/>
    </row>
    <row r="50" spans="1:7" x14ac:dyDescent="0.2">
      <c r="E50" s="118"/>
    </row>
    <row r="51" spans="1:7" x14ac:dyDescent="0.2">
      <c r="E51" s="118"/>
    </row>
    <row r="52" spans="1:7" x14ac:dyDescent="0.2">
      <c r="E52" s="118"/>
    </row>
    <row r="53" spans="1:7" x14ac:dyDescent="0.2">
      <c r="E53" s="118"/>
    </row>
    <row r="54" spans="1:7" x14ac:dyDescent="0.2">
      <c r="E54" s="118"/>
    </row>
    <row r="55" spans="1:7" x14ac:dyDescent="0.2">
      <c r="E55" s="118"/>
    </row>
    <row r="56" spans="1:7" x14ac:dyDescent="0.2">
      <c r="E56" s="118"/>
    </row>
    <row r="57" spans="1:7" x14ac:dyDescent="0.2">
      <c r="E57" s="118"/>
    </row>
    <row r="58" spans="1:7" x14ac:dyDescent="0.2">
      <c r="E58" s="118"/>
    </row>
    <row r="59" spans="1:7" x14ac:dyDescent="0.2">
      <c r="E59" s="118"/>
    </row>
    <row r="60" spans="1:7" x14ac:dyDescent="0.2">
      <c r="E60" s="118"/>
    </row>
    <row r="61" spans="1:7" x14ac:dyDescent="0.2">
      <c r="E61" s="118"/>
    </row>
    <row r="62" spans="1:7" x14ac:dyDescent="0.2">
      <c r="E62" s="118"/>
    </row>
    <row r="63" spans="1:7" x14ac:dyDescent="0.2">
      <c r="E63" s="118"/>
    </row>
    <row r="64" spans="1:7" x14ac:dyDescent="0.2">
      <c r="E64" s="118"/>
    </row>
    <row r="65" spans="5:5" x14ac:dyDescent="0.2">
      <c r="E65" s="118"/>
    </row>
    <row r="66" spans="5:5" x14ac:dyDescent="0.2">
      <c r="E66" s="118"/>
    </row>
    <row r="67" spans="5:5" x14ac:dyDescent="0.2">
      <c r="E67" s="118"/>
    </row>
    <row r="68" spans="5:5" x14ac:dyDescent="0.2">
      <c r="E68" s="118"/>
    </row>
    <row r="69" spans="5:5" x14ac:dyDescent="0.2">
      <c r="E69" s="118"/>
    </row>
    <row r="70" spans="5:5" x14ac:dyDescent="0.2">
      <c r="E70" s="118"/>
    </row>
    <row r="71" spans="5:5" x14ac:dyDescent="0.2">
      <c r="E71" s="118"/>
    </row>
    <row r="72" spans="5:5" x14ac:dyDescent="0.2">
      <c r="E72" s="118"/>
    </row>
    <row r="73" spans="5:5" x14ac:dyDescent="0.2">
      <c r="E73" s="118"/>
    </row>
    <row r="74" spans="5:5" x14ac:dyDescent="0.2">
      <c r="E74" s="118"/>
    </row>
    <row r="75" spans="5:5" x14ac:dyDescent="0.2">
      <c r="E75" s="118"/>
    </row>
    <row r="76" spans="5:5" x14ac:dyDescent="0.2">
      <c r="E76" s="118"/>
    </row>
    <row r="77" spans="5:5" x14ac:dyDescent="0.2">
      <c r="E77" s="118"/>
    </row>
    <row r="78" spans="5:5" x14ac:dyDescent="0.2">
      <c r="E78" s="118"/>
    </row>
    <row r="79" spans="5:5" x14ac:dyDescent="0.2">
      <c r="E79" s="118"/>
    </row>
    <row r="80" spans="5:5" x14ac:dyDescent="0.2">
      <c r="E80" s="118"/>
    </row>
    <row r="81" spans="1:7" x14ac:dyDescent="0.2">
      <c r="A81" s="164"/>
      <c r="B81" s="164"/>
    </row>
    <row r="82" spans="1:7" x14ac:dyDescent="0.2">
      <c r="A82" s="163"/>
      <c r="B82" s="163"/>
      <c r="C82" s="166"/>
      <c r="D82" s="166"/>
      <c r="E82" s="167"/>
      <c r="F82" s="166"/>
      <c r="G82" s="168"/>
    </row>
    <row r="83" spans="1:7" x14ac:dyDescent="0.2">
      <c r="A83" s="169"/>
      <c r="B83" s="169"/>
      <c r="C83" s="163"/>
      <c r="D83" s="163"/>
      <c r="E83" s="170"/>
      <c r="F83" s="163"/>
      <c r="G83" s="163"/>
    </row>
    <row r="84" spans="1:7" x14ac:dyDescent="0.2">
      <c r="A84" s="163"/>
      <c r="B84" s="163"/>
      <c r="C84" s="163"/>
      <c r="D84" s="163"/>
      <c r="E84" s="170"/>
      <c r="F84" s="163"/>
      <c r="G84" s="163"/>
    </row>
    <row r="85" spans="1:7" x14ac:dyDescent="0.2">
      <c r="A85" s="163"/>
      <c r="B85" s="163"/>
      <c r="C85" s="163"/>
      <c r="D85" s="163"/>
      <c r="E85" s="170"/>
      <c r="F85" s="163"/>
      <c r="G85" s="163"/>
    </row>
    <row r="86" spans="1:7" x14ac:dyDescent="0.2">
      <c r="A86" s="163"/>
      <c r="B86" s="163"/>
      <c r="C86" s="163"/>
      <c r="D86" s="163"/>
      <c r="E86" s="170"/>
      <c r="F86" s="163"/>
      <c r="G86" s="163"/>
    </row>
    <row r="87" spans="1:7" x14ac:dyDescent="0.2">
      <c r="A87" s="163"/>
      <c r="B87" s="163"/>
      <c r="C87" s="163"/>
      <c r="D87" s="163"/>
      <c r="E87" s="170"/>
      <c r="F87" s="163"/>
      <c r="G87" s="163"/>
    </row>
    <row r="88" spans="1:7" x14ac:dyDescent="0.2">
      <c r="A88" s="163"/>
      <c r="B88" s="163"/>
      <c r="C88" s="163"/>
      <c r="D88" s="163"/>
      <c r="E88" s="170"/>
      <c r="F88" s="163"/>
      <c r="G88" s="163"/>
    </row>
    <row r="89" spans="1:7" x14ac:dyDescent="0.2">
      <c r="A89" s="163"/>
      <c r="B89" s="163"/>
      <c r="C89" s="163"/>
      <c r="D89" s="163"/>
      <c r="E89" s="170"/>
      <c r="F89" s="163"/>
      <c r="G89" s="163"/>
    </row>
    <row r="90" spans="1:7" x14ac:dyDescent="0.2">
      <c r="A90" s="163"/>
      <c r="B90" s="163"/>
      <c r="C90" s="163"/>
      <c r="D90" s="163"/>
      <c r="E90" s="170"/>
      <c r="F90" s="163"/>
      <c r="G90" s="163"/>
    </row>
    <row r="91" spans="1:7" x14ac:dyDescent="0.2">
      <c r="A91" s="163"/>
      <c r="B91" s="163"/>
      <c r="C91" s="163"/>
      <c r="D91" s="163"/>
      <c r="E91" s="170"/>
      <c r="F91" s="163"/>
      <c r="G91" s="163"/>
    </row>
    <row r="92" spans="1:7" x14ac:dyDescent="0.2">
      <c r="A92" s="163"/>
      <c r="B92" s="163"/>
      <c r="C92" s="163"/>
      <c r="D92" s="163"/>
      <c r="E92" s="170"/>
      <c r="F92" s="163"/>
      <c r="G92" s="163"/>
    </row>
    <row r="93" spans="1:7" x14ac:dyDescent="0.2">
      <c r="A93" s="163"/>
      <c r="B93" s="163"/>
      <c r="C93" s="163"/>
      <c r="D93" s="163"/>
      <c r="E93" s="170"/>
      <c r="F93" s="163"/>
      <c r="G93" s="163"/>
    </row>
    <row r="94" spans="1:7" x14ac:dyDescent="0.2">
      <c r="A94" s="163"/>
      <c r="B94" s="163"/>
      <c r="C94" s="163"/>
      <c r="D94" s="163"/>
      <c r="E94" s="170"/>
      <c r="F94" s="163"/>
      <c r="G94" s="163"/>
    </row>
    <row r="95" spans="1:7" x14ac:dyDescent="0.2">
      <c r="A95" s="163"/>
      <c r="B95" s="163"/>
      <c r="C95" s="163"/>
      <c r="D95" s="163"/>
      <c r="E95" s="170"/>
      <c r="F95" s="163"/>
      <c r="G95" s="163"/>
    </row>
  </sheetData>
  <sheetProtection password="EA73" sheet="1" objects="1" scenarios="1"/>
  <protectedRanges>
    <protectedRange sqref="F10 F12 F14 F16 F20" name="Oblast1"/>
  </protectedRanges>
  <mergeCells count="9">
    <mergeCell ref="C13:D13"/>
    <mergeCell ref="C15:D15"/>
    <mergeCell ref="C17:D17"/>
    <mergeCell ref="C21:D21"/>
    <mergeCell ref="A1:G1"/>
    <mergeCell ref="A3:B3"/>
    <mergeCell ref="A4:B4"/>
    <mergeCell ref="E4:G4"/>
    <mergeCell ref="C11:D11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 so101b</vt:lpstr>
      <vt:lpstr>Rekapitulace so101b</vt:lpstr>
      <vt:lpstr>Položky so101b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'Položky so101b'!Názvy_tisku</vt:lpstr>
      <vt:lpstr>'Rekapitulace so101b'!Názvy_tisku</vt:lpstr>
      <vt:lpstr>Objednatel</vt:lpstr>
      <vt:lpstr>'Krycí list so101b'!Oblast_tisku</vt:lpstr>
      <vt:lpstr>'Položky so101b'!Oblast_tisku</vt:lpstr>
      <vt:lpstr>'Rekapitulace so101b'!Oblast_tisku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Štefl Miroslav</cp:lastModifiedBy>
  <cp:lastPrinted>2017-04-28T07:15:25Z</cp:lastPrinted>
  <dcterms:created xsi:type="dcterms:W3CDTF">2017-03-30T13:36:56Z</dcterms:created>
  <dcterms:modified xsi:type="dcterms:W3CDTF">2017-05-12T08:33:55Z</dcterms:modified>
</cp:coreProperties>
</file>