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/>
  <bookViews>
    <workbookView xWindow="36616" yWindow="65416" windowWidth="29040" windowHeight="15720" activeTab="0"/>
  </bookViews>
  <sheets>
    <sheet name="Rekapitulace stavby" sheetId="1" r:id="rId1"/>
    <sheet name="SO 00 - VEDLEJŠÍ ROZPOČTO..." sheetId="2" r:id="rId2"/>
    <sheet name="SO 01 - CHODNÍK PO LEVÉ S..." sheetId="3" r:id="rId3"/>
    <sheet name="Pokyny pro vyplnění" sheetId="5" r:id="rId4"/>
  </sheets>
  <definedNames>
    <definedName name="_xlnm._FilterDatabase" localSheetId="1" hidden="1">'SO 00 - VEDLEJŠÍ ROZPOČTO...'!$C$84:$K$128</definedName>
    <definedName name="_xlnm._FilterDatabase" localSheetId="2" hidden="1">'SO 01 - CHODNÍK PO LEVÉ S...'!$C$87:$K$175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Area" localSheetId="1">'SO 00 - VEDLEJŠÍ ROZPOČTO...'!$C$4:$J$39,'SO 00 - VEDLEJŠÍ ROZPOČTO...'!$C$45:$J$66,'SO 00 - VEDLEJŠÍ ROZPOČTO...'!$C$72:$K$128</definedName>
    <definedName name="_xlnm.Print_Area" localSheetId="2">'SO 01 - CHODNÍK PO LEVÉ S...'!$C$4:$J$39,'SO 01 - CHODNÍK PO LEVÉ S...'!$C$45:$J$69,'SO 01 - CHODNÍK PO LEVÉ S...'!$C$75:$K$175</definedName>
    <definedName name="_xlnm.Print_Titles" localSheetId="0">'Rekapitulace stavby'!$52:$52</definedName>
    <definedName name="_xlnm.Print_Titles" localSheetId="1">'SO 00 - VEDLEJŠÍ ROZPOČTO...'!$84:$84</definedName>
    <definedName name="_xlnm.Print_Titles" localSheetId="2">'SO 01 - CHODNÍK PO LEVÉ S...'!$87:$87</definedName>
  </definedNames>
  <calcPr calcId="191029"/>
  <extLst/>
</workbook>
</file>

<file path=xl/sharedStrings.xml><?xml version="1.0" encoding="utf-8"?>
<sst xmlns="http://schemas.openxmlformats.org/spreadsheetml/2006/main" count="2018" uniqueCount="596">
  <si>
    <t>Export Komplet</t>
  </si>
  <si>
    <t>VZ</t>
  </si>
  <si>
    <t>2.0</t>
  </si>
  <si>
    <t/>
  </si>
  <si>
    <t>False</t>
  </si>
  <si>
    <t>{5e296360-e3d7-4982-a08b-44f5ca206bae}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</si>
  <si>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</si>
  <si>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</si>
  <si>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</si>
  <si>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</si>
  <si>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</si>
  <si>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</si>
  <si>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</si>
  <si>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</si>
  <si>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</si>
  <si>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2021-000064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</si>
  <si>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</si>
  <si>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</si>
  <si>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CHODNÍKU V UL. BEZRUČOVA, DAČICE</t>
  </si>
  <si>
    <t>KSO:</t>
  </si>
  <si>
    <t>CC-CZ:</t>
  </si>
  <si>
    <t>Místo:</t>
  </si>
  <si>
    <t xml:space="preserve"> </t>
  </si>
  <si>
    <t>Datum:</t>
  </si>
  <si>
    <t>19. 1. 2022</t>
  </si>
  <si>
    <t>Zadavatel:</t>
  </si>
  <si>
    <t>IČ:</t>
  </si>
  <si>
    <t>00246476</t>
  </si>
  <si>
    <t>Město Dačice</t>
  </si>
  <si>
    <t>DIČ:</t>
  </si>
  <si>
    <t>Uchazeč:</t>
  </si>
  <si>
    <t>Vyplň údaj</t>
  </si>
  <si>
    <t>Projektant:</t>
  </si>
  <si>
    <t>18198228</t>
  </si>
  <si>
    <t>PROfi Jihlava spol. s r.o.</t>
  </si>
  <si>
    <t>CZ18198228</t>
  </si>
  <si>
    <t>True</t>
  </si>
  <si>
    <t>Zpracovatel:</t>
  </si>
  <si>
    <t>Zbytovská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</si>
  <si>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</si>
  <si>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</si>
  <si>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</si>
  <si>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</si>
  <si>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</si>
  <si>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</si>
  <si>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</si>
  <si>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</si>
  <si>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</si>
  <si>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</si>
  <si>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</si>
  <si>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</si>
  <si>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</si>
  <si>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</si>
  <si>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</si>
  <si>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</si>
  <si>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</si>
  <si>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</si>
  <si>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</si>
  <si>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</si>
  <si>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</si>
  <si>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</si>
  <si>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</si>
  <si>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</si>
  <si>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</si>
  <si>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</si>
  <si>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</si>
  <si>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</si>
  <si>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</si>
  <si>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</si>
  <si>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</si>
  <si>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</si>
  <si>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</si>
  <si>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</si>
  <si>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</si>
  <si>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</si>
  <si>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</si>
  <si>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</si>
  <si>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</si>
  <si>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</si>
  <si>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</si>
  <si>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</t>
  </si>
  <si>
    <t>VEDLEJŠÍ ROZPOČTOVÉ NÁKLADY</t>
  </si>
  <si>
    <t>STA</t>
  </si>
  <si>
    <t>1</t>
  </si>
  <si>
    <t>{28c98a04-9509-43b7-bb35-2d8e42e72e4c}</t>
  </si>
  <si>
    <t>2</t>
  </si>
  <si>
    <t>SO 01</t>
  </si>
  <si>
    <t>CHODNÍK PO LEVÉ STRANĚ</t>
  </si>
  <si>
    <t>{044c351e-d234-444d-a5d2-42557329acdd}</t>
  </si>
  <si>
    <t>KRYCÍ LIST SOUPISU PRACÍ</t>
  </si>
  <si>
    <t>Objekt:</t>
  </si>
  <si>
    <t>SO 00 - VEDLEJŠÍ ROZPOČTOVÉ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</si>
  <si>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</si>
  <si>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</si>
  <si>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</si>
  <si>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</si>
  <si>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</si>
  <si>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</si>
  <si>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</si>
  <si>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</si>
  <si>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</si>
  <si>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</si>
  <si>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</si>
  <si>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</si>
  <si>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</si>
  <si>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</si>
  <si>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</si>
  <si>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</si>
  <si>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</si>
  <si>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</si>
  <si>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</si>
  <si>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</si>
  <si>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</si>
  <si>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</si>
  <si>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</si>
  <si>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</si>
  <si>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</si>
  <si>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</si>
  <si>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</si>
  <si>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</si>
  <si>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</si>
  <si>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</si>
  <si>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</t>
  </si>
  <si>
    <t>Průzkumné, geodetické a projektové práce geodetické práce před výstavbou</t>
  </si>
  <si>
    <t>kpl</t>
  </si>
  <si>
    <t>CS ÚRS 2022 01</t>
  </si>
  <si>
    <t>1024</t>
  </si>
  <si>
    <t>-1853998035</t>
  </si>
  <si>
    <t>Online PSC</t>
  </si>
  <si>
    <t>https://podminky.urs.cz/item/CS_URS_2022_01/012103000</t>
  </si>
  <si>
    <t>P</t>
  </si>
  <si>
    <t>Poznámka k položce:
Zajištění vytýčení veškerých stávajících inženýrských sítí (včetně úhrady za vytýčení), odpovědnost za jejich neporušení během výstavby a zpětné předání jejich srávcům.</t>
  </si>
  <si>
    <t>012203000</t>
  </si>
  <si>
    <t>Průzkumné, geodetické a projektové práce geodetické práce při provádění stavby</t>
  </si>
  <si>
    <t>-2067260658</t>
  </si>
  <si>
    <t>https://podminky.urs.cz/item/CS_URS_2022_01/012203000</t>
  </si>
  <si>
    <t>Poznámka k položce:
Průzkumné, geodetické a projektové práce, geodetické práce při provádění stavby. Geodetické měření v průběhu stavby, vytyčení stavby</t>
  </si>
  <si>
    <t>3</t>
  </si>
  <si>
    <t>012303000</t>
  </si>
  <si>
    <t>Průzkumné, geodetické a projektové práce geodetické práce po výstavbě</t>
  </si>
  <si>
    <t>1920733869</t>
  </si>
  <si>
    <t>https://podminky.urs.cz/item/CS_URS_2022_01/012303000</t>
  </si>
  <si>
    <t>Poznámka k položce:
Náklady na geodetické zaměření provedeného díla v systému Micro Station.</t>
  </si>
  <si>
    <t>4</t>
  </si>
  <si>
    <t>013254000</t>
  </si>
  <si>
    <t>Průzkumné, geodetické a projektové práce projektové práce dokumentace stavby (výkresová a textová) skutečného provedení stavby</t>
  </si>
  <si>
    <t>-2087941144</t>
  </si>
  <si>
    <t>https://podminky.urs.cz/item/CS_URS_2022_01/013254000</t>
  </si>
  <si>
    <t xml:space="preserve">Poznámka k položce:
Dokumentace skutečného provedení stavby (dále jen „DSPS“) bude vypracována v souladu a náležitostech dle Vyhlášky č. 499/2006 Sb. o dokumentaci staveb, dle zadávacích podmínek a dle platných TKP a ČSN. Podkladem pro vypracování DSPS bude RDS a DSP, geodetické zaměření provedených prací, případně další požadavky objednatele. DSPS bude předána objednateli  v tištěné podobě a v elektronické podobě (na CD). Při vypracování projektové dokumentace DSPS musí zhotovitel respektovat parametry vymezené předchozím stupněm projektové dokumentace. </t>
  </si>
  <si>
    <t>VRN3</t>
  </si>
  <si>
    <t>Zařízení staveniště</t>
  </si>
  <si>
    <t>032002000</t>
  </si>
  <si>
    <t>Hlavní tituly průvodních činností a nákladů zařízení staveniště vybavení staveniště</t>
  </si>
  <si>
    <t>-1818668807</t>
  </si>
  <si>
    <t>https://podminky.urs.cz/item/CS_URS_2022_01/032002000</t>
  </si>
  <si>
    <t>Poznámka k položce:
Náklady spojené s případným zřízením přípojek energií k objektům zařízení staveniště, vybudování měřících odběrných míst a zřízení příp. příprava území pro objekty zařízení staveniště a vlastní vybudování objektů zařízení staveniště.</t>
  </si>
  <si>
    <t>6</t>
  </si>
  <si>
    <t>034002000</t>
  </si>
  <si>
    <t>Hlavní tituly průvodních činností a nákladů zařízení staveniště zabezpečení staveniště</t>
  </si>
  <si>
    <t>1071917364</t>
  </si>
  <si>
    <t>https://podminky.urs.cz/item/CS_URS_2022_01/034002000</t>
  </si>
  <si>
    <t>Poznámka k položce:
Náklady na vybavení objektů zařízení staveniště, náklady na energie spotřebované dodavatelem v rámci provozu zařízení staveniště, náklady na potřebný úklid v prostorách zařízení staveniště, náklady na nutnou údržbu a opravy na objektech zařízení staveniště.</t>
  </si>
  <si>
    <t>7</t>
  </si>
  <si>
    <t>039002000</t>
  </si>
  <si>
    <t>Hlavní tituly průvodních činností a nákladů zařízení staveniště zrušení zařízení staveniště</t>
  </si>
  <si>
    <t>742054075</t>
  </si>
  <si>
    <t>https://podminky.urs.cz/item/CS_URS_2022_01/039002000</t>
  </si>
  <si>
    <t>Poznámka k položce:
Náklady na odstranění objektů zařízení staveniště vč. přípojek a jejich odvoz. Náklady na úpravu povrchů po odstranění zařízení staveniště a úklid ploch, na kterých bylo zařízení staveniště provozováno.</t>
  </si>
  <si>
    <t>VRN4</t>
  </si>
  <si>
    <t>Inženýrská činnost</t>
  </si>
  <si>
    <t>8</t>
  </si>
  <si>
    <t>042503000</t>
  </si>
  <si>
    <t>Inženýrská činnost posudky plán BOZP na staveništi</t>
  </si>
  <si>
    <t>2143020047</t>
  </si>
  <si>
    <t>https://podminky.urs.cz/item/CS_URS_2022_01/042503000</t>
  </si>
  <si>
    <t xml:space="preserve">Poznámka k položce:
Prvky BOZP (mobilní oplocení, osvětlení, výstražné značení, přechody a přejezdy výkopů vč. oplocení, zábradlí, atd) vč. jejich dodávky, montáže, údržby a demontáže, resp. likvidace. </t>
  </si>
  <si>
    <t>9</t>
  </si>
  <si>
    <t>043103000</t>
  </si>
  <si>
    <t>Inženýrská činnost zkoušky a ostatní měření zkoušky bez rozlišení</t>
  </si>
  <si>
    <t>404419670</t>
  </si>
  <si>
    <t>https://podminky.urs.cz/item/CS_URS_2022_01/043103000</t>
  </si>
  <si>
    <t xml:space="preserve">Poznámka k položce:
náklady na revize, měření a předepsané zkoušky vč. zpracování KZP
</t>
  </si>
  <si>
    <t>VRN7</t>
  </si>
  <si>
    <t>Provozní vlivy</t>
  </si>
  <si>
    <t>10</t>
  </si>
  <si>
    <t>072002001</t>
  </si>
  <si>
    <t>Hlavní tituly průvodních činností a nákladů provozní vlivy silniční provoz</t>
  </si>
  <si>
    <t>-193908271</t>
  </si>
  <si>
    <t>https://podminky.urs.cz/item/CS_URS_2022_01/072002001</t>
  </si>
  <si>
    <t xml:space="preserve">Poznámka k položce:
zpracování DIO, vč. zřízení a odstranění přechodného dopravního značení
Zajištění vydání všech potřebných rozhodnutí a stanovení pro přechodnou úpravu provozu na pozemních komunikacích dle zpracované projektové dokumentace a dle vyjádření dotčených orgánů;
-Soustavnou péči zhotovitele o kvalitní přechodné značení 
-Zabezpečení změny dopravního značení
</t>
  </si>
  <si>
    <t>VRN9</t>
  </si>
  <si>
    <t>Ostatní náklady</t>
  </si>
  <si>
    <t>11</t>
  </si>
  <si>
    <t>091002000</t>
  </si>
  <si>
    <t>Hlavní tituly průvodních činností a nákladů ostatní náklady související s objektem</t>
  </si>
  <si>
    <t>2107882090</t>
  </si>
  <si>
    <t>https://podminky.urs.cz/item/CS_URS_2022_01/091002000</t>
  </si>
  <si>
    <t>Poznámka k položce:
Odvodnění staveniště po dobu stavby.</t>
  </si>
  <si>
    <t>VV</t>
  </si>
  <si>
    <t xml:space="preserve">"Odvodnění staveniště po dobu stavby" </t>
  </si>
  <si>
    <t>"SO 01" 1</t>
  </si>
  <si>
    <t xml:space="preserve">"SO 02" 1 </t>
  </si>
  <si>
    <t>Součet</t>
  </si>
  <si>
    <t>SO 01 - CHODNÍK PO LEVÉ STRANĚ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</si>
  <si>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</si>
  <si>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</si>
  <si>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</si>
  <si>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</si>
  <si>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</si>
  <si>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</si>
  <si>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</si>
  <si>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</si>
  <si>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</si>
  <si>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HSV</t>
  </si>
  <si>
    <t>Práce a dodávky HSV</t>
  </si>
  <si>
    <t>Zemní práce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</si>
  <si>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</si>
  <si>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</si>
  <si>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</si>
  <si>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1872992715</t>
  </si>
  <si>
    <t>https://podminky.urs.cz/item/CS_URS_2022_01/113106121</t>
  </si>
  <si>
    <t>113106162</t>
  </si>
  <si>
    <t>Rozebrání dlažeb a dílců vozovek a ploch s přemístěním hmot na skládku na vzdálenost do 3 m nebo s naložením na dopravní prostředek, s jakoukoliv výplní spár ručně z drobných kostek nebo odseků s ložem ze živice</t>
  </si>
  <si>
    <t>-773055722</t>
  </si>
  <si>
    <t>https://podminky.urs.cz/item/CS_URS_2022_01/113106162</t>
  </si>
  <si>
    <t>"dvojřádek z žul. kostek" 70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</si>
  <si>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</si>
  <si>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</si>
  <si>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</si>
  <si>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-2008486155</t>
  </si>
  <si>
    <t>https://podminky.urs.cz/item/CS_URS_2022_01/113202111</t>
  </si>
  <si>
    <t>122351104</t>
  </si>
  <si>
    <t>Odkopávky a prokopávky nezapažené strojně v hornině třídy těžitelnosti II skupiny 4 přes 100 do 500 m3</t>
  </si>
  <si>
    <t>m3</t>
  </si>
  <si>
    <t>-1608590879</t>
  </si>
  <si>
    <t>https://podminky.urs.cz/item/CS_URS_2022_01/122351104</t>
  </si>
  <si>
    <t>(522*0,32)+((131+46+4)*0,37)+(230+38+91+3)*0,3*0,3</t>
  </si>
  <si>
    <t>16275113R</t>
  </si>
  <si>
    <t>Vodorovné přemístění výkopku nebo sypaniny po suchu na obvyklém dopravním prostředku, bez naložení výkopku, avšak se složením bez rozhrnutí z horniny třídy těžitelnosti II skupiny 4 a 5 na skládku zhotovitele</t>
  </si>
  <si>
    <t>1771134768</t>
  </si>
  <si>
    <t>171251201</t>
  </si>
  <si>
    <t>Uložení sypaniny na skládky nebo meziskládky bez hutnění s upravením uložené sypaniny do předepsaného tvaru</t>
  </si>
  <si>
    <t>301243565</t>
  </si>
  <si>
    <t>https://podminky.urs.cz/item/CS_URS_2022_01/171251201</t>
  </si>
  <si>
    <t>171201221</t>
  </si>
  <si>
    <t>Poplatek za uložení stavebního odpadu na skládce (skládkovné) zeminy a kamení zatříděného do Katalogu odpadů pod kódem 17 05 04</t>
  </si>
  <si>
    <t>t</t>
  </si>
  <si>
    <t>1127340365</t>
  </si>
  <si>
    <t>https://podminky.urs.cz/item/CS_URS_2022_01/171201221</t>
  </si>
  <si>
    <t>266,59*1,7 'Přepočtené koeficientem množství</t>
  </si>
  <si>
    <t>132312131</t>
  </si>
  <si>
    <t>Hloubení nezapažených rýh šířky do 800 mm ručně s urovnáním dna do předepsaného profilu a spádu v hornině třídy těžitelnosti II skupiny 4 soudržných</t>
  </si>
  <si>
    <t>-70500129</t>
  </si>
  <si>
    <t>https://podminky.urs.cz/item/CS_URS_2022_01/132312131</t>
  </si>
  <si>
    <t>0,4*0,4*330</t>
  </si>
  <si>
    <t>174111101</t>
  </si>
  <si>
    <t>Zásyp sypaninou z jakékoliv horniny ručně s uložením výkopku ve vrstvách se zhutněním jam, šachet, rýh nebo kolem objektů v těchto vykopávkách</t>
  </si>
  <si>
    <t>1226360939</t>
  </si>
  <si>
    <t>https://podminky.urs.cz/item/CS_URS_2022_01/174111101</t>
  </si>
  <si>
    <t>141720015</t>
  </si>
  <si>
    <t>Neřízený zemní protlak v hornině třídy těžitelnosti I a II, skupiny 3 a 4 vnějšího průměru protlaku přes 90 do 110 mm</t>
  </si>
  <si>
    <t>1469447160</t>
  </si>
  <si>
    <t>https://podminky.urs.cz/item/CS_URS_2022_01/141720015</t>
  </si>
  <si>
    <t>10+10</t>
  </si>
  <si>
    <t>181152302</t>
  </si>
  <si>
    <t>Úprava pláně na stavbách silnic a dálnic strojně v zářezech mimo skalních se zhutněním</t>
  </si>
  <si>
    <t>-876271726</t>
  </si>
  <si>
    <t>https://podminky.urs.cz/item/CS_URS_2022_01/181152302</t>
  </si>
  <si>
    <t>Komunikace pozemní</t>
  </si>
  <si>
    <t>12</t>
  </si>
  <si>
    <t>564861111</t>
  </si>
  <si>
    <t>Podklad ze štěrkodrti ŠD s rozprostřením a zhutněním plochy přes 100 m2, po zhutnění tl. 200 mm</t>
  </si>
  <si>
    <t>1447467984</t>
  </si>
  <si>
    <t>https://podminky.urs.cz/item/CS_URS_2022_01/564861111</t>
  </si>
  <si>
    <t>13</t>
  </si>
  <si>
    <t>564871111</t>
  </si>
  <si>
    <t>Podklad ze štěrkodrti ŠD s rozprostřením a zhutněním plochy přes 100 m2, po zhutnění tl. 250 mm</t>
  </si>
  <si>
    <t>-159808393</t>
  </si>
  <si>
    <t>https://podminky.urs.cz/item/CS_URS_2022_01/564871111</t>
  </si>
  <si>
    <t>14</t>
  </si>
  <si>
    <t>596211213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</si>
  <si>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přes 300 m2</t>
  </si>
  <si>
    <t>-1696833243</t>
  </si>
  <si>
    <t>https://podminky.urs.cz/item/CS_URS_2022_01/596211213</t>
  </si>
  <si>
    <t>M</t>
  </si>
  <si>
    <t>59245020</t>
  </si>
  <si>
    <t>dlažba tvar obdélník betonová 200x100x80mm přírodní</t>
  </si>
  <si>
    <t>1106847312</t>
  </si>
  <si>
    <t>522+131</t>
  </si>
  <si>
    <t>653*1,01 'Přepočtené koeficientem množství</t>
  </si>
  <si>
    <t>16</t>
  </si>
  <si>
    <t>59245226</t>
  </si>
  <si>
    <t>dlažba tvar obdélník betonová pro nevidomé 200x100x80mm barevná</t>
  </si>
  <si>
    <t>1607331066</t>
  </si>
  <si>
    <t>46*1,03 'Přepočtené koeficientem množství</t>
  </si>
  <si>
    <t>17</t>
  </si>
  <si>
    <t>5924503R</t>
  </si>
  <si>
    <t xml:space="preserve">dlažba reliéfní (drážky) betonová 200x200x80mm přírodní </t>
  </si>
  <si>
    <t>384537520</t>
  </si>
  <si>
    <t>4*1,03 'Přepočtené koeficientem množství</t>
  </si>
  <si>
    <t>Trubní vedení</t>
  </si>
  <si>
    <t>18</t>
  </si>
  <si>
    <t>871254301</t>
  </si>
  <si>
    <t>Montáž kanalizačního potrubí z plastů z polyetylenu PE 100 svařovaných na tupo v otevřeném výkopu ve sklonu do 20 % SDR 17/PN 10 D 90 x 5,4 mm</t>
  </si>
  <si>
    <t>920145054</t>
  </si>
  <si>
    <t>https://podminky.urs.cz/item/CS_URS_2022_01/871254301</t>
  </si>
  <si>
    <t>"chránička pro zemní protlak" 12+12</t>
  </si>
  <si>
    <t>19</t>
  </si>
  <si>
    <t>28613415</t>
  </si>
  <si>
    <t>potrubí kanalizační tlakové PE100 SDR17 návin se signalizační vrstvou 90x5,4mm</t>
  </si>
  <si>
    <t>-1442772058</t>
  </si>
  <si>
    <t>20</t>
  </si>
  <si>
    <t>899231111</t>
  </si>
  <si>
    <t>Výšková úprava uličního vstupu nebo vpusti do 200 mm zvýšením mříže</t>
  </si>
  <si>
    <t>kus</t>
  </si>
  <si>
    <t>748404657</t>
  </si>
  <si>
    <t>https://podminky.urs.cz/item/CS_URS_2022_01/899231111</t>
  </si>
  <si>
    <t>Ostatní konstrukce a práce, bourání</t>
  </si>
  <si>
    <t>91611112R</t>
  </si>
  <si>
    <t>Osazení silniční obruby z dlažebních kostek ve dvou řadách s ložem tl. přes 50 do 100 mm, s vyplněním a zatřením spár cementovou maltou z drobných kostek s boční opěrou z betonu prostého, do lože z betonu prostého téže značky</t>
  </si>
  <si>
    <t>1006716321</t>
  </si>
  <si>
    <t>Poznámka k položce:
použití stávajících kostek</t>
  </si>
  <si>
    <t>22</t>
  </si>
  <si>
    <t>58381007</t>
  </si>
  <si>
    <t>kostka štípaná dlažební žula drobná 8/10</t>
  </si>
  <si>
    <t>1168152657</t>
  </si>
  <si>
    <t>Poznámka k položce:
doplnění kostek - ztratné 5%</t>
  </si>
  <si>
    <t>70*0,05 'Přepočtené koeficientem množství</t>
  </si>
  <si>
    <t>23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</si>
  <si>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</si>
  <si>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</si>
  <si>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-1558085717</t>
  </si>
  <si>
    <t>https://podminky.urs.cz/item/CS_URS_2022_01/916131213</t>
  </si>
  <si>
    <t>24</t>
  </si>
  <si>
    <t>59217031</t>
  </si>
  <si>
    <t>obrubník betonový silniční 1000x150x250mm</t>
  </si>
  <si>
    <t>956387992</t>
  </si>
  <si>
    <t>230*1,02 'Přepočtené koeficientem množství</t>
  </si>
  <si>
    <t>25</t>
  </si>
  <si>
    <t>59217030</t>
  </si>
  <si>
    <t>obrubník betonový silniční přechodový 1000x150x150-250mm</t>
  </si>
  <si>
    <t>199864630</t>
  </si>
  <si>
    <t>26</t>
  </si>
  <si>
    <t>59217029</t>
  </si>
  <si>
    <t>obrubník betonový silniční nájezdový 1000x150x150mm</t>
  </si>
  <si>
    <t>-880268745</t>
  </si>
  <si>
    <t>91*1,02 'Přepočtené koeficientem množství</t>
  </si>
  <si>
    <t>27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</si>
  <si>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</si>
  <si>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</si>
  <si>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-665204517</t>
  </si>
  <si>
    <t>https://podminky.urs.cz/item/CS_URS_2022_01/916231213</t>
  </si>
  <si>
    <t>28</t>
  </si>
  <si>
    <t>59217019</t>
  </si>
  <si>
    <t>obrubník betonový chodníkový 1000x100x200mm</t>
  </si>
  <si>
    <t>-521419812</t>
  </si>
  <si>
    <t>3*1,02 'Přepočtené koeficientem množství</t>
  </si>
  <si>
    <t>29</t>
  </si>
  <si>
    <t>919122132</t>
  </si>
  <si>
    <t>Utěsnění dilatačních spár zálivkou za tepla v cementobetonovém nebo živičném krytu včetně adhezního nátěru s těsnicím profilem pod zálivkou, pro komůrky šířky 20 mm, hloubky 40 mm</t>
  </si>
  <si>
    <t>1559569345</t>
  </si>
  <si>
    <t>https://podminky.urs.cz/item/CS_URS_2022_01/919122132</t>
  </si>
  <si>
    <t>30</t>
  </si>
  <si>
    <t>919735111</t>
  </si>
  <si>
    <t>Řezání stávajícího živičného krytu nebo podkladu hloubky do 50 mm</t>
  </si>
  <si>
    <t>693619938</t>
  </si>
  <si>
    <t>https://podminky.urs.cz/item/CS_URS_2022_01/919735111</t>
  </si>
  <si>
    <t>31</t>
  </si>
  <si>
    <t>979071122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</si>
  <si>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živicí nebo cementovou maltou</t>
  </si>
  <si>
    <t>-1104589534</t>
  </si>
  <si>
    <t>https://podminky.urs.cz/item/CS_URS_2022_01/979071122</t>
  </si>
  <si>
    <t>997</t>
  </si>
  <si>
    <t>Přesun sutě</t>
  </si>
  <si>
    <t>32</t>
  </si>
  <si>
    <t>99722157R</t>
  </si>
  <si>
    <t>Vodorovná doprava vybouraných hmot bez naložení, ale se složením a s hrubým urovnáním na skládku zhotovitele</t>
  </si>
  <si>
    <t>1788014540</t>
  </si>
  <si>
    <t>"bet. obrubníky" 74,210</t>
  </si>
  <si>
    <t>33</t>
  </si>
  <si>
    <t>99722157R.1</t>
  </si>
  <si>
    <t>Vodorovná doprava vybouraných hmot bez naložení, ale se složením a s hrubým urovnáním na skládku investora</t>
  </si>
  <si>
    <t>-2119835246</t>
  </si>
  <si>
    <t>"bet. dlažba" 179,265</t>
  </si>
  <si>
    <t>34</t>
  </si>
  <si>
    <t>997221615</t>
  </si>
  <si>
    <t>Poplatek za uložení stavebního odpadu na skládce (skládkovné) z prostého betonu zatříděného do Katalogu odpadů pod kódem 17 01 01</t>
  </si>
  <si>
    <t>-780649</t>
  </si>
  <si>
    <t>https://podminky.urs.cz/item/CS_URS_2022_01/997221615</t>
  </si>
  <si>
    <t>998</t>
  </si>
  <si>
    <t>Přesun hmot</t>
  </si>
  <si>
    <t>35</t>
  </si>
  <si>
    <t>998223011</t>
  </si>
  <si>
    <t>Přesun hmot pro pozemní komunikace s krytem dlážděným dopravní vzdálenost do 200 m jakékoliv délky objektu</t>
  </si>
  <si>
    <t>137879778</t>
  </si>
  <si>
    <t>https://podminky.urs.cz/item/CS_URS_2022_01/998223011</t>
  </si>
  <si>
    <t>Práce a dodávky M</t>
  </si>
  <si>
    <t>46-M</t>
  </si>
  <si>
    <t>Zemní práce při extr.mont.pracích</t>
  </si>
  <si>
    <t>36</t>
  </si>
  <si>
    <t>460791112</t>
  </si>
  <si>
    <t>Montáž trubek ochranných uložených volně do rýhy plastových tuhých, vnitřního průměru přes 32 do 50 mm</t>
  </si>
  <si>
    <t>64</t>
  </si>
  <si>
    <t>-1527075970</t>
  </si>
  <si>
    <t>https://podminky.urs.cz/item/CS_URS_2022_01/460791112</t>
  </si>
  <si>
    <t>37</t>
  </si>
  <si>
    <t>34571361</t>
  </si>
  <si>
    <t>trubka elektroinstalační HDPE tuhá dvouplášťová korugovaná D 41/50mm</t>
  </si>
  <si>
    <t>128</t>
  </si>
  <si>
    <t>1429827671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</si>
  <si>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</si>
  <si>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</si>
  <si>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</si>
  <si>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</si>
  <si>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</si>
  <si>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</si>
  <si>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</si>
  <si>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</si>
  <si>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</si>
  <si>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</si>
  <si>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</si>
  <si>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</si>
  <si>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</si>
  <si>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</si>
  <si>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</si>
  <si>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</si>
  <si>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</si>
  <si>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</si>
  <si>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</si>
  <si>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</si>
  <si>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</si>
  <si>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</si>
  <si>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</si>
  <si>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</si>
  <si>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</si>
  <si>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</si>
  <si>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</si>
  <si>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</si>
  <si>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</si>
  <si>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</si>
  <si>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</si>
  <si>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</si>
  <si>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</si>
  <si>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</si>
  <si>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</si>
  <si>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</si>
  <si>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</si>
  <si>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</si>
  <si>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</si>
  <si>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</si>
  <si>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</si>
  <si>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</si>
  <si>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</si>
  <si>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</si>
  <si>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</si>
  <si>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</si>
  <si>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</si>
  <si>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</si>
  <si>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</si>
  <si>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</si>
  <si>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</si>
  <si>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</si>
  <si>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</si>
  <si>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</si>
  <si>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</si>
  <si>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</si>
  <si>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</si>
  <si>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</si>
  <si>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</si>
  <si>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</si>
  <si>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</si>
  <si>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</si>
  <si>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</si>
  <si>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</si>
  <si>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</si>
  <si>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</si>
  <si>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</si>
  <si>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</si>
  <si>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</si>
  <si>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</si>
  <si>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</si>
  <si>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</si>
  <si>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</si>
  <si>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</si>
  <si>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</si>
  <si>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</si>
  <si>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</si>
  <si>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</si>
  <si>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</si>
  <si>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</si>
  <si>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</si>
  <si>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</si>
  <si>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</si>
  <si>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</si>
  <si>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</si>
  <si>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</si>
  <si>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</si>
  <si>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</si>
  <si>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</si>
  <si>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</si>
  <si>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</si>
  <si>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</si>
  <si>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</si>
  <si>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</si>
  <si>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</si>
  <si>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</si>
  <si>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</si>
  <si>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</si>
  <si>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</si>
  <si>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</si>
  <si>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</si>
  <si>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</si>
  <si>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</si>
  <si>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</si>
  <si>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</si>
  <si>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</si>
  <si>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</si>
  <si>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</si>
  <si>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</si>
  <si>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</si>
  <si>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</si>
  <si>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</si>
  <si>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</si>
  <si>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</si>
  <si>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</si>
  <si>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</si>
  <si>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</si>
  <si>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</si>
  <si>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</si>
  <si>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</si>
  <si>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</si>
  <si>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</si>
  <si>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</si>
  <si>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</si>
  <si>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</si>
  <si>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</si>
  <si>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</si>
  <si>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</si>
  <si>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</si>
  <si>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</si>
  <si>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</si>
  <si>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</si>
  <si>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</si>
  <si>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</si>
  <si>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</si>
  <si>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</si>
  <si>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</si>
  <si>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</si>
  <si>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</si>
  <si>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</si>
  <si>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</si>
  <si>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</si>
  <si>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</si>
  <si>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</si>
  <si>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</si>
  <si>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</si>
  <si>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</si>
  <si>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</si>
  <si>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</si>
  <si>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</si>
  <si>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</si>
  <si>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</si>
  <si>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</si>
  <si>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</si>
  <si>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</si>
  <si>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</si>
  <si>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</si>
  <si>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</si>
  <si>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</si>
  <si>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</si>
  <si>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</si>
  <si>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</si>
  <si>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</si>
  <si>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</si>
  <si>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</si>
  <si>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</si>
  <si>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</si>
  <si>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</si>
  <si>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</si>
  <si>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</si>
  <si>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</si>
  <si>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</si>
  <si>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</si>
  <si>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</si>
  <si>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</si>
  <si>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</si>
  <si>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</si>
  <si>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</si>
  <si>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</si>
  <si>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</si>
  <si>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</si>
  <si>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</si>
  <si>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</si>
  <si>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</si>
  <si>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</si>
  <si>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='Rekapitulace stavby'!E14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</si>
</sst>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23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4" fontId="22" fillId="2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4" fontId="38" fillId="2" borderId="1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40" fillId="0" borderId="2" xfId="0" applyFont="1" applyBorder="1" applyAlignment="1">
      <alignment vertical="center" wrapText="1"/>
    </xf>
    <xf numFmtId="0" fontId="40" fillId="0" borderId="3" xfId="0" applyFont="1" applyBorder="1" applyAlignment="1">
      <alignment vertical="center" wrapText="1"/>
    </xf>
    <xf numFmtId="0" fontId="40" fillId="0" borderId="4" xfId="0" applyFont="1" applyBorder="1" applyAlignment="1">
      <alignment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40" fillId="0" borderId="5" xfId="0" applyFont="1" applyBorder="1" applyAlignment="1">
      <alignment vertical="center" wrapText="1"/>
    </xf>
    <xf numFmtId="0" fontId="40" fillId="0" borderId="6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7" xfId="0" applyFont="1" applyBorder="1" applyAlignment="1">
      <alignment vertical="center" wrapText="1"/>
    </xf>
    <xf numFmtId="0" fontId="44" fillId="0" borderId="8" xfId="0" applyFont="1" applyBorder="1" applyAlignment="1">
      <alignment vertical="center" wrapText="1"/>
    </xf>
    <xf numFmtId="0" fontId="40" fillId="0" borderId="9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" xfId="0" applyFont="1" applyBorder="1" applyAlignment="1">
      <alignment horizontal="left" vertical="center"/>
    </xf>
    <xf numFmtId="0" fontId="40" fillId="0" borderId="3" xfId="0" applyFont="1" applyBorder="1" applyAlignment="1">
      <alignment horizontal="left" vertical="center"/>
    </xf>
    <xf numFmtId="0" fontId="40" fillId="0" borderId="4" xfId="0" applyFont="1" applyBorder="1" applyAlignment="1">
      <alignment horizontal="left" vertical="center"/>
    </xf>
    <xf numFmtId="0" fontId="40" fillId="0" borderId="5" xfId="0" applyFont="1" applyBorder="1" applyAlignment="1">
      <alignment horizontal="left" vertical="center"/>
    </xf>
    <xf numFmtId="0" fontId="40" fillId="0" borderId="6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8" xfId="0" applyFont="1" applyBorder="1" applyAlignment="1">
      <alignment horizontal="left" vertical="center"/>
    </xf>
    <xf numFmtId="0" fontId="42" fillId="0" borderId="8" xfId="0" applyFont="1" applyBorder="1" applyAlignment="1">
      <alignment horizontal="center" vertical="center"/>
    </xf>
    <xf numFmtId="0" fontId="45" fillId="0" borderId="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7" xfId="0" applyFont="1" applyBorder="1" applyAlignment="1">
      <alignment horizontal="left" vertical="center"/>
    </xf>
    <xf numFmtId="0" fontId="44" fillId="0" borderId="8" xfId="0" applyFont="1" applyBorder="1" applyAlignment="1">
      <alignment horizontal="left" vertical="center"/>
    </xf>
    <xf numFmtId="0" fontId="40" fillId="0" borderId="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8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left" vertical="center" wrapText="1"/>
    </xf>
    <xf numFmtId="0" fontId="40" fillId="0" borderId="3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vertical="center" wrapText="1"/>
    </xf>
    <xf numFmtId="0" fontId="40" fillId="0" borderId="5" xfId="0" applyFont="1" applyBorder="1" applyAlignment="1">
      <alignment horizontal="left" vertical="center" wrapText="1"/>
    </xf>
    <xf numFmtId="0" fontId="40" fillId="0" borderId="6" xfId="0" applyFont="1" applyBorder="1" applyAlignment="1">
      <alignment horizontal="left" vertical="center" wrapText="1"/>
    </xf>
    <xf numFmtId="0" fontId="45" fillId="0" borderId="5" xfId="0" applyFont="1" applyBorder="1" applyAlignment="1">
      <alignment horizontal="left" vertical="center" wrapText="1"/>
    </xf>
    <xf numFmtId="0" fontId="45" fillId="0" borderId="6" xfId="0" applyFont="1" applyBorder="1" applyAlignment="1">
      <alignment horizontal="left" vertical="center" wrapText="1"/>
    </xf>
    <xf numFmtId="0" fontId="43" fillId="0" borderId="5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6" xfId="0" applyFont="1" applyBorder="1" applyAlignment="1">
      <alignment horizontal="left" vertical="center" wrapText="1"/>
    </xf>
    <xf numFmtId="0" fontId="43" fillId="0" borderId="6" xfId="0" applyFont="1" applyBorder="1" applyAlignment="1">
      <alignment horizontal="left" vertical="center"/>
    </xf>
    <xf numFmtId="0" fontId="43" fillId="0" borderId="7" xfId="0" applyFont="1" applyBorder="1" applyAlignment="1">
      <alignment horizontal="left" vertical="center" wrapText="1"/>
    </xf>
    <xf numFmtId="0" fontId="43" fillId="0" borderId="8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7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8" xfId="0" applyFont="1" applyBorder="1" applyAlignment="1">
      <alignment vertical="center"/>
    </xf>
    <xf numFmtId="0" fontId="42" fillId="0" borderId="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8" xfId="0" applyBorder="1" applyAlignment="1">
      <alignment vertical="top"/>
    </xf>
    <xf numFmtId="0" fontId="42" fillId="0" borderId="8" xfId="0" applyFont="1" applyBorder="1" applyAlignment="1">
      <alignment horizontal="left"/>
    </xf>
    <xf numFmtId="0" fontId="45" fillId="0" borderId="8" xfId="0" applyFont="1" applyBorder="1" applyAlignment="1">
      <alignment/>
    </xf>
    <xf numFmtId="0" fontId="40" fillId="0" borderId="5" xfId="0" applyFont="1" applyBorder="1" applyAlignment="1">
      <alignment vertical="top"/>
    </xf>
    <xf numFmtId="0" fontId="40" fillId="0" borderId="6" xfId="0" applyFont="1" applyBorder="1" applyAlignment="1">
      <alignment vertical="top"/>
    </xf>
    <xf numFmtId="0" fontId="40" fillId="0" borderId="7" xfId="0" applyFont="1" applyBorder="1" applyAlignment="1">
      <alignment vertical="top"/>
    </xf>
    <xf numFmtId="0" fontId="40" fillId="0" borderId="8" xfId="0" applyFont="1" applyBorder="1" applyAlignment="1">
      <alignment vertical="top"/>
    </xf>
    <xf numFmtId="0" fontId="40" fillId="0" borderId="9" xfId="0" applyFont="1" applyBorder="1" applyAlignment="1">
      <alignment vertical="top"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0" xfId="0" applyBorder="1" applyProtection="1">
      <protection/>
    </xf>
    <xf numFmtId="0" fontId="0" fillId="0" borderId="11" xfId="0" applyBorder="1" applyProtection="1">
      <protection/>
    </xf>
    <xf numFmtId="0" fontId="0" fillId="0" borderId="12" xfId="0" applyBorder="1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14" xfId="0" applyFont="1" applyFill="1" applyBorder="1" applyAlignment="1" applyProtection="1">
      <alignment horizontal="left" vertical="center"/>
      <protection/>
    </xf>
    <xf numFmtId="0" fontId="0" fillId="3" borderId="15" xfId="0" applyFont="1" applyFill="1" applyBorder="1" applyAlignment="1" applyProtection="1">
      <alignment vertical="center"/>
      <protection/>
    </xf>
    <xf numFmtId="0" fontId="5" fillId="3" borderId="15" xfId="0" applyFont="1" applyFill="1" applyBorder="1" applyAlignment="1" applyProtection="1">
      <alignment horizontal="right" vertical="center"/>
      <protection/>
    </xf>
    <xf numFmtId="0" fontId="5" fillId="3" borderId="15" xfId="0" applyFont="1" applyFill="1" applyBorder="1" applyAlignment="1" applyProtection="1">
      <alignment horizontal="center" vertical="center"/>
      <protection/>
    </xf>
    <xf numFmtId="4" fontId="5" fillId="3" borderId="15" xfId="0" applyNumberFormat="1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2" fillId="3" borderId="0" xfId="0" applyFont="1" applyFill="1" applyAlignment="1" applyProtection="1">
      <alignment horizontal="left" vertical="center"/>
      <protection/>
    </xf>
    <xf numFmtId="0" fontId="22" fillId="3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22" fillId="3" borderId="20" xfId="0" applyFont="1" applyFill="1" applyBorder="1" applyAlignment="1" applyProtection="1">
      <alignment horizontal="center" vertical="center" wrapText="1"/>
      <protection/>
    </xf>
    <xf numFmtId="0" fontId="22" fillId="3" borderId="21" xfId="0" applyFont="1" applyFill="1" applyBorder="1" applyAlignment="1" applyProtection="1">
      <alignment horizontal="center" vertical="center" wrapText="1"/>
      <protection/>
    </xf>
    <xf numFmtId="0" fontId="22" fillId="3" borderId="2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3" fillId="0" borderId="20" xfId="0" applyFont="1" applyBorder="1" applyAlignment="1" applyProtection="1">
      <alignment horizontal="center" vertical="center" wrapText="1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24" xfId="0" applyNumberFormat="1" applyFont="1" applyBorder="1" applyAlignment="1" applyProtection="1">
      <alignment/>
      <protection/>
    </xf>
    <xf numFmtId="4" fontId="33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25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26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1" xfId="0" applyFont="1" applyBorder="1" applyAlignment="1" applyProtection="1">
      <alignment horizontal="center" vertical="center"/>
      <protection/>
    </xf>
    <xf numFmtId="49" fontId="22" fillId="0" borderId="1" xfId="0" applyNumberFormat="1" applyFont="1" applyBorder="1" applyAlignment="1" applyProtection="1">
      <alignment horizontal="left" vertical="center" wrapText="1"/>
      <protection/>
    </xf>
    <xf numFmtId="0" fontId="22" fillId="0" borderId="1" xfId="0" applyFont="1" applyBorder="1" applyAlignment="1" applyProtection="1">
      <alignment horizontal="left" vertical="center" wrapText="1"/>
      <protection/>
    </xf>
    <xf numFmtId="0" fontId="22" fillId="0" borderId="1" xfId="0" applyFont="1" applyBorder="1" applyAlignment="1" applyProtection="1">
      <alignment horizontal="center" vertical="center" wrapText="1"/>
      <protection/>
    </xf>
    <xf numFmtId="167" fontId="22" fillId="0" borderId="1" xfId="0" applyNumberFormat="1" applyFont="1" applyBorder="1" applyAlignment="1" applyProtection="1">
      <alignment vertical="center"/>
      <protection/>
    </xf>
    <xf numFmtId="4" fontId="22" fillId="0" borderId="1" xfId="0" applyNumberFormat="1" applyFont="1" applyBorder="1" applyAlignment="1" applyProtection="1">
      <alignment vertical="center"/>
      <protection/>
    </xf>
    <xf numFmtId="0" fontId="23" fillId="2" borderId="25" xfId="0" applyFont="1" applyFill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26" xfId="0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25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26" xfId="0" applyFont="1" applyBorder="1" applyAlignment="1" applyProtection="1">
      <alignment vertical="center"/>
      <protection/>
    </xf>
    <xf numFmtId="0" fontId="38" fillId="0" borderId="1" xfId="0" applyFont="1" applyBorder="1" applyAlignment="1" applyProtection="1">
      <alignment horizontal="center" vertical="center"/>
      <protection/>
    </xf>
    <xf numFmtId="49" fontId="38" fillId="0" borderId="1" xfId="0" applyNumberFormat="1" applyFont="1" applyBorder="1" applyAlignment="1" applyProtection="1">
      <alignment horizontal="left" vertical="center" wrapText="1"/>
      <protection/>
    </xf>
    <xf numFmtId="0" fontId="38" fillId="0" borderId="1" xfId="0" applyFont="1" applyBorder="1" applyAlignment="1" applyProtection="1">
      <alignment horizontal="left" vertical="center" wrapText="1"/>
      <protection/>
    </xf>
    <xf numFmtId="0" fontId="38" fillId="0" borderId="1" xfId="0" applyFont="1" applyBorder="1" applyAlignment="1" applyProtection="1">
      <alignment horizontal="center" vertical="center" wrapText="1"/>
      <protection/>
    </xf>
    <xf numFmtId="167" fontId="38" fillId="0" borderId="1" xfId="0" applyNumberFormat="1" applyFont="1" applyBorder="1" applyAlignment="1" applyProtection="1">
      <alignment vertical="center"/>
      <protection/>
    </xf>
    <xf numFmtId="4" fontId="38" fillId="0" borderId="1" xfId="0" applyNumberFormat="1" applyFont="1" applyBorder="1" applyAlignment="1" applyProtection="1">
      <alignment vertical="center"/>
      <protection/>
    </xf>
    <xf numFmtId="0" fontId="39" fillId="0" borderId="12" xfId="0" applyFont="1" applyBorder="1" applyAlignment="1" applyProtection="1">
      <alignment vertical="center"/>
      <protection/>
    </xf>
    <xf numFmtId="0" fontId="38" fillId="2" borderId="25" xfId="0" applyFont="1" applyFill="1" applyBorder="1" applyAlignment="1" applyProtection="1">
      <alignment horizontal="left" vertical="center"/>
      <protection/>
    </xf>
    <xf numFmtId="0" fontId="38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38" fillId="2" borderId="27" xfId="0" applyFont="1" applyFill="1" applyBorder="1" applyAlignment="1" applyProtection="1">
      <alignment horizontal="left" vertical="center"/>
      <protection/>
    </xf>
    <xf numFmtId="0" fontId="38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8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6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0" fillId="0" borderId="29" xfId="0" applyBorder="1" applyProtection="1">
      <protection/>
    </xf>
    <xf numFmtId="0" fontId="18" fillId="0" borderId="30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5" fillId="4" borderId="14" xfId="0" applyFont="1" applyFill="1" applyBorder="1" applyAlignment="1" applyProtection="1">
      <alignment horizontal="left" vertical="center"/>
      <protection/>
    </xf>
    <xf numFmtId="0" fontId="0" fillId="4" borderId="15" xfId="0" applyFont="1" applyFill="1" applyBorder="1" applyAlignment="1" applyProtection="1">
      <alignment vertical="center"/>
      <protection/>
    </xf>
    <xf numFmtId="0" fontId="5" fillId="4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22" fillId="3" borderId="16" xfId="0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4" fontId="20" fillId="0" borderId="25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26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6" fillId="0" borderId="0" xfId="20" applyFont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9" fillId="0" borderId="25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26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4" fillId="5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2" fillId="3" borderId="14" xfId="0" applyFont="1" applyFill="1" applyBorder="1" applyAlignment="1" applyProtection="1">
      <alignment horizontal="center" vertical="center"/>
      <protection/>
    </xf>
    <xf numFmtId="0" fontId="22" fillId="3" borderId="15" xfId="0" applyFont="1" applyFill="1" applyBorder="1" applyAlignment="1" applyProtection="1">
      <alignment horizontal="left" vertical="center"/>
      <protection/>
    </xf>
    <xf numFmtId="0" fontId="22" fillId="3" borderId="15" xfId="0" applyFont="1" applyFill="1" applyBorder="1" applyAlignment="1" applyProtection="1">
      <alignment horizontal="center" vertical="center"/>
      <protection/>
    </xf>
    <xf numFmtId="0" fontId="22" fillId="3" borderId="15" xfId="0" applyFont="1" applyFill="1" applyBorder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left" vertical="center"/>
      <protection/>
    </xf>
    <xf numFmtId="0" fontId="21" fillId="0" borderId="25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4" borderId="15" xfId="0" applyFont="1" applyFill="1" applyBorder="1" applyAlignment="1" applyProtection="1">
      <alignment horizontal="left" vertical="center"/>
      <protection/>
    </xf>
    <xf numFmtId="0" fontId="0" fillId="4" borderId="15" xfId="0" applyFont="1" applyFill="1" applyBorder="1" applyAlignment="1" applyProtection="1">
      <alignment vertical="center"/>
      <protection/>
    </xf>
    <xf numFmtId="4" fontId="5" fillId="4" borderId="15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30" xfId="0" applyNumberFormat="1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2" fillId="0" borderId="8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2103000" TargetMode="External" /><Relationship Id="rId2" Type="http://schemas.openxmlformats.org/officeDocument/2006/relationships/hyperlink" Target="https://podminky.urs.cz/item/CS_URS_2022_01/012203000" TargetMode="External" /><Relationship Id="rId3" Type="http://schemas.openxmlformats.org/officeDocument/2006/relationships/hyperlink" Target="https://podminky.urs.cz/item/CS_URS_2022_01/012303000" TargetMode="External" /><Relationship Id="rId4" Type="http://schemas.openxmlformats.org/officeDocument/2006/relationships/hyperlink" Target="https://podminky.urs.cz/item/CS_URS_2022_01/013254000" TargetMode="External" /><Relationship Id="rId5" Type="http://schemas.openxmlformats.org/officeDocument/2006/relationships/hyperlink" Target="https://podminky.urs.cz/item/CS_URS_2022_01/032002000" TargetMode="External" /><Relationship Id="rId6" Type="http://schemas.openxmlformats.org/officeDocument/2006/relationships/hyperlink" Target="https://podminky.urs.cz/item/CS_URS_2022_01/034002000" TargetMode="External" /><Relationship Id="rId7" Type="http://schemas.openxmlformats.org/officeDocument/2006/relationships/hyperlink" Target="https://podminky.urs.cz/item/CS_URS_2022_01/039002000" TargetMode="External" /><Relationship Id="rId8" Type="http://schemas.openxmlformats.org/officeDocument/2006/relationships/hyperlink" Target="https://podminky.urs.cz/item/CS_URS_2022_01/042503000" TargetMode="External" /><Relationship Id="rId9" Type="http://schemas.openxmlformats.org/officeDocument/2006/relationships/hyperlink" Target="https://podminky.urs.cz/item/CS_URS_2022_01/043103000" TargetMode="External" /><Relationship Id="rId10" Type="http://schemas.openxmlformats.org/officeDocument/2006/relationships/hyperlink" Target="https://podminky.urs.cz/item/CS_URS_2022_01/072002001" TargetMode="External" /><Relationship Id="rId11" Type="http://schemas.openxmlformats.org/officeDocument/2006/relationships/hyperlink" Target="https://podminky.urs.cz/item/CS_URS_2022_01/091002000" TargetMode="External" /><Relationship Id="rId1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121" TargetMode="External" /><Relationship Id="rId2" Type="http://schemas.openxmlformats.org/officeDocument/2006/relationships/hyperlink" Target="https://podminky.urs.cz/item/CS_URS_2022_01/113106162" TargetMode="External" /><Relationship Id="rId3" Type="http://schemas.openxmlformats.org/officeDocument/2006/relationships/hyperlink" Target="https://podminky.urs.cz/item/CS_URS_2022_01/113202111" TargetMode="External" /><Relationship Id="rId4" Type="http://schemas.openxmlformats.org/officeDocument/2006/relationships/hyperlink" Target="https://podminky.urs.cz/item/CS_URS_2022_01/122351104" TargetMode="External" /><Relationship Id="rId5" Type="http://schemas.openxmlformats.org/officeDocument/2006/relationships/hyperlink" Target="https://podminky.urs.cz/item/CS_URS_2022_01/171251201" TargetMode="External" /><Relationship Id="rId6" Type="http://schemas.openxmlformats.org/officeDocument/2006/relationships/hyperlink" Target="https://podminky.urs.cz/item/CS_URS_2022_01/171201221" TargetMode="External" /><Relationship Id="rId7" Type="http://schemas.openxmlformats.org/officeDocument/2006/relationships/hyperlink" Target="https://podminky.urs.cz/item/CS_URS_2022_01/132312131" TargetMode="External" /><Relationship Id="rId8" Type="http://schemas.openxmlformats.org/officeDocument/2006/relationships/hyperlink" Target="https://podminky.urs.cz/item/CS_URS_2022_01/174111101" TargetMode="External" /><Relationship Id="rId9" Type="http://schemas.openxmlformats.org/officeDocument/2006/relationships/hyperlink" Target="https://podminky.urs.cz/item/CS_URS_2022_01/141720015" TargetMode="External" /><Relationship Id="rId10" Type="http://schemas.openxmlformats.org/officeDocument/2006/relationships/hyperlink" Target="https://podminky.urs.cz/item/CS_URS_2022_01/181152302" TargetMode="External" /><Relationship Id="rId11" Type="http://schemas.openxmlformats.org/officeDocument/2006/relationships/hyperlink" Target="https://podminky.urs.cz/item/CS_URS_2022_01/564861111" TargetMode="External" /><Relationship Id="rId12" Type="http://schemas.openxmlformats.org/officeDocument/2006/relationships/hyperlink" Target="https://podminky.urs.cz/item/CS_URS_2022_01/564871111" TargetMode="External" /><Relationship Id="rId13" Type="http://schemas.openxmlformats.org/officeDocument/2006/relationships/hyperlink" Target="https://podminky.urs.cz/item/CS_URS_2022_01/596211213" TargetMode="External" /><Relationship Id="rId14" Type="http://schemas.openxmlformats.org/officeDocument/2006/relationships/hyperlink" Target="https://podminky.urs.cz/item/CS_URS_2022_01/871254301" TargetMode="External" /><Relationship Id="rId15" Type="http://schemas.openxmlformats.org/officeDocument/2006/relationships/hyperlink" Target="https://podminky.urs.cz/item/CS_URS_2022_01/899231111" TargetMode="External" /><Relationship Id="rId16" Type="http://schemas.openxmlformats.org/officeDocument/2006/relationships/hyperlink" Target="https://podminky.urs.cz/item/CS_URS_2022_01/916131213" TargetMode="External" /><Relationship Id="rId17" Type="http://schemas.openxmlformats.org/officeDocument/2006/relationships/hyperlink" Target="https://podminky.urs.cz/item/CS_URS_2022_01/916231213" TargetMode="External" /><Relationship Id="rId18" Type="http://schemas.openxmlformats.org/officeDocument/2006/relationships/hyperlink" Target="https://podminky.urs.cz/item/CS_URS_2022_01/919122132" TargetMode="External" /><Relationship Id="rId19" Type="http://schemas.openxmlformats.org/officeDocument/2006/relationships/hyperlink" Target="https://podminky.urs.cz/item/CS_URS_2022_01/919735111" TargetMode="External" /><Relationship Id="rId20" Type="http://schemas.openxmlformats.org/officeDocument/2006/relationships/hyperlink" Target="https://podminky.urs.cz/item/CS_URS_2022_01/979071122" TargetMode="External" /><Relationship Id="rId21" Type="http://schemas.openxmlformats.org/officeDocument/2006/relationships/hyperlink" Target="https://podminky.urs.cz/item/CS_URS_2022_01/997221615" TargetMode="External" /><Relationship Id="rId22" Type="http://schemas.openxmlformats.org/officeDocument/2006/relationships/hyperlink" Target="https://podminky.urs.cz/item/CS_URS_2022_01/998223011" TargetMode="External" /><Relationship Id="rId23" Type="http://schemas.openxmlformats.org/officeDocument/2006/relationships/hyperlink" Target="https://podminky.urs.cz/item/CS_URS_2022_01/460791112" TargetMode="External" /><Relationship Id="rId24" Type="http://schemas.openxmlformats.org/officeDocument/2006/relationships/drawing" Target="../drawings/drawing3.xml" /><Relationship Id="rId25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workbookViewId="0" topLeftCell="A1">
      <selection activeCell="K6" sqref="K6:AO6"/>
    </sheetView>
  </sheetViews>
  <sheetFormatPr defaultColWidth="9.140625" defaultRowHeight="12"/>
  <cols>
    <col min="1" max="1" width="8.28125" style="91" customWidth="1"/>
    <col min="2" max="2" width="1.7109375" style="91" customWidth="1"/>
    <col min="3" max="3" width="4.140625" style="91" customWidth="1"/>
    <col min="4" max="33" width="2.7109375" style="91" customWidth="1"/>
    <col min="34" max="34" width="3.28125" style="91" customWidth="1"/>
    <col min="35" max="35" width="31.7109375" style="91" customWidth="1"/>
    <col min="36" max="37" width="2.421875" style="91" customWidth="1"/>
    <col min="38" max="38" width="8.28125" style="91" customWidth="1"/>
    <col min="39" max="39" width="3.28125" style="91" customWidth="1"/>
    <col min="40" max="40" width="13.28125" style="91" customWidth="1"/>
    <col min="41" max="41" width="7.421875" style="91" customWidth="1"/>
    <col min="42" max="42" width="4.140625" style="91" customWidth="1"/>
    <col min="43" max="43" width="15.7109375" style="91" customWidth="1"/>
    <col min="44" max="44" width="13.7109375" style="91" customWidth="1"/>
    <col min="45" max="47" width="25.8515625" style="91" hidden="1" customWidth="1"/>
    <col min="48" max="49" width="21.7109375" style="91" hidden="1" customWidth="1"/>
    <col min="50" max="51" width="25.00390625" style="91" hidden="1" customWidth="1"/>
    <col min="52" max="52" width="21.7109375" style="91" hidden="1" customWidth="1"/>
    <col min="53" max="53" width="19.140625" style="91" hidden="1" customWidth="1"/>
    <col min="54" max="54" width="25.00390625" style="91" hidden="1" customWidth="1"/>
    <col min="55" max="55" width="21.7109375" style="91" hidden="1" customWidth="1"/>
    <col min="56" max="56" width="19.140625" style="91" hidden="1" customWidth="1"/>
    <col min="57" max="57" width="66.421875" style="91" customWidth="1"/>
    <col min="58" max="70" width="9.140625" style="91" customWidth="1"/>
    <col min="71" max="91" width="9.28125" style="91" hidden="1" customWidth="1"/>
    <col min="92" max="16384" width="9.140625" style="91" customWidth="1"/>
  </cols>
  <sheetData>
    <row r="1" spans="1:74" ht="12">
      <c r="A1" s="228" t="s">
        <v>0</v>
      </c>
      <c r="AZ1" s="228" t="s">
        <v>1</v>
      </c>
      <c r="BA1" s="228" t="s">
        <v>2</v>
      </c>
      <c r="BB1" s="228" t="s">
        <v>3</v>
      </c>
      <c r="BT1" s="228" t="s">
        <v>4</v>
      </c>
      <c r="BU1" s="228" t="s">
        <v>4</v>
      </c>
      <c r="BV1" s="228" t="s">
        <v>5</v>
      </c>
    </row>
    <row r="2" spans="44:72" ht="36.9" customHeight="1">
      <c r="AR2" s="272" t="s">
        <v>6</v>
      </c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S2" s="92" t="s">
        <v>7</v>
      </c>
      <c r="BT2" s="92" t="s">
        <v>8</v>
      </c>
    </row>
    <row r="3" spans="2:72" ht="6.9" customHeight="1"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5"/>
      <c r="BS3" s="92" t="s">
        <v>7</v>
      </c>
      <c r="BT3" s="92" t="s">
        <v>9</v>
      </c>
    </row>
    <row r="4" spans="2:71" ht="24.9" customHeight="1">
      <c r="B4" s="95"/>
      <c r="D4" s="96" t="s">
        <v>10</v>
      </c>
      <c r="AR4" s="95"/>
      <c r="AS4" s="229" t="s">
        <v>11</v>
      </c>
      <c r="BE4" s="230" t="s">
        <v>12</v>
      </c>
      <c r="BS4" s="92" t="s">
        <v>13</v>
      </c>
    </row>
    <row r="5" spans="2:71" ht="12" customHeight="1">
      <c r="B5" s="95"/>
      <c r="D5" s="231" t="s">
        <v>14</v>
      </c>
      <c r="K5" s="302" t="s">
        <v>15</v>
      </c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R5" s="95"/>
      <c r="BE5" s="299" t="s">
        <v>16</v>
      </c>
      <c r="BS5" s="92" t="s">
        <v>7</v>
      </c>
    </row>
    <row r="6" spans="2:71" ht="36.9" customHeight="1">
      <c r="B6" s="95"/>
      <c r="D6" s="232" t="s">
        <v>17</v>
      </c>
      <c r="K6" s="303" t="s">
        <v>18</v>
      </c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R6" s="95"/>
      <c r="BE6" s="300"/>
      <c r="BS6" s="92" t="s">
        <v>7</v>
      </c>
    </row>
    <row r="7" spans="2:71" ht="12" customHeight="1">
      <c r="B7" s="95"/>
      <c r="D7" s="98" t="s">
        <v>19</v>
      </c>
      <c r="K7" s="103" t="s">
        <v>3</v>
      </c>
      <c r="AK7" s="98" t="s">
        <v>20</v>
      </c>
      <c r="AN7" s="103" t="s">
        <v>3</v>
      </c>
      <c r="AR7" s="95"/>
      <c r="BE7" s="300"/>
      <c r="BS7" s="92" t="s">
        <v>7</v>
      </c>
    </row>
    <row r="8" spans="2:71" ht="12" customHeight="1">
      <c r="B8" s="95"/>
      <c r="D8" s="98" t="s">
        <v>21</v>
      </c>
      <c r="K8" s="103" t="s">
        <v>22</v>
      </c>
      <c r="AK8" s="98" t="s">
        <v>23</v>
      </c>
      <c r="AN8" s="3" t="s">
        <v>24</v>
      </c>
      <c r="AR8" s="95"/>
      <c r="BE8" s="300"/>
      <c r="BS8" s="92" t="s">
        <v>7</v>
      </c>
    </row>
    <row r="9" spans="2:71" ht="14.4" customHeight="1">
      <c r="B9" s="95"/>
      <c r="AR9" s="95"/>
      <c r="BE9" s="300"/>
      <c r="BS9" s="92" t="s">
        <v>7</v>
      </c>
    </row>
    <row r="10" spans="2:71" ht="12" customHeight="1">
      <c r="B10" s="95"/>
      <c r="D10" s="98" t="s">
        <v>25</v>
      </c>
      <c r="AK10" s="98" t="s">
        <v>26</v>
      </c>
      <c r="AN10" s="103" t="s">
        <v>27</v>
      </c>
      <c r="AR10" s="95"/>
      <c r="BE10" s="300"/>
      <c r="BS10" s="92" t="s">
        <v>7</v>
      </c>
    </row>
    <row r="11" spans="2:71" ht="18.45" customHeight="1">
      <c r="B11" s="95"/>
      <c r="E11" s="103" t="s">
        <v>28</v>
      </c>
      <c r="AK11" s="98" t="s">
        <v>29</v>
      </c>
      <c r="AN11" s="103" t="s">
        <v>3</v>
      </c>
      <c r="AR11" s="95"/>
      <c r="BE11" s="300"/>
      <c r="BS11" s="92" t="s">
        <v>7</v>
      </c>
    </row>
    <row r="12" spans="2:71" ht="6.9" customHeight="1">
      <c r="B12" s="95"/>
      <c r="AR12" s="95"/>
      <c r="BE12" s="300"/>
      <c r="BS12" s="92" t="s">
        <v>7</v>
      </c>
    </row>
    <row r="13" spans="2:71" ht="12" customHeight="1">
      <c r="B13" s="95"/>
      <c r="D13" s="98" t="s">
        <v>30</v>
      </c>
      <c r="AK13" s="98" t="s">
        <v>26</v>
      </c>
      <c r="AN13" s="4" t="s">
        <v>31</v>
      </c>
      <c r="AR13" s="95"/>
      <c r="BE13" s="300"/>
      <c r="BS13" s="92" t="s">
        <v>7</v>
      </c>
    </row>
    <row r="14" spans="2:71" ht="13.2">
      <c r="B14" s="95"/>
      <c r="E14" s="304" t="s">
        <v>31</v>
      </c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98" t="s">
        <v>29</v>
      </c>
      <c r="AN14" s="4" t="s">
        <v>31</v>
      </c>
      <c r="AR14" s="95"/>
      <c r="BE14" s="300"/>
      <c r="BS14" s="92" t="s">
        <v>7</v>
      </c>
    </row>
    <row r="15" spans="2:71" ht="6.9" customHeight="1">
      <c r="B15" s="95"/>
      <c r="AR15" s="95"/>
      <c r="BE15" s="300"/>
      <c r="BS15" s="92" t="s">
        <v>4</v>
      </c>
    </row>
    <row r="16" spans="2:71" ht="12" customHeight="1">
      <c r="B16" s="95"/>
      <c r="D16" s="98" t="s">
        <v>32</v>
      </c>
      <c r="AK16" s="98" t="s">
        <v>26</v>
      </c>
      <c r="AN16" s="103" t="s">
        <v>33</v>
      </c>
      <c r="AR16" s="95"/>
      <c r="BE16" s="300"/>
      <c r="BS16" s="92" t="s">
        <v>4</v>
      </c>
    </row>
    <row r="17" spans="2:71" ht="18.45" customHeight="1">
      <c r="B17" s="95"/>
      <c r="E17" s="103" t="s">
        <v>34</v>
      </c>
      <c r="AK17" s="98" t="s">
        <v>29</v>
      </c>
      <c r="AN17" s="103" t="s">
        <v>35</v>
      </c>
      <c r="AR17" s="95"/>
      <c r="BE17" s="300"/>
      <c r="BS17" s="92" t="s">
        <v>36</v>
      </c>
    </row>
    <row r="18" spans="2:71" ht="6.9" customHeight="1">
      <c r="B18" s="95"/>
      <c r="AR18" s="95"/>
      <c r="BE18" s="300"/>
      <c r="BS18" s="92" t="s">
        <v>7</v>
      </c>
    </row>
    <row r="19" spans="2:71" ht="12" customHeight="1">
      <c r="B19" s="95"/>
      <c r="D19" s="98" t="s">
        <v>37</v>
      </c>
      <c r="AK19" s="98" t="s">
        <v>26</v>
      </c>
      <c r="AN19" s="103" t="s">
        <v>3</v>
      </c>
      <c r="AR19" s="95"/>
      <c r="BE19" s="300"/>
      <c r="BS19" s="92" t="s">
        <v>7</v>
      </c>
    </row>
    <row r="20" spans="2:71" ht="18.45" customHeight="1">
      <c r="B20" s="95"/>
      <c r="E20" s="103" t="s">
        <v>38</v>
      </c>
      <c r="AK20" s="98" t="s">
        <v>29</v>
      </c>
      <c r="AN20" s="103" t="s">
        <v>3</v>
      </c>
      <c r="AR20" s="95"/>
      <c r="BE20" s="300"/>
      <c r="BS20" s="92" t="s">
        <v>4</v>
      </c>
    </row>
    <row r="21" spans="2:57" ht="6.9" customHeight="1">
      <c r="B21" s="95"/>
      <c r="AR21" s="95"/>
      <c r="BE21" s="300"/>
    </row>
    <row r="22" spans="2:57" ht="12" customHeight="1">
      <c r="B22" s="95"/>
      <c r="D22" s="98" t="s">
        <v>39</v>
      </c>
      <c r="AR22" s="95"/>
      <c r="BE22" s="300"/>
    </row>
    <row r="23" spans="2:57" ht="47.25" customHeight="1">
      <c r="B23" s="95"/>
      <c r="E23" s="306" t="s">
        <v>40</v>
      </c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R23" s="95"/>
      <c r="BE23" s="300"/>
    </row>
    <row r="24" spans="2:57" ht="6.9" customHeight="1">
      <c r="B24" s="95"/>
      <c r="AR24" s="95"/>
      <c r="BE24" s="300"/>
    </row>
    <row r="25" spans="2:57" ht="6.9" customHeight="1">
      <c r="B25" s="95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R25" s="95"/>
      <c r="BE25" s="300"/>
    </row>
    <row r="26" spans="1:57" s="102" customFormat="1" ht="25.95" customHeight="1">
      <c r="A26" s="99"/>
      <c r="B26" s="100"/>
      <c r="C26" s="99"/>
      <c r="D26" s="234" t="s">
        <v>41</v>
      </c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307">
        <f>ROUND(AG54,2)</f>
        <v>0</v>
      </c>
      <c r="AL26" s="308"/>
      <c r="AM26" s="308"/>
      <c r="AN26" s="308"/>
      <c r="AO26" s="308"/>
      <c r="AP26" s="99"/>
      <c r="AQ26" s="99"/>
      <c r="AR26" s="100"/>
      <c r="BE26" s="300"/>
    </row>
    <row r="27" spans="1:57" s="102" customFormat="1" ht="6.9" customHeight="1">
      <c r="A27" s="99"/>
      <c r="B27" s="100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100"/>
      <c r="BE27" s="300"/>
    </row>
    <row r="28" spans="1:57" s="102" customFormat="1" ht="13.2">
      <c r="A28" s="99"/>
      <c r="B28" s="100"/>
      <c r="C28" s="99"/>
      <c r="D28" s="99"/>
      <c r="E28" s="99"/>
      <c r="F28" s="99"/>
      <c r="G28" s="99"/>
      <c r="H28" s="99"/>
      <c r="I28" s="99"/>
      <c r="J28" s="99"/>
      <c r="K28" s="99"/>
      <c r="L28" s="309" t="s">
        <v>42</v>
      </c>
      <c r="M28" s="309"/>
      <c r="N28" s="309"/>
      <c r="O28" s="309"/>
      <c r="P28" s="309"/>
      <c r="Q28" s="99"/>
      <c r="R28" s="99"/>
      <c r="S28" s="99"/>
      <c r="T28" s="99"/>
      <c r="U28" s="99"/>
      <c r="V28" s="99"/>
      <c r="W28" s="309" t="s">
        <v>43</v>
      </c>
      <c r="X28" s="309"/>
      <c r="Y28" s="309"/>
      <c r="Z28" s="309"/>
      <c r="AA28" s="309"/>
      <c r="AB28" s="309"/>
      <c r="AC28" s="309"/>
      <c r="AD28" s="309"/>
      <c r="AE28" s="309"/>
      <c r="AF28" s="99"/>
      <c r="AG28" s="99"/>
      <c r="AH28" s="99"/>
      <c r="AI28" s="99"/>
      <c r="AJ28" s="99"/>
      <c r="AK28" s="309" t="s">
        <v>44</v>
      </c>
      <c r="AL28" s="309"/>
      <c r="AM28" s="309"/>
      <c r="AN28" s="309"/>
      <c r="AO28" s="309"/>
      <c r="AP28" s="99"/>
      <c r="AQ28" s="99"/>
      <c r="AR28" s="100"/>
      <c r="BE28" s="300"/>
    </row>
    <row r="29" spans="2:57" s="236" customFormat="1" ht="14.4" customHeight="1">
      <c r="B29" s="237"/>
      <c r="D29" s="98" t="s">
        <v>45</v>
      </c>
      <c r="F29" s="98" t="s">
        <v>46</v>
      </c>
      <c r="L29" s="294">
        <v>0.21</v>
      </c>
      <c r="M29" s="293"/>
      <c r="N29" s="293"/>
      <c r="O29" s="293"/>
      <c r="P29" s="293"/>
      <c r="W29" s="292">
        <f>ROUND(AZ54,2)</f>
        <v>0</v>
      </c>
      <c r="X29" s="293"/>
      <c r="Y29" s="293"/>
      <c r="Z29" s="293"/>
      <c r="AA29" s="293"/>
      <c r="AB29" s="293"/>
      <c r="AC29" s="293"/>
      <c r="AD29" s="293"/>
      <c r="AE29" s="293"/>
      <c r="AK29" s="292">
        <f>ROUND(AV54,2)</f>
        <v>0</v>
      </c>
      <c r="AL29" s="293"/>
      <c r="AM29" s="293"/>
      <c r="AN29" s="293"/>
      <c r="AO29" s="293"/>
      <c r="AR29" s="237"/>
      <c r="BE29" s="301"/>
    </row>
    <row r="30" spans="2:57" s="236" customFormat="1" ht="14.4" customHeight="1">
      <c r="B30" s="237"/>
      <c r="F30" s="98" t="s">
        <v>47</v>
      </c>
      <c r="L30" s="294">
        <v>0.15</v>
      </c>
      <c r="M30" s="293"/>
      <c r="N30" s="293"/>
      <c r="O30" s="293"/>
      <c r="P30" s="293"/>
      <c r="W30" s="292">
        <f>ROUND(BA54,2)</f>
        <v>0</v>
      </c>
      <c r="X30" s="293"/>
      <c r="Y30" s="293"/>
      <c r="Z30" s="293"/>
      <c r="AA30" s="293"/>
      <c r="AB30" s="293"/>
      <c r="AC30" s="293"/>
      <c r="AD30" s="293"/>
      <c r="AE30" s="293"/>
      <c r="AK30" s="292">
        <f>ROUND(AW54,2)</f>
        <v>0</v>
      </c>
      <c r="AL30" s="293"/>
      <c r="AM30" s="293"/>
      <c r="AN30" s="293"/>
      <c r="AO30" s="293"/>
      <c r="AR30" s="237"/>
      <c r="BE30" s="301"/>
    </row>
    <row r="31" spans="2:57" s="236" customFormat="1" ht="14.4" customHeight="1" hidden="1">
      <c r="B31" s="237"/>
      <c r="F31" s="98" t="s">
        <v>48</v>
      </c>
      <c r="L31" s="294">
        <v>0.21</v>
      </c>
      <c r="M31" s="293"/>
      <c r="N31" s="293"/>
      <c r="O31" s="293"/>
      <c r="P31" s="293"/>
      <c r="W31" s="292">
        <f>ROUND(BB54,2)</f>
        <v>0</v>
      </c>
      <c r="X31" s="293"/>
      <c r="Y31" s="293"/>
      <c r="Z31" s="293"/>
      <c r="AA31" s="293"/>
      <c r="AB31" s="293"/>
      <c r="AC31" s="293"/>
      <c r="AD31" s="293"/>
      <c r="AE31" s="293"/>
      <c r="AK31" s="292">
        <v>0</v>
      </c>
      <c r="AL31" s="293"/>
      <c r="AM31" s="293"/>
      <c r="AN31" s="293"/>
      <c r="AO31" s="293"/>
      <c r="AR31" s="237"/>
      <c r="BE31" s="301"/>
    </row>
    <row r="32" spans="2:57" s="236" customFormat="1" ht="14.4" customHeight="1" hidden="1">
      <c r="B32" s="237"/>
      <c r="F32" s="98" t="s">
        <v>49</v>
      </c>
      <c r="L32" s="294">
        <v>0.15</v>
      </c>
      <c r="M32" s="293"/>
      <c r="N32" s="293"/>
      <c r="O32" s="293"/>
      <c r="P32" s="293"/>
      <c r="W32" s="292">
        <f>ROUND(BC54,2)</f>
        <v>0</v>
      </c>
      <c r="X32" s="293"/>
      <c r="Y32" s="293"/>
      <c r="Z32" s="293"/>
      <c r="AA32" s="293"/>
      <c r="AB32" s="293"/>
      <c r="AC32" s="293"/>
      <c r="AD32" s="293"/>
      <c r="AE32" s="293"/>
      <c r="AK32" s="292">
        <v>0</v>
      </c>
      <c r="AL32" s="293"/>
      <c r="AM32" s="293"/>
      <c r="AN32" s="293"/>
      <c r="AO32" s="293"/>
      <c r="AR32" s="237"/>
      <c r="BE32" s="301"/>
    </row>
    <row r="33" spans="2:44" s="236" customFormat="1" ht="14.4" customHeight="1" hidden="1">
      <c r="B33" s="237"/>
      <c r="F33" s="98" t="s">
        <v>50</v>
      </c>
      <c r="L33" s="294">
        <v>0</v>
      </c>
      <c r="M33" s="293"/>
      <c r="N33" s="293"/>
      <c r="O33" s="293"/>
      <c r="P33" s="293"/>
      <c r="W33" s="292">
        <f>ROUND(BD54,2)</f>
        <v>0</v>
      </c>
      <c r="X33" s="293"/>
      <c r="Y33" s="293"/>
      <c r="Z33" s="293"/>
      <c r="AA33" s="293"/>
      <c r="AB33" s="293"/>
      <c r="AC33" s="293"/>
      <c r="AD33" s="293"/>
      <c r="AE33" s="293"/>
      <c r="AK33" s="292">
        <v>0</v>
      </c>
      <c r="AL33" s="293"/>
      <c r="AM33" s="293"/>
      <c r="AN33" s="293"/>
      <c r="AO33" s="293"/>
      <c r="AR33" s="237"/>
    </row>
    <row r="34" spans="1:57" s="102" customFormat="1" ht="6.9" customHeight="1">
      <c r="A34" s="99"/>
      <c r="B34" s="100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100"/>
      <c r="BE34" s="99"/>
    </row>
    <row r="35" spans="1:57" s="102" customFormat="1" ht="25.95" customHeight="1">
      <c r="A35" s="99"/>
      <c r="B35" s="100"/>
      <c r="C35" s="238"/>
      <c r="D35" s="239" t="s">
        <v>51</v>
      </c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1" t="s">
        <v>52</v>
      </c>
      <c r="U35" s="240"/>
      <c r="V35" s="240"/>
      <c r="W35" s="240"/>
      <c r="X35" s="295" t="s">
        <v>53</v>
      </c>
      <c r="Y35" s="296"/>
      <c r="Z35" s="296"/>
      <c r="AA35" s="296"/>
      <c r="AB35" s="296"/>
      <c r="AC35" s="240"/>
      <c r="AD35" s="240"/>
      <c r="AE35" s="240"/>
      <c r="AF35" s="240"/>
      <c r="AG35" s="240"/>
      <c r="AH35" s="240"/>
      <c r="AI35" s="240"/>
      <c r="AJ35" s="240"/>
      <c r="AK35" s="297">
        <f>SUM(AK26:AK33)</f>
        <v>0</v>
      </c>
      <c r="AL35" s="296"/>
      <c r="AM35" s="296"/>
      <c r="AN35" s="296"/>
      <c r="AO35" s="298"/>
      <c r="AP35" s="238"/>
      <c r="AQ35" s="238"/>
      <c r="AR35" s="100"/>
      <c r="BE35" s="99"/>
    </row>
    <row r="36" spans="1:57" s="102" customFormat="1" ht="6.9" customHeight="1">
      <c r="A36" s="99"/>
      <c r="B36" s="100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100"/>
      <c r="BE36" s="99"/>
    </row>
    <row r="37" spans="1:57" s="102" customFormat="1" ht="6.9" customHeight="1">
      <c r="A37" s="99"/>
      <c r="B37" s="123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00"/>
      <c r="BE37" s="99"/>
    </row>
    <row r="41" spans="1:57" s="102" customFormat="1" ht="6.9" customHeight="1">
      <c r="A41" s="99"/>
      <c r="B41" s="125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00"/>
      <c r="BE41" s="99"/>
    </row>
    <row r="42" spans="1:57" s="102" customFormat="1" ht="24.9" customHeight="1">
      <c r="A42" s="99"/>
      <c r="B42" s="100"/>
      <c r="C42" s="96" t="s">
        <v>54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100"/>
      <c r="BE42" s="99"/>
    </row>
    <row r="43" spans="1:57" s="102" customFormat="1" ht="6.9" customHeight="1">
      <c r="A43" s="99"/>
      <c r="B43" s="100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100"/>
      <c r="BE43" s="99"/>
    </row>
    <row r="44" spans="2:44" s="242" customFormat="1" ht="12" customHeight="1">
      <c r="B44" s="243"/>
      <c r="C44" s="98" t="s">
        <v>14</v>
      </c>
      <c r="L44" s="242" t="str">
        <f>K5</f>
        <v>2021-000064</v>
      </c>
      <c r="AR44" s="243"/>
    </row>
    <row r="45" spans="2:44" s="244" customFormat="1" ht="36.9" customHeight="1">
      <c r="B45" s="245"/>
      <c r="C45" s="246" t="s">
        <v>17</v>
      </c>
      <c r="L45" s="283" t="str">
        <f>K6</f>
        <v>OPRAVA CHODNÍKU V UL. BEZRUČOVA, DAČICE</v>
      </c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R45" s="245"/>
    </row>
    <row r="46" spans="1:57" s="102" customFormat="1" ht="6.9" customHeight="1">
      <c r="A46" s="99"/>
      <c r="B46" s="100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100"/>
      <c r="BE46" s="99"/>
    </row>
    <row r="47" spans="1:57" s="102" customFormat="1" ht="12" customHeight="1">
      <c r="A47" s="99"/>
      <c r="B47" s="100"/>
      <c r="C47" s="98" t="s">
        <v>21</v>
      </c>
      <c r="D47" s="99"/>
      <c r="E47" s="99"/>
      <c r="F47" s="99"/>
      <c r="G47" s="99"/>
      <c r="H47" s="99"/>
      <c r="I47" s="99"/>
      <c r="J47" s="99"/>
      <c r="K47" s="99"/>
      <c r="L47" s="247" t="str">
        <f>IF(K8="","",K8)</f>
        <v xml:space="preserve"> </v>
      </c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8" t="s">
        <v>23</v>
      </c>
      <c r="AJ47" s="99"/>
      <c r="AK47" s="99"/>
      <c r="AL47" s="99"/>
      <c r="AM47" s="285" t="str">
        <f>IF(AN8="","",AN8)</f>
        <v>19. 1. 2022</v>
      </c>
      <c r="AN47" s="285"/>
      <c r="AO47" s="99"/>
      <c r="AP47" s="99"/>
      <c r="AQ47" s="99"/>
      <c r="AR47" s="100"/>
      <c r="BE47" s="99"/>
    </row>
    <row r="48" spans="1:57" s="102" customFormat="1" ht="6.9" customHeight="1">
      <c r="A48" s="99"/>
      <c r="B48" s="100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100"/>
      <c r="BE48" s="99"/>
    </row>
    <row r="49" spans="1:57" s="102" customFormat="1" ht="15.15" customHeight="1">
      <c r="A49" s="99"/>
      <c r="B49" s="100"/>
      <c r="C49" s="98" t="s">
        <v>25</v>
      </c>
      <c r="D49" s="99"/>
      <c r="E49" s="99"/>
      <c r="F49" s="99"/>
      <c r="G49" s="99"/>
      <c r="H49" s="99"/>
      <c r="I49" s="99"/>
      <c r="J49" s="99"/>
      <c r="K49" s="99"/>
      <c r="L49" s="242" t="str">
        <f>IF(E11="","",E11)</f>
        <v>Město Dačice</v>
      </c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8" t="s">
        <v>32</v>
      </c>
      <c r="AJ49" s="99"/>
      <c r="AK49" s="99"/>
      <c r="AL49" s="99"/>
      <c r="AM49" s="286" t="str">
        <f>IF(E17="","",E17)</f>
        <v>PROfi Jihlava spol. s r.o.</v>
      </c>
      <c r="AN49" s="287"/>
      <c r="AO49" s="287"/>
      <c r="AP49" s="287"/>
      <c r="AQ49" s="99"/>
      <c r="AR49" s="100"/>
      <c r="AS49" s="288" t="s">
        <v>55</v>
      </c>
      <c r="AT49" s="289"/>
      <c r="AU49" s="154"/>
      <c r="AV49" s="154"/>
      <c r="AW49" s="154"/>
      <c r="AX49" s="154"/>
      <c r="AY49" s="154"/>
      <c r="AZ49" s="154"/>
      <c r="BA49" s="154"/>
      <c r="BB49" s="154"/>
      <c r="BC49" s="154"/>
      <c r="BD49" s="248"/>
      <c r="BE49" s="99"/>
    </row>
    <row r="50" spans="1:57" s="102" customFormat="1" ht="15.15" customHeight="1">
      <c r="A50" s="99"/>
      <c r="B50" s="100"/>
      <c r="C50" s="98" t="s">
        <v>30</v>
      </c>
      <c r="D50" s="99"/>
      <c r="E50" s="99"/>
      <c r="F50" s="99"/>
      <c r="G50" s="99"/>
      <c r="H50" s="99"/>
      <c r="I50" s="99"/>
      <c r="J50" s="99"/>
      <c r="K50" s="99"/>
      <c r="L50" s="242" t="str">
        <f>IF(E14="Vyplň údaj","",E14)</f>
        <v/>
      </c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8" t="s">
        <v>37</v>
      </c>
      <c r="AJ50" s="99"/>
      <c r="AK50" s="99"/>
      <c r="AL50" s="99"/>
      <c r="AM50" s="286" t="str">
        <f>IF(E20="","",E20)</f>
        <v>Zbytovská</v>
      </c>
      <c r="AN50" s="287"/>
      <c r="AO50" s="287"/>
      <c r="AP50" s="287"/>
      <c r="AQ50" s="99"/>
      <c r="AR50" s="100"/>
      <c r="AS50" s="290"/>
      <c r="AT50" s="291"/>
      <c r="AU50" s="179"/>
      <c r="AV50" s="179"/>
      <c r="AW50" s="179"/>
      <c r="AX50" s="179"/>
      <c r="AY50" s="179"/>
      <c r="AZ50" s="179"/>
      <c r="BA50" s="179"/>
      <c r="BB50" s="179"/>
      <c r="BC50" s="179"/>
      <c r="BD50" s="188"/>
      <c r="BE50" s="99"/>
    </row>
    <row r="51" spans="1:57" s="102" customFormat="1" ht="10.8" customHeight="1">
      <c r="A51" s="99"/>
      <c r="B51" s="100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100"/>
      <c r="AS51" s="290"/>
      <c r="AT51" s="291"/>
      <c r="AU51" s="179"/>
      <c r="AV51" s="179"/>
      <c r="AW51" s="179"/>
      <c r="AX51" s="179"/>
      <c r="AY51" s="179"/>
      <c r="AZ51" s="179"/>
      <c r="BA51" s="179"/>
      <c r="BB51" s="179"/>
      <c r="BC51" s="179"/>
      <c r="BD51" s="188"/>
      <c r="BE51" s="99"/>
    </row>
    <row r="52" spans="1:57" s="102" customFormat="1" ht="29.25" customHeight="1">
      <c r="A52" s="99"/>
      <c r="B52" s="100"/>
      <c r="C52" s="277" t="s">
        <v>56</v>
      </c>
      <c r="D52" s="278"/>
      <c r="E52" s="278"/>
      <c r="F52" s="278"/>
      <c r="G52" s="278"/>
      <c r="H52" s="118"/>
      <c r="I52" s="279" t="s">
        <v>57</v>
      </c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80" t="s">
        <v>58</v>
      </c>
      <c r="AH52" s="278"/>
      <c r="AI52" s="278"/>
      <c r="AJ52" s="278"/>
      <c r="AK52" s="278"/>
      <c r="AL52" s="278"/>
      <c r="AM52" s="278"/>
      <c r="AN52" s="279" t="s">
        <v>59</v>
      </c>
      <c r="AO52" s="278"/>
      <c r="AP52" s="278"/>
      <c r="AQ52" s="249" t="s">
        <v>60</v>
      </c>
      <c r="AR52" s="100"/>
      <c r="AS52" s="147" t="s">
        <v>61</v>
      </c>
      <c r="AT52" s="148" t="s">
        <v>62</v>
      </c>
      <c r="AU52" s="148" t="s">
        <v>63</v>
      </c>
      <c r="AV52" s="148" t="s">
        <v>64</v>
      </c>
      <c r="AW52" s="148" t="s">
        <v>65</v>
      </c>
      <c r="AX52" s="148" t="s">
        <v>66</v>
      </c>
      <c r="AY52" s="148" t="s">
        <v>67</v>
      </c>
      <c r="AZ52" s="148" t="s">
        <v>68</v>
      </c>
      <c r="BA52" s="148" t="s">
        <v>69</v>
      </c>
      <c r="BB52" s="148" t="s">
        <v>70</v>
      </c>
      <c r="BC52" s="148" t="s">
        <v>71</v>
      </c>
      <c r="BD52" s="149" t="s">
        <v>72</v>
      </c>
      <c r="BE52" s="99"/>
    </row>
    <row r="53" spans="1:57" s="102" customFormat="1" ht="10.8" customHeight="1">
      <c r="A53" s="99"/>
      <c r="B53" s="100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100"/>
      <c r="AS53" s="153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250"/>
      <c r="BE53" s="99"/>
    </row>
    <row r="54" spans="2:90" s="251" customFormat="1" ht="32.4" customHeight="1">
      <c r="B54" s="252"/>
      <c r="C54" s="151" t="s">
        <v>73</v>
      </c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81">
        <f>ROUND(SUM(AG55:AG56),2)</f>
        <v>0</v>
      </c>
      <c r="AH54" s="281"/>
      <c r="AI54" s="281"/>
      <c r="AJ54" s="281"/>
      <c r="AK54" s="281"/>
      <c r="AL54" s="281"/>
      <c r="AM54" s="281"/>
      <c r="AN54" s="282">
        <f>SUM(AG54,AT54)</f>
        <v>0</v>
      </c>
      <c r="AO54" s="282"/>
      <c r="AP54" s="282"/>
      <c r="AQ54" s="254" t="s">
        <v>3</v>
      </c>
      <c r="AR54" s="252"/>
      <c r="AS54" s="255">
        <f>ROUND(SUM(AS55:AS56),2)</f>
        <v>0</v>
      </c>
      <c r="AT54" s="256">
        <f>ROUND(SUM(AV54:AW54),2)</f>
        <v>0</v>
      </c>
      <c r="AU54" s="257">
        <f>ROUND(SUM(AU55:AU56),5)</f>
        <v>0</v>
      </c>
      <c r="AV54" s="256">
        <f>ROUND(AZ54*L29,2)</f>
        <v>0</v>
      </c>
      <c r="AW54" s="256">
        <f>ROUND(BA54*L30,2)</f>
        <v>0</v>
      </c>
      <c r="AX54" s="256">
        <f>ROUND(BB54*L29,2)</f>
        <v>0</v>
      </c>
      <c r="AY54" s="256">
        <f>ROUND(BC54*L30,2)</f>
        <v>0</v>
      </c>
      <c r="AZ54" s="256">
        <f>ROUND(SUM(AZ55:AZ56),2)</f>
        <v>0</v>
      </c>
      <c r="BA54" s="256">
        <f>ROUND(SUM(BA55:BA56),2)</f>
        <v>0</v>
      </c>
      <c r="BB54" s="256">
        <f>ROUND(SUM(BB55:BB56),2)</f>
        <v>0</v>
      </c>
      <c r="BC54" s="256">
        <f>ROUND(SUM(BC55:BC56),2)</f>
        <v>0</v>
      </c>
      <c r="BD54" s="258">
        <f>ROUND(SUM(BD55:BD56),2)</f>
        <v>0</v>
      </c>
      <c r="BS54" s="259" t="s">
        <v>74</v>
      </c>
      <c r="BT54" s="259" t="s">
        <v>75</v>
      </c>
      <c r="BU54" s="260" t="s">
        <v>76</v>
      </c>
      <c r="BV54" s="259" t="s">
        <v>77</v>
      </c>
      <c r="BW54" s="259" t="s">
        <v>5</v>
      </c>
      <c r="BX54" s="259" t="s">
        <v>78</v>
      </c>
      <c r="CL54" s="259" t="s">
        <v>3</v>
      </c>
    </row>
    <row r="55" spans="1:91" s="270" customFormat="1" ht="16.5" customHeight="1">
      <c r="A55" s="261" t="s">
        <v>79</v>
      </c>
      <c r="B55" s="262"/>
      <c r="C55" s="263"/>
      <c r="D55" s="276" t="s">
        <v>80</v>
      </c>
      <c r="E55" s="276"/>
      <c r="F55" s="276"/>
      <c r="G55" s="276"/>
      <c r="H55" s="276"/>
      <c r="I55" s="264"/>
      <c r="J55" s="276" t="s">
        <v>81</v>
      </c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4">
        <f>'SO 00 - VEDLEJŠÍ ROZPOČTO...'!J30</f>
        <v>0</v>
      </c>
      <c r="AH55" s="275"/>
      <c r="AI55" s="275"/>
      <c r="AJ55" s="275"/>
      <c r="AK55" s="275"/>
      <c r="AL55" s="275"/>
      <c r="AM55" s="275"/>
      <c r="AN55" s="274">
        <f>SUM(AG55,AT55)</f>
        <v>0</v>
      </c>
      <c r="AO55" s="275"/>
      <c r="AP55" s="275"/>
      <c r="AQ55" s="265" t="s">
        <v>82</v>
      </c>
      <c r="AR55" s="262"/>
      <c r="AS55" s="266">
        <v>0</v>
      </c>
      <c r="AT55" s="267">
        <f>ROUND(SUM(AV55:AW55),2)</f>
        <v>0</v>
      </c>
      <c r="AU55" s="268">
        <f>'SO 00 - VEDLEJŠÍ ROZPOČTO...'!P85</f>
        <v>0</v>
      </c>
      <c r="AV55" s="267">
        <f>'SO 00 - VEDLEJŠÍ ROZPOČTO...'!J33</f>
        <v>0</v>
      </c>
      <c r="AW55" s="267">
        <f>'SO 00 - VEDLEJŠÍ ROZPOČTO...'!J34</f>
        <v>0</v>
      </c>
      <c r="AX55" s="267">
        <f>'SO 00 - VEDLEJŠÍ ROZPOČTO...'!J35</f>
        <v>0</v>
      </c>
      <c r="AY55" s="267">
        <f>'SO 00 - VEDLEJŠÍ ROZPOČTO...'!J36</f>
        <v>0</v>
      </c>
      <c r="AZ55" s="267">
        <f>'SO 00 - VEDLEJŠÍ ROZPOČTO...'!F33</f>
        <v>0</v>
      </c>
      <c r="BA55" s="267">
        <f>'SO 00 - VEDLEJŠÍ ROZPOČTO...'!F34</f>
        <v>0</v>
      </c>
      <c r="BB55" s="267">
        <f>'SO 00 - VEDLEJŠÍ ROZPOČTO...'!F35</f>
        <v>0</v>
      </c>
      <c r="BC55" s="267">
        <f>'SO 00 - VEDLEJŠÍ ROZPOČTO...'!F36</f>
        <v>0</v>
      </c>
      <c r="BD55" s="269">
        <f>'SO 00 - VEDLEJŠÍ ROZPOČTO...'!F37</f>
        <v>0</v>
      </c>
      <c r="BT55" s="271" t="s">
        <v>83</v>
      </c>
      <c r="BV55" s="271" t="s">
        <v>77</v>
      </c>
      <c r="BW55" s="271" t="s">
        <v>84</v>
      </c>
      <c r="BX55" s="271" t="s">
        <v>5</v>
      </c>
      <c r="CL55" s="271" t="s">
        <v>3</v>
      </c>
      <c r="CM55" s="271" t="s">
        <v>85</v>
      </c>
    </row>
    <row r="56" spans="1:91" s="270" customFormat="1" ht="16.5" customHeight="1">
      <c r="A56" s="261" t="s">
        <v>79</v>
      </c>
      <c r="B56" s="262"/>
      <c r="C56" s="263"/>
      <c r="D56" s="276" t="s">
        <v>86</v>
      </c>
      <c r="E56" s="276"/>
      <c r="F56" s="276"/>
      <c r="G56" s="276"/>
      <c r="H56" s="276"/>
      <c r="I56" s="264"/>
      <c r="J56" s="276" t="s">
        <v>87</v>
      </c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4">
        <f>'SO 01 - CHODNÍK PO LEVÉ S...'!J30</f>
        <v>0</v>
      </c>
      <c r="AH56" s="275"/>
      <c r="AI56" s="275"/>
      <c r="AJ56" s="275"/>
      <c r="AK56" s="275"/>
      <c r="AL56" s="275"/>
      <c r="AM56" s="275"/>
      <c r="AN56" s="274">
        <f>SUM(AG56,AT56)</f>
        <v>0</v>
      </c>
      <c r="AO56" s="275"/>
      <c r="AP56" s="275"/>
      <c r="AQ56" s="265" t="s">
        <v>82</v>
      </c>
      <c r="AR56" s="262"/>
      <c r="AS56" s="266">
        <v>0</v>
      </c>
      <c r="AT56" s="267">
        <f>ROUND(SUM(AV56:AW56),2)</f>
        <v>0</v>
      </c>
      <c r="AU56" s="268">
        <f>'SO 01 - CHODNÍK PO LEVÉ S...'!P88</f>
        <v>0</v>
      </c>
      <c r="AV56" s="267">
        <f>'SO 01 - CHODNÍK PO LEVÉ S...'!J33</f>
        <v>0</v>
      </c>
      <c r="AW56" s="267">
        <f>'SO 01 - CHODNÍK PO LEVÉ S...'!J34</f>
        <v>0</v>
      </c>
      <c r="AX56" s="267">
        <f>'SO 01 - CHODNÍK PO LEVÉ S...'!J35</f>
        <v>0</v>
      </c>
      <c r="AY56" s="267">
        <f>'SO 01 - CHODNÍK PO LEVÉ S...'!J36</f>
        <v>0</v>
      </c>
      <c r="AZ56" s="267">
        <f>'SO 01 - CHODNÍK PO LEVÉ S...'!F33</f>
        <v>0</v>
      </c>
      <c r="BA56" s="267">
        <f>'SO 01 - CHODNÍK PO LEVÉ S...'!F34</f>
        <v>0</v>
      </c>
      <c r="BB56" s="267">
        <f>'SO 01 - CHODNÍK PO LEVÉ S...'!F35</f>
        <v>0</v>
      </c>
      <c r="BC56" s="267">
        <f>'SO 01 - CHODNÍK PO LEVÉ S...'!F36</f>
        <v>0</v>
      </c>
      <c r="BD56" s="269">
        <f>'SO 01 - CHODNÍK PO LEVÉ S...'!F37</f>
        <v>0</v>
      </c>
      <c r="BT56" s="271" t="s">
        <v>83</v>
      </c>
      <c r="BV56" s="271" t="s">
        <v>77</v>
      </c>
      <c r="BW56" s="271" t="s">
        <v>88</v>
      </c>
      <c r="BX56" s="271" t="s">
        <v>5</v>
      </c>
      <c r="CL56" s="271" t="s">
        <v>3</v>
      </c>
      <c r="CM56" s="271" t="s">
        <v>85</v>
      </c>
    </row>
    <row r="57" spans="1:57" s="102" customFormat="1" ht="30" customHeight="1">
      <c r="A57" s="99"/>
      <c r="B57" s="100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100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</row>
    <row r="58" spans="1:57" s="102" customFormat="1" ht="6.9" customHeight="1">
      <c r="A58" s="99"/>
      <c r="B58" s="123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00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</row>
  </sheetData>
  <sheetProtection algorithmName="SHA-512" hashValue="ODbQKiqkVv6mNcF+I7mUQsdWTgAqktpQ1TI0poRBdGkfUN2bx1yrumN/x31+acvXPaaalgcU8YlvdAQaKW9iXQ==" saltValue="5HvkyKdU6StDigMiGIUP9g==" spinCount="100000" sheet="1" objects="1" scenarios="1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47:AN47"/>
    <mergeCell ref="AM49:AP49"/>
    <mergeCell ref="AS49:AT51"/>
    <mergeCell ref="AM50:AP50"/>
    <mergeCell ref="W33:AE33"/>
    <mergeCell ref="AK33:AO33"/>
    <mergeCell ref="AR2:BE2"/>
    <mergeCell ref="AN56:AP56"/>
    <mergeCell ref="AG56:AM56"/>
    <mergeCell ref="D56:H56"/>
    <mergeCell ref="J56:AF56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</mergeCells>
  <hyperlinks>
    <hyperlink ref="A55" location="'SO 00 - VEDLEJŠÍ ROZPOČTO...'!C2" display="/"/>
    <hyperlink ref="A56" location="'SO 01 - CHODNÍK PO LEVÉ S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29"/>
  <sheetViews>
    <sheetView showGridLines="0" workbookViewId="0" topLeftCell="A1">
      <selection activeCell="H60" sqref="H60"/>
    </sheetView>
  </sheetViews>
  <sheetFormatPr defaultColWidth="9.140625" defaultRowHeight="12"/>
  <cols>
    <col min="1" max="1" width="8.28125" style="91" customWidth="1"/>
    <col min="2" max="2" width="1.1484375" style="91" customWidth="1"/>
    <col min="3" max="3" width="4.140625" style="91" customWidth="1"/>
    <col min="4" max="4" width="4.28125" style="91" customWidth="1"/>
    <col min="5" max="5" width="17.140625" style="91" customWidth="1"/>
    <col min="6" max="6" width="100.8515625" style="91" customWidth="1"/>
    <col min="7" max="7" width="7.421875" style="91" customWidth="1"/>
    <col min="8" max="8" width="14.00390625" style="91" customWidth="1"/>
    <col min="9" max="9" width="15.8515625" style="91" customWidth="1"/>
    <col min="10" max="11" width="22.28125" style="91" customWidth="1"/>
    <col min="12" max="12" width="9.28125" style="91" customWidth="1"/>
    <col min="13" max="13" width="10.8515625" style="91" hidden="1" customWidth="1"/>
    <col min="14" max="14" width="9.28125" style="91" hidden="1" customWidth="1"/>
    <col min="15" max="20" width="14.140625" style="91" hidden="1" customWidth="1"/>
    <col min="21" max="21" width="16.28125" style="91" hidden="1" customWidth="1"/>
    <col min="22" max="22" width="12.28125" style="91" customWidth="1"/>
    <col min="23" max="23" width="16.28125" style="91" customWidth="1"/>
    <col min="24" max="24" width="12.28125" style="91" customWidth="1"/>
    <col min="25" max="25" width="15.00390625" style="91" customWidth="1"/>
    <col min="26" max="26" width="11.00390625" style="91" customWidth="1"/>
    <col min="27" max="27" width="15.00390625" style="91" customWidth="1"/>
    <col min="28" max="28" width="16.28125" style="91" customWidth="1"/>
    <col min="29" max="29" width="11.00390625" style="91" customWidth="1"/>
    <col min="30" max="30" width="15.00390625" style="91" customWidth="1"/>
    <col min="31" max="31" width="16.28125" style="91" customWidth="1"/>
    <col min="32" max="43" width="9.140625" style="91" customWidth="1"/>
    <col min="44" max="65" width="9.28125" style="91" hidden="1" customWidth="1"/>
    <col min="66" max="16384" width="9.140625" style="91" customWidth="1"/>
  </cols>
  <sheetData>
    <row r="1" ht="12"/>
    <row r="2" spans="12:46" ht="36.9" customHeight="1">
      <c r="L2" s="272" t="s">
        <v>6</v>
      </c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92" t="s">
        <v>84</v>
      </c>
    </row>
    <row r="3" spans="2:46" ht="6.9" customHeight="1">
      <c r="B3" s="93"/>
      <c r="C3" s="94"/>
      <c r="D3" s="94"/>
      <c r="E3" s="94"/>
      <c r="F3" s="94"/>
      <c r="G3" s="94"/>
      <c r="H3" s="94"/>
      <c r="I3" s="94"/>
      <c r="J3" s="94"/>
      <c r="K3" s="94"/>
      <c r="L3" s="95"/>
      <c r="AT3" s="92" t="s">
        <v>85</v>
      </c>
    </row>
    <row r="4" spans="2:46" ht="24.9" customHeight="1">
      <c r="B4" s="95"/>
      <c r="D4" s="96" t="s">
        <v>89</v>
      </c>
      <c r="L4" s="95"/>
      <c r="M4" s="97" t="s">
        <v>11</v>
      </c>
      <c r="AT4" s="92" t="s">
        <v>4</v>
      </c>
    </row>
    <row r="5" spans="2:12" ht="6.9" customHeight="1">
      <c r="B5" s="95"/>
      <c r="L5" s="95"/>
    </row>
    <row r="6" spans="2:12" ht="12" customHeight="1">
      <c r="B6" s="95"/>
      <c r="D6" s="98" t="s">
        <v>17</v>
      </c>
      <c r="L6" s="95"/>
    </row>
    <row r="7" spans="2:12" ht="16.5" customHeight="1">
      <c r="B7" s="95"/>
      <c r="E7" s="311" t="str">
        <f>'Rekapitulace stavby'!K6</f>
        <v>OPRAVA CHODNÍKU V UL. BEZRUČOVA, DAČICE</v>
      </c>
      <c r="F7" s="312"/>
      <c r="G7" s="312"/>
      <c r="H7" s="312"/>
      <c r="L7" s="95"/>
    </row>
    <row r="8" spans="1:31" s="102" customFormat="1" ht="12" customHeight="1">
      <c r="A8" s="99"/>
      <c r="B8" s="100"/>
      <c r="C8" s="99"/>
      <c r="D8" s="98" t="s">
        <v>90</v>
      </c>
      <c r="E8" s="99"/>
      <c r="F8" s="99"/>
      <c r="G8" s="99"/>
      <c r="H8" s="99"/>
      <c r="I8" s="99"/>
      <c r="J8" s="99"/>
      <c r="K8" s="99"/>
      <c r="L8" s="101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</row>
    <row r="9" spans="1:31" s="102" customFormat="1" ht="16.5" customHeight="1">
      <c r="A9" s="99"/>
      <c r="B9" s="100"/>
      <c r="C9" s="99"/>
      <c r="D9" s="99"/>
      <c r="E9" s="283" t="s">
        <v>91</v>
      </c>
      <c r="F9" s="310"/>
      <c r="G9" s="310"/>
      <c r="H9" s="310"/>
      <c r="I9" s="99"/>
      <c r="J9" s="99"/>
      <c r="K9" s="99"/>
      <c r="L9" s="101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</row>
    <row r="10" spans="1:31" s="102" customFormat="1" ht="12">
      <c r="A10" s="99"/>
      <c r="B10" s="100"/>
      <c r="C10" s="99"/>
      <c r="D10" s="99"/>
      <c r="E10" s="99"/>
      <c r="F10" s="99"/>
      <c r="G10" s="99"/>
      <c r="H10" s="99"/>
      <c r="I10" s="99"/>
      <c r="J10" s="99"/>
      <c r="K10" s="99"/>
      <c r="L10" s="101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</row>
    <row r="11" spans="1:31" s="102" customFormat="1" ht="12" customHeight="1">
      <c r="A11" s="99"/>
      <c r="B11" s="100"/>
      <c r="C11" s="99"/>
      <c r="D11" s="98" t="s">
        <v>19</v>
      </c>
      <c r="E11" s="99"/>
      <c r="F11" s="103" t="s">
        <v>3</v>
      </c>
      <c r="G11" s="99"/>
      <c r="H11" s="99"/>
      <c r="I11" s="98" t="s">
        <v>20</v>
      </c>
      <c r="J11" s="103" t="s">
        <v>3</v>
      </c>
      <c r="K11" s="99"/>
      <c r="L11" s="101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</row>
    <row r="12" spans="1:31" s="102" customFormat="1" ht="12" customHeight="1">
      <c r="A12" s="99"/>
      <c r="B12" s="100"/>
      <c r="C12" s="99"/>
      <c r="D12" s="98" t="s">
        <v>21</v>
      </c>
      <c r="E12" s="99"/>
      <c r="F12" s="103" t="s">
        <v>22</v>
      </c>
      <c r="G12" s="99"/>
      <c r="H12" s="99"/>
      <c r="I12" s="98" t="s">
        <v>23</v>
      </c>
      <c r="J12" s="104" t="str">
        <f>'Rekapitulace stavby'!AN8</f>
        <v>19. 1. 2022</v>
      </c>
      <c r="K12" s="99"/>
      <c r="L12" s="101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</row>
    <row r="13" spans="1:31" s="102" customFormat="1" ht="10.8" customHeight="1">
      <c r="A13" s="99"/>
      <c r="B13" s="100"/>
      <c r="C13" s="99"/>
      <c r="D13" s="99"/>
      <c r="E13" s="99"/>
      <c r="F13" s="99"/>
      <c r="G13" s="99"/>
      <c r="H13" s="99"/>
      <c r="I13" s="99"/>
      <c r="J13" s="99"/>
      <c r="K13" s="99"/>
      <c r="L13" s="101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</row>
    <row r="14" spans="1:31" s="102" customFormat="1" ht="12" customHeight="1">
      <c r="A14" s="99"/>
      <c r="B14" s="100"/>
      <c r="C14" s="99"/>
      <c r="D14" s="98" t="s">
        <v>25</v>
      </c>
      <c r="E14" s="99"/>
      <c r="F14" s="99"/>
      <c r="G14" s="99"/>
      <c r="H14" s="99"/>
      <c r="I14" s="98" t="s">
        <v>26</v>
      </c>
      <c r="J14" s="103" t="s">
        <v>27</v>
      </c>
      <c r="K14" s="99"/>
      <c r="L14" s="101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</row>
    <row r="15" spans="1:31" s="102" customFormat="1" ht="18" customHeight="1">
      <c r="A15" s="99"/>
      <c r="B15" s="100"/>
      <c r="C15" s="99"/>
      <c r="D15" s="99"/>
      <c r="E15" s="103" t="s">
        <v>28</v>
      </c>
      <c r="F15" s="99"/>
      <c r="G15" s="99"/>
      <c r="H15" s="99"/>
      <c r="I15" s="98" t="s">
        <v>29</v>
      </c>
      <c r="J15" s="103" t="s">
        <v>3</v>
      </c>
      <c r="K15" s="99"/>
      <c r="L15" s="101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</row>
    <row r="16" spans="1:31" s="102" customFormat="1" ht="6.9" customHeight="1">
      <c r="A16" s="99"/>
      <c r="B16" s="100"/>
      <c r="C16" s="99"/>
      <c r="D16" s="99"/>
      <c r="E16" s="99"/>
      <c r="F16" s="99"/>
      <c r="G16" s="99"/>
      <c r="H16" s="99"/>
      <c r="I16" s="99"/>
      <c r="J16" s="99"/>
      <c r="K16" s="99"/>
      <c r="L16" s="101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</row>
    <row r="17" spans="1:31" s="102" customFormat="1" ht="12" customHeight="1">
      <c r="A17" s="99"/>
      <c r="B17" s="100"/>
      <c r="C17" s="99"/>
      <c r="D17" s="98" t="s">
        <v>30</v>
      </c>
      <c r="E17" s="99"/>
      <c r="F17" s="99"/>
      <c r="G17" s="99"/>
      <c r="H17" s="99"/>
      <c r="I17" s="98" t="s">
        <v>26</v>
      </c>
      <c r="J17" s="3" t="str">
        <f>'Rekapitulace stavby'!AN13</f>
        <v>Vyplň údaj</v>
      </c>
      <c r="K17" s="99"/>
      <c r="L17" s="101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</row>
    <row r="18" spans="1:31" s="102" customFormat="1" ht="18" customHeight="1">
      <c r="A18" s="99"/>
      <c r="B18" s="100"/>
      <c r="C18" s="99"/>
      <c r="D18" s="99"/>
      <c r="E18" s="313" t="str">
        <f>'Rekapitulace stavby'!E14</f>
        <v>Vyplň údaj</v>
      </c>
      <c r="F18" s="314"/>
      <c r="G18" s="314"/>
      <c r="H18" s="314"/>
      <c r="I18" s="98" t="s">
        <v>29</v>
      </c>
      <c r="J18" s="3" t="str">
        <f>'Rekapitulace stavby'!AN14</f>
        <v>Vyplň údaj</v>
      </c>
      <c r="K18" s="99"/>
      <c r="L18" s="101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</row>
    <row r="19" spans="1:31" s="102" customFormat="1" ht="6.9" customHeight="1">
      <c r="A19" s="99"/>
      <c r="B19" s="100"/>
      <c r="C19" s="99"/>
      <c r="D19" s="99"/>
      <c r="E19" s="99"/>
      <c r="F19" s="99"/>
      <c r="G19" s="99"/>
      <c r="H19" s="99"/>
      <c r="I19" s="99"/>
      <c r="J19" s="99"/>
      <c r="K19" s="99"/>
      <c r="L19" s="101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</row>
    <row r="20" spans="1:31" s="102" customFormat="1" ht="12" customHeight="1">
      <c r="A20" s="99"/>
      <c r="B20" s="100"/>
      <c r="C20" s="99"/>
      <c r="D20" s="98" t="s">
        <v>32</v>
      </c>
      <c r="E20" s="99"/>
      <c r="F20" s="99"/>
      <c r="G20" s="99"/>
      <c r="H20" s="99"/>
      <c r="I20" s="98" t="s">
        <v>26</v>
      </c>
      <c r="J20" s="103" t="s">
        <v>33</v>
      </c>
      <c r="K20" s="99"/>
      <c r="L20" s="101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</row>
    <row r="21" spans="1:31" s="102" customFormat="1" ht="18" customHeight="1">
      <c r="A21" s="99"/>
      <c r="B21" s="100"/>
      <c r="C21" s="99"/>
      <c r="D21" s="99"/>
      <c r="E21" s="103" t="s">
        <v>34</v>
      </c>
      <c r="F21" s="99"/>
      <c r="G21" s="99"/>
      <c r="H21" s="99"/>
      <c r="I21" s="98" t="s">
        <v>29</v>
      </c>
      <c r="J21" s="103" t="s">
        <v>35</v>
      </c>
      <c r="K21" s="99"/>
      <c r="L21" s="101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</row>
    <row r="22" spans="1:31" s="102" customFormat="1" ht="6.9" customHeight="1">
      <c r="A22" s="99"/>
      <c r="B22" s="100"/>
      <c r="C22" s="99"/>
      <c r="D22" s="99"/>
      <c r="E22" s="99"/>
      <c r="F22" s="99"/>
      <c r="G22" s="99"/>
      <c r="H22" s="99"/>
      <c r="I22" s="99"/>
      <c r="J22" s="99"/>
      <c r="K22" s="99"/>
      <c r="L22" s="101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</row>
    <row r="23" spans="1:31" s="102" customFormat="1" ht="12" customHeight="1">
      <c r="A23" s="99"/>
      <c r="B23" s="100"/>
      <c r="C23" s="99"/>
      <c r="D23" s="98" t="s">
        <v>37</v>
      </c>
      <c r="E23" s="99"/>
      <c r="F23" s="99"/>
      <c r="G23" s="99"/>
      <c r="H23" s="99"/>
      <c r="I23" s="98" t="s">
        <v>26</v>
      </c>
      <c r="J23" s="103" t="s">
        <v>3</v>
      </c>
      <c r="K23" s="99"/>
      <c r="L23" s="101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</row>
    <row r="24" spans="1:31" s="102" customFormat="1" ht="18" customHeight="1">
      <c r="A24" s="99"/>
      <c r="B24" s="100"/>
      <c r="C24" s="99"/>
      <c r="D24" s="99"/>
      <c r="E24" s="103" t="s">
        <v>38</v>
      </c>
      <c r="F24" s="99"/>
      <c r="G24" s="99"/>
      <c r="H24" s="99"/>
      <c r="I24" s="98" t="s">
        <v>29</v>
      </c>
      <c r="J24" s="103" t="s">
        <v>3</v>
      </c>
      <c r="K24" s="99"/>
      <c r="L24" s="101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</row>
    <row r="25" spans="1:31" s="102" customFormat="1" ht="6.9" customHeight="1">
      <c r="A25" s="99"/>
      <c r="B25" s="100"/>
      <c r="C25" s="99"/>
      <c r="D25" s="99"/>
      <c r="E25" s="99"/>
      <c r="F25" s="99"/>
      <c r="G25" s="99"/>
      <c r="H25" s="99"/>
      <c r="I25" s="99"/>
      <c r="J25" s="99"/>
      <c r="K25" s="99"/>
      <c r="L25" s="101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</row>
    <row r="26" spans="1:31" s="102" customFormat="1" ht="12" customHeight="1">
      <c r="A26" s="99"/>
      <c r="B26" s="100"/>
      <c r="C26" s="99"/>
      <c r="D26" s="98" t="s">
        <v>39</v>
      </c>
      <c r="E26" s="99"/>
      <c r="F26" s="99"/>
      <c r="G26" s="99"/>
      <c r="H26" s="99"/>
      <c r="I26" s="99"/>
      <c r="J26" s="99"/>
      <c r="K26" s="99"/>
      <c r="L26" s="101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</row>
    <row r="27" spans="1:31" s="108" customFormat="1" ht="16.5" customHeight="1">
      <c r="A27" s="105"/>
      <c r="B27" s="106"/>
      <c r="C27" s="105"/>
      <c r="D27" s="105"/>
      <c r="E27" s="306" t="s">
        <v>3</v>
      </c>
      <c r="F27" s="306"/>
      <c r="G27" s="306"/>
      <c r="H27" s="306"/>
      <c r="I27" s="105"/>
      <c r="J27" s="105"/>
      <c r="K27" s="105"/>
      <c r="L27" s="107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s="102" customFormat="1" ht="6.9" customHeight="1">
      <c r="A28" s="99"/>
      <c r="B28" s="100"/>
      <c r="C28" s="99"/>
      <c r="D28" s="99"/>
      <c r="E28" s="99"/>
      <c r="F28" s="99"/>
      <c r="G28" s="99"/>
      <c r="H28" s="99"/>
      <c r="I28" s="99"/>
      <c r="J28" s="99"/>
      <c r="K28" s="99"/>
      <c r="L28" s="101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</row>
    <row r="29" spans="1:31" s="102" customFormat="1" ht="6.9" customHeight="1">
      <c r="A29" s="99"/>
      <c r="B29" s="100"/>
      <c r="C29" s="99"/>
      <c r="D29" s="109"/>
      <c r="E29" s="109"/>
      <c r="F29" s="109"/>
      <c r="G29" s="109"/>
      <c r="H29" s="109"/>
      <c r="I29" s="109"/>
      <c r="J29" s="109"/>
      <c r="K29" s="10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102" customFormat="1" ht="25.35" customHeight="1">
      <c r="A30" s="99"/>
      <c r="B30" s="100"/>
      <c r="C30" s="99"/>
      <c r="D30" s="110" t="s">
        <v>41</v>
      </c>
      <c r="E30" s="99"/>
      <c r="F30" s="99"/>
      <c r="G30" s="99"/>
      <c r="H30" s="99"/>
      <c r="I30" s="99"/>
      <c r="J30" s="111">
        <f>ROUND(J85,2)</f>
        <v>0</v>
      </c>
      <c r="K30" s="99"/>
      <c r="L30" s="101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</row>
    <row r="31" spans="1:31" s="102" customFormat="1" ht="6.9" customHeight="1">
      <c r="A31" s="99"/>
      <c r="B31" s="100"/>
      <c r="C31" s="99"/>
      <c r="D31" s="109"/>
      <c r="E31" s="109"/>
      <c r="F31" s="109"/>
      <c r="G31" s="109"/>
      <c r="H31" s="109"/>
      <c r="I31" s="109"/>
      <c r="J31" s="109"/>
      <c r="K31" s="10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102" customFormat="1" ht="14.4" customHeight="1">
      <c r="A32" s="99"/>
      <c r="B32" s="100"/>
      <c r="C32" s="99"/>
      <c r="D32" s="99"/>
      <c r="E32" s="99"/>
      <c r="F32" s="112" t="s">
        <v>43</v>
      </c>
      <c r="G32" s="99"/>
      <c r="H32" s="99"/>
      <c r="I32" s="112" t="s">
        <v>42</v>
      </c>
      <c r="J32" s="112" t="s">
        <v>44</v>
      </c>
      <c r="K32" s="99"/>
      <c r="L32" s="101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</row>
    <row r="33" spans="1:31" s="102" customFormat="1" ht="14.4" customHeight="1">
      <c r="A33" s="99"/>
      <c r="B33" s="100"/>
      <c r="C33" s="99"/>
      <c r="D33" s="113" t="s">
        <v>45</v>
      </c>
      <c r="E33" s="98" t="s">
        <v>46</v>
      </c>
      <c r="F33" s="114">
        <f>ROUND((SUM(BE85:BE128)),2)</f>
        <v>0</v>
      </c>
      <c r="G33" s="99"/>
      <c r="H33" s="99"/>
      <c r="I33" s="115">
        <v>0.21</v>
      </c>
      <c r="J33" s="114">
        <f>ROUND(((SUM(BE85:BE128))*I33),2)</f>
        <v>0</v>
      </c>
      <c r="K33" s="99"/>
      <c r="L33" s="101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</row>
    <row r="34" spans="1:31" s="102" customFormat="1" ht="14.4" customHeight="1">
      <c r="A34" s="99"/>
      <c r="B34" s="100"/>
      <c r="C34" s="99"/>
      <c r="D34" s="99"/>
      <c r="E34" s="98" t="s">
        <v>47</v>
      </c>
      <c r="F34" s="114">
        <f>ROUND((SUM(BF85:BF128)),2)</f>
        <v>0</v>
      </c>
      <c r="G34" s="99"/>
      <c r="H34" s="99"/>
      <c r="I34" s="115">
        <v>0.15</v>
      </c>
      <c r="J34" s="114">
        <f>ROUND(((SUM(BF85:BF128))*I34),2)</f>
        <v>0</v>
      </c>
      <c r="K34" s="99"/>
      <c r="L34" s="101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</row>
    <row r="35" spans="1:31" s="102" customFormat="1" ht="14.4" customHeight="1" hidden="1">
      <c r="A35" s="99"/>
      <c r="B35" s="100"/>
      <c r="C35" s="99"/>
      <c r="D35" s="99"/>
      <c r="E35" s="98" t="s">
        <v>48</v>
      </c>
      <c r="F35" s="114">
        <f>ROUND((SUM(BG85:BG128)),2)</f>
        <v>0</v>
      </c>
      <c r="G35" s="99"/>
      <c r="H35" s="99"/>
      <c r="I35" s="115">
        <v>0.21</v>
      </c>
      <c r="J35" s="114">
        <f>0</f>
        <v>0</v>
      </c>
      <c r="K35" s="99"/>
      <c r="L35" s="101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</row>
    <row r="36" spans="1:31" s="102" customFormat="1" ht="14.4" customHeight="1" hidden="1">
      <c r="A36" s="99"/>
      <c r="B36" s="100"/>
      <c r="C36" s="99"/>
      <c r="D36" s="99"/>
      <c r="E36" s="98" t="s">
        <v>49</v>
      </c>
      <c r="F36" s="114">
        <f>ROUND((SUM(BH85:BH128)),2)</f>
        <v>0</v>
      </c>
      <c r="G36" s="99"/>
      <c r="H36" s="99"/>
      <c r="I36" s="115">
        <v>0.15</v>
      </c>
      <c r="J36" s="114">
        <f>0</f>
        <v>0</v>
      </c>
      <c r="K36" s="99"/>
      <c r="L36" s="101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</row>
    <row r="37" spans="1:31" s="102" customFormat="1" ht="14.4" customHeight="1" hidden="1">
      <c r="A37" s="99"/>
      <c r="B37" s="100"/>
      <c r="C37" s="99"/>
      <c r="D37" s="99"/>
      <c r="E37" s="98" t="s">
        <v>50</v>
      </c>
      <c r="F37" s="114">
        <f>ROUND((SUM(BI85:BI128)),2)</f>
        <v>0</v>
      </c>
      <c r="G37" s="99"/>
      <c r="H37" s="99"/>
      <c r="I37" s="115">
        <v>0</v>
      </c>
      <c r="J37" s="114">
        <f>0</f>
        <v>0</v>
      </c>
      <c r="K37" s="99"/>
      <c r="L37" s="101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</row>
    <row r="38" spans="1:31" s="102" customFormat="1" ht="6.9" customHeight="1">
      <c r="A38" s="99"/>
      <c r="B38" s="100"/>
      <c r="C38" s="99"/>
      <c r="D38" s="99"/>
      <c r="E38" s="99"/>
      <c r="F38" s="99"/>
      <c r="G38" s="99"/>
      <c r="H38" s="99"/>
      <c r="I38" s="99"/>
      <c r="J38" s="99"/>
      <c r="K38" s="99"/>
      <c r="L38" s="101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</row>
    <row r="39" spans="1:31" s="102" customFormat="1" ht="25.35" customHeight="1">
      <c r="A39" s="99"/>
      <c r="B39" s="100"/>
      <c r="C39" s="116"/>
      <c r="D39" s="117" t="s">
        <v>51</v>
      </c>
      <c r="E39" s="118"/>
      <c r="F39" s="118"/>
      <c r="G39" s="119" t="s">
        <v>52</v>
      </c>
      <c r="H39" s="120" t="s">
        <v>53</v>
      </c>
      <c r="I39" s="118"/>
      <c r="J39" s="121">
        <f>SUM(J30:J37)</f>
        <v>0</v>
      </c>
      <c r="K39" s="122"/>
      <c r="L39" s="101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</row>
    <row r="40" spans="1:31" s="102" customFormat="1" ht="14.4" customHeight="1">
      <c r="A40" s="99"/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01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</row>
    <row r="44" spans="1:31" s="102" customFormat="1" ht="6.9" customHeight="1">
      <c r="A44" s="99"/>
      <c r="B44" s="125"/>
      <c r="C44" s="126"/>
      <c r="D44" s="126"/>
      <c r="E44" s="126"/>
      <c r="F44" s="126"/>
      <c r="G44" s="126"/>
      <c r="H44" s="126"/>
      <c r="I44" s="126"/>
      <c r="J44" s="126"/>
      <c r="K44" s="126"/>
      <c r="L44" s="101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</row>
    <row r="45" spans="1:31" s="102" customFormat="1" ht="24.9" customHeight="1">
      <c r="A45" s="99"/>
      <c r="B45" s="100"/>
      <c r="C45" s="96" t="s">
        <v>92</v>
      </c>
      <c r="D45" s="99"/>
      <c r="E45" s="99"/>
      <c r="F45" s="99"/>
      <c r="G45" s="99"/>
      <c r="H45" s="99"/>
      <c r="I45" s="99"/>
      <c r="J45" s="99"/>
      <c r="K45" s="99"/>
      <c r="L45" s="101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</row>
    <row r="46" spans="1:31" s="102" customFormat="1" ht="6.9" customHeight="1">
      <c r="A46" s="99"/>
      <c r="B46" s="100"/>
      <c r="C46" s="99"/>
      <c r="D46" s="99"/>
      <c r="E46" s="99"/>
      <c r="F46" s="99"/>
      <c r="G46" s="99"/>
      <c r="H46" s="99"/>
      <c r="I46" s="99"/>
      <c r="J46" s="99"/>
      <c r="K46" s="99"/>
      <c r="L46" s="101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</row>
    <row r="47" spans="1:31" s="102" customFormat="1" ht="12" customHeight="1">
      <c r="A47" s="99"/>
      <c r="B47" s="100"/>
      <c r="C47" s="98" t="s">
        <v>17</v>
      </c>
      <c r="D47" s="99"/>
      <c r="E47" s="99"/>
      <c r="F47" s="99"/>
      <c r="G47" s="99"/>
      <c r="H47" s="99"/>
      <c r="I47" s="99"/>
      <c r="J47" s="99"/>
      <c r="K47" s="99"/>
      <c r="L47" s="101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</row>
    <row r="48" spans="1:31" s="102" customFormat="1" ht="16.5" customHeight="1">
      <c r="A48" s="99"/>
      <c r="B48" s="100"/>
      <c r="C48" s="99"/>
      <c r="D48" s="99"/>
      <c r="E48" s="311" t="str">
        <f>E7</f>
        <v>OPRAVA CHODNÍKU V UL. BEZRUČOVA, DAČICE</v>
      </c>
      <c r="F48" s="312"/>
      <c r="G48" s="312"/>
      <c r="H48" s="312"/>
      <c r="I48" s="99"/>
      <c r="J48" s="99"/>
      <c r="K48" s="99"/>
      <c r="L48" s="101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</row>
    <row r="49" spans="1:31" s="102" customFormat="1" ht="12" customHeight="1">
      <c r="A49" s="99"/>
      <c r="B49" s="100"/>
      <c r="C49" s="98" t="s">
        <v>90</v>
      </c>
      <c r="D49" s="99"/>
      <c r="E49" s="99"/>
      <c r="F49" s="99"/>
      <c r="G49" s="99"/>
      <c r="H49" s="99"/>
      <c r="I49" s="99"/>
      <c r="J49" s="99"/>
      <c r="K49" s="99"/>
      <c r="L49" s="101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</row>
    <row r="50" spans="1:31" s="102" customFormat="1" ht="16.5" customHeight="1">
      <c r="A50" s="99"/>
      <c r="B50" s="100"/>
      <c r="C50" s="99"/>
      <c r="D50" s="99"/>
      <c r="E50" s="283" t="str">
        <f>E9</f>
        <v>SO 00 - VEDLEJŠÍ ROZPOČTOVÉ NÁKLADY</v>
      </c>
      <c r="F50" s="310"/>
      <c r="G50" s="310"/>
      <c r="H50" s="310"/>
      <c r="I50" s="99"/>
      <c r="J50" s="99"/>
      <c r="K50" s="99"/>
      <c r="L50" s="101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</row>
    <row r="51" spans="1:31" s="102" customFormat="1" ht="6.9" customHeight="1">
      <c r="A51" s="99"/>
      <c r="B51" s="100"/>
      <c r="C51" s="99"/>
      <c r="D51" s="99"/>
      <c r="E51" s="99"/>
      <c r="F51" s="99"/>
      <c r="G51" s="99"/>
      <c r="H51" s="99"/>
      <c r="I51" s="99"/>
      <c r="J51" s="99"/>
      <c r="K51" s="99"/>
      <c r="L51" s="101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  <row r="52" spans="1:31" s="102" customFormat="1" ht="12" customHeight="1">
      <c r="A52" s="99"/>
      <c r="B52" s="100"/>
      <c r="C52" s="98" t="s">
        <v>21</v>
      </c>
      <c r="D52" s="99"/>
      <c r="E52" s="99"/>
      <c r="F52" s="103" t="str">
        <f>F12</f>
        <v xml:space="preserve"> </v>
      </c>
      <c r="G52" s="99"/>
      <c r="H52" s="99"/>
      <c r="I52" s="98" t="s">
        <v>23</v>
      </c>
      <c r="J52" s="104" t="str">
        <f>IF(J12="","",J12)</f>
        <v>19. 1. 2022</v>
      </c>
      <c r="K52" s="99"/>
      <c r="L52" s="101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</row>
    <row r="53" spans="1:31" s="102" customFormat="1" ht="6.9" customHeight="1">
      <c r="A53" s="99"/>
      <c r="B53" s="100"/>
      <c r="C53" s="99"/>
      <c r="D53" s="99"/>
      <c r="E53" s="99"/>
      <c r="F53" s="99"/>
      <c r="G53" s="99"/>
      <c r="H53" s="99"/>
      <c r="I53" s="99"/>
      <c r="J53" s="99"/>
      <c r="K53" s="99"/>
      <c r="L53" s="101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</row>
    <row r="54" spans="1:31" s="102" customFormat="1" ht="25.65" customHeight="1">
      <c r="A54" s="99"/>
      <c r="B54" s="100"/>
      <c r="C54" s="98" t="s">
        <v>25</v>
      </c>
      <c r="D54" s="99"/>
      <c r="E54" s="99"/>
      <c r="F54" s="103" t="str">
        <f>E15</f>
        <v>Město Dačice</v>
      </c>
      <c r="G54" s="99"/>
      <c r="H54" s="99"/>
      <c r="I54" s="98" t="s">
        <v>32</v>
      </c>
      <c r="J54" s="127" t="str">
        <f>E21</f>
        <v>PROfi Jihlava spol. s r.o.</v>
      </c>
      <c r="K54" s="99"/>
      <c r="L54" s="101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</row>
    <row r="55" spans="1:31" s="102" customFormat="1" ht="15.15" customHeight="1">
      <c r="A55" s="99"/>
      <c r="B55" s="100"/>
      <c r="C55" s="98" t="s">
        <v>30</v>
      </c>
      <c r="D55" s="99"/>
      <c r="E55" s="99"/>
      <c r="F55" s="103" t="str">
        <f>IF(E18="","",E18)</f>
        <v>Vyplň údaj</v>
      </c>
      <c r="G55" s="99"/>
      <c r="H55" s="99"/>
      <c r="I55" s="98" t="s">
        <v>37</v>
      </c>
      <c r="J55" s="127" t="str">
        <f>E24</f>
        <v>Zbytovská</v>
      </c>
      <c r="K55" s="99"/>
      <c r="L55" s="101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</row>
    <row r="56" spans="1:31" s="102" customFormat="1" ht="10.35" customHeight="1">
      <c r="A56" s="99"/>
      <c r="B56" s="100"/>
      <c r="C56" s="99"/>
      <c r="D56" s="99"/>
      <c r="E56" s="99"/>
      <c r="F56" s="99"/>
      <c r="G56" s="99"/>
      <c r="H56" s="99"/>
      <c r="I56" s="99"/>
      <c r="J56" s="99"/>
      <c r="K56" s="99"/>
      <c r="L56" s="101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</row>
    <row r="57" spans="1:31" s="102" customFormat="1" ht="29.25" customHeight="1">
      <c r="A57" s="99"/>
      <c r="B57" s="100"/>
      <c r="C57" s="128" t="s">
        <v>93</v>
      </c>
      <c r="D57" s="116"/>
      <c r="E57" s="116"/>
      <c r="F57" s="116"/>
      <c r="G57" s="116"/>
      <c r="H57" s="116"/>
      <c r="I57" s="116"/>
      <c r="J57" s="129" t="s">
        <v>94</v>
      </c>
      <c r="K57" s="116"/>
      <c r="L57" s="101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</row>
    <row r="58" spans="1:31" s="102" customFormat="1" ht="10.35" customHeight="1">
      <c r="A58" s="99"/>
      <c r="B58" s="100"/>
      <c r="C58" s="99"/>
      <c r="D58" s="99"/>
      <c r="E58" s="99"/>
      <c r="F58" s="99"/>
      <c r="G58" s="99"/>
      <c r="H58" s="99"/>
      <c r="I58" s="99"/>
      <c r="J58" s="99"/>
      <c r="K58" s="99"/>
      <c r="L58" s="101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</row>
    <row r="59" spans="1:47" s="102" customFormat="1" ht="22.8" customHeight="1">
      <c r="A59" s="99"/>
      <c r="B59" s="100"/>
      <c r="C59" s="130" t="s">
        <v>73</v>
      </c>
      <c r="D59" s="99"/>
      <c r="E59" s="99"/>
      <c r="F59" s="99"/>
      <c r="G59" s="99"/>
      <c r="H59" s="99"/>
      <c r="I59" s="99"/>
      <c r="J59" s="111">
        <f>J85</f>
        <v>0</v>
      </c>
      <c r="K59" s="99"/>
      <c r="L59" s="101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U59" s="92" t="s">
        <v>95</v>
      </c>
    </row>
    <row r="60" spans="2:12" s="131" customFormat="1" ht="24.9" customHeight="1">
      <c r="B60" s="132"/>
      <c r="D60" s="133" t="s">
        <v>96</v>
      </c>
      <c r="E60" s="134"/>
      <c r="F60" s="134"/>
      <c r="G60" s="134"/>
      <c r="H60" s="134"/>
      <c r="I60" s="134"/>
      <c r="J60" s="135">
        <f>J86</f>
        <v>0</v>
      </c>
      <c r="L60" s="132"/>
    </row>
    <row r="61" spans="2:12" s="136" customFormat="1" ht="19.95" customHeight="1">
      <c r="B61" s="137"/>
      <c r="D61" s="138" t="s">
        <v>97</v>
      </c>
      <c r="E61" s="139"/>
      <c r="F61" s="139"/>
      <c r="G61" s="139"/>
      <c r="H61" s="139"/>
      <c r="I61" s="139"/>
      <c r="J61" s="140">
        <f>J87</f>
        <v>0</v>
      </c>
      <c r="L61" s="137"/>
    </row>
    <row r="62" spans="2:12" s="136" customFormat="1" ht="19.95" customHeight="1">
      <c r="B62" s="137"/>
      <c r="D62" s="138" t="s">
        <v>98</v>
      </c>
      <c r="E62" s="139"/>
      <c r="F62" s="139"/>
      <c r="G62" s="139"/>
      <c r="H62" s="139"/>
      <c r="I62" s="139"/>
      <c r="J62" s="140">
        <f>J100</f>
        <v>0</v>
      </c>
      <c r="L62" s="137"/>
    </row>
    <row r="63" spans="2:12" s="136" customFormat="1" ht="19.95" customHeight="1">
      <c r="B63" s="137"/>
      <c r="D63" s="138" t="s">
        <v>99</v>
      </c>
      <c r="E63" s="139"/>
      <c r="F63" s="139"/>
      <c r="G63" s="139"/>
      <c r="H63" s="139"/>
      <c r="I63" s="139"/>
      <c r="J63" s="140">
        <f>J110</f>
        <v>0</v>
      </c>
      <c r="L63" s="137"/>
    </row>
    <row r="64" spans="2:12" s="136" customFormat="1" ht="19.95" customHeight="1">
      <c r="B64" s="137"/>
      <c r="D64" s="138" t="s">
        <v>100</v>
      </c>
      <c r="E64" s="139"/>
      <c r="F64" s="139"/>
      <c r="G64" s="139"/>
      <c r="H64" s="139"/>
      <c r="I64" s="139"/>
      <c r="J64" s="140">
        <f>J117</f>
        <v>0</v>
      </c>
      <c r="L64" s="137"/>
    </row>
    <row r="65" spans="2:12" s="136" customFormat="1" ht="19.95" customHeight="1">
      <c r="B65" s="137"/>
      <c r="D65" s="138" t="s">
        <v>101</v>
      </c>
      <c r="E65" s="139"/>
      <c r="F65" s="139"/>
      <c r="G65" s="139"/>
      <c r="H65" s="139"/>
      <c r="I65" s="139"/>
      <c r="J65" s="140">
        <f>J121</f>
        <v>0</v>
      </c>
      <c r="L65" s="137"/>
    </row>
    <row r="66" spans="1:31" s="102" customFormat="1" ht="21.75" customHeight="1">
      <c r="A66" s="99"/>
      <c r="B66" s="100"/>
      <c r="C66" s="99"/>
      <c r="D66" s="99"/>
      <c r="E66" s="99"/>
      <c r="F66" s="99"/>
      <c r="G66" s="99"/>
      <c r="H66" s="99"/>
      <c r="I66" s="99"/>
      <c r="J66" s="99"/>
      <c r="K66" s="99"/>
      <c r="L66" s="101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</row>
    <row r="67" spans="1:31" s="102" customFormat="1" ht="6.9" customHeight="1">
      <c r="A67" s="99"/>
      <c r="B67" s="123"/>
      <c r="C67" s="124"/>
      <c r="D67" s="124"/>
      <c r="E67" s="124"/>
      <c r="F67" s="124"/>
      <c r="G67" s="124"/>
      <c r="H67" s="124"/>
      <c r="I67" s="124"/>
      <c r="J67" s="124"/>
      <c r="K67" s="124"/>
      <c r="L67" s="101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</row>
    <row r="71" spans="1:31" s="102" customFormat="1" ht="6.9" customHeight="1">
      <c r="A71" s="99"/>
      <c r="B71" s="125"/>
      <c r="C71" s="126"/>
      <c r="D71" s="126"/>
      <c r="E71" s="126"/>
      <c r="F71" s="126"/>
      <c r="G71" s="126"/>
      <c r="H71" s="126"/>
      <c r="I71" s="126"/>
      <c r="J71" s="126"/>
      <c r="K71" s="126"/>
      <c r="L71" s="101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</row>
    <row r="72" spans="1:31" s="102" customFormat="1" ht="24.9" customHeight="1">
      <c r="A72" s="99"/>
      <c r="B72" s="100"/>
      <c r="C72" s="96" t="s">
        <v>102</v>
      </c>
      <c r="D72" s="99"/>
      <c r="E72" s="99"/>
      <c r="F72" s="99"/>
      <c r="G72" s="99"/>
      <c r="H72" s="99"/>
      <c r="I72" s="99"/>
      <c r="J72" s="99"/>
      <c r="K72" s="99"/>
      <c r="L72" s="101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</row>
    <row r="73" spans="1:31" s="102" customFormat="1" ht="6.9" customHeight="1">
      <c r="A73" s="99"/>
      <c r="B73" s="100"/>
      <c r="C73" s="99"/>
      <c r="D73" s="99"/>
      <c r="E73" s="99"/>
      <c r="F73" s="99"/>
      <c r="G73" s="99"/>
      <c r="H73" s="99"/>
      <c r="I73" s="99"/>
      <c r="J73" s="99"/>
      <c r="K73" s="99"/>
      <c r="L73" s="101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</row>
    <row r="74" spans="1:31" s="102" customFormat="1" ht="12" customHeight="1">
      <c r="A74" s="99"/>
      <c r="B74" s="100"/>
      <c r="C74" s="98" t="s">
        <v>17</v>
      </c>
      <c r="D74" s="99"/>
      <c r="E74" s="99"/>
      <c r="F74" s="99"/>
      <c r="G74" s="99"/>
      <c r="H74" s="99"/>
      <c r="I74" s="99"/>
      <c r="J74" s="99"/>
      <c r="K74" s="99"/>
      <c r="L74" s="101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</row>
    <row r="75" spans="1:31" s="102" customFormat="1" ht="16.5" customHeight="1">
      <c r="A75" s="99"/>
      <c r="B75" s="100"/>
      <c r="C75" s="99"/>
      <c r="D75" s="99"/>
      <c r="E75" s="311" t="str">
        <f>E7</f>
        <v>OPRAVA CHODNÍKU V UL. BEZRUČOVA, DAČICE</v>
      </c>
      <c r="F75" s="312"/>
      <c r="G75" s="312"/>
      <c r="H75" s="312"/>
      <c r="I75" s="99"/>
      <c r="J75" s="99"/>
      <c r="K75" s="99"/>
      <c r="L75" s="101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</row>
    <row r="76" spans="1:31" s="102" customFormat="1" ht="12" customHeight="1">
      <c r="A76" s="99"/>
      <c r="B76" s="100"/>
      <c r="C76" s="98" t="s">
        <v>90</v>
      </c>
      <c r="D76" s="99"/>
      <c r="E76" s="99"/>
      <c r="F76" s="99"/>
      <c r="G76" s="99"/>
      <c r="H76" s="99"/>
      <c r="I76" s="99"/>
      <c r="J76" s="99"/>
      <c r="K76" s="99"/>
      <c r="L76" s="101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</row>
    <row r="77" spans="1:31" s="102" customFormat="1" ht="16.5" customHeight="1">
      <c r="A77" s="99"/>
      <c r="B77" s="100"/>
      <c r="C77" s="99"/>
      <c r="D77" s="99"/>
      <c r="E77" s="283" t="str">
        <f>E9</f>
        <v>SO 00 - VEDLEJŠÍ ROZPOČTOVÉ NÁKLADY</v>
      </c>
      <c r="F77" s="310"/>
      <c r="G77" s="310"/>
      <c r="H77" s="310"/>
      <c r="I77" s="99"/>
      <c r="J77" s="99"/>
      <c r="K77" s="99"/>
      <c r="L77" s="101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</row>
    <row r="78" spans="1:31" s="102" customFormat="1" ht="6.9" customHeight="1">
      <c r="A78" s="99"/>
      <c r="B78" s="100"/>
      <c r="C78" s="99"/>
      <c r="D78" s="99"/>
      <c r="E78" s="99"/>
      <c r="F78" s="99"/>
      <c r="G78" s="99"/>
      <c r="H78" s="99"/>
      <c r="I78" s="99"/>
      <c r="J78" s="99"/>
      <c r="K78" s="99"/>
      <c r="L78" s="101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</row>
    <row r="79" spans="1:31" s="102" customFormat="1" ht="12" customHeight="1">
      <c r="A79" s="99"/>
      <c r="B79" s="100"/>
      <c r="C79" s="98" t="s">
        <v>21</v>
      </c>
      <c r="D79" s="99"/>
      <c r="E79" s="99"/>
      <c r="F79" s="103" t="str">
        <f>F12</f>
        <v xml:space="preserve"> </v>
      </c>
      <c r="G79" s="99"/>
      <c r="H79" s="99"/>
      <c r="I79" s="98" t="s">
        <v>23</v>
      </c>
      <c r="J79" s="104" t="str">
        <f>IF(J12="","",J12)</f>
        <v>19. 1. 2022</v>
      </c>
      <c r="K79" s="99"/>
      <c r="L79" s="101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</row>
    <row r="80" spans="1:31" s="102" customFormat="1" ht="6.9" customHeight="1">
      <c r="A80" s="99"/>
      <c r="B80" s="100"/>
      <c r="C80" s="99"/>
      <c r="D80" s="99"/>
      <c r="E80" s="99"/>
      <c r="F80" s="99"/>
      <c r="G80" s="99"/>
      <c r="H80" s="99"/>
      <c r="I80" s="99"/>
      <c r="J80" s="99"/>
      <c r="K80" s="99"/>
      <c r="L80" s="101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</row>
    <row r="81" spans="1:31" s="102" customFormat="1" ht="25.65" customHeight="1">
      <c r="A81" s="99"/>
      <c r="B81" s="100"/>
      <c r="C81" s="98" t="s">
        <v>25</v>
      </c>
      <c r="D81" s="99"/>
      <c r="E81" s="99"/>
      <c r="F81" s="103" t="str">
        <f>E15</f>
        <v>Město Dačice</v>
      </c>
      <c r="G81" s="99"/>
      <c r="H81" s="99"/>
      <c r="I81" s="98" t="s">
        <v>32</v>
      </c>
      <c r="J81" s="127" t="str">
        <f>E21</f>
        <v>PROfi Jihlava spol. s r.o.</v>
      </c>
      <c r="K81" s="99"/>
      <c r="L81" s="101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</row>
    <row r="82" spans="1:31" s="102" customFormat="1" ht="15.15" customHeight="1">
      <c r="A82" s="99"/>
      <c r="B82" s="100"/>
      <c r="C82" s="98" t="s">
        <v>30</v>
      </c>
      <c r="D82" s="99"/>
      <c r="E82" s="99"/>
      <c r="F82" s="103" t="str">
        <f>IF(E18="","",E18)</f>
        <v>Vyplň údaj</v>
      </c>
      <c r="G82" s="99"/>
      <c r="H82" s="99"/>
      <c r="I82" s="98" t="s">
        <v>37</v>
      </c>
      <c r="J82" s="127" t="str">
        <f>E24</f>
        <v>Zbytovská</v>
      </c>
      <c r="K82" s="99"/>
      <c r="L82" s="101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</row>
    <row r="83" spans="1:31" s="102" customFormat="1" ht="10.35" customHeight="1">
      <c r="A83" s="99"/>
      <c r="B83" s="100"/>
      <c r="C83" s="99"/>
      <c r="D83" s="99"/>
      <c r="E83" s="99"/>
      <c r="F83" s="99"/>
      <c r="G83" s="99"/>
      <c r="H83" s="99"/>
      <c r="I83" s="99"/>
      <c r="J83" s="99"/>
      <c r="K83" s="99"/>
      <c r="L83" s="101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</row>
    <row r="84" spans="1:31" s="150" customFormat="1" ht="29.25" customHeight="1">
      <c r="A84" s="141"/>
      <c r="B84" s="142"/>
      <c r="C84" s="143" t="s">
        <v>103</v>
      </c>
      <c r="D84" s="144" t="s">
        <v>60</v>
      </c>
      <c r="E84" s="144" t="s">
        <v>56</v>
      </c>
      <c r="F84" s="144" t="s">
        <v>57</v>
      </c>
      <c r="G84" s="144" t="s">
        <v>104</v>
      </c>
      <c r="H84" s="144" t="s">
        <v>105</v>
      </c>
      <c r="I84" s="144" t="s">
        <v>106</v>
      </c>
      <c r="J84" s="144" t="s">
        <v>94</v>
      </c>
      <c r="K84" s="145" t="s">
        <v>107</v>
      </c>
      <c r="L84" s="146"/>
      <c r="M84" s="147" t="s">
        <v>3</v>
      </c>
      <c r="N84" s="148" t="s">
        <v>45</v>
      </c>
      <c r="O84" s="148" t="s">
        <v>108</v>
      </c>
      <c r="P84" s="148" t="s">
        <v>109</v>
      </c>
      <c r="Q84" s="148" t="s">
        <v>110</v>
      </c>
      <c r="R84" s="148" t="s">
        <v>111</v>
      </c>
      <c r="S84" s="148" t="s">
        <v>112</v>
      </c>
      <c r="T84" s="149" t="s">
        <v>113</v>
      </c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</row>
    <row r="85" spans="1:63" s="102" customFormat="1" ht="22.8" customHeight="1">
      <c r="A85" s="99"/>
      <c r="B85" s="100"/>
      <c r="C85" s="151" t="s">
        <v>114</v>
      </c>
      <c r="D85" s="99"/>
      <c r="E85" s="99"/>
      <c r="F85" s="99"/>
      <c r="G85" s="99"/>
      <c r="H85" s="99"/>
      <c r="I85" s="99"/>
      <c r="J85" s="152">
        <f>BK85</f>
        <v>0</v>
      </c>
      <c r="K85" s="99"/>
      <c r="L85" s="100"/>
      <c r="M85" s="153"/>
      <c r="N85" s="154"/>
      <c r="O85" s="109"/>
      <c r="P85" s="155">
        <f>P86</f>
        <v>0</v>
      </c>
      <c r="Q85" s="109"/>
      <c r="R85" s="155">
        <f>R86</f>
        <v>0</v>
      </c>
      <c r="S85" s="109"/>
      <c r="T85" s="156">
        <f>T86</f>
        <v>0</v>
      </c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T85" s="92" t="s">
        <v>74</v>
      </c>
      <c r="AU85" s="92" t="s">
        <v>95</v>
      </c>
      <c r="BK85" s="157">
        <f>BK86</f>
        <v>0</v>
      </c>
    </row>
    <row r="86" spans="2:63" s="158" customFormat="1" ht="25.95" customHeight="1">
      <c r="B86" s="159"/>
      <c r="D86" s="160" t="s">
        <v>74</v>
      </c>
      <c r="E86" s="161" t="s">
        <v>115</v>
      </c>
      <c r="F86" s="161" t="s">
        <v>116</v>
      </c>
      <c r="J86" s="162">
        <f>BK86</f>
        <v>0</v>
      </c>
      <c r="L86" s="159"/>
      <c r="M86" s="163"/>
      <c r="N86" s="164"/>
      <c r="O86" s="164"/>
      <c r="P86" s="165">
        <f>P87+P100+P110+P117+P121</f>
        <v>0</v>
      </c>
      <c r="Q86" s="164"/>
      <c r="R86" s="165">
        <f>R87+R100+R110+R117+R121</f>
        <v>0</v>
      </c>
      <c r="S86" s="164"/>
      <c r="T86" s="166">
        <f>T87+T100+T110+T117+T121</f>
        <v>0</v>
      </c>
      <c r="AR86" s="160" t="s">
        <v>117</v>
      </c>
      <c r="AT86" s="167" t="s">
        <v>74</v>
      </c>
      <c r="AU86" s="167" t="s">
        <v>75</v>
      </c>
      <c r="AY86" s="160" t="s">
        <v>118</v>
      </c>
      <c r="BK86" s="168">
        <f>BK87+BK100+BK110+BK117+BK121</f>
        <v>0</v>
      </c>
    </row>
    <row r="87" spans="2:63" s="158" customFormat="1" ht="22.8" customHeight="1">
      <c r="B87" s="159"/>
      <c r="D87" s="160" t="s">
        <v>74</v>
      </c>
      <c r="E87" s="169" t="s">
        <v>119</v>
      </c>
      <c r="F87" s="169" t="s">
        <v>120</v>
      </c>
      <c r="J87" s="170">
        <f>BK87</f>
        <v>0</v>
      </c>
      <c r="L87" s="159"/>
      <c r="M87" s="163"/>
      <c r="N87" s="164"/>
      <c r="O87" s="164"/>
      <c r="P87" s="165">
        <f>SUM(P88:P99)</f>
        <v>0</v>
      </c>
      <c r="Q87" s="164"/>
      <c r="R87" s="165">
        <f>SUM(R88:R99)</f>
        <v>0</v>
      </c>
      <c r="S87" s="164"/>
      <c r="T87" s="166">
        <f>SUM(T88:T99)</f>
        <v>0</v>
      </c>
      <c r="AR87" s="160" t="s">
        <v>117</v>
      </c>
      <c r="AT87" s="167" t="s">
        <v>74</v>
      </c>
      <c r="AU87" s="167" t="s">
        <v>83</v>
      </c>
      <c r="AY87" s="160" t="s">
        <v>118</v>
      </c>
      <c r="BK87" s="168">
        <f>SUM(BK88:BK99)</f>
        <v>0</v>
      </c>
    </row>
    <row r="88" spans="1:65" s="102" customFormat="1" ht="16.5" customHeight="1">
      <c r="A88" s="99"/>
      <c r="B88" s="100"/>
      <c r="C88" s="171" t="s">
        <v>83</v>
      </c>
      <c r="D88" s="171" t="s">
        <v>121</v>
      </c>
      <c r="E88" s="172" t="s">
        <v>122</v>
      </c>
      <c r="F88" s="173" t="s">
        <v>123</v>
      </c>
      <c r="G88" s="174" t="s">
        <v>124</v>
      </c>
      <c r="H88" s="175">
        <v>1</v>
      </c>
      <c r="I88" s="6"/>
      <c r="J88" s="176">
        <f>ROUND(I88*H88,2)</f>
        <v>0</v>
      </c>
      <c r="K88" s="173" t="s">
        <v>125</v>
      </c>
      <c r="L88" s="100"/>
      <c r="M88" s="177" t="s">
        <v>3</v>
      </c>
      <c r="N88" s="178" t="s">
        <v>46</v>
      </c>
      <c r="O88" s="179"/>
      <c r="P88" s="180">
        <f>O88*H88</f>
        <v>0</v>
      </c>
      <c r="Q88" s="180">
        <v>0</v>
      </c>
      <c r="R88" s="180">
        <f>Q88*H88</f>
        <v>0</v>
      </c>
      <c r="S88" s="180">
        <v>0</v>
      </c>
      <c r="T88" s="181">
        <f>S88*H88</f>
        <v>0</v>
      </c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R88" s="182" t="s">
        <v>126</v>
      </c>
      <c r="AT88" s="182" t="s">
        <v>121</v>
      </c>
      <c r="AU88" s="182" t="s">
        <v>85</v>
      </c>
      <c r="AY88" s="92" t="s">
        <v>118</v>
      </c>
      <c r="BE88" s="183">
        <f>IF(N88="základní",J88,0)</f>
        <v>0</v>
      </c>
      <c r="BF88" s="183">
        <f>IF(N88="snížená",J88,0)</f>
        <v>0</v>
      </c>
      <c r="BG88" s="183">
        <f>IF(N88="zákl. přenesená",J88,0)</f>
        <v>0</v>
      </c>
      <c r="BH88" s="183">
        <f>IF(N88="sníž. přenesená",J88,0)</f>
        <v>0</v>
      </c>
      <c r="BI88" s="183">
        <f>IF(N88="nulová",J88,0)</f>
        <v>0</v>
      </c>
      <c r="BJ88" s="92" t="s">
        <v>83</v>
      </c>
      <c r="BK88" s="183">
        <f>ROUND(I88*H88,2)</f>
        <v>0</v>
      </c>
      <c r="BL88" s="92" t="s">
        <v>126</v>
      </c>
      <c r="BM88" s="182" t="s">
        <v>127</v>
      </c>
    </row>
    <row r="89" spans="1:47" s="102" customFormat="1" ht="12">
      <c r="A89" s="99"/>
      <c r="B89" s="100"/>
      <c r="C89" s="99"/>
      <c r="D89" s="184" t="s">
        <v>128</v>
      </c>
      <c r="E89" s="99"/>
      <c r="F89" s="185" t="s">
        <v>129</v>
      </c>
      <c r="G89" s="99"/>
      <c r="H89" s="99"/>
      <c r="I89" s="99"/>
      <c r="J89" s="99"/>
      <c r="K89" s="99"/>
      <c r="L89" s="100"/>
      <c r="M89" s="186"/>
      <c r="N89" s="187"/>
      <c r="O89" s="179"/>
      <c r="P89" s="179"/>
      <c r="Q89" s="179"/>
      <c r="R89" s="179"/>
      <c r="S89" s="179"/>
      <c r="T89" s="188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T89" s="92" t="s">
        <v>128</v>
      </c>
      <c r="AU89" s="92" t="s">
        <v>85</v>
      </c>
    </row>
    <row r="90" spans="1:47" s="102" customFormat="1" ht="28.8">
      <c r="A90" s="99"/>
      <c r="B90" s="100"/>
      <c r="C90" s="99"/>
      <c r="D90" s="191" t="s">
        <v>130</v>
      </c>
      <c r="E90" s="99"/>
      <c r="F90" s="207" t="s">
        <v>131</v>
      </c>
      <c r="G90" s="99"/>
      <c r="H90" s="99"/>
      <c r="I90" s="99"/>
      <c r="J90" s="99"/>
      <c r="K90" s="99"/>
      <c r="L90" s="100"/>
      <c r="M90" s="186"/>
      <c r="N90" s="187"/>
      <c r="O90" s="179"/>
      <c r="P90" s="179"/>
      <c r="Q90" s="179"/>
      <c r="R90" s="179"/>
      <c r="S90" s="179"/>
      <c r="T90" s="188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T90" s="92" t="s">
        <v>130</v>
      </c>
      <c r="AU90" s="92" t="s">
        <v>85</v>
      </c>
    </row>
    <row r="91" spans="1:65" s="102" customFormat="1" ht="16.5" customHeight="1">
      <c r="A91" s="99"/>
      <c r="B91" s="100"/>
      <c r="C91" s="171" t="s">
        <v>85</v>
      </c>
      <c r="D91" s="171" t="s">
        <v>121</v>
      </c>
      <c r="E91" s="172" t="s">
        <v>132</v>
      </c>
      <c r="F91" s="173" t="s">
        <v>133</v>
      </c>
      <c r="G91" s="174" t="s">
        <v>124</v>
      </c>
      <c r="H91" s="175">
        <v>1</v>
      </c>
      <c r="I91" s="6"/>
      <c r="J91" s="176">
        <f>ROUND(I91*H91,2)</f>
        <v>0</v>
      </c>
      <c r="K91" s="173" t="s">
        <v>125</v>
      </c>
      <c r="L91" s="100"/>
      <c r="M91" s="177" t="s">
        <v>3</v>
      </c>
      <c r="N91" s="178" t="s">
        <v>46</v>
      </c>
      <c r="O91" s="179"/>
      <c r="P91" s="180">
        <f>O91*H91</f>
        <v>0</v>
      </c>
      <c r="Q91" s="180">
        <v>0</v>
      </c>
      <c r="R91" s="180">
        <f>Q91*H91</f>
        <v>0</v>
      </c>
      <c r="S91" s="180">
        <v>0</v>
      </c>
      <c r="T91" s="181">
        <f>S91*H91</f>
        <v>0</v>
      </c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R91" s="182" t="s">
        <v>126</v>
      </c>
      <c r="AT91" s="182" t="s">
        <v>121</v>
      </c>
      <c r="AU91" s="182" t="s">
        <v>85</v>
      </c>
      <c r="AY91" s="92" t="s">
        <v>118</v>
      </c>
      <c r="BE91" s="183">
        <f>IF(N91="základní",J91,0)</f>
        <v>0</v>
      </c>
      <c r="BF91" s="183">
        <f>IF(N91="snížená",J91,0)</f>
        <v>0</v>
      </c>
      <c r="BG91" s="183">
        <f>IF(N91="zákl. přenesená",J91,0)</f>
        <v>0</v>
      </c>
      <c r="BH91" s="183">
        <f>IF(N91="sníž. přenesená",J91,0)</f>
        <v>0</v>
      </c>
      <c r="BI91" s="183">
        <f>IF(N91="nulová",J91,0)</f>
        <v>0</v>
      </c>
      <c r="BJ91" s="92" t="s">
        <v>83</v>
      </c>
      <c r="BK91" s="183">
        <f>ROUND(I91*H91,2)</f>
        <v>0</v>
      </c>
      <c r="BL91" s="92" t="s">
        <v>126</v>
      </c>
      <c r="BM91" s="182" t="s">
        <v>134</v>
      </c>
    </row>
    <row r="92" spans="1:47" s="102" customFormat="1" ht="12">
      <c r="A92" s="99"/>
      <c r="B92" s="100"/>
      <c r="C92" s="99"/>
      <c r="D92" s="184" t="s">
        <v>128</v>
      </c>
      <c r="E92" s="99"/>
      <c r="F92" s="185" t="s">
        <v>135</v>
      </c>
      <c r="G92" s="99"/>
      <c r="H92" s="99"/>
      <c r="I92" s="99"/>
      <c r="J92" s="99"/>
      <c r="K92" s="99"/>
      <c r="L92" s="100"/>
      <c r="M92" s="186"/>
      <c r="N92" s="187"/>
      <c r="O92" s="179"/>
      <c r="P92" s="179"/>
      <c r="Q92" s="179"/>
      <c r="R92" s="179"/>
      <c r="S92" s="179"/>
      <c r="T92" s="188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T92" s="92" t="s">
        <v>128</v>
      </c>
      <c r="AU92" s="92" t="s">
        <v>85</v>
      </c>
    </row>
    <row r="93" spans="1:47" s="102" customFormat="1" ht="28.8">
      <c r="A93" s="99"/>
      <c r="B93" s="100"/>
      <c r="C93" s="99"/>
      <c r="D93" s="191" t="s">
        <v>130</v>
      </c>
      <c r="E93" s="99"/>
      <c r="F93" s="207" t="s">
        <v>136</v>
      </c>
      <c r="G93" s="99"/>
      <c r="H93" s="99"/>
      <c r="I93" s="99"/>
      <c r="J93" s="99"/>
      <c r="K93" s="99"/>
      <c r="L93" s="100"/>
      <c r="M93" s="186"/>
      <c r="N93" s="187"/>
      <c r="O93" s="179"/>
      <c r="P93" s="179"/>
      <c r="Q93" s="179"/>
      <c r="R93" s="179"/>
      <c r="S93" s="179"/>
      <c r="T93" s="188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T93" s="92" t="s">
        <v>130</v>
      </c>
      <c r="AU93" s="92" t="s">
        <v>85</v>
      </c>
    </row>
    <row r="94" spans="1:65" s="102" customFormat="1" ht="16.5" customHeight="1">
      <c r="A94" s="99"/>
      <c r="B94" s="100"/>
      <c r="C94" s="171" t="s">
        <v>137</v>
      </c>
      <c r="D94" s="171" t="s">
        <v>121</v>
      </c>
      <c r="E94" s="172" t="s">
        <v>138</v>
      </c>
      <c r="F94" s="173" t="s">
        <v>139</v>
      </c>
      <c r="G94" s="174" t="s">
        <v>124</v>
      </c>
      <c r="H94" s="175">
        <v>1</v>
      </c>
      <c r="I94" s="6"/>
      <c r="J94" s="176">
        <f>ROUND(I94*H94,2)</f>
        <v>0</v>
      </c>
      <c r="K94" s="173" t="s">
        <v>125</v>
      </c>
      <c r="L94" s="100"/>
      <c r="M94" s="177" t="s">
        <v>3</v>
      </c>
      <c r="N94" s="178" t="s">
        <v>46</v>
      </c>
      <c r="O94" s="179"/>
      <c r="P94" s="180">
        <f>O94*H94</f>
        <v>0</v>
      </c>
      <c r="Q94" s="180">
        <v>0</v>
      </c>
      <c r="R94" s="180">
        <f>Q94*H94</f>
        <v>0</v>
      </c>
      <c r="S94" s="180">
        <v>0</v>
      </c>
      <c r="T94" s="181">
        <f>S94*H94</f>
        <v>0</v>
      </c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R94" s="182" t="s">
        <v>126</v>
      </c>
      <c r="AT94" s="182" t="s">
        <v>121</v>
      </c>
      <c r="AU94" s="182" t="s">
        <v>85</v>
      </c>
      <c r="AY94" s="92" t="s">
        <v>118</v>
      </c>
      <c r="BE94" s="183">
        <f>IF(N94="základní",J94,0)</f>
        <v>0</v>
      </c>
      <c r="BF94" s="183">
        <f>IF(N94="snížená",J94,0)</f>
        <v>0</v>
      </c>
      <c r="BG94" s="183">
        <f>IF(N94="zákl. přenesená",J94,0)</f>
        <v>0</v>
      </c>
      <c r="BH94" s="183">
        <f>IF(N94="sníž. přenesená",J94,0)</f>
        <v>0</v>
      </c>
      <c r="BI94" s="183">
        <f>IF(N94="nulová",J94,0)</f>
        <v>0</v>
      </c>
      <c r="BJ94" s="92" t="s">
        <v>83</v>
      </c>
      <c r="BK94" s="183">
        <f>ROUND(I94*H94,2)</f>
        <v>0</v>
      </c>
      <c r="BL94" s="92" t="s">
        <v>126</v>
      </c>
      <c r="BM94" s="182" t="s">
        <v>140</v>
      </c>
    </row>
    <row r="95" spans="1:47" s="102" customFormat="1" ht="12">
      <c r="A95" s="99"/>
      <c r="B95" s="100"/>
      <c r="C95" s="99"/>
      <c r="D95" s="184" t="s">
        <v>128</v>
      </c>
      <c r="E95" s="99"/>
      <c r="F95" s="185" t="s">
        <v>141</v>
      </c>
      <c r="G95" s="99"/>
      <c r="H95" s="99"/>
      <c r="I95" s="99"/>
      <c r="J95" s="99"/>
      <c r="K95" s="99"/>
      <c r="L95" s="100"/>
      <c r="M95" s="186"/>
      <c r="N95" s="187"/>
      <c r="O95" s="179"/>
      <c r="P95" s="179"/>
      <c r="Q95" s="179"/>
      <c r="R95" s="179"/>
      <c r="S95" s="179"/>
      <c r="T95" s="188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T95" s="92" t="s">
        <v>128</v>
      </c>
      <c r="AU95" s="92" t="s">
        <v>85</v>
      </c>
    </row>
    <row r="96" spans="1:47" s="102" customFormat="1" ht="19.2">
      <c r="A96" s="99"/>
      <c r="B96" s="100"/>
      <c r="C96" s="99"/>
      <c r="D96" s="191" t="s">
        <v>130</v>
      </c>
      <c r="E96" s="99"/>
      <c r="F96" s="207" t="s">
        <v>142</v>
      </c>
      <c r="G96" s="99"/>
      <c r="H96" s="99"/>
      <c r="I96" s="99"/>
      <c r="J96" s="99"/>
      <c r="K96" s="99"/>
      <c r="L96" s="100"/>
      <c r="M96" s="186"/>
      <c r="N96" s="187"/>
      <c r="O96" s="179"/>
      <c r="P96" s="179"/>
      <c r="Q96" s="179"/>
      <c r="R96" s="179"/>
      <c r="S96" s="179"/>
      <c r="T96" s="188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T96" s="92" t="s">
        <v>130</v>
      </c>
      <c r="AU96" s="92" t="s">
        <v>85</v>
      </c>
    </row>
    <row r="97" spans="1:65" s="102" customFormat="1" ht="24.15" customHeight="1">
      <c r="A97" s="99"/>
      <c r="B97" s="100"/>
      <c r="C97" s="171" t="s">
        <v>143</v>
      </c>
      <c r="D97" s="171" t="s">
        <v>121</v>
      </c>
      <c r="E97" s="172" t="s">
        <v>144</v>
      </c>
      <c r="F97" s="173" t="s">
        <v>145</v>
      </c>
      <c r="G97" s="174" t="s">
        <v>124</v>
      </c>
      <c r="H97" s="175">
        <v>1</v>
      </c>
      <c r="I97" s="6"/>
      <c r="J97" s="176">
        <f>ROUND(I97*H97,2)</f>
        <v>0</v>
      </c>
      <c r="K97" s="173" t="s">
        <v>125</v>
      </c>
      <c r="L97" s="100"/>
      <c r="M97" s="177" t="s">
        <v>3</v>
      </c>
      <c r="N97" s="178" t="s">
        <v>46</v>
      </c>
      <c r="O97" s="179"/>
      <c r="P97" s="180">
        <f>O97*H97</f>
        <v>0</v>
      </c>
      <c r="Q97" s="180">
        <v>0</v>
      </c>
      <c r="R97" s="180">
        <f>Q97*H97</f>
        <v>0</v>
      </c>
      <c r="S97" s="180">
        <v>0</v>
      </c>
      <c r="T97" s="181">
        <f>S97*H97</f>
        <v>0</v>
      </c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R97" s="182" t="s">
        <v>126</v>
      </c>
      <c r="AT97" s="182" t="s">
        <v>121</v>
      </c>
      <c r="AU97" s="182" t="s">
        <v>85</v>
      </c>
      <c r="AY97" s="92" t="s">
        <v>118</v>
      </c>
      <c r="BE97" s="183">
        <f>IF(N97="základní",J97,0)</f>
        <v>0</v>
      </c>
      <c r="BF97" s="183">
        <f>IF(N97="snížená",J97,0)</f>
        <v>0</v>
      </c>
      <c r="BG97" s="183">
        <f>IF(N97="zákl. přenesená",J97,0)</f>
        <v>0</v>
      </c>
      <c r="BH97" s="183">
        <f>IF(N97="sníž. přenesená",J97,0)</f>
        <v>0</v>
      </c>
      <c r="BI97" s="183">
        <f>IF(N97="nulová",J97,0)</f>
        <v>0</v>
      </c>
      <c r="BJ97" s="92" t="s">
        <v>83</v>
      </c>
      <c r="BK97" s="183">
        <f>ROUND(I97*H97,2)</f>
        <v>0</v>
      </c>
      <c r="BL97" s="92" t="s">
        <v>126</v>
      </c>
      <c r="BM97" s="182" t="s">
        <v>146</v>
      </c>
    </row>
    <row r="98" spans="1:47" s="102" customFormat="1" ht="12">
      <c r="A98" s="99"/>
      <c r="B98" s="100"/>
      <c r="C98" s="99"/>
      <c r="D98" s="184" t="s">
        <v>128</v>
      </c>
      <c r="E98" s="99"/>
      <c r="F98" s="185" t="s">
        <v>147</v>
      </c>
      <c r="G98" s="99"/>
      <c r="H98" s="99"/>
      <c r="I98" s="99"/>
      <c r="J98" s="99"/>
      <c r="K98" s="99"/>
      <c r="L98" s="100"/>
      <c r="M98" s="186"/>
      <c r="N98" s="187"/>
      <c r="O98" s="179"/>
      <c r="P98" s="179"/>
      <c r="Q98" s="179"/>
      <c r="R98" s="179"/>
      <c r="S98" s="179"/>
      <c r="T98" s="188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T98" s="92" t="s">
        <v>128</v>
      </c>
      <c r="AU98" s="92" t="s">
        <v>85</v>
      </c>
    </row>
    <row r="99" spans="1:47" s="102" customFormat="1" ht="57.6">
      <c r="A99" s="99"/>
      <c r="B99" s="100"/>
      <c r="C99" s="99"/>
      <c r="D99" s="191" t="s">
        <v>130</v>
      </c>
      <c r="E99" s="99"/>
      <c r="F99" s="207" t="s">
        <v>148</v>
      </c>
      <c r="G99" s="99"/>
      <c r="H99" s="99"/>
      <c r="I99" s="99"/>
      <c r="J99" s="99"/>
      <c r="K99" s="99"/>
      <c r="L99" s="100"/>
      <c r="M99" s="186"/>
      <c r="N99" s="187"/>
      <c r="O99" s="179"/>
      <c r="P99" s="179"/>
      <c r="Q99" s="179"/>
      <c r="R99" s="179"/>
      <c r="S99" s="179"/>
      <c r="T99" s="188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T99" s="92" t="s">
        <v>130</v>
      </c>
      <c r="AU99" s="92" t="s">
        <v>85</v>
      </c>
    </row>
    <row r="100" spans="2:63" s="158" customFormat="1" ht="22.8" customHeight="1">
      <c r="B100" s="159"/>
      <c r="D100" s="160" t="s">
        <v>74</v>
      </c>
      <c r="E100" s="169" t="s">
        <v>149</v>
      </c>
      <c r="F100" s="169" t="s">
        <v>150</v>
      </c>
      <c r="J100" s="170">
        <f>BK100</f>
        <v>0</v>
      </c>
      <c r="L100" s="159"/>
      <c r="M100" s="163"/>
      <c r="N100" s="164"/>
      <c r="O100" s="164"/>
      <c r="P100" s="165">
        <f>SUM(P101:P109)</f>
        <v>0</v>
      </c>
      <c r="Q100" s="164"/>
      <c r="R100" s="165">
        <f>SUM(R101:R109)</f>
        <v>0</v>
      </c>
      <c r="S100" s="164"/>
      <c r="T100" s="166">
        <f>SUM(T101:T109)</f>
        <v>0</v>
      </c>
      <c r="AR100" s="160" t="s">
        <v>117</v>
      </c>
      <c r="AT100" s="167" t="s">
        <v>74</v>
      </c>
      <c r="AU100" s="167" t="s">
        <v>83</v>
      </c>
      <c r="AY100" s="160" t="s">
        <v>118</v>
      </c>
      <c r="BK100" s="168">
        <f>SUM(BK101:BK109)</f>
        <v>0</v>
      </c>
    </row>
    <row r="101" spans="1:65" s="102" customFormat="1" ht="16.5" customHeight="1">
      <c r="A101" s="99"/>
      <c r="B101" s="100"/>
      <c r="C101" s="171" t="s">
        <v>117</v>
      </c>
      <c r="D101" s="171" t="s">
        <v>121</v>
      </c>
      <c r="E101" s="172" t="s">
        <v>151</v>
      </c>
      <c r="F101" s="173" t="s">
        <v>152</v>
      </c>
      <c r="G101" s="174" t="s">
        <v>124</v>
      </c>
      <c r="H101" s="175">
        <v>1</v>
      </c>
      <c r="I101" s="6"/>
      <c r="J101" s="176">
        <f>ROUND(I101*H101,2)</f>
        <v>0</v>
      </c>
      <c r="K101" s="173" t="s">
        <v>125</v>
      </c>
      <c r="L101" s="100"/>
      <c r="M101" s="177" t="s">
        <v>3</v>
      </c>
      <c r="N101" s="178" t="s">
        <v>46</v>
      </c>
      <c r="O101" s="179"/>
      <c r="P101" s="180">
        <f>O101*H101</f>
        <v>0</v>
      </c>
      <c r="Q101" s="180">
        <v>0</v>
      </c>
      <c r="R101" s="180">
        <f>Q101*H101</f>
        <v>0</v>
      </c>
      <c r="S101" s="180">
        <v>0</v>
      </c>
      <c r="T101" s="181">
        <f>S101*H101</f>
        <v>0</v>
      </c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R101" s="182" t="s">
        <v>126</v>
      </c>
      <c r="AT101" s="182" t="s">
        <v>121</v>
      </c>
      <c r="AU101" s="182" t="s">
        <v>85</v>
      </c>
      <c r="AY101" s="92" t="s">
        <v>118</v>
      </c>
      <c r="BE101" s="183">
        <f>IF(N101="základní",J101,0)</f>
        <v>0</v>
      </c>
      <c r="BF101" s="183">
        <f>IF(N101="snížená",J101,0)</f>
        <v>0</v>
      </c>
      <c r="BG101" s="183">
        <f>IF(N101="zákl. přenesená",J101,0)</f>
        <v>0</v>
      </c>
      <c r="BH101" s="183">
        <f>IF(N101="sníž. přenesená",J101,0)</f>
        <v>0</v>
      </c>
      <c r="BI101" s="183">
        <f>IF(N101="nulová",J101,0)</f>
        <v>0</v>
      </c>
      <c r="BJ101" s="92" t="s">
        <v>83</v>
      </c>
      <c r="BK101" s="183">
        <f>ROUND(I101*H101,2)</f>
        <v>0</v>
      </c>
      <c r="BL101" s="92" t="s">
        <v>126</v>
      </c>
      <c r="BM101" s="182" t="s">
        <v>153</v>
      </c>
    </row>
    <row r="102" spans="1:47" s="102" customFormat="1" ht="12">
      <c r="A102" s="99"/>
      <c r="B102" s="100"/>
      <c r="C102" s="99"/>
      <c r="D102" s="184" t="s">
        <v>128</v>
      </c>
      <c r="E102" s="99"/>
      <c r="F102" s="185" t="s">
        <v>154</v>
      </c>
      <c r="G102" s="99"/>
      <c r="H102" s="99"/>
      <c r="I102" s="99"/>
      <c r="J102" s="99"/>
      <c r="K102" s="99"/>
      <c r="L102" s="100"/>
      <c r="M102" s="186"/>
      <c r="N102" s="187"/>
      <c r="O102" s="179"/>
      <c r="P102" s="179"/>
      <c r="Q102" s="179"/>
      <c r="R102" s="179"/>
      <c r="S102" s="179"/>
      <c r="T102" s="188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T102" s="92" t="s">
        <v>128</v>
      </c>
      <c r="AU102" s="92" t="s">
        <v>85</v>
      </c>
    </row>
    <row r="103" spans="1:47" s="102" customFormat="1" ht="28.8">
      <c r="A103" s="99"/>
      <c r="B103" s="100"/>
      <c r="C103" s="99"/>
      <c r="D103" s="191" t="s">
        <v>130</v>
      </c>
      <c r="E103" s="99"/>
      <c r="F103" s="207" t="s">
        <v>155</v>
      </c>
      <c r="G103" s="99"/>
      <c r="H103" s="99"/>
      <c r="I103" s="99"/>
      <c r="J103" s="99"/>
      <c r="K103" s="99"/>
      <c r="L103" s="100"/>
      <c r="M103" s="186"/>
      <c r="N103" s="187"/>
      <c r="O103" s="179"/>
      <c r="P103" s="179"/>
      <c r="Q103" s="179"/>
      <c r="R103" s="179"/>
      <c r="S103" s="179"/>
      <c r="T103" s="188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T103" s="92" t="s">
        <v>130</v>
      </c>
      <c r="AU103" s="92" t="s">
        <v>85</v>
      </c>
    </row>
    <row r="104" spans="1:65" s="102" customFormat="1" ht="16.5" customHeight="1">
      <c r="A104" s="99"/>
      <c r="B104" s="100"/>
      <c r="C104" s="171" t="s">
        <v>156</v>
      </c>
      <c r="D104" s="171" t="s">
        <v>121</v>
      </c>
      <c r="E104" s="172" t="s">
        <v>157</v>
      </c>
      <c r="F104" s="173" t="s">
        <v>158</v>
      </c>
      <c r="G104" s="174" t="s">
        <v>124</v>
      </c>
      <c r="H104" s="175">
        <v>1</v>
      </c>
      <c r="I104" s="6"/>
      <c r="J104" s="176">
        <f>ROUND(I104*H104,2)</f>
        <v>0</v>
      </c>
      <c r="K104" s="173" t="s">
        <v>125</v>
      </c>
      <c r="L104" s="100"/>
      <c r="M104" s="177" t="s">
        <v>3</v>
      </c>
      <c r="N104" s="178" t="s">
        <v>46</v>
      </c>
      <c r="O104" s="179"/>
      <c r="P104" s="180">
        <f>O104*H104</f>
        <v>0</v>
      </c>
      <c r="Q104" s="180">
        <v>0</v>
      </c>
      <c r="R104" s="180">
        <f>Q104*H104</f>
        <v>0</v>
      </c>
      <c r="S104" s="180">
        <v>0</v>
      </c>
      <c r="T104" s="181">
        <f>S104*H104</f>
        <v>0</v>
      </c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R104" s="182" t="s">
        <v>126</v>
      </c>
      <c r="AT104" s="182" t="s">
        <v>121</v>
      </c>
      <c r="AU104" s="182" t="s">
        <v>85</v>
      </c>
      <c r="AY104" s="92" t="s">
        <v>118</v>
      </c>
      <c r="BE104" s="183">
        <f>IF(N104="základní",J104,0)</f>
        <v>0</v>
      </c>
      <c r="BF104" s="183">
        <f>IF(N104="snížená",J104,0)</f>
        <v>0</v>
      </c>
      <c r="BG104" s="183">
        <f>IF(N104="zákl. přenesená",J104,0)</f>
        <v>0</v>
      </c>
      <c r="BH104" s="183">
        <f>IF(N104="sníž. přenesená",J104,0)</f>
        <v>0</v>
      </c>
      <c r="BI104" s="183">
        <f>IF(N104="nulová",J104,0)</f>
        <v>0</v>
      </c>
      <c r="BJ104" s="92" t="s">
        <v>83</v>
      </c>
      <c r="BK104" s="183">
        <f>ROUND(I104*H104,2)</f>
        <v>0</v>
      </c>
      <c r="BL104" s="92" t="s">
        <v>126</v>
      </c>
      <c r="BM104" s="182" t="s">
        <v>159</v>
      </c>
    </row>
    <row r="105" spans="1:47" s="102" customFormat="1" ht="12">
      <c r="A105" s="99"/>
      <c r="B105" s="100"/>
      <c r="C105" s="99"/>
      <c r="D105" s="184" t="s">
        <v>128</v>
      </c>
      <c r="E105" s="99"/>
      <c r="F105" s="185" t="s">
        <v>160</v>
      </c>
      <c r="G105" s="99"/>
      <c r="H105" s="99"/>
      <c r="I105" s="99"/>
      <c r="J105" s="99"/>
      <c r="K105" s="99"/>
      <c r="L105" s="100"/>
      <c r="M105" s="186"/>
      <c r="N105" s="187"/>
      <c r="O105" s="179"/>
      <c r="P105" s="179"/>
      <c r="Q105" s="179"/>
      <c r="R105" s="179"/>
      <c r="S105" s="179"/>
      <c r="T105" s="188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T105" s="92" t="s">
        <v>128</v>
      </c>
      <c r="AU105" s="92" t="s">
        <v>85</v>
      </c>
    </row>
    <row r="106" spans="1:47" s="102" customFormat="1" ht="38.4">
      <c r="A106" s="99"/>
      <c r="B106" s="100"/>
      <c r="C106" s="99"/>
      <c r="D106" s="191" t="s">
        <v>130</v>
      </c>
      <c r="E106" s="99"/>
      <c r="F106" s="207" t="s">
        <v>161</v>
      </c>
      <c r="G106" s="99"/>
      <c r="H106" s="99"/>
      <c r="I106" s="99"/>
      <c r="J106" s="99"/>
      <c r="K106" s="99"/>
      <c r="L106" s="100"/>
      <c r="M106" s="186"/>
      <c r="N106" s="187"/>
      <c r="O106" s="179"/>
      <c r="P106" s="179"/>
      <c r="Q106" s="179"/>
      <c r="R106" s="179"/>
      <c r="S106" s="179"/>
      <c r="T106" s="188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T106" s="92" t="s">
        <v>130</v>
      </c>
      <c r="AU106" s="92" t="s">
        <v>85</v>
      </c>
    </row>
    <row r="107" spans="1:65" s="102" customFormat="1" ht="16.5" customHeight="1">
      <c r="A107" s="99"/>
      <c r="B107" s="100"/>
      <c r="C107" s="171" t="s">
        <v>162</v>
      </c>
      <c r="D107" s="171" t="s">
        <v>121</v>
      </c>
      <c r="E107" s="172" t="s">
        <v>163</v>
      </c>
      <c r="F107" s="173" t="s">
        <v>164</v>
      </c>
      <c r="G107" s="174" t="s">
        <v>124</v>
      </c>
      <c r="H107" s="175">
        <v>1</v>
      </c>
      <c r="I107" s="6"/>
      <c r="J107" s="176">
        <f>ROUND(I107*H107,2)</f>
        <v>0</v>
      </c>
      <c r="K107" s="173" t="s">
        <v>125</v>
      </c>
      <c r="L107" s="100"/>
      <c r="M107" s="177" t="s">
        <v>3</v>
      </c>
      <c r="N107" s="178" t="s">
        <v>46</v>
      </c>
      <c r="O107" s="179"/>
      <c r="P107" s="180">
        <f>O107*H107</f>
        <v>0</v>
      </c>
      <c r="Q107" s="180">
        <v>0</v>
      </c>
      <c r="R107" s="180">
        <f>Q107*H107</f>
        <v>0</v>
      </c>
      <c r="S107" s="180">
        <v>0</v>
      </c>
      <c r="T107" s="181">
        <f>S107*H107</f>
        <v>0</v>
      </c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R107" s="182" t="s">
        <v>126</v>
      </c>
      <c r="AT107" s="182" t="s">
        <v>121</v>
      </c>
      <c r="AU107" s="182" t="s">
        <v>85</v>
      </c>
      <c r="AY107" s="92" t="s">
        <v>118</v>
      </c>
      <c r="BE107" s="183">
        <f>IF(N107="základní",J107,0)</f>
        <v>0</v>
      </c>
      <c r="BF107" s="183">
        <f>IF(N107="snížená",J107,0)</f>
        <v>0</v>
      </c>
      <c r="BG107" s="183">
        <f>IF(N107="zákl. přenesená",J107,0)</f>
        <v>0</v>
      </c>
      <c r="BH107" s="183">
        <f>IF(N107="sníž. přenesená",J107,0)</f>
        <v>0</v>
      </c>
      <c r="BI107" s="183">
        <f>IF(N107="nulová",J107,0)</f>
        <v>0</v>
      </c>
      <c r="BJ107" s="92" t="s">
        <v>83</v>
      </c>
      <c r="BK107" s="183">
        <f>ROUND(I107*H107,2)</f>
        <v>0</v>
      </c>
      <c r="BL107" s="92" t="s">
        <v>126</v>
      </c>
      <c r="BM107" s="182" t="s">
        <v>165</v>
      </c>
    </row>
    <row r="108" spans="1:47" s="102" customFormat="1" ht="12">
      <c r="A108" s="99"/>
      <c r="B108" s="100"/>
      <c r="C108" s="99"/>
      <c r="D108" s="184" t="s">
        <v>128</v>
      </c>
      <c r="E108" s="99"/>
      <c r="F108" s="185" t="s">
        <v>166</v>
      </c>
      <c r="G108" s="99"/>
      <c r="H108" s="99"/>
      <c r="I108" s="99"/>
      <c r="J108" s="99"/>
      <c r="K108" s="99"/>
      <c r="L108" s="100"/>
      <c r="M108" s="186"/>
      <c r="N108" s="187"/>
      <c r="O108" s="179"/>
      <c r="P108" s="179"/>
      <c r="Q108" s="179"/>
      <c r="R108" s="179"/>
      <c r="S108" s="179"/>
      <c r="T108" s="188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T108" s="92" t="s">
        <v>128</v>
      </c>
      <c r="AU108" s="92" t="s">
        <v>85</v>
      </c>
    </row>
    <row r="109" spans="1:47" s="102" customFormat="1" ht="28.8">
      <c r="A109" s="99"/>
      <c r="B109" s="100"/>
      <c r="C109" s="99"/>
      <c r="D109" s="191" t="s">
        <v>130</v>
      </c>
      <c r="E109" s="99"/>
      <c r="F109" s="207" t="s">
        <v>167</v>
      </c>
      <c r="G109" s="99"/>
      <c r="H109" s="99"/>
      <c r="I109" s="99"/>
      <c r="J109" s="99"/>
      <c r="K109" s="99"/>
      <c r="L109" s="100"/>
      <c r="M109" s="186"/>
      <c r="N109" s="187"/>
      <c r="O109" s="179"/>
      <c r="P109" s="179"/>
      <c r="Q109" s="179"/>
      <c r="R109" s="179"/>
      <c r="S109" s="179"/>
      <c r="T109" s="188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T109" s="92" t="s">
        <v>130</v>
      </c>
      <c r="AU109" s="92" t="s">
        <v>85</v>
      </c>
    </row>
    <row r="110" spans="2:63" s="158" customFormat="1" ht="22.8" customHeight="1">
      <c r="B110" s="159"/>
      <c r="D110" s="160" t="s">
        <v>74</v>
      </c>
      <c r="E110" s="169" t="s">
        <v>168</v>
      </c>
      <c r="F110" s="169" t="s">
        <v>169</v>
      </c>
      <c r="J110" s="170">
        <f>BK110</f>
        <v>0</v>
      </c>
      <c r="L110" s="159"/>
      <c r="M110" s="163"/>
      <c r="N110" s="164"/>
      <c r="O110" s="164"/>
      <c r="P110" s="165">
        <f>SUM(P111:P116)</f>
        <v>0</v>
      </c>
      <c r="Q110" s="164"/>
      <c r="R110" s="165">
        <f>SUM(R111:R116)</f>
        <v>0</v>
      </c>
      <c r="S110" s="164"/>
      <c r="T110" s="166">
        <f>SUM(T111:T116)</f>
        <v>0</v>
      </c>
      <c r="AR110" s="160" t="s">
        <v>117</v>
      </c>
      <c r="AT110" s="167" t="s">
        <v>74</v>
      </c>
      <c r="AU110" s="167" t="s">
        <v>83</v>
      </c>
      <c r="AY110" s="160" t="s">
        <v>118</v>
      </c>
      <c r="BK110" s="168">
        <f>SUM(BK111:BK116)</f>
        <v>0</v>
      </c>
    </row>
    <row r="111" spans="1:65" s="102" customFormat="1" ht="16.5" customHeight="1">
      <c r="A111" s="99"/>
      <c r="B111" s="100"/>
      <c r="C111" s="171" t="s">
        <v>170</v>
      </c>
      <c r="D111" s="171" t="s">
        <v>121</v>
      </c>
      <c r="E111" s="172" t="s">
        <v>171</v>
      </c>
      <c r="F111" s="173" t="s">
        <v>172</v>
      </c>
      <c r="G111" s="174" t="s">
        <v>124</v>
      </c>
      <c r="H111" s="175">
        <v>1</v>
      </c>
      <c r="I111" s="6"/>
      <c r="J111" s="176">
        <f>ROUND(I111*H111,2)</f>
        <v>0</v>
      </c>
      <c r="K111" s="173" t="s">
        <v>125</v>
      </c>
      <c r="L111" s="100"/>
      <c r="M111" s="177" t="s">
        <v>3</v>
      </c>
      <c r="N111" s="178" t="s">
        <v>46</v>
      </c>
      <c r="O111" s="179"/>
      <c r="P111" s="180">
        <f>O111*H111</f>
        <v>0</v>
      </c>
      <c r="Q111" s="180">
        <v>0</v>
      </c>
      <c r="R111" s="180">
        <f>Q111*H111</f>
        <v>0</v>
      </c>
      <c r="S111" s="180">
        <v>0</v>
      </c>
      <c r="T111" s="181">
        <f>S111*H111</f>
        <v>0</v>
      </c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R111" s="182" t="s">
        <v>126</v>
      </c>
      <c r="AT111" s="182" t="s">
        <v>121</v>
      </c>
      <c r="AU111" s="182" t="s">
        <v>85</v>
      </c>
      <c r="AY111" s="92" t="s">
        <v>118</v>
      </c>
      <c r="BE111" s="183">
        <f>IF(N111="základní",J111,0)</f>
        <v>0</v>
      </c>
      <c r="BF111" s="183">
        <f>IF(N111="snížená",J111,0)</f>
        <v>0</v>
      </c>
      <c r="BG111" s="183">
        <f>IF(N111="zákl. přenesená",J111,0)</f>
        <v>0</v>
      </c>
      <c r="BH111" s="183">
        <f>IF(N111="sníž. přenesená",J111,0)</f>
        <v>0</v>
      </c>
      <c r="BI111" s="183">
        <f>IF(N111="nulová",J111,0)</f>
        <v>0</v>
      </c>
      <c r="BJ111" s="92" t="s">
        <v>83</v>
      </c>
      <c r="BK111" s="183">
        <f>ROUND(I111*H111,2)</f>
        <v>0</v>
      </c>
      <c r="BL111" s="92" t="s">
        <v>126</v>
      </c>
      <c r="BM111" s="182" t="s">
        <v>173</v>
      </c>
    </row>
    <row r="112" spans="1:47" s="102" customFormat="1" ht="12">
      <c r="A112" s="99"/>
      <c r="B112" s="100"/>
      <c r="C112" s="99"/>
      <c r="D112" s="184" t="s">
        <v>128</v>
      </c>
      <c r="E112" s="99"/>
      <c r="F112" s="185" t="s">
        <v>174</v>
      </c>
      <c r="G112" s="99"/>
      <c r="H112" s="99"/>
      <c r="I112" s="99"/>
      <c r="J112" s="99"/>
      <c r="K112" s="99"/>
      <c r="L112" s="100"/>
      <c r="M112" s="186"/>
      <c r="N112" s="187"/>
      <c r="O112" s="179"/>
      <c r="P112" s="179"/>
      <c r="Q112" s="179"/>
      <c r="R112" s="179"/>
      <c r="S112" s="179"/>
      <c r="T112" s="188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T112" s="92" t="s">
        <v>128</v>
      </c>
      <c r="AU112" s="92" t="s">
        <v>85</v>
      </c>
    </row>
    <row r="113" spans="1:47" s="102" customFormat="1" ht="28.8">
      <c r="A113" s="99"/>
      <c r="B113" s="100"/>
      <c r="C113" s="99"/>
      <c r="D113" s="191" t="s">
        <v>130</v>
      </c>
      <c r="E113" s="99"/>
      <c r="F113" s="207" t="s">
        <v>175</v>
      </c>
      <c r="G113" s="99"/>
      <c r="H113" s="99"/>
      <c r="I113" s="99"/>
      <c r="J113" s="99"/>
      <c r="K113" s="99"/>
      <c r="L113" s="100"/>
      <c r="M113" s="186"/>
      <c r="N113" s="187"/>
      <c r="O113" s="179"/>
      <c r="P113" s="179"/>
      <c r="Q113" s="179"/>
      <c r="R113" s="179"/>
      <c r="S113" s="179"/>
      <c r="T113" s="188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T113" s="92" t="s">
        <v>130</v>
      </c>
      <c r="AU113" s="92" t="s">
        <v>85</v>
      </c>
    </row>
    <row r="114" spans="1:65" s="102" customFormat="1" ht="16.5" customHeight="1">
      <c r="A114" s="99"/>
      <c r="B114" s="100"/>
      <c r="C114" s="171" t="s">
        <v>176</v>
      </c>
      <c r="D114" s="171" t="s">
        <v>121</v>
      </c>
      <c r="E114" s="172" t="s">
        <v>177</v>
      </c>
      <c r="F114" s="173" t="s">
        <v>178</v>
      </c>
      <c r="G114" s="174" t="s">
        <v>124</v>
      </c>
      <c r="H114" s="175">
        <v>1</v>
      </c>
      <c r="I114" s="6"/>
      <c r="J114" s="176">
        <f>ROUND(I114*H114,2)</f>
        <v>0</v>
      </c>
      <c r="K114" s="173" t="s">
        <v>125</v>
      </c>
      <c r="L114" s="100"/>
      <c r="M114" s="177" t="s">
        <v>3</v>
      </c>
      <c r="N114" s="178" t="s">
        <v>46</v>
      </c>
      <c r="O114" s="179"/>
      <c r="P114" s="180">
        <f>O114*H114</f>
        <v>0</v>
      </c>
      <c r="Q114" s="180">
        <v>0</v>
      </c>
      <c r="R114" s="180">
        <f>Q114*H114</f>
        <v>0</v>
      </c>
      <c r="S114" s="180">
        <v>0</v>
      </c>
      <c r="T114" s="181">
        <f>S114*H114</f>
        <v>0</v>
      </c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R114" s="182" t="s">
        <v>126</v>
      </c>
      <c r="AT114" s="182" t="s">
        <v>121</v>
      </c>
      <c r="AU114" s="182" t="s">
        <v>85</v>
      </c>
      <c r="AY114" s="92" t="s">
        <v>118</v>
      </c>
      <c r="BE114" s="183">
        <f>IF(N114="základní",J114,0)</f>
        <v>0</v>
      </c>
      <c r="BF114" s="183">
        <f>IF(N114="snížená",J114,0)</f>
        <v>0</v>
      </c>
      <c r="BG114" s="183">
        <f>IF(N114="zákl. přenesená",J114,0)</f>
        <v>0</v>
      </c>
      <c r="BH114" s="183">
        <f>IF(N114="sníž. přenesená",J114,0)</f>
        <v>0</v>
      </c>
      <c r="BI114" s="183">
        <f>IF(N114="nulová",J114,0)</f>
        <v>0</v>
      </c>
      <c r="BJ114" s="92" t="s">
        <v>83</v>
      </c>
      <c r="BK114" s="183">
        <f>ROUND(I114*H114,2)</f>
        <v>0</v>
      </c>
      <c r="BL114" s="92" t="s">
        <v>126</v>
      </c>
      <c r="BM114" s="182" t="s">
        <v>179</v>
      </c>
    </row>
    <row r="115" spans="1:47" s="102" customFormat="1" ht="12">
      <c r="A115" s="99"/>
      <c r="B115" s="100"/>
      <c r="C115" s="99"/>
      <c r="D115" s="184" t="s">
        <v>128</v>
      </c>
      <c r="E115" s="99"/>
      <c r="F115" s="185" t="s">
        <v>180</v>
      </c>
      <c r="G115" s="99"/>
      <c r="H115" s="99"/>
      <c r="I115" s="99"/>
      <c r="J115" s="99"/>
      <c r="K115" s="99"/>
      <c r="L115" s="100"/>
      <c r="M115" s="186"/>
      <c r="N115" s="187"/>
      <c r="O115" s="179"/>
      <c r="P115" s="179"/>
      <c r="Q115" s="179"/>
      <c r="R115" s="179"/>
      <c r="S115" s="179"/>
      <c r="T115" s="188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T115" s="92" t="s">
        <v>128</v>
      </c>
      <c r="AU115" s="92" t="s">
        <v>85</v>
      </c>
    </row>
    <row r="116" spans="1:47" s="102" customFormat="1" ht="28.8">
      <c r="A116" s="99"/>
      <c r="B116" s="100"/>
      <c r="C116" s="99"/>
      <c r="D116" s="191" t="s">
        <v>130</v>
      </c>
      <c r="E116" s="99"/>
      <c r="F116" s="207" t="s">
        <v>181</v>
      </c>
      <c r="G116" s="99"/>
      <c r="H116" s="99"/>
      <c r="I116" s="99"/>
      <c r="J116" s="99"/>
      <c r="K116" s="99"/>
      <c r="L116" s="100"/>
      <c r="M116" s="186"/>
      <c r="N116" s="187"/>
      <c r="O116" s="179"/>
      <c r="P116" s="179"/>
      <c r="Q116" s="179"/>
      <c r="R116" s="179"/>
      <c r="S116" s="179"/>
      <c r="T116" s="188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T116" s="92" t="s">
        <v>130</v>
      </c>
      <c r="AU116" s="92" t="s">
        <v>85</v>
      </c>
    </row>
    <row r="117" spans="2:63" s="158" customFormat="1" ht="22.8" customHeight="1">
      <c r="B117" s="159"/>
      <c r="D117" s="160" t="s">
        <v>74</v>
      </c>
      <c r="E117" s="169" t="s">
        <v>182</v>
      </c>
      <c r="F117" s="169" t="s">
        <v>183</v>
      </c>
      <c r="J117" s="170">
        <f>BK117</f>
        <v>0</v>
      </c>
      <c r="L117" s="159"/>
      <c r="M117" s="163"/>
      <c r="N117" s="164"/>
      <c r="O117" s="164"/>
      <c r="P117" s="165">
        <f>SUM(P118:P120)</f>
        <v>0</v>
      </c>
      <c r="Q117" s="164"/>
      <c r="R117" s="165">
        <f>SUM(R118:R120)</f>
        <v>0</v>
      </c>
      <c r="S117" s="164"/>
      <c r="T117" s="166">
        <f>SUM(T118:T120)</f>
        <v>0</v>
      </c>
      <c r="AR117" s="160" t="s">
        <v>117</v>
      </c>
      <c r="AT117" s="167" t="s">
        <v>74</v>
      </c>
      <c r="AU117" s="167" t="s">
        <v>83</v>
      </c>
      <c r="AY117" s="160" t="s">
        <v>118</v>
      </c>
      <c r="BK117" s="168">
        <f>SUM(BK118:BK120)</f>
        <v>0</v>
      </c>
    </row>
    <row r="118" spans="1:65" s="102" customFormat="1" ht="16.5" customHeight="1">
      <c r="A118" s="99"/>
      <c r="B118" s="100"/>
      <c r="C118" s="171" t="s">
        <v>184</v>
      </c>
      <c r="D118" s="171" t="s">
        <v>121</v>
      </c>
      <c r="E118" s="172" t="s">
        <v>185</v>
      </c>
      <c r="F118" s="173" t="s">
        <v>186</v>
      </c>
      <c r="G118" s="174" t="s">
        <v>124</v>
      </c>
      <c r="H118" s="175">
        <v>1</v>
      </c>
      <c r="I118" s="6"/>
      <c r="J118" s="176">
        <f>ROUND(I118*H118,2)</f>
        <v>0</v>
      </c>
      <c r="K118" s="173" t="s">
        <v>125</v>
      </c>
      <c r="L118" s="100"/>
      <c r="M118" s="177" t="s">
        <v>3</v>
      </c>
      <c r="N118" s="178" t="s">
        <v>46</v>
      </c>
      <c r="O118" s="179"/>
      <c r="P118" s="180">
        <f>O118*H118</f>
        <v>0</v>
      </c>
      <c r="Q118" s="180">
        <v>0</v>
      </c>
      <c r="R118" s="180">
        <f>Q118*H118</f>
        <v>0</v>
      </c>
      <c r="S118" s="180">
        <v>0</v>
      </c>
      <c r="T118" s="181">
        <f>S118*H118</f>
        <v>0</v>
      </c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R118" s="182" t="s">
        <v>126</v>
      </c>
      <c r="AT118" s="182" t="s">
        <v>121</v>
      </c>
      <c r="AU118" s="182" t="s">
        <v>85</v>
      </c>
      <c r="AY118" s="92" t="s">
        <v>118</v>
      </c>
      <c r="BE118" s="183">
        <f>IF(N118="základní",J118,0)</f>
        <v>0</v>
      </c>
      <c r="BF118" s="183">
        <f>IF(N118="snížená",J118,0)</f>
        <v>0</v>
      </c>
      <c r="BG118" s="183">
        <f>IF(N118="zákl. přenesená",J118,0)</f>
        <v>0</v>
      </c>
      <c r="BH118" s="183">
        <f>IF(N118="sníž. přenesená",J118,0)</f>
        <v>0</v>
      </c>
      <c r="BI118" s="183">
        <f>IF(N118="nulová",J118,0)</f>
        <v>0</v>
      </c>
      <c r="BJ118" s="92" t="s">
        <v>83</v>
      </c>
      <c r="BK118" s="183">
        <f>ROUND(I118*H118,2)</f>
        <v>0</v>
      </c>
      <c r="BL118" s="92" t="s">
        <v>126</v>
      </c>
      <c r="BM118" s="182" t="s">
        <v>187</v>
      </c>
    </row>
    <row r="119" spans="1:47" s="102" customFormat="1" ht="12">
      <c r="A119" s="99"/>
      <c r="B119" s="100"/>
      <c r="C119" s="99"/>
      <c r="D119" s="184" t="s">
        <v>128</v>
      </c>
      <c r="E119" s="99"/>
      <c r="F119" s="185" t="s">
        <v>188</v>
      </c>
      <c r="G119" s="99"/>
      <c r="H119" s="99"/>
      <c r="I119" s="99"/>
      <c r="J119" s="99"/>
      <c r="K119" s="99"/>
      <c r="L119" s="100"/>
      <c r="M119" s="186"/>
      <c r="N119" s="187"/>
      <c r="O119" s="179"/>
      <c r="P119" s="179"/>
      <c r="Q119" s="179"/>
      <c r="R119" s="179"/>
      <c r="S119" s="179"/>
      <c r="T119" s="188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T119" s="92" t="s">
        <v>128</v>
      </c>
      <c r="AU119" s="92" t="s">
        <v>85</v>
      </c>
    </row>
    <row r="120" spans="1:47" s="102" customFormat="1" ht="67.2">
      <c r="A120" s="99"/>
      <c r="B120" s="100"/>
      <c r="C120" s="99"/>
      <c r="D120" s="191" t="s">
        <v>130</v>
      </c>
      <c r="E120" s="99"/>
      <c r="F120" s="207" t="s">
        <v>189</v>
      </c>
      <c r="G120" s="99"/>
      <c r="H120" s="99"/>
      <c r="I120" s="99"/>
      <c r="J120" s="99"/>
      <c r="K120" s="99"/>
      <c r="L120" s="100"/>
      <c r="M120" s="186"/>
      <c r="N120" s="187"/>
      <c r="O120" s="179"/>
      <c r="P120" s="179"/>
      <c r="Q120" s="179"/>
      <c r="R120" s="179"/>
      <c r="S120" s="179"/>
      <c r="T120" s="188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T120" s="92" t="s">
        <v>130</v>
      </c>
      <c r="AU120" s="92" t="s">
        <v>85</v>
      </c>
    </row>
    <row r="121" spans="2:63" s="158" customFormat="1" ht="22.8" customHeight="1">
      <c r="B121" s="159"/>
      <c r="D121" s="160" t="s">
        <v>74</v>
      </c>
      <c r="E121" s="169" t="s">
        <v>190</v>
      </c>
      <c r="F121" s="169" t="s">
        <v>191</v>
      </c>
      <c r="J121" s="170">
        <f>BK121</f>
        <v>0</v>
      </c>
      <c r="L121" s="159"/>
      <c r="M121" s="163"/>
      <c r="N121" s="164"/>
      <c r="O121" s="164"/>
      <c r="P121" s="165">
        <f>SUM(P122:P128)</f>
        <v>0</v>
      </c>
      <c r="Q121" s="164"/>
      <c r="R121" s="165">
        <f>SUM(R122:R128)</f>
        <v>0</v>
      </c>
      <c r="S121" s="164"/>
      <c r="T121" s="166">
        <f>SUM(T122:T128)</f>
        <v>0</v>
      </c>
      <c r="AR121" s="160" t="s">
        <v>117</v>
      </c>
      <c r="AT121" s="167" t="s">
        <v>74</v>
      </c>
      <c r="AU121" s="167" t="s">
        <v>83</v>
      </c>
      <c r="AY121" s="160" t="s">
        <v>118</v>
      </c>
      <c r="BK121" s="168">
        <f>SUM(BK122:BK128)</f>
        <v>0</v>
      </c>
    </row>
    <row r="122" spans="1:65" s="102" customFormat="1" ht="16.5" customHeight="1">
      <c r="A122" s="99"/>
      <c r="B122" s="100"/>
      <c r="C122" s="171" t="s">
        <v>192</v>
      </c>
      <c r="D122" s="171" t="s">
        <v>121</v>
      </c>
      <c r="E122" s="172" t="s">
        <v>193</v>
      </c>
      <c r="F122" s="173" t="s">
        <v>194</v>
      </c>
      <c r="G122" s="174" t="s">
        <v>124</v>
      </c>
      <c r="H122" s="175">
        <v>2</v>
      </c>
      <c r="I122" s="6"/>
      <c r="J122" s="176">
        <f>ROUND(I122*H122,2)</f>
        <v>0</v>
      </c>
      <c r="K122" s="173" t="s">
        <v>125</v>
      </c>
      <c r="L122" s="100"/>
      <c r="M122" s="177" t="s">
        <v>3</v>
      </c>
      <c r="N122" s="178" t="s">
        <v>46</v>
      </c>
      <c r="O122" s="179"/>
      <c r="P122" s="180">
        <f>O122*H122</f>
        <v>0</v>
      </c>
      <c r="Q122" s="180">
        <v>0</v>
      </c>
      <c r="R122" s="180">
        <f>Q122*H122</f>
        <v>0</v>
      </c>
      <c r="S122" s="180">
        <v>0</v>
      </c>
      <c r="T122" s="181">
        <f>S122*H122</f>
        <v>0</v>
      </c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R122" s="182" t="s">
        <v>126</v>
      </c>
      <c r="AT122" s="182" t="s">
        <v>121</v>
      </c>
      <c r="AU122" s="182" t="s">
        <v>85</v>
      </c>
      <c r="AY122" s="92" t="s">
        <v>118</v>
      </c>
      <c r="BE122" s="183">
        <f>IF(N122="základní",J122,0)</f>
        <v>0</v>
      </c>
      <c r="BF122" s="183">
        <f>IF(N122="snížená",J122,0)</f>
        <v>0</v>
      </c>
      <c r="BG122" s="183">
        <f>IF(N122="zákl. přenesená",J122,0)</f>
        <v>0</v>
      </c>
      <c r="BH122" s="183">
        <f>IF(N122="sníž. přenesená",J122,0)</f>
        <v>0</v>
      </c>
      <c r="BI122" s="183">
        <f>IF(N122="nulová",J122,0)</f>
        <v>0</v>
      </c>
      <c r="BJ122" s="92" t="s">
        <v>83</v>
      </c>
      <c r="BK122" s="183">
        <f>ROUND(I122*H122,2)</f>
        <v>0</v>
      </c>
      <c r="BL122" s="92" t="s">
        <v>126</v>
      </c>
      <c r="BM122" s="182" t="s">
        <v>195</v>
      </c>
    </row>
    <row r="123" spans="1:47" s="102" customFormat="1" ht="12">
      <c r="A123" s="99"/>
      <c r="B123" s="100"/>
      <c r="C123" s="99"/>
      <c r="D123" s="184" t="s">
        <v>128</v>
      </c>
      <c r="E123" s="99"/>
      <c r="F123" s="185" t="s">
        <v>196</v>
      </c>
      <c r="G123" s="99"/>
      <c r="H123" s="99"/>
      <c r="I123" s="99"/>
      <c r="J123" s="99"/>
      <c r="K123" s="99"/>
      <c r="L123" s="100"/>
      <c r="M123" s="186"/>
      <c r="N123" s="187"/>
      <c r="O123" s="179"/>
      <c r="P123" s="179"/>
      <c r="Q123" s="179"/>
      <c r="R123" s="179"/>
      <c r="S123" s="179"/>
      <c r="T123" s="188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T123" s="92" t="s">
        <v>128</v>
      </c>
      <c r="AU123" s="92" t="s">
        <v>85</v>
      </c>
    </row>
    <row r="124" spans="1:47" s="102" customFormat="1" ht="19.2">
      <c r="A124" s="99"/>
      <c r="B124" s="100"/>
      <c r="C124" s="99"/>
      <c r="D124" s="191" t="s">
        <v>130</v>
      </c>
      <c r="E124" s="99"/>
      <c r="F124" s="207" t="s">
        <v>197</v>
      </c>
      <c r="G124" s="99"/>
      <c r="H124" s="99"/>
      <c r="I124" s="99"/>
      <c r="J124" s="99"/>
      <c r="K124" s="99"/>
      <c r="L124" s="100"/>
      <c r="M124" s="186"/>
      <c r="N124" s="187"/>
      <c r="O124" s="179"/>
      <c r="P124" s="179"/>
      <c r="Q124" s="179"/>
      <c r="R124" s="179"/>
      <c r="S124" s="179"/>
      <c r="T124" s="188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T124" s="92" t="s">
        <v>130</v>
      </c>
      <c r="AU124" s="92" t="s">
        <v>85</v>
      </c>
    </row>
    <row r="125" spans="2:51" s="213" customFormat="1" ht="12">
      <c r="B125" s="214"/>
      <c r="D125" s="191" t="s">
        <v>198</v>
      </c>
      <c r="E125" s="215" t="s">
        <v>3</v>
      </c>
      <c r="F125" s="216" t="s">
        <v>199</v>
      </c>
      <c r="H125" s="215" t="s">
        <v>3</v>
      </c>
      <c r="L125" s="214"/>
      <c r="M125" s="217"/>
      <c r="N125" s="218"/>
      <c r="O125" s="218"/>
      <c r="P125" s="218"/>
      <c r="Q125" s="218"/>
      <c r="R125" s="218"/>
      <c r="S125" s="218"/>
      <c r="T125" s="219"/>
      <c r="AT125" s="215" t="s">
        <v>198</v>
      </c>
      <c r="AU125" s="215" t="s">
        <v>85</v>
      </c>
      <c r="AV125" s="213" t="s">
        <v>83</v>
      </c>
      <c r="AW125" s="213" t="s">
        <v>36</v>
      </c>
      <c r="AX125" s="213" t="s">
        <v>75</v>
      </c>
      <c r="AY125" s="215" t="s">
        <v>118</v>
      </c>
    </row>
    <row r="126" spans="2:51" s="189" customFormat="1" ht="12">
      <c r="B126" s="190"/>
      <c r="D126" s="191" t="s">
        <v>198</v>
      </c>
      <c r="E126" s="192" t="s">
        <v>3</v>
      </c>
      <c r="F126" s="193" t="s">
        <v>200</v>
      </c>
      <c r="H126" s="194">
        <v>1</v>
      </c>
      <c r="L126" s="190"/>
      <c r="M126" s="195"/>
      <c r="N126" s="196"/>
      <c r="O126" s="196"/>
      <c r="P126" s="196"/>
      <c r="Q126" s="196"/>
      <c r="R126" s="196"/>
      <c r="S126" s="196"/>
      <c r="T126" s="197"/>
      <c r="AT126" s="192" t="s">
        <v>198</v>
      </c>
      <c r="AU126" s="192" t="s">
        <v>85</v>
      </c>
      <c r="AV126" s="189" t="s">
        <v>85</v>
      </c>
      <c r="AW126" s="189" t="s">
        <v>36</v>
      </c>
      <c r="AX126" s="189" t="s">
        <v>75</v>
      </c>
      <c r="AY126" s="192" t="s">
        <v>118</v>
      </c>
    </row>
    <row r="127" spans="2:51" s="189" customFormat="1" ht="12">
      <c r="B127" s="190"/>
      <c r="D127" s="191" t="s">
        <v>198</v>
      </c>
      <c r="E127" s="192" t="s">
        <v>3</v>
      </c>
      <c r="F127" s="193" t="s">
        <v>201</v>
      </c>
      <c r="H127" s="194">
        <v>1</v>
      </c>
      <c r="L127" s="190"/>
      <c r="M127" s="195"/>
      <c r="N127" s="196"/>
      <c r="O127" s="196"/>
      <c r="P127" s="196"/>
      <c r="Q127" s="196"/>
      <c r="R127" s="196"/>
      <c r="S127" s="196"/>
      <c r="T127" s="197"/>
      <c r="AT127" s="192" t="s">
        <v>198</v>
      </c>
      <c r="AU127" s="192" t="s">
        <v>85</v>
      </c>
      <c r="AV127" s="189" t="s">
        <v>85</v>
      </c>
      <c r="AW127" s="189" t="s">
        <v>36</v>
      </c>
      <c r="AX127" s="189" t="s">
        <v>75</v>
      </c>
      <c r="AY127" s="192" t="s">
        <v>118</v>
      </c>
    </row>
    <row r="128" spans="2:51" s="220" customFormat="1" ht="12">
      <c r="B128" s="221"/>
      <c r="D128" s="191" t="s">
        <v>198</v>
      </c>
      <c r="E128" s="222" t="s">
        <v>3</v>
      </c>
      <c r="F128" s="223" t="s">
        <v>202</v>
      </c>
      <c r="H128" s="224">
        <v>2</v>
      </c>
      <c r="L128" s="221"/>
      <c r="M128" s="225"/>
      <c r="N128" s="226"/>
      <c r="O128" s="226"/>
      <c r="P128" s="226"/>
      <c r="Q128" s="226"/>
      <c r="R128" s="226"/>
      <c r="S128" s="226"/>
      <c r="T128" s="227"/>
      <c r="AT128" s="222" t="s">
        <v>198</v>
      </c>
      <c r="AU128" s="222" t="s">
        <v>85</v>
      </c>
      <c r="AV128" s="220" t="s">
        <v>143</v>
      </c>
      <c r="AW128" s="220" t="s">
        <v>36</v>
      </c>
      <c r="AX128" s="220" t="s">
        <v>83</v>
      </c>
      <c r="AY128" s="222" t="s">
        <v>118</v>
      </c>
    </row>
    <row r="129" spans="1:31" s="102" customFormat="1" ht="6.9" customHeight="1">
      <c r="A129" s="99"/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00"/>
      <c r="M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</row>
  </sheetData>
  <sheetProtection algorithmName="SHA-512" hashValue="BzDtV4/2XGukBwa4uAIpnrku8T1f1Yu41WduRc+YvMlp/2MhbHcW6elj8gNsgK7ZpHqhUVLzKpdfVyK/nXlpAA==" saltValue="MKo7j8zTEKg3UqS4FuHpDA==" spinCount="100000" sheet="1" objects="1" scenarios="1"/>
  <autoFilter ref="C84:K128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2_01/012103000"/>
    <hyperlink ref="F92" r:id="rId2" display="https://podminky.urs.cz/item/CS_URS_2022_01/012203000"/>
    <hyperlink ref="F95" r:id="rId3" display="https://podminky.urs.cz/item/CS_URS_2022_01/012303000"/>
    <hyperlink ref="F98" r:id="rId4" display="https://podminky.urs.cz/item/CS_URS_2022_01/013254000"/>
    <hyperlink ref="F102" r:id="rId5" display="https://podminky.urs.cz/item/CS_URS_2022_01/032002000"/>
    <hyperlink ref="F105" r:id="rId6" display="https://podminky.urs.cz/item/CS_URS_2022_01/034002000"/>
    <hyperlink ref="F108" r:id="rId7" display="https://podminky.urs.cz/item/CS_URS_2022_01/039002000"/>
    <hyperlink ref="F112" r:id="rId8" display="https://podminky.urs.cz/item/CS_URS_2022_01/042503000"/>
    <hyperlink ref="F115" r:id="rId9" display="https://podminky.urs.cz/item/CS_URS_2022_01/043103000"/>
    <hyperlink ref="F119" r:id="rId10" display="https://podminky.urs.cz/item/CS_URS_2022_01/072002001"/>
    <hyperlink ref="F123" r:id="rId11" display="https://podminky.urs.cz/item/CS_URS_2022_01/091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76"/>
  <sheetViews>
    <sheetView showGridLines="0" workbookViewId="0" topLeftCell="A1">
      <selection activeCell="F10" sqref="F10"/>
    </sheetView>
  </sheetViews>
  <sheetFormatPr defaultColWidth="9.140625" defaultRowHeight="12"/>
  <cols>
    <col min="1" max="1" width="8.28125" style="91" customWidth="1"/>
    <col min="2" max="2" width="1.1484375" style="91" customWidth="1"/>
    <col min="3" max="3" width="4.140625" style="91" customWidth="1"/>
    <col min="4" max="4" width="4.28125" style="91" customWidth="1"/>
    <col min="5" max="5" width="17.140625" style="91" customWidth="1"/>
    <col min="6" max="6" width="100.8515625" style="91" customWidth="1"/>
    <col min="7" max="7" width="7.421875" style="91" customWidth="1"/>
    <col min="8" max="8" width="14.00390625" style="91" customWidth="1"/>
    <col min="9" max="9" width="15.8515625" style="91" customWidth="1"/>
    <col min="10" max="11" width="22.28125" style="91" customWidth="1"/>
    <col min="12" max="12" width="9.28125" style="91" customWidth="1"/>
    <col min="13" max="13" width="10.8515625" style="91" hidden="1" customWidth="1"/>
    <col min="14" max="14" width="9.28125" style="91" hidden="1" customWidth="1"/>
    <col min="15" max="20" width="14.140625" style="91" hidden="1" customWidth="1"/>
    <col min="21" max="21" width="16.28125" style="91" hidden="1" customWidth="1"/>
    <col min="22" max="22" width="12.28125" style="91" customWidth="1"/>
    <col min="23" max="23" width="16.28125" style="91" customWidth="1"/>
    <col min="24" max="24" width="12.28125" style="91" customWidth="1"/>
    <col min="25" max="25" width="15.00390625" style="91" customWidth="1"/>
    <col min="26" max="26" width="11.00390625" style="91" customWidth="1"/>
    <col min="27" max="27" width="15.00390625" style="91" customWidth="1"/>
    <col min="28" max="28" width="16.28125" style="91" customWidth="1"/>
    <col min="29" max="29" width="11.00390625" style="91" customWidth="1"/>
    <col min="30" max="30" width="15.00390625" style="91" customWidth="1"/>
    <col min="31" max="31" width="16.28125" style="91" customWidth="1"/>
    <col min="32" max="43" width="9.140625" style="91" customWidth="1"/>
    <col min="44" max="65" width="9.28125" style="91" hidden="1" customWidth="1"/>
    <col min="66" max="16384" width="9.140625" style="91" customWidth="1"/>
  </cols>
  <sheetData>
    <row r="1" ht="12"/>
    <row r="2" spans="12:46" ht="36.9" customHeight="1">
      <c r="L2" s="272" t="s">
        <v>6</v>
      </c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92" t="s">
        <v>88</v>
      </c>
    </row>
    <row r="3" spans="2:46" ht="6.9" customHeight="1">
      <c r="B3" s="93"/>
      <c r="C3" s="94"/>
      <c r="D3" s="94"/>
      <c r="E3" s="94"/>
      <c r="F3" s="94"/>
      <c r="G3" s="94"/>
      <c r="H3" s="94"/>
      <c r="I3" s="94"/>
      <c r="J3" s="94"/>
      <c r="K3" s="94"/>
      <c r="L3" s="95"/>
      <c r="AT3" s="92" t="s">
        <v>85</v>
      </c>
    </row>
    <row r="4" spans="2:46" ht="24.9" customHeight="1">
      <c r="B4" s="95"/>
      <c r="D4" s="96" t="s">
        <v>89</v>
      </c>
      <c r="L4" s="95"/>
      <c r="M4" s="97" t="s">
        <v>11</v>
      </c>
      <c r="AT4" s="92" t="s">
        <v>4</v>
      </c>
    </row>
    <row r="5" spans="2:12" ht="6.9" customHeight="1">
      <c r="B5" s="95"/>
      <c r="L5" s="95"/>
    </row>
    <row r="6" spans="2:12" ht="12" customHeight="1">
      <c r="B6" s="95"/>
      <c r="D6" s="98" t="s">
        <v>17</v>
      </c>
      <c r="L6" s="95"/>
    </row>
    <row r="7" spans="2:12" ht="16.5" customHeight="1">
      <c r="B7" s="95"/>
      <c r="E7" s="311" t="str">
        <f>'Rekapitulace stavby'!K6</f>
        <v>OPRAVA CHODNÍKU V UL. BEZRUČOVA, DAČICE</v>
      </c>
      <c r="F7" s="312"/>
      <c r="G7" s="312"/>
      <c r="H7" s="312"/>
      <c r="L7" s="95"/>
    </row>
    <row r="8" spans="1:31" s="102" customFormat="1" ht="12" customHeight="1">
      <c r="A8" s="99"/>
      <c r="B8" s="100"/>
      <c r="C8" s="99"/>
      <c r="D8" s="98" t="s">
        <v>90</v>
      </c>
      <c r="E8" s="99"/>
      <c r="F8" s="99"/>
      <c r="G8" s="99"/>
      <c r="H8" s="99"/>
      <c r="I8" s="99"/>
      <c r="J8" s="99"/>
      <c r="K8" s="99"/>
      <c r="L8" s="101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</row>
    <row r="9" spans="1:31" s="102" customFormat="1" ht="16.5" customHeight="1">
      <c r="A9" s="99"/>
      <c r="B9" s="100"/>
      <c r="C9" s="99"/>
      <c r="D9" s="99"/>
      <c r="E9" s="283" t="s">
        <v>203</v>
      </c>
      <c r="F9" s="310"/>
      <c r="G9" s="310"/>
      <c r="H9" s="310"/>
      <c r="I9" s="99"/>
      <c r="J9" s="99"/>
      <c r="K9" s="99"/>
      <c r="L9" s="101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</row>
    <row r="10" spans="1:31" s="102" customFormat="1" ht="12">
      <c r="A10" s="99"/>
      <c r="B10" s="100"/>
      <c r="C10" s="99"/>
      <c r="D10" s="99"/>
      <c r="E10" s="99"/>
      <c r="F10" s="99"/>
      <c r="G10" s="99"/>
      <c r="H10" s="99"/>
      <c r="I10" s="99"/>
      <c r="J10" s="99"/>
      <c r="K10" s="99"/>
      <c r="L10" s="101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</row>
    <row r="11" spans="1:31" s="102" customFormat="1" ht="12" customHeight="1">
      <c r="A11" s="99"/>
      <c r="B11" s="100"/>
      <c r="C11" s="99"/>
      <c r="D11" s="98" t="s">
        <v>19</v>
      </c>
      <c r="E11" s="99"/>
      <c r="F11" s="103" t="s">
        <v>3</v>
      </c>
      <c r="G11" s="99"/>
      <c r="H11" s="99"/>
      <c r="I11" s="98" t="s">
        <v>20</v>
      </c>
      <c r="J11" s="103" t="s">
        <v>3</v>
      </c>
      <c r="K11" s="99"/>
      <c r="L11" s="101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</row>
    <row r="12" spans="1:31" s="102" customFormat="1" ht="12" customHeight="1">
      <c r="A12" s="99"/>
      <c r="B12" s="100"/>
      <c r="C12" s="99"/>
      <c r="D12" s="98" t="s">
        <v>21</v>
      </c>
      <c r="E12" s="99"/>
      <c r="F12" s="103" t="s">
        <v>22</v>
      </c>
      <c r="G12" s="99"/>
      <c r="H12" s="99"/>
      <c r="I12" s="98" t="s">
        <v>23</v>
      </c>
      <c r="J12" s="104" t="str">
        <f>'Rekapitulace stavby'!AN8</f>
        <v>19. 1. 2022</v>
      </c>
      <c r="K12" s="99"/>
      <c r="L12" s="101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</row>
    <row r="13" spans="1:31" s="102" customFormat="1" ht="10.8" customHeight="1">
      <c r="A13" s="99"/>
      <c r="B13" s="100"/>
      <c r="C13" s="99"/>
      <c r="D13" s="99"/>
      <c r="E13" s="99"/>
      <c r="F13" s="99"/>
      <c r="G13" s="99"/>
      <c r="H13" s="99"/>
      <c r="I13" s="99"/>
      <c r="J13" s="99"/>
      <c r="K13" s="99"/>
      <c r="L13" s="101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</row>
    <row r="14" spans="1:31" s="102" customFormat="1" ht="12" customHeight="1">
      <c r="A14" s="99"/>
      <c r="B14" s="100"/>
      <c r="C14" s="99"/>
      <c r="D14" s="98" t="s">
        <v>25</v>
      </c>
      <c r="E14" s="99"/>
      <c r="F14" s="99"/>
      <c r="G14" s="99"/>
      <c r="H14" s="99"/>
      <c r="I14" s="98" t="s">
        <v>26</v>
      </c>
      <c r="J14" s="103" t="s">
        <v>27</v>
      </c>
      <c r="K14" s="99"/>
      <c r="L14" s="101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</row>
    <row r="15" spans="1:31" s="102" customFormat="1" ht="18" customHeight="1">
      <c r="A15" s="99"/>
      <c r="B15" s="100"/>
      <c r="C15" s="99"/>
      <c r="D15" s="99"/>
      <c r="E15" s="103" t="s">
        <v>28</v>
      </c>
      <c r="F15" s="99"/>
      <c r="G15" s="99"/>
      <c r="H15" s="99"/>
      <c r="I15" s="98" t="s">
        <v>29</v>
      </c>
      <c r="J15" s="103" t="s">
        <v>3</v>
      </c>
      <c r="K15" s="99"/>
      <c r="L15" s="101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</row>
    <row r="16" spans="1:31" s="102" customFormat="1" ht="6.9" customHeight="1">
      <c r="A16" s="99"/>
      <c r="B16" s="100"/>
      <c r="C16" s="99"/>
      <c r="D16" s="99"/>
      <c r="E16" s="99"/>
      <c r="F16" s="99"/>
      <c r="G16" s="99"/>
      <c r="H16" s="99"/>
      <c r="I16" s="99"/>
      <c r="J16" s="99"/>
      <c r="K16" s="99"/>
      <c r="L16" s="101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</row>
    <row r="17" spans="1:31" s="102" customFormat="1" ht="12" customHeight="1">
      <c r="A17" s="99"/>
      <c r="B17" s="100"/>
      <c r="C17" s="99"/>
      <c r="D17" s="98" t="s">
        <v>30</v>
      </c>
      <c r="E17" s="99"/>
      <c r="F17" s="99"/>
      <c r="G17" s="99"/>
      <c r="H17" s="99"/>
      <c r="I17" s="98" t="s">
        <v>26</v>
      </c>
      <c r="J17" s="3" t="str">
        <f>'Rekapitulace stavby'!AN13</f>
        <v>Vyplň údaj</v>
      </c>
      <c r="K17" s="99"/>
      <c r="L17" s="101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</row>
    <row r="18" spans="1:31" s="102" customFormat="1" ht="18" customHeight="1">
      <c r="A18" s="99"/>
      <c r="B18" s="100"/>
      <c r="C18" s="99"/>
      <c r="D18" s="99"/>
      <c r="E18" s="304" t="s">
        <v>595</v>
      </c>
      <c r="F18" s="314"/>
      <c r="G18" s="314"/>
      <c r="H18" s="314"/>
      <c r="I18" s="98" t="s">
        <v>29</v>
      </c>
      <c r="J18" s="3" t="str">
        <f>'Rekapitulace stavby'!AN14</f>
        <v>Vyplň údaj</v>
      </c>
      <c r="K18" s="99"/>
      <c r="L18" s="101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</row>
    <row r="19" spans="1:31" s="102" customFormat="1" ht="6.9" customHeight="1">
      <c r="A19" s="99"/>
      <c r="B19" s="100"/>
      <c r="C19" s="99"/>
      <c r="D19" s="99"/>
      <c r="E19" s="99"/>
      <c r="F19" s="99"/>
      <c r="G19" s="99"/>
      <c r="H19" s="99"/>
      <c r="I19" s="99"/>
      <c r="J19" s="99"/>
      <c r="K19" s="99"/>
      <c r="L19" s="101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</row>
    <row r="20" spans="1:31" s="102" customFormat="1" ht="12" customHeight="1">
      <c r="A20" s="99"/>
      <c r="B20" s="100"/>
      <c r="C20" s="99"/>
      <c r="D20" s="98" t="s">
        <v>32</v>
      </c>
      <c r="E20" s="99"/>
      <c r="F20" s="99"/>
      <c r="G20" s="99"/>
      <c r="H20" s="99"/>
      <c r="I20" s="98" t="s">
        <v>26</v>
      </c>
      <c r="J20" s="103" t="s">
        <v>33</v>
      </c>
      <c r="K20" s="99"/>
      <c r="L20" s="101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</row>
    <row r="21" spans="1:31" s="102" customFormat="1" ht="18" customHeight="1">
      <c r="A21" s="99"/>
      <c r="B21" s="100"/>
      <c r="C21" s="99"/>
      <c r="D21" s="99"/>
      <c r="E21" s="103" t="s">
        <v>34</v>
      </c>
      <c r="F21" s="99"/>
      <c r="G21" s="99"/>
      <c r="H21" s="99"/>
      <c r="I21" s="98" t="s">
        <v>29</v>
      </c>
      <c r="J21" s="103" t="s">
        <v>35</v>
      </c>
      <c r="K21" s="99"/>
      <c r="L21" s="101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</row>
    <row r="22" spans="1:31" s="102" customFormat="1" ht="6.9" customHeight="1">
      <c r="A22" s="99"/>
      <c r="B22" s="100"/>
      <c r="C22" s="99"/>
      <c r="D22" s="99"/>
      <c r="E22" s="99"/>
      <c r="F22" s="99"/>
      <c r="G22" s="99"/>
      <c r="H22" s="99"/>
      <c r="I22" s="99"/>
      <c r="J22" s="99"/>
      <c r="K22" s="99"/>
      <c r="L22" s="101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</row>
    <row r="23" spans="1:31" s="102" customFormat="1" ht="12" customHeight="1">
      <c r="A23" s="99"/>
      <c r="B23" s="100"/>
      <c r="C23" s="99"/>
      <c r="D23" s="98" t="s">
        <v>37</v>
      </c>
      <c r="E23" s="99"/>
      <c r="F23" s="99"/>
      <c r="G23" s="99"/>
      <c r="H23" s="99"/>
      <c r="I23" s="98" t="s">
        <v>26</v>
      </c>
      <c r="J23" s="103" t="s">
        <v>3</v>
      </c>
      <c r="K23" s="99"/>
      <c r="L23" s="101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</row>
    <row r="24" spans="1:31" s="102" customFormat="1" ht="18" customHeight="1">
      <c r="A24" s="99"/>
      <c r="B24" s="100"/>
      <c r="C24" s="99"/>
      <c r="D24" s="99"/>
      <c r="E24" s="103" t="s">
        <v>38</v>
      </c>
      <c r="F24" s="99"/>
      <c r="G24" s="99"/>
      <c r="H24" s="99"/>
      <c r="I24" s="98" t="s">
        <v>29</v>
      </c>
      <c r="J24" s="103" t="s">
        <v>3</v>
      </c>
      <c r="K24" s="99"/>
      <c r="L24" s="101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</row>
    <row r="25" spans="1:31" s="102" customFormat="1" ht="6.9" customHeight="1">
      <c r="A25" s="99"/>
      <c r="B25" s="100"/>
      <c r="C25" s="99"/>
      <c r="D25" s="99"/>
      <c r="E25" s="99"/>
      <c r="F25" s="99"/>
      <c r="G25" s="99"/>
      <c r="H25" s="99"/>
      <c r="I25" s="99"/>
      <c r="J25" s="99"/>
      <c r="K25" s="99"/>
      <c r="L25" s="101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</row>
    <row r="26" spans="1:31" s="102" customFormat="1" ht="12" customHeight="1">
      <c r="A26" s="99"/>
      <c r="B26" s="100"/>
      <c r="C26" s="99"/>
      <c r="D26" s="98" t="s">
        <v>39</v>
      </c>
      <c r="E26" s="99"/>
      <c r="F26" s="99"/>
      <c r="G26" s="99"/>
      <c r="H26" s="99"/>
      <c r="I26" s="99"/>
      <c r="J26" s="99"/>
      <c r="K26" s="99"/>
      <c r="L26" s="101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</row>
    <row r="27" spans="1:31" s="108" customFormat="1" ht="16.5" customHeight="1">
      <c r="A27" s="105"/>
      <c r="B27" s="106"/>
      <c r="C27" s="105"/>
      <c r="D27" s="105"/>
      <c r="E27" s="306" t="s">
        <v>3</v>
      </c>
      <c r="F27" s="306"/>
      <c r="G27" s="306"/>
      <c r="H27" s="306"/>
      <c r="I27" s="105"/>
      <c r="J27" s="105"/>
      <c r="K27" s="105"/>
      <c r="L27" s="107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s="102" customFormat="1" ht="6.9" customHeight="1">
      <c r="A28" s="99"/>
      <c r="B28" s="100"/>
      <c r="C28" s="99"/>
      <c r="D28" s="99"/>
      <c r="E28" s="99"/>
      <c r="F28" s="99"/>
      <c r="G28" s="99"/>
      <c r="H28" s="99"/>
      <c r="I28" s="99"/>
      <c r="J28" s="99"/>
      <c r="K28" s="99"/>
      <c r="L28" s="101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</row>
    <row r="29" spans="1:31" s="102" customFormat="1" ht="6.9" customHeight="1">
      <c r="A29" s="99"/>
      <c r="B29" s="100"/>
      <c r="C29" s="99"/>
      <c r="D29" s="109"/>
      <c r="E29" s="109"/>
      <c r="F29" s="109"/>
      <c r="G29" s="109"/>
      <c r="H29" s="109"/>
      <c r="I29" s="109"/>
      <c r="J29" s="109"/>
      <c r="K29" s="10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102" customFormat="1" ht="25.35" customHeight="1">
      <c r="A30" s="99"/>
      <c r="B30" s="100"/>
      <c r="C30" s="99"/>
      <c r="D30" s="110" t="s">
        <v>41</v>
      </c>
      <c r="E30" s="99"/>
      <c r="F30" s="99"/>
      <c r="G30" s="99"/>
      <c r="H30" s="99"/>
      <c r="I30" s="99"/>
      <c r="J30" s="111">
        <f>ROUND(J88,2)</f>
        <v>0</v>
      </c>
      <c r="K30" s="99"/>
      <c r="L30" s="101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</row>
    <row r="31" spans="1:31" s="102" customFormat="1" ht="6.9" customHeight="1">
      <c r="A31" s="99"/>
      <c r="B31" s="100"/>
      <c r="C31" s="99"/>
      <c r="D31" s="109"/>
      <c r="E31" s="109"/>
      <c r="F31" s="109"/>
      <c r="G31" s="109"/>
      <c r="H31" s="109"/>
      <c r="I31" s="109"/>
      <c r="J31" s="109"/>
      <c r="K31" s="10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102" customFormat="1" ht="14.4" customHeight="1">
      <c r="A32" s="99"/>
      <c r="B32" s="100"/>
      <c r="C32" s="99"/>
      <c r="D32" s="99"/>
      <c r="E32" s="99"/>
      <c r="F32" s="112" t="s">
        <v>43</v>
      </c>
      <c r="G32" s="99"/>
      <c r="H32" s="99"/>
      <c r="I32" s="112" t="s">
        <v>42</v>
      </c>
      <c r="J32" s="112" t="s">
        <v>44</v>
      </c>
      <c r="K32" s="99"/>
      <c r="L32" s="101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</row>
    <row r="33" spans="1:31" s="102" customFormat="1" ht="14.4" customHeight="1">
      <c r="A33" s="99"/>
      <c r="B33" s="100"/>
      <c r="C33" s="99"/>
      <c r="D33" s="113" t="s">
        <v>45</v>
      </c>
      <c r="E33" s="98" t="s">
        <v>46</v>
      </c>
      <c r="F33" s="114">
        <f>ROUND((SUM(BE88:BE175)),2)</f>
        <v>0</v>
      </c>
      <c r="G33" s="99"/>
      <c r="H33" s="99"/>
      <c r="I33" s="115">
        <v>0.21</v>
      </c>
      <c r="J33" s="114">
        <f>ROUND(((SUM(BE88:BE175))*I33),2)</f>
        <v>0</v>
      </c>
      <c r="K33" s="99"/>
      <c r="L33" s="101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</row>
    <row r="34" spans="1:31" s="102" customFormat="1" ht="14.4" customHeight="1">
      <c r="A34" s="99"/>
      <c r="B34" s="100"/>
      <c r="C34" s="99"/>
      <c r="D34" s="99"/>
      <c r="E34" s="98" t="s">
        <v>47</v>
      </c>
      <c r="F34" s="114">
        <f>ROUND((SUM(BF88:BF175)),2)</f>
        <v>0</v>
      </c>
      <c r="G34" s="99"/>
      <c r="H34" s="99"/>
      <c r="I34" s="115">
        <v>0.15</v>
      </c>
      <c r="J34" s="114">
        <f>ROUND(((SUM(BF88:BF175))*I34),2)</f>
        <v>0</v>
      </c>
      <c r="K34" s="99"/>
      <c r="L34" s="101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</row>
    <row r="35" spans="1:31" s="102" customFormat="1" ht="14.4" customHeight="1" hidden="1">
      <c r="A35" s="99"/>
      <c r="B35" s="100"/>
      <c r="C35" s="99"/>
      <c r="D35" s="99"/>
      <c r="E35" s="98" t="s">
        <v>48</v>
      </c>
      <c r="F35" s="114">
        <f>ROUND((SUM(BG88:BG175)),2)</f>
        <v>0</v>
      </c>
      <c r="G35" s="99"/>
      <c r="H35" s="99"/>
      <c r="I35" s="115">
        <v>0.21</v>
      </c>
      <c r="J35" s="114">
        <f>0</f>
        <v>0</v>
      </c>
      <c r="K35" s="99"/>
      <c r="L35" s="101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</row>
    <row r="36" spans="1:31" s="102" customFormat="1" ht="14.4" customHeight="1" hidden="1">
      <c r="A36" s="99"/>
      <c r="B36" s="100"/>
      <c r="C36" s="99"/>
      <c r="D36" s="99"/>
      <c r="E36" s="98" t="s">
        <v>49</v>
      </c>
      <c r="F36" s="114">
        <f>ROUND((SUM(BH88:BH175)),2)</f>
        <v>0</v>
      </c>
      <c r="G36" s="99"/>
      <c r="H36" s="99"/>
      <c r="I36" s="115">
        <v>0.15</v>
      </c>
      <c r="J36" s="114">
        <f>0</f>
        <v>0</v>
      </c>
      <c r="K36" s="99"/>
      <c r="L36" s="101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</row>
    <row r="37" spans="1:31" s="102" customFormat="1" ht="14.4" customHeight="1" hidden="1">
      <c r="A37" s="99"/>
      <c r="B37" s="100"/>
      <c r="C37" s="99"/>
      <c r="D37" s="99"/>
      <c r="E37" s="98" t="s">
        <v>50</v>
      </c>
      <c r="F37" s="114">
        <f>ROUND((SUM(BI88:BI175)),2)</f>
        <v>0</v>
      </c>
      <c r="G37" s="99"/>
      <c r="H37" s="99"/>
      <c r="I37" s="115">
        <v>0</v>
      </c>
      <c r="J37" s="114">
        <f>0</f>
        <v>0</v>
      </c>
      <c r="K37" s="99"/>
      <c r="L37" s="101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</row>
    <row r="38" spans="1:31" s="102" customFormat="1" ht="6.9" customHeight="1">
      <c r="A38" s="99"/>
      <c r="B38" s="100"/>
      <c r="C38" s="99"/>
      <c r="D38" s="99"/>
      <c r="E38" s="99"/>
      <c r="F38" s="99"/>
      <c r="G38" s="99"/>
      <c r="H38" s="99"/>
      <c r="I38" s="99"/>
      <c r="J38" s="99"/>
      <c r="K38" s="99"/>
      <c r="L38" s="101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</row>
    <row r="39" spans="1:31" s="102" customFormat="1" ht="25.35" customHeight="1">
      <c r="A39" s="99"/>
      <c r="B39" s="100"/>
      <c r="C39" s="116"/>
      <c r="D39" s="117" t="s">
        <v>51</v>
      </c>
      <c r="E39" s="118"/>
      <c r="F39" s="118"/>
      <c r="G39" s="119" t="s">
        <v>52</v>
      </c>
      <c r="H39" s="120" t="s">
        <v>53</v>
      </c>
      <c r="I39" s="118"/>
      <c r="J39" s="121">
        <f>SUM(J30:J37)</f>
        <v>0</v>
      </c>
      <c r="K39" s="122"/>
      <c r="L39" s="101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</row>
    <row r="40" spans="1:31" s="102" customFormat="1" ht="14.4" customHeight="1">
      <c r="A40" s="99"/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01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</row>
    <row r="44" spans="1:31" s="102" customFormat="1" ht="6.9" customHeight="1">
      <c r="A44" s="99"/>
      <c r="B44" s="125"/>
      <c r="C44" s="126"/>
      <c r="D44" s="126"/>
      <c r="E44" s="126"/>
      <c r="F44" s="126"/>
      <c r="G44" s="126"/>
      <c r="H44" s="126"/>
      <c r="I44" s="126"/>
      <c r="J44" s="126"/>
      <c r="K44" s="126"/>
      <c r="L44" s="101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</row>
    <row r="45" spans="1:31" s="102" customFormat="1" ht="24.9" customHeight="1">
      <c r="A45" s="99"/>
      <c r="B45" s="100"/>
      <c r="C45" s="96" t="s">
        <v>92</v>
      </c>
      <c r="D45" s="99"/>
      <c r="E45" s="99"/>
      <c r="F45" s="99"/>
      <c r="G45" s="99"/>
      <c r="H45" s="99"/>
      <c r="I45" s="99"/>
      <c r="J45" s="99"/>
      <c r="K45" s="99"/>
      <c r="L45" s="101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</row>
    <row r="46" spans="1:31" s="102" customFormat="1" ht="6.9" customHeight="1">
      <c r="A46" s="99"/>
      <c r="B46" s="100"/>
      <c r="C46" s="99"/>
      <c r="D46" s="99"/>
      <c r="E46" s="99"/>
      <c r="F46" s="99"/>
      <c r="G46" s="99"/>
      <c r="H46" s="99"/>
      <c r="I46" s="99"/>
      <c r="J46" s="99"/>
      <c r="K46" s="99"/>
      <c r="L46" s="101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</row>
    <row r="47" spans="1:31" s="102" customFormat="1" ht="12" customHeight="1">
      <c r="A47" s="99"/>
      <c r="B47" s="100"/>
      <c r="C47" s="98" t="s">
        <v>17</v>
      </c>
      <c r="D47" s="99"/>
      <c r="E47" s="99"/>
      <c r="F47" s="99"/>
      <c r="G47" s="99"/>
      <c r="H47" s="99"/>
      <c r="I47" s="99"/>
      <c r="J47" s="99"/>
      <c r="K47" s="99"/>
      <c r="L47" s="101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</row>
    <row r="48" spans="1:31" s="102" customFormat="1" ht="16.5" customHeight="1">
      <c r="A48" s="99"/>
      <c r="B48" s="100"/>
      <c r="C48" s="99"/>
      <c r="D48" s="99"/>
      <c r="E48" s="311" t="str">
        <f>E7</f>
        <v>OPRAVA CHODNÍKU V UL. BEZRUČOVA, DAČICE</v>
      </c>
      <c r="F48" s="312"/>
      <c r="G48" s="312"/>
      <c r="H48" s="312"/>
      <c r="I48" s="99"/>
      <c r="J48" s="99"/>
      <c r="K48" s="99"/>
      <c r="L48" s="101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</row>
    <row r="49" spans="1:31" s="102" customFormat="1" ht="12" customHeight="1">
      <c r="A49" s="99"/>
      <c r="B49" s="100"/>
      <c r="C49" s="98" t="s">
        <v>90</v>
      </c>
      <c r="D49" s="99"/>
      <c r="E49" s="99"/>
      <c r="F49" s="99"/>
      <c r="G49" s="99"/>
      <c r="H49" s="99"/>
      <c r="I49" s="99"/>
      <c r="J49" s="99"/>
      <c r="K49" s="99"/>
      <c r="L49" s="101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</row>
    <row r="50" spans="1:31" s="102" customFormat="1" ht="16.5" customHeight="1">
      <c r="A50" s="99"/>
      <c r="B50" s="100"/>
      <c r="C50" s="99"/>
      <c r="D50" s="99"/>
      <c r="E50" s="283" t="str">
        <f>E9</f>
        <v>SO 01 - CHODNÍK PO LEVÉ STRANĚ</v>
      </c>
      <c r="F50" s="310"/>
      <c r="G50" s="310"/>
      <c r="H50" s="310"/>
      <c r="I50" s="99"/>
      <c r="J50" s="99"/>
      <c r="K50" s="99"/>
      <c r="L50" s="101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</row>
    <row r="51" spans="1:31" s="102" customFormat="1" ht="6.9" customHeight="1">
      <c r="A51" s="99"/>
      <c r="B51" s="100"/>
      <c r="C51" s="99"/>
      <c r="D51" s="99"/>
      <c r="E51" s="99"/>
      <c r="F51" s="99"/>
      <c r="G51" s="99"/>
      <c r="H51" s="99"/>
      <c r="I51" s="99"/>
      <c r="J51" s="99"/>
      <c r="K51" s="99"/>
      <c r="L51" s="101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  <row r="52" spans="1:31" s="102" customFormat="1" ht="12" customHeight="1">
      <c r="A52" s="99"/>
      <c r="B52" s="100"/>
      <c r="C52" s="98" t="s">
        <v>21</v>
      </c>
      <c r="D52" s="99"/>
      <c r="E52" s="99"/>
      <c r="F52" s="103" t="str">
        <f>F12</f>
        <v xml:space="preserve"> </v>
      </c>
      <c r="G52" s="99"/>
      <c r="H52" s="99"/>
      <c r="I52" s="98" t="s">
        <v>23</v>
      </c>
      <c r="J52" s="104" t="str">
        <f>IF(J12="","",J12)</f>
        <v>19. 1. 2022</v>
      </c>
      <c r="K52" s="99"/>
      <c r="L52" s="101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</row>
    <row r="53" spans="1:31" s="102" customFormat="1" ht="6.9" customHeight="1">
      <c r="A53" s="99"/>
      <c r="B53" s="100"/>
      <c r="C53" s="99"/>
      <c r="D53" s="99"/>
      <c r="E53" s="99"/>
      <c r="F53" s="99"/>
      <c r="G53" s="99"/>
      <c r="H53" s="99"/>
      <c r="I53" s="99"/>
      <c r="J53" s="99"/>
      <c r="K53" s="99"/>
      <c r="L53" s="101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</row>
    <row r="54" spans="1:31" s="102" customFormat="1" ht="25.65" customHeight="1">
      <c r="A54" s="99"/>
      <c r="B54" s="100"/>
      <c r="C54" s="98" t="s">
        <v>25</v>
      </c>
      <c r="D54" s="99"/>
      <c r="E54" s="99"/>
      <c r="F54" s="103" t="str">
        <f>E15</f>
        <v>Město Dačice</v>
      </c>
      <c r="G54" s="99"/>
      <c r="H54" s="99"/>
      <c r="I54" s="98" t="s">
        <v>32</v>
      </c>
      <c r="J54" s="127" t="str">
        <f>E21</f>
        <v>PROfi Jihlava spol. s r.o.</v>
      </c>
      <c r="K54" s="99"/>
      <c r="L54" s="101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</row>
    <row r="55" spans="1:31" s="102" customFormat="1" ht="15.15" customHeight="1">
      <c r="A55" s="99"/>
      <c r="B55" s="100"/>
      <c r="C55" s="98" t="s">
        <v>30</v>
      </c>
      <c r="D55" s="99"/>
      <c r="E55" s="99"/>
      <c r="F55" s="103" t="str">
        <f>IF(E18="","",E18)</f>
        <v>='Rekapitulace stavby'!E14</v>
      </c>
      <c r="G55" s="99"/>
      <c r="H55" s="99"/>
      <c r="I55" s="98" t="s">
        <v>37</v>
      </c>
      <c r="J55" s="127" t="str">
        <f>E24</f>
        <v>Zbytovská</v>
      </c>
      <c r="K55" s="99"/>
      <c r="L55" s="101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</row>
    <row r="56" spans="1:31" s="102" customFormat="1" ht="10.35" customHeight="1">
      <c r="A56" s="99"/>
      <c r="B56" s="100"/>
      <c r="C56" s="99"/>
      <c r="D56" s="99"/>
      <c r="E56" s="99"/>
      <c r="F56" s="99"/>
      <c r="G56" s="99"/>
      <c r="H56" s="99"/>
      <c r="I56" s="99"/>
      <c r="J56" s="99"/>
      <c r="K56" s="99"/>
      <c r="L56" s="101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</row>
    <row r="57" spans="1:31" s="102" customFormat="1" ht="29.25" customHeight="1">
      <c r="A57" s="99"/>
      <c r="B57" s="100"/>
      <c r="C57" s="128" t="s">
        <v>93</v>
      </c>
      <c r="D57" s="116"/>
      <c r="E57" s="116"/>
      <c r="F57" s="116"/>
      <c r="G57" s="116"/>
      <c r="H57" s="116"/>
      <c r="I57" s="116"/>
      <c r="J57" s="129" t="s">
        <v>94</v>
      </c>
      <c r="K57" s="116"/>
      <c r="L57" s="101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</row>
    <row r="58" spans="1:31" s="102" customFormat="1" ht="10.35" customHeight="1">
      <c r="A58" s="99"/>
      <c r="B58" s="100"/>
      <c r="C58" s="99"/>
      <c r="D58" s="99"/>
      <c r="E58" s="99"/>
      <c r="F58" s="99"/>
      <c r="G58" s="99"/>
      <c r="H58" s="99"/>
      <c r="I58" s="99"/>
      <c r="J58" s="99"/>
      <c r="K58" s="99"/>
      <c r="L58" s="101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</row>
    <row r="59" spans="1:47" s="102" customFormat="1" ht="22.8" customHeight="1">
      <c r="A59" s="99"/>
      <c r="B59" s="100"/>
      <c r="C59" s="130" t="s">
        <v>73</v>
      </c>
      <c r="D59" s="99"/>
      <c r="E59" s="99"/>
      <c r="F59" s="99"/>
      <c r="G59" s="99"/>
      <c r="H59" s="99"/>
      <c r="I59" s="99"/>
      <c r="J59" s="111">
        <f>J88</f>
        <v>0</v>
      </c>
      <c r="K59" s="99"/>
      <c r="L59" s="101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U59" s="92" t="s">
        <v>95</v>
      </c>
    </row>
    <row r="60" spans="2:12" s="131" customFormat="1" ht="24.9" customHeight="1">
      <c r="B60" s="132"/>
      <c r="D60" s="133" t="s">
        <v>204</v>
      </c>
      <c r="E60" s="134"/>
      <c r="F60" s="134"/>
      <c r="G60" s="134"/>
      <c r="H60" s="134"/>
      <c r="I60" s="134"/>
      <c r="J60" s="135">
        <f>J89</f>
        <v>0</v>
      </c>
      <c r="L60" s="132"/>
    </row>
    <row r="61" spans="2:12" s="136" customFormat="1" ht="19.95" customHeight="1">
      <c r="B61" s="137"/>
      <c r="D61" s="138" t="s">
        <v>205</v>
      </c>
      <c r="E61" s="139"/>
      <c r="F61" s="139"/>
      <c r="G61" s="139"/>
      <c r="H61" s="139"/>
      <c r="I61" s="139"/>
      <c r="J61" s="140">
        <f>J90</f>
        <v>0</v>
      </c>
      <c r="L61" s="137"/>
    </row>
    <row r="62" spans="2:12" s="136" customFormat="1" ht="19.95" customHeight="1">
      <c r="B62" s="137"/>
      <c r="D62" s="138" t="s">
        <v>206</v>
      </c>
      <c r="E62" s="139"/>
      <c r="F62" s="139"/>
      <c r="G62" s="139"/>
      <c r="H62" s="139"/>
      <c r="I62" s="139"/>
      <c r="J62" s="140">
        <f>J117</f>
        <v>0</v>
      </c>
      <c r="L62" s="137"/>
    </row>
    <row r="63" spans="2:12" s="136" customFormat="1" ht="19.95" customHeight="1">
      <c r="B63" s="137"/>
      <c r="D63" s="138" t="s">
        <v>207</v>
      </c>
      <c r="E63" s="139"/>
      <c r="F63" s="139"/>
      <c r="G63" s="139"/>
      <c r="H63" s="139"/>
      <c r="I63" s="139"/>
      <c r="J63" s="140">
        <f>J131</f>
        <v>0</v>
      </c>
      <c r="L63" s="137"/>
    </row>
    <row r="64" spans="2:12" s="136" customFormat="1" ht="19.95" customHeight="1">
      <c r="B64" s="137"/>
      <c r="D64" s="138" t="s">
        <v>208</v>
      </c>
      <c r="E64" s="139"/>
      <c r="F64" s="139"/>
      <c r="G64" s="139"/>
      <c r="H64" s="139"/>
      <c r="I64" s="139"/>
      <c r="J64" s="140">
        <f>J138</f>
        <v>0</v>
      </c>
      <c r="L64" s="137"/>
    </row>
    <row r="65" spans="2:12" s="136" customFormat="1" ht="19.95" customHeight="1">
      <c r="B65" s="137"/>
      <c r="D65" s="138" t="s">
        <v>209</v>
      </c>
      <c r="E65" s="139"/>
      <c r="F65" s="139"/>
      <c r="G65" s="139"/>
      <c r="H65" s="139"/>
      <c r="I65" s="139"/>
      <c r="J65" s="140">
        <f>J161</f>
        <v>0</v>
      </c>
      <c r="L65" s="137"/>
    </row>
    <row r="66" spans="2:12" s="136" customFormat="1" ht="19.95" customHeight="1">
      <c r="B66" s="137"/>
      <c r="D66" s="138" t="s">
        <v>210</v>
      </c>
      <c r="E66" s="139"/>
      <c r="F66" s="139"/>
      <c r="G66" s="139"/>
      <c r="H66" s="139"/>
      <c r="I66" s="139"/>
      <c r="J66" s="140">
        <f>J168</f>
        <v>0</v>
      </c>
      <c r="L66" s="137"/>
    </row>
    <row r="67" spans="2:12" s="131" customFormat="1" ht="24.9" customHeight="1">
      <c r="B67" s="132"/>
      <c r="D67" s="133" t="s">
        <v>211</v>
      </c>
      <c r="E67" s="134"/>
      <c r="F67" s="134"/>
      <c r="G67" s="134"/>
      <c r="H67" s="134"/>
      <c r="I67" s="134"/>
      <c r="J67" s="135">
        <f>J171</f>
        <v>0</v>
      </c>
      <c r="L67" s="132"/>
    </row>
    <row r="68" spans="2:12" s="136" customFormat="1" ht="19.95" customHeight="1">
      <c r="B68" s="137"/>
      <c r="D68" s="138" t="s">
        <v>212</v>
      </c>
      <c r="E68" s="139"/>
      <c r="F68" s="139"/>
      <c r="G68" s="139"/>
      <c r="H68" s="139"/>
      <c r="I68" s="139"/>
      <c r="J68" s="140">
        <f>J172</f>
        <v>0</v>
      </c>
      <c r="L68" s="137"/>
    </row>
    <row r="69" spans="1:31" s="102" customFormat="1" ht="21.75" customHeight="1">
      <c r="A69" s="99"/>
      <c r="B69" s="100"/>
      <c r="C69" s="99"/>
      <c r="D69" s="99"/>
      <c r="E69" s="99"/>
      <c r="F69" s="99"/>
      <c r="G69" s="99"/>
      <c r="H69" s="99"/>
      <c r="I69" s="99"/>
      <c r="J69" s="99"/>
      <c r="K69" s="99"/>
      <c r="L69" s="101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</row>
    <row r="70" spans="1:31" s="102" customFormat="1" ht="6.9" customHeight="1">
      <c r="A70" s="99"/>
      <c r="B70" s="123"/>
      <c r="C70" s="124"/>
      <c r="D70" s="124"/>
      <c r="E70" s="124"/>
      <c r="F70" s="124"/>
      <c r="G70" s="124"/>
      <c r="H70" s="124"/>
      <c r="I70" s="124"/>
      <c r="J70" s="124"/>
      <c r="K70" s="124"/>
      <c r="L70" s="101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</row>
    <row r="74" spans="1:31" s="102" customFormat="1" ht="6.9" customHeight="1">
      <c r="A74" s="99"/>
      <c r="B74" s="125"/>
      <c r="C74" s="126"/>
      <c r="D74" s="126"/>
      <c r="E74" s="126"/>
      <c r="F74" s="126"/>
      <c r="G74" s="126"/>
      <c r="H74" s="126"/>
      <c r="I74" s="126"/>
      <c r="J74" s="126"/>
      <c r="K74" s="126"/>
      <c r="L74" s="101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</row>
    <row r="75" spans="1:31" s="102" customFormat="1" ht="24.9" customHeight="1">
      <c r="A75" s="99"/>
      <c r="B75" s="100"/>
      <c r="C75" s="96" t="s">
        <v>102</v>
      </c>
      <c r="D75" s="99"/>
      <c r="E75" s="99"/>
      <c r="F75" s="99"/>
      <c r="G75" s="99"/>
      <c r="H75" s="99"/>
      <c r="I75" s="99"/>
      <c r="J75" s="99"/>
      <c r="K75" s="99"/>
      <c r="L75" s="101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</row>
    <row r="76" spans="1:31" s="102" customFormat="1" ht="6.9" customHeight="1">
      <c r="A76" s="99"/>
      <c r="B76" s="100"/>
      <c r="C76" s="99"/>
      <c r="D76" s="99"/>
      <c r="E76" s="99"/>
      <c r="F76" s="99"/>
      <c r="G76" s="99"/>
      <c r="H76" s="99"/>
      <c r="I76" s="99"/>
      <c r="J76" s="99"/>
      <c r="K76" s="99"/>
      <c r="L76" s="101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</row>
    <row r="77" spans="1:31" s="102" customFormat="1" ht="12" customHeight="1">
      <c r="A77" s="99"/>
      <c r="B77" s="100"/>
      <c r="C77" s="98" t="s">
        <v>17</v>
      </c>
      <c r="D77" s="99"/>
      <c r="E77" s="99"/>
      <c r="F77" s="99"/>
      <c r="G77" s="99"/>
      <c r="H77" s="99"/>
      <c r="I77" s="99"/>
      <c r="J77" s="99"/>
      <c r="K77" s="99"/>
      <c r="L77" s="101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</row>
    <row r="78" spans="1:31" s="102" customFormat="1" ht="16.5" customHeight="1">
      <c r="A78" s="99"/>
      <c r="B78" s="100"/>
      <c r="C78" s="99"/>
      <c r="D78" s="99"/>
      <c r="E78" s="311" t="str">
        <f>E7</f>
        <v>OPRAVA CHODNÍKU V UL. BEZRUČOVA, DAČICE</v>
      </c>
      <c r="F78" s="312"/>
      <c r="G78" s="312"/>
      <c r="H78" s="312"/>
      <c r="I78" s="99"/>
      <c r="J78" s="99"/>
      <c r="K78" s="99"/>
      <c r="L78" s="101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</row>
    <row r="79" spans="1:31" s="102" customFormat="1" ht="12" customHeight="1">
      <c r="A79" s="99"/>
      <c r="B79" s="100"/>
      <c r="C79" s="98" t="s">
        <v>90</v>
      </c>
      <c r="D79" s="99"/>
      <c r="E79" s="99"/>
      <c r="F79" s="99"/>
      <c r="G79" s="99"/>
      <c r="H79" s="99"/>
      <c r="I79" s="99"/>
      <c r="J79" s="99"/>
      <c r="K79" s="99"/>
      <c r="L79" s="101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</row>
    <row r="80" spans="1:31" s="102" customFormat="1" ht="16.5" customHeight="1">
      <c r="A80" s="99"/>
      <c r="B80" s="100"/>
      <c r="C80" s="99"/>
      <c r="D80" s="99"/>
      <c r="E80" s="283" t="str">
        <f>E9</f>
        <v>SO 01 - CHODNÍK PO LEVÉ STRANĚ</v>
      </c>
      <c r="F80" s="310"/>
      <c r="G80" s="310"/>
      <c r="H80" s="310"/>
      <c r="I80" s="99"/>
      <c r="J80" s="99"/>
      <c r="K80" s="99"/>
      <c r="L80" s="101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</row>
    <row r="81" spans="1:31" s="102" customFormat="1" ht="6.9" customHeight="1">
      <c r="A81" s="99"/>
      <c r="B81" s="100"/>
      <c r="C81" s="99"/>
      <c r="D81" s="99"/>
      <c r="E81" s="99"/>
      <c r="F81" s="99"/>
      <c r="G81" s="99"/>
      <c r="H81" s="99"/>
      <c r="I81" s="99"/>
      <c r="J81" s="99"/>
      <c r="K81" s="99"/>
      <c r="L81" s="101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</row>
    <row r="82" spans="1:31" s="102" customFormat="1" ht="12" customHeight="1">
      <c r="A82" s="99"/>
      <c r="B82" s="100"/>
      <c r="C82" s="98" t="s">
        <v>21</v>
      </c>
      <c r="D82" s="99"/>
      <c r="E82" s="99"/>
      <c r="F82" s="103" t="str">
        <f>F12</f>
        <v xml:space="preserve"> </v>
      </c>
      <c r="G82" s="99"/>
      <c r="H82" s="99"/>
      <c r="I82" s="98" t="s">
        <v>23</v>
      </c>
      <c r="J82" s="104" t="str">
        <f>IF(J12="","",J12)</f>
        <v>19. 1. 2022</v>
      </c>
      <c r="K82" s="99"/>
      <c r="L82" s="101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</row>
    <row r="83" spans="1:31" s="102" customFormat="1" ht="6.9" customHeight="1">
      <c r="A83" s="99"/>
      <c r="B83" s="100"/>
      <c r="C83" s="99"/>
      <c r="D83" s="99"/>
      <c r="E83" s="99"/>
      <c r="F83" s="99"/>
      <c r="G83" s="99"/>
      <c r="H83" s="99"/>
      <c r="I83" s="99"/>
      <c r="J83" s="99"/>
      <c r="K83" s="99"/>
      <c r="L83" s="101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</row>
    <row r="84" spans="1:31" s="102" customFormat="1" ht="25.65" customHeight="1">
      <c r="A84" s="99"/>
      <c r="B84" s="100"/>
      <c r="C84" s="98" t="s">
        <v>25</v>
      </c>
      <c r="D84" s="99"/>
      <c r="E84" s="99"/>
      <c r="F84" s="103" t="str">
        <f>E15</f>
        <v>Město Dačice</v>
      </c>
      <c r="G84" s="99"/>
      <c r="H84" s="99"/>
      <c r="I84" s="98" t="s">
        <v>32</v>
      </c>
      <c r="J84" s="127" t="str">
        <f>E21</f>
        <v>PROfi Jihlava spol. s r.o.</v>
      </c>
      <c r="K84" s="99"/>
      <c r="L84" s="101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</row>
    <row r="85" spans="1:31" s="102" customFormat="1" ht="15.15" customHeight="1">
      <c r="A85" s="99"/>
      <c r="B85" s="100"/>
      <c r="C85" s="98" t="s">
        <v>30</v>
      </c>
      <c r="D85" s="99"/>
      <c r="E85" s="99"/>
      <c r="F85" s="103" t="str">
        <f>IF(E18="","",E18)</f>
        <v>='Rekapitulace stavby'!E14</v>
      </c>
      <c r="G85" s="99"/>
      <c r="H85" s="99"/>
      <c r="I85" s="98" t="s">
        <v>37</v>
      </c>
      <c r="J85" s="127" t="str">
        <f>E24</f>
        <v>Zbytovská</v>
      </c>
      <c r="K85" s="99"/>
      <c r="L85" s="101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</row>
    <row r="86" spans="1:31" s="102" customFormat="1" ht="10.35" customHeight="1">
      <c r="A86" s="99"/>
      <c r="B86" s="100"/>
      <c r="C86" s="99"/>
      <c r="D86" s="99"/>
      <c r="E86" s="99"/>
      <c r="F86" s="99"/>
      <c r="G86" s="99"/>
      <c r="H86" s="99"/>
      <c r="I86" s="99"/>
      <c r="J86" s="99"/>
      <c r="K86" s="99"/>
      <c r="L86" s="101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</row>
    <row r="87" spans="1:31" s="150" customFormat="1" ht="29.25" customHeight="1">
      <c r="A87" s="141"/>
      <c r="B87" s="142"/>
      <c r="C87" s="143" t="s">
        <v>103</v>
      </c>
      <c r="D87" s="144" t="s">
        <v>60</v>
      </c>
      <c r="E87" s="144" t="s">
        <v>56</v>
      </c>
      <c r="F87" s="144" t="s">
        <v>57</v>
      </c>
      <c r="G87" s="144" t="s">
        <v>104</v>
      </c>
      <c r="H87" s="144" t="s">
        <v>105</v>
      </c>
      <c r="I87" s="144" t="s">
        <v>106</v>
      </c>
      <c r="J87" s="144" t="s">
        <v>94</v>
      </c>
      <c r="K87" s="145" t="s">
        <v>107</v>
      </c>
      <c r="L87" s="146"/>
      <c r="M87" s="147" t="s">
        <v>3</v>
      </c>
      <c r="N87" s="148" t="s">
        <v>45</v>
      </c>
      <c r="O87" s="148" t="s">
        <v>108</v>
      </c>
      <c r="P87" s="148" t="s">
        <v>109</v>
      </c>
      <c r="Q87" s="148" t="s">
        <v>110</v>
      </c>
      <c r="R87" s="148" t="s">
        <v>111</v>
      </c>
      <c r="S87" s="148" t="s">
        <v>112</v>
      </c>
      <c r="T87" s="149" t="s">
        <v>113</v>
      </c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</row>
    <row r="88" spans="1:63" s="102" customFormat="1" ht="22.8" customHeight="1">
      <c r="A88" s="99"/>
      <c r="B88" s="100"/>
      <c r="C88" s="151" t="s">
        <v>114</v>
      </c>
      <c r="D88" s="99"/>
      <c r="E88" s="99"/>
      <c r="F88" s="99"/>
      <c r="G88" s="99"/>
      <c r="H88" s="99"/>
      <c r="I88" s="99"/>
      <c r="J88" s="152">
        <f>BK88</f>
        <v>0</v>
      </c>
      <c r="K88" s="99"/>
      <c r="L88" s="100"/>
      <c r="M88" s="153"/>
      <c r="N88" s="154"/>
      <c r="O88" s="109"/>
      <c r="P88" s="155">
        <f>P89+P171</f>
        <v>0</v>
      </c>
      <c r="Q88" s="109"/>
      <c r="R88" s="155">
        <f>R89+R171</f>
        <v>686.726526</v>
      </c>
      <c r="S88" s="109"/>
      <c r="T88" s="156">
        <f>T89+T171</f>
        <v>280.635</v>
      </c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T88" s="92" t="s">
        <v>74</v>
      </c>
      <c r="AU88" s="92" t="s">
        <v>95</v>
      </c>
      <c r="BK88" s="157">
        <f>BK89+BK171</f>
        <v>0</v>
      </c>
    </row>
    <row r="89" spans="2:63" s="158" customFormat="1" ht="25.95" customHeight="1">
      <c r="B89" s="159"/>
      <c r="D89" s="160" t="s">
        <v>74</v>
      </c>
      <c r="E89" s="161" t="s">
        <v>213</v>
      </c>
      <c r="F89" s="161" t="s">
        <v>214</v>
      </c>
      <c r="J89" s="162">
        <f>BK89</f>
        <v>0</v>
      </c>
      <c r="L89" s="159"/>
      <c r="M89" s="163"/>
      <c r="N89" s="164"/>
      <c r="O89" s="164"/>
      <c r="P89" s="165">
        <f>P90+P117+P131+P138+P161+P168</f>
        <v>0</v>
      </c>
      <c r="Q89" s="164"/>
      <c r="R89" s="165">
        <f>R90+R117+R131+R138+R161+R168</f>
        <v>686.632026</v>
      </c>
      <c r="S89" s="164"/>
      <c r="T89" s="166">
        <f>T90+T117+T131+T138+T161+T168</f>
        <v>280.635</v>
      </c>
      <c r="AR89" s="160" t="s">
        <v>83</v>
      </c>
      <c r="AT89" s="167" t="s">
        <v>74</v>
      </c>
      <c r="AU89" s="167" t="s">
        <v>75</v>
      </c>
      <c r="AY89" s="160" t="s">
        <v>118</v>
      </c>
      <c r="BK89" s="168">
        <f>BK90+BK117+BK131+BK138+BK161+BK168</f>
        <v>0</v>
      </c>
    </row>
    <row r="90" spans="2:63" s="158" customFormat="1" ht="22.8" customHeight="1">
      <c r="B90" s="159"/>
      <c r="D90" s="160" t="s">
        <v>74</v>
      </c>
      <c r="E90" s="169" t="s">
        <v>83</v>
      </c>
      <c r="F90" s="169" t="s">
        <v>215</v>
      </c>
      <c r="J90" s="170">
        <f>BK90</f>
        <v>0</v>
      </c>
      <c r="L90" s="159"/>
      <c r="M90" s="163"/>
      <c r="N90" s="164"/>
      <c r="O90" s="164"/>
      <c r="P90" s="165">
        <f>SUM(P91:P116)</f>
        <v>0</v>
      </c>
      <c r="Q90" s="164"/>
      <c r="R90" s="165">
        <f>SUM(R91:R116)</f>
        <v>0</v>
      </c>
      <c r="S90" s="164"/>
      <c r="T90" s="166">
        <f>SUM(T91:T116)</f>
        <v>280.635</v>
      </c>
      <c r="AR90" s="160" t="s">
        <v>83</v>
      </c>
      <c r="AT90" s="167" t="s">
        <v>74</v>
      </c>
      <c r="AU90" s="167" t="s">
        <v>83</v>
      </c>
      <c r="AY90" s="160" t="s">
        <v>118</v>
      </c>
      <c r="BK90" s="168">
        <f>SUM(BK91:BK116)</f>
        <v>0</v>
      </c>
    </row>
    <row r="91" spans="1:65" s="102" customFormat="1" ht="37.8" customHeight="1">
      <c r="A91" s="99"/>
      <c r="B91" s="100"/>
      <c r="C91" s="171" t="s">
        <v>83</v>
      </c>
      <c r="D91" s="171" t="s">
        <v>121</v>
      </c>
      <c r="E91" s="172" t="s">
        <v>216</v>
      </c>
      <c r="F91" s="173" t="s">
        <v>217</v>
      </c>
      <c r="G91" s="174" t="s">
        <v>218</v>
      </c>
      <c r="H91" s="175">
        <v>703</v>
      </c>
      <c r="I91" s="6"/>
      <c r="J91" s="176">
        <f>ROUND(I91*H91,2)</f>
        <v>0</v>
      </c>
      <c r="K91" s="173" t="s">
        <v>125</v>
      </c>
      <c r="L91" s="100"/>
      <c r="M91" s="177" t="s">
        <v>3</v>
      </c>
      <c r="N91" s="178" t="s">
        <v>46</v>
      </c>
      <c r="O91" s="179"/>
      <c r="P91" s="180">
        <f>O91*H91</f>
        <v>0</v>
      </c>
      <c r="Q91" s="180">
        <v>0</v>
      </c>
      <c r="R91" s="180">
        <f>Q91*H91</f>
        <v>0</v>
      </c>
      <c r="S91" s="180">
        <v>0.255</v>
      </c>
      <c r="T91" s="181">
        <f>S91*H91</f>
        <v>179.26500000000001</v>
      </c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R91" s="182" t="s">
        <v>143</v>
      </c>
      <c r="AT91" s="182" t="s">
        <v>121</v>
      </c>
      <c r="AU91" s="182" t="s">
        <v>85</v>
      </c>
      <c r="AY91" s="92" t="s">
        <v>118</v>
      </c>
      <c r="BE91" s="183">
        <f>IF(N91="základní",J91,0)</f>
        <v>0</v>
      </c>
      <c r="BF91" s="183">
        <f>IF(N91="snížená",J91,0)</f>
        <v>0</v>
      </c>
      <c r="BG91" s="183">
        <f>IF(N91="zákl. přenesená",J91,0)</f>
        <v>0</v>
      </c>
      <c r="BH91" s="183">
        <f>IF(N91="sníž. přenesená",J91,0)</f>
        <v>0</v>
      </c>
      <c r="BI91" s="183">
        <f>IF(N91="nulová",J91,0)</f>
        <v>0</v>
      </c>
      <c r="BJ91" s="92" t="s">
        <v>83</v>
      </c>
      <c r="BK91" s="183">
        <f>ROUND(I91*H91,2)</f>
        <v>0</v>
      </c>
      <c r="BL91" s="92" t="s">
        <v>143</v>
      </c>
      <c r="BM91" s="182" t="s">
        <v>219</v>
      </c>
    </row>
    <row r="92" spans="1:47" s="102" customFormat="1" ht="12">
      <c r="A92" s="99"/>
      <c r="B92" s="100"/>
      <c r="C92" s="99"/>
      <c r="D92" s="184" t="s">
        <v>128</v>
      </c>
      <c r="E92" s="99"/>
      <c r="F92" s="185" t="s">
        <v>220</v>
      </c>
      <c r="G92" s="99"/>
      <c r="H92" s="99"/>
      <c r="I92" s="7"/>
      <c r="J92" s="99"/>
      <c r="K92" s="99"/>
      <c r="L92" s="100"/>
      <c r="M92" s="186"/>
      <c r="N92" s="187"/>
      <c r="O92" s="179"/>
      <c r="P92" s="179"/>
      <c r="Q92" s="179"/>
      <c r="R92" s="179"/>
      <c r="S92" s="179"/>
      <c r="T92" s="188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T92" s="92" t="s">
        <v>128</v>
      </c>
      <c r="AU92" s="92" t="s">
        <v>85</v>
      </c>
    </row>
    <row r="93" spans="1:65" s="102" customFormat="1" ht="37.8" customHeight="1">
      <c r="A93" s="99"/>
      <c r="B93" s="100"/>
      <c r="C93" s="171" t="s">
        <v>85</v>
      </c>
      <c r="D93" s="171" t="s">
        <v>121</v>
      </c>
      <c r="E93" s="172" t="s">
        <v>221</v>
      </c>
      <c r="F93" s="173" t="s">
        <v>222</v>
      </c>
      <c r="G93" s="174" t="s">
        <v>218</v>
      </c>
      <c r="H93" s="175">
        <v>70</v>
      </c>
      <c r="I93" s="6"/>
      <c r="J93" s="176">
        <f>ROUND(I93*H93,2)</f>
        <v>0</v>
      </c>
      <c r="K93" s="173" t="s">
        <v>125</v>
      </c>
      <c r="L93" s="100"/>
      <c r="M93" s="177" t="s">
        <v>3</v>
      </c>
      <c r="N93" s="178" t="s">
        <v>46</v>
      </c>
      <c r="O93" s="179"/>
      <c r="P93" s="180">
        <f>O93*H93</f>
        <v>0</v>
      </c>
      <c r="Q93" s="180">
        <v>0</v>
      </c>
      <c r="R93" s="180">
        <f>Q93*H93</f>
        <v>0</v>
      </c>
      <c r="S93" s="180">
        <v>0.388</v>
      </c>
      <c r="T93" s="181">
        <f>S93*H93</f>
        <v>27.16</v>
      </c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R93" s="182" t="s">
        <v>143</v>
      </c>
      <c r="AT93" s="182" t="s">
        <v>121</v>
      </c>
      <c r="AU93" s="182" t="s">
        <v>85</v>
      </c>
      <c r="AY93" s="92" t="s">
        <v>118</v>
      </c>
      <c r="BE93" s="183">
        <f>IF(N93="základní",J93,0)</f>
        <v>0</v>
      </c>
      <c r="BF93" s="183">
        <f>IF(N93="snížená",J93,0)</f>
        <v>0</v>
      </c>
      <c r="BG93" s="183">
        <f>IF(N93="zákl. přenesená",J93,0)</f>
        <v>0</v>
      </c>
      <c r="BH93" s="183">
        <f>IF(N93="sníž. přenesená",J93,0)</f>
        <v>0</v>
      </c>
      <c r="BI93" s="183">
        <f>IF(N93="nulová",J93,0)</f>
        <v>0</v>
      </c>
      <c r="BJ93" s="92" t="s">
        <v>83</v>
      </c>
      <c r="BK93" s="183">
        <f>ROUND(I93*H93,2)</f>
        <v>0</v>
      </c>
      <c r="BL93" s="92" t="s">
        <v>143</v>
      </c>
      <c r="BM93" s="182" t="s">
        <v>223</v>
      </c>
    </row>
    <row r="94" spans="1:47" s="102" customFormat="1" ht="12">
      <c r="A94" s="99"/>
      <c r="B94" s="100"/>
      <c r="C94" s="99"/>
      <c r="D94" s="184" t="s">
        <v>128</v>
      </c>
      <c r="E94" s="99"/>
      <c r="F94" s="185" t="s">
        <v>224</v>
      </c>
      <c r="G94" s="99"/>
      <c r="H94" s="99"/>
      <c r="I94" s="7"/>
      <c r="J94" s="99"/>
      <c r="K94" s="99"/>
      <c r="L94" s="100"/>
      <c r="M94" s="186"/>
      <c r="N94" s="187"/>
      <c r="O94" s="179"/>
      <c r="P94" s="179"/>
      <c r="Q94" s="179"/>
      <c r="R94" s="179"/>
      <c r="S94" s="179"/>
      <c r="T94" s="188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T94" s="92" t="s">
        <v>128</v>
      </c>
      <c r="AU94" s="92" t="s">
        <v>85</v>
      </c>
    </row>
    <row r="95" spans="2:51" s="189" customFormat="1" ht="12">
      <c r="B95" s="190"/>
      <c r="D95" s="191" t="s">
        <v>198</v>
      </c>
      <c r="E95" s="192" t="s">
        <v>3</v>
      </c>
      <c r="F95" s="193" t="s">
        <v>225</v>
      </c>
      <c r="H95" s="194">
        <v>70</v>
      </c>
      <c r="I95" s="8"/>
      <c r="L95" s="190"/>
      <c r="M95" s="195"/>
      <c r="N95" s="196"/>
      <c r="O95" s="196"/>
      <c r="P95" s="196"/>
      <c r="Q95" s="196"/>
      <c r="R95" s="196"/>
      <c r="S95" s="196"/>
      <c r="T95" s="197"/>
      <c r="AT95" s="192" t="s">
        <v>198</v>
      </c>
      <c r="AU95" s="192" t="s">
        <v>85</v>
      </c>
      <c r="AV95" s="189" t="s">
        <v>85</v>
      </c>
      <c r="AW95" s="189" t="s">
        <v>36</v>
      </c>
      <c r="AX95" s="189" t="s">
        <v>83</v>
      </c>
      <c r="AY95" s="192" t="s">
        <v>118</v>
      </c>
    </row>
    <row r="96" spans="1:65" s="102" customFormat="1" ht="24.15" customHeight="1">
      <c r="A96" s="99"/>
      <c r="B96" s="100"/>
      <c r="C96" s="171" t="s">
        <v>137</v>
      </c>
      <c r="D96" s="171" t="s">
        <v>121</v>
      </c>
      <c r="E96" s="172" t="s">
        <v>226</v>
      </c>
      <c r="F96" s="173" t="s">
        <v>227</v>
      </c>
      <c r="G96" s="174" t="s">
        <v>228</v>
      </c>
      <c r="H96" s="175">
        <v>362</v>
      </c>
      <c r="I96" s="6"/>
      <c r="J96" s="176">
        <f>ROUND(I96*H96,2)</f>
        <v>0</v>
      </c>
      <c r="K96" s="173" t="s">
        <v>125</v>
      </c>
      <c r="L96" s="100"/>
      <c r="M96" s="177" t="s">
        <v>3</v>
      </c>
      <c r="N96" s="178" t="s">
        <v>46</v>
      </c>
      <c r="O96" s="179"/>
      <c r="P96" s="180">
        <f>O96*H96</f>
        <v>0</v>
      </c>
      <c r="Q96" s="180">
        <v>0</v>
      </c>
      <c r="R96" s="180">
        <f>Q96*H96</f>
        <v>0</v>
      </c>
      <c r="S96" s="180">
        <v>0.205</v>
      </c>
      <c r="T96" s="181">
        <f>S96*H96</f>
        <v>74.21</v>
      </c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R96" s="182" t="s">
        <v>143</v>
      </c>
      <c r="AT96" s="182" t="s">
        <v>121</v>
      </c>
      <c r="AU96" s="182" t="s">
        <v>85</v>
      </c>
      <c r="AY96" s="92" t="s">
        <v>118</v>
      </c>
      <c r="BE96" s="183">
        <f>IF(N96="základní",J96,0)</f>
        <v>0</v>
      </c>
      <c r="BF96" s="183">
        <f>IF(N96="snížená",J96,0)</f>
        <v>0</v>
      </c>
      <c r="BG96" s="183">
        <f>IF(N96="zákl. přenesená",J96,0)</f>
        <v>0</v>
      </c>
      <c r="BH96" s="183">
        <f>IF(N96="sníž. přenesená",J96,0)</f>
        <v>0</v>
      </c>
      <c r="BI96" s="183">
        <f>IF(N96="nulová",J96,0)</f>
        <v>0</v>
      </c>
      <c r="BJ96" s="92" t="s">
        <v>83</v>
      </c>
      <c r="BK96" s="183">
        <f>ROUND(I96*H96,2)</f>
        <v>0</v>
      </c>
      <c r="BL96" s="92" t="s">
        <v>143</v>
      </c>
      <c r="BM96" s="182" t="s">
        <v>229</v>
      </c>
    </row>
    <row r="97" spans="1:47" s="102" customFormat="1" ht="12">
      <c r="A97" s="99"/>
      <c r="B97" s="100"/>
      <c r="C97" s="99"/>
      <c r="D97" s="184" t="s">
        <v>128</v>
      </c>
      <c r="E97" s="99"/>
      <c r="F97" s="185" t="s">
        <v>230</v>
      </c>
      <c r="G97" s="99"/>
      <c r="H97" s="99"/>
      <c r="I97" s="7"/>
      <c r="J97" s="99"/>
      <c r="K97" s="99"/>
      <c r="L97" s="100"/>
      <c r="M97" s="186"/>
      <c r="N97" s="187"/>
      <c r="O97" s="179"/>
      <c r="P97" s="179"/>
      <c r="Q97" s="179"/>
      <c r="R97" s="179"/>
      <c r="S97" s="179"/>
      <c r="T97" s="188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T97" s="92" t="s">
        <v>128</v>
      </c>
      <c r="AU97" s="92" t="s">
        <v>85</v>
      </c>
    </row>
    <row r="98" spans="1:65" s="102" customFormat="1" ht="21.75" customHeight="1">
      <c r="A98" s="99"/>
      <c r="B98" s="100"/>
      <c r="C98" s="171" t="s">
        <v>143</v>
      </c>
      <c r="D98" s="171" t="s">
        <v>121</v>
      </c>
      <c r="E98" s="172" t="s">
        <v>231</v>
      </c>
      <c r="F98" s="173" t="s">
        <v>232</v>
      </c>
      <c r="G98" s="174" t="s">
        <v>233</v>
      </c>
      <c r="H98" s="175">
        <v>266.59</v>
      </c>
      <c r="I98" s="6"/>
      <c r="J98" s="176">
        <f>ROUND(I98*H98,2)</f>
        <v>0</v>
      </c>
      <c r="K98" s="173" t="s">
        <v>125</v>
      </c>
      <c r="L98" s="100"/>
      <c r="M98" s="177" t="s">
        <v>3</v>
      </c>
      <c r="N98" s="178" t="s">
        <v>46</v>
      </c>
      <c r="O98" s="179"/>
      <c r="P98" s="180">
        <f>O98*H98</f>
        <v>0</v>
      </c>
      <c r="Q98" s="180">
        <v>0</v>
      </c>
      <c r="R98" s="180">
        <f>Q98*H98</f>
        <v>0</v>
      </c>
      <c r="S98" s="180">
        <v>0</v>
      </c>
      <c r="T98" s="181">
        <f>S98*H98</f>
        <v>0</v>
      </c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R98" s="182" t="s">
        <v>143</v>
      </c>
      <c r="AT98" s="182" t="s">
        <v>121</v>
      </c>
      <c r="AU98" s="182" t="s">
        <v>85</v>
      </c>
      <c r="AY98" s="92" t="s">
        <v>118</v>
      </c>
      <c r="BE98" s="183">
        <f>IF(N98="základní",J98,0)</f>
        <v>0</v>
      </c>
      <c r="BF98" s="183">
        <f>IF(N98="snížená",J98,0)</f>
        <v>0</v>
      </c>
      <c r="BG98" s="183">
        <f>IF(N98="zákl. přenesená",J98,0)</f>
        <v>0</v>
      </c>
      <c r="BH98" s="183">
        <f>IF(N98="sníž. přenesená",J98,0)</f>
        <v>0</v>
      </c>
      <c r="BI98" s="183">
        <f>IF(N98="nulová",J98,0)</f>
        <v>0</v>
      </c>
      <c r="BJ98" s="92" t="s">
        <v>83</v>
      </c>
      <c r="BK98" s="183">
        <f>ROUND(I98*H98,2)</f>
        <v>0</v>
      </c>
      <c r="BL98" s="92" t="s">
        <v>143</v>
      </c>
      <c r="BM98" s="182" t="s">
        <v>234</v>
      </c>
    </row>
    <row r="99" spans="1:47" s="102" customFormat="1" ht="12">
      <c r="A99" s="99"/>
      <c r="B99" s="100"/>
      <c r="C99" s="99"/>
      <c r="D99" s="184" t="s">
        <v>128</v>
      </c>
      <c r="E99" s="99"/>
      <c r="F99" s="185" t="s">
        <v>235</v>
      </c>
      <c r="G99" s="99"/>
      <c r="H99" s="99"/>
      <c r="I99" s="7"/>
      <c r="J99" s="99"/>
      <c r="K99" s="99"/>
      <c r="L99" s="100"/>
      <c r="M99" s="186"/>
      <c r="N99" s="187"/>
      <c r="O99" s="179"/>
      <c r="P99" s="179"/>
      <c r="Q99" s="179"/>
      <c r="R99" s="179"/>
      <c r="S99" s="179"/>
      <c r="T99" s="188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T99" s="92" t="s">
        <v>128</v>
      </c>
      <c r="AU99" s="92" t="s">
        <v>85</v>
      </c>
    </row>
    <row r="100" spans="2:51" s="189" customFormat="1" ht="12">
      <c r="B100" s="190"/>
      <c r="D100" s="191" t="s">
        <v>198</v>
      </c>
      <c r="E100" s="192" t="s">
        <v>3</v>
      </c>
      <c r="F100" s="193" t="s">
        <v>236</v>
      </c>
      <c r="H100" s="194">
        <v>266.59</v>
      </c>
      <c r="I100" s="8"/>
      <c r="L100" s="190"/>
      <c r="M100" s="195"/>
      <c r="N100" s="196"/>
      <c r="O100" s="196"/>
      <c r="P100" s="196"/>
      <c r="Q100" s="196"/>
      <c r="R100" s="196"/>
      <c r="S100" s="196"/>
      <c r="T100" s="197"/>
      <c r="AT100" s="192" t="s">
        <v>198</v>
      </c>
      <c r="AU100" s="192" t="s">
        <v>85</v>
      </c>
      <c r="AV100" s="189" t="s">
        <v>85</v>
      </c>
      <c r="AW100" s="189" t="s">
        <v>36</v>
      </c>
      <c r="AX100" s="189" t="s">
        <v>83</v>
      </c>
      <c r="AY100" s="192" t="s">
        <v>118</v>
      </c>
    </row>
    <row r="101" spans="1:65" s="102" customFormat="1" ht="33" customHeight="1">
      <c r="A101" s="99"/>
      <c r="B101" s="100"/>
      <c r="C101" s="171" t="s">
        <v>117</v>
      </c>
      <c r="D101" s="171" t="s">
        <v>121</v>
      </c>
      <c r="E101" s="172" t="s">
        <v>237</v>
      </c>
      <c r="F101" s="173" t="s">
        <v>238</v>
      </c>
      <c r="G101" s="174" t="s">
        <v>233</v>
      </c>
      <c r="H101" s="175">
        <v>266.59</v>
      </c>
      <c r="I101" s="6"/>
      <c r="J101" s="176">
        <f>ROUND(I101*H101,2)</f>
        <v>0</v>
      </c>
      <c r="K101" s="173" t="s">
        <v>3</v>
      </c>
      <c r="L101" s="100"/>
      <c r="M101" s="177" t="s">
        <v>3</v>
      </c>
      <c r="N101" s="178" t="s">
        <v>46</v>
      </c>
      <c r="O101" s="179"/>
      <c r="P101" s="180">
        <f>O101*H101</f>
        <v>0</v>
      </c>
      <c r="Q101" s="180">
        <v>0</v>
      </c>
      <c r="R101" s="180">
        <f>Q101*H101</f>
        <v>0</v>
      </c>
      <c r="S101" s="180">
        <v>0</v>
      </c>
      <c r="T101" s="181">
        <f>S101*H101</f>
        <v>0</v>
      </c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R101" s="182" t="s">
        <v>143</v>
      </c>
      <c r="AT101" s="182" t="s">
        <v>121</v>
      </c>
      <c r="AU101" s="182" t="s">
        <v>85</v>
      </c>
      <c r="AY101" s="92" t="s">
        <v>118</v>
      </c>
      <c r="BE101" s="183">
        <f>IF(N101="základní",J101,0)</f>
        <v>0</v>
      </c>
      <c r="BF101" s="183">
        <f>IF(N101="snížená",J101,0)</f>
        <v>0</v>
      </c>
      <c r="BG101" s="183">
        <f>IF(N101="zákl. přenesená",J101,0)</f>
        <v>0</v>
      </c>
      <c r="BH101" s="183">
        <f>IF(N101="sníž. přenesená",J101,0)</f>
        <v>0</v>
      </c>
      <c r="BI101" s="183">
        <f>IF(N101="nulová",J101,0)</f>
        <v>0</v>
      </c>
      <c r="BJ101" s="92" t="s">
        <v>83</v>
      </c>
      <c r="BK101" s="183">
        <f>ROUND(I101*H101,2)</f>
        <v>0</v>
      </c>
      <c r="BL101" s="92" t="s">
        <v>143</v>
      </c>
      <c r="BM101" s="182" t="s">
        <v>239</v>
      </c>
    </row>
    <row r="102" spans="1:65" s="102" customFormat="1" ht="24.15" customHeight="1">
      <c r="A102" s="99"/>
      <c r="B102" s="100"/>
      <c r="C102" s="171" t="s">
        <v>156</v>
      </c>
      <c r="D102" s="171" t="s">
        <v>121</v>
      </c>
      <c r="E102" s="172" t="s">
        <v>240</v>
      </c>
      <c r="F102" s="173" t="s">
        <v>241</v>
      </c>
      <c r="G102" s="174" t="s">
        <v>233</v>
      </c>
      <c r="H102" s="175">
        <v>266.59</v>
      </c>
      <c r="I102" s="6"/>
      <c r="J102" s="176">
        <f>ROUND(I102*H102,2)</f>
        <v>0</v>
      </c>
      <c r="K102" s="173" t="s">
        <v>125</v>
      </c>
      <c r="L102" s="100"/>
      <c r="M102" s="177" t="s">
        <v>3</v>
      </c>
      <c r="N102" s="178" t="s">
        <v>46</v>
      </c>
      <c r="O102" s="179"/>
      <c r="P102" s="180">
        <f>O102*H102</f>
        <v>0</v>
      </c>
      <c r="Q102" s="180">
        <v>0</v>
      </c>
      <c r="R102" s="180">
        <f>Q102*H102</f>
        <v>0</v>
      </c>
      <c r="S102" s="180">
        <v>0</v>
      </c>
      <c r="T102" s="181">
        <f>S102*H102</f>
        <v>0</v>
      </c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R102" s="182" t="s">
        <v>143</v>
      </c>
      <c r="AT102" s="182" t="s">
        <v>121</v>
      </c>
      <c r="AU102" s="182" t="s">
        <v>85</v>
      </c>
      <c r="AY102" s="92" t="s">
        <v>118</v>
      </c>
      <c r="BE102" s="183">
        <f>IF(N102="základní",J102,0)</f>
        <v>0</v>
      </c>
      <c r="BF102" s="183">
        <f>IF(N102="snížená",J102,0)</f>
        <v>0</v>
      </c>
      <c r="BG102" s="183">
        <f>IF(N102="zákl. přenesená",J102,0)</f>
        <v>0</v>
      </c>
      <c r="BH102" s="183">
        <f>IF(N102="sníž. přenesená",J102,0)</f>
        <v>0</v>
      </c>
      <c r="BI102" s="183">
        <f>IF(N102="nulová",J102,0)</f>
        <v>0</v>
      </c>
      <c r="BJ102" s="92" t="s">
        <v>83</v>
      </c>
      <c r="BK102" s="183">
        <f>ROUND(I102*H102,2)</f>
        <v>0</v>
      </c>
      <c r="BL102" s="92" t="s">
        <v>143</v>
      </c>
      <c r="BM102" s="182" t="s">
        <v>242</v>
      </c>
    </row>
    <row r="103" spans="1:47" s="102" customFormat="1" ht="12">
      <c r="A103" s="99"/>
      <c r="B103" s="100"/>
      <c r="C103" s="99"/>
      <c r="D103" s="184" t="s">
        <v>128</v>
      </c>
      <c r="E103" s="99"/>
      <c r="F103" s="185" t="s">
        <v>243</v>
      </c>
      <c r="G103" s="99"/>
      <c r="H103" s="99"/>
      <c r="I103" s="7"/>
      <c r="J103" s="99"/>
      <c r="K103" s="99"/>
      <c r="L103" s="100"/>
      <c r="M103" s="186"/>
      <c r="N103" s="187"/>
      <c r="O103" s="179"/>
      <c r="P103" s="179"/>
      <c r="Q103" s="179"/>
      <c r="R103" s="179"/>
      <c r="S103" s="179"/>
      <c r="T103" s="188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T103" s="92" t="s">
        <v>128</v>
      </c>
      <c r="AU103" s="92" t="s">
        <v>85</v>
      </c>
    </row>
    <row r="104" spans="1:65" s="102" customFormat="1" ht="24.15" customHeight="1">
      <c r="A104" s="99"/>
      <c r="B104" s="100"/>
      <c r="C104" s="171" t="s">
        <v>162</v>
      </c>
      <c r="D104" s="171" t="s">
        <v>121</v>
      </c>
      <c r="E104" s="172" t="s">
        <v>244</v>
      </c>
      <c r="F104" s="173" t="s">
        <v>245</v>
      </c>
      <c r="G104" s="174" t="s">
        <v>246</v>
      </c>
      <c r="H104" s="175">
        <v>453.203</v>
      </c>
      <c r="I104" s="6"/>
      <c r="J104" s="176">
        <f>ROUND(I104*H104,2)</f>
        <v>0</v>
      </c>
      <c r="K104" s="173" t="s">
        <v>125</v>
      </c>
      <c r="L104" s="100"/>
      <c r="M104" s="177" t="s">
        <v>3</v>
      </c>
      <c r="N104" s="178" t="s">
        <v>46</v>
      </c>
      <c r="O104" s="179"/>
      <c r="P104" s="180">
        <f>O104*H104</f>
        <v>0</v>
      </c>
      <c r="Q104" s="180">
        <v>0</v>
      </c>
      <c r="R104" s="180">
        <f>Q104*H104</f>
        <v>0</v>
      </c>
      <c r="S104" s="180">
        <v>0</v>
      </c>
      <c r="T104" s="181">
        <f>S104*H104</f>
        <v>0</v>
      </c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R104" s="182" t="s">
        <v>143</v>
      </c>
      <c r="AT104" s="182" t="s">
        <v>121</v>
      </c>
      <c r="AU104" s="182" t="s">
        <v>85</v>
      </c>
      <c r="AY104" s="92" t="s">
        <v>118</v>
      </c>
      <c r="BE104" s="183">
        <f>IF(N104="základní",J104,0)</f>
        <v>0</v>
      </c>
      <c r="BF104" s="183">
        <f>IF(N104="snížená",J104,0)</f>
        <v>0</v>
      </c>
      <c r="BG104" s="183">
        <f>IF(N104="zákl. přenesená",J104,0)</f>
        <v>0</v>
      </c>
      <c r="BH104" s="183">
        <f>IF(N104="sníž. přenesená",J104,0)</f>
        <v>0</v>
      </c>
      <c r="BI104" s="183">
        <f>IF(N104="nulová",J104,0)</f>
        <v>0</v>
      </c>
      <c r="BJ104" s="92" t="s">
        <v>83</v>
      </c>
      <c r="BK104" s="183">
        <f>ROUND(I104*H104,2)</f>
        <v>0</v>
      </c>
      <c r="BL104" s="92" t="s">
        <v>143</v>
      </c>
      <c r="BM104" s="182" t="s">
        <v>247</v>
      </c>
    </row>
    <row r="105" spans="1:47" s="102" customFormat="1" ht="12">
      <c r="A105" s="99"/>
      <c r="B105" s="100"/>
      <c r="C105" s="99"/>
      <c r="D105" s="184" t="s">
        <v>128</v>
      </c>
      <c r="E105" s="99"/>
      <c r="F105" s="185" t="s">
        <v>248</v>
      </c>
      <c r="G105" s="99"/>
      <c r="H105" s="99"/>
      <c r="I105" s="7"/>
      <c r="J105" s="99"/>
      <c r="K105" s="99"/>
      <c r="L105" s="100"/>
      <c r="M105" s="186"/>
      <c r="N105" s="187"/>
      <c r="O105" s="179"/>
      <c r="P105" s="179"/>
      <c r="Q105" s="179"/>
      <c r="R105" s="179"/>
      <c r="S105" s="179"/>
      <c r="T105" s="188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T105" s="92" t="s">
        <v>128</v>
      </c>
      <c r="AU105" s="92" t="s">
        <v>85</v>
      </c>
    </row>
    <row r="106" spans="2:51" s="189" customFormat="1" ht="12">
      <c r="B106" s="190"/>
      <c r="D106" s="191" t="s">
        <v>198</v>
      </c>
      <c r="F106" s="193" t="s">
        <v>249</v>
      </c>
      <c r="H106" s="194">
        <v>453.203</v>
      </c>
      <c r="I106" s="8"/>
      <c r="L106" s="190"/>
      <c r="M106" s="195"/>
      <c r="N106" s="196"/>
      <c r="O106" s="196"/>
      <c r="P106" s="196"/>
      <c r="Q106" s="196"/>
      <c r="R106" s="196"/>
      <c r="S106" s="196"/>
      <c r="T106" s="197"/>
      <c r="AT106" s="192" t="s">
        <v>198</v>
      </c>
      <c r="AU106" s="192" t="s">
        <v>85</v>
      </c>
      <c r="AV106" s="189" t="s">
        <v>85</v>
      </c>
      <c r="AW106" s="189" t="s">
        <v>4</v>
      </c>
      <c r="AX106" s="189" t="s">
        <v>83</v>
      </c>
      <c r="AY106" s="192" t="s">
        <v>118</v>
      </c>
    </row>
    <row r="107" spans="1:65" s="102" customFormat="1" ht="24.15" customHeight="1">
      <c r="A107" s="99"/>
      <c r="B107" s="100"/>
      <c r="C107" s="171" t="s">
        <v>170</v>
      </c>
      <c r="D107" s="171" t="s">
        <v>121</v>
      </c>
      <c r="E107" s="172" t="s">
        <v>250</v>
      </c>
      <c r="F107" s="173" t="s">
        <v>251</v>
      </c>
      <c r="G107" s="174" t="s">
        <v>233</v>
      </c>
      <c r="H107" s="175">
        <v>52.8</v>
      </c>
      <c r="I107" s="6"/>
      <c r="J107" s="176">
        <f>ROUND(I107*H107,2)</f>
        <v>0</v>
      </c>
      <c r="K107" s="173" t="s">
        <v>125</v>
      </c>
      <c r="L107" s="100"/>
      <c r="M107" s="177" t="s">
        <v>3</v>
      </c>
      <c r="N107" s="178" t="s">
        <v>46</v>
      </c>
      <c r="O107" s="179"/>
      <c r="P107" s="180">
        <f>O107*H107</f>
        <v>0</v>
      </c>
      <c r="Q107" s="180">
        <v>0</v>
      </c>
      <c r="R107" s="180">
        <f>Q107*H107</f>
        <v>0</v>
      </c>
      <c r="S107" s="180">
        <v>0</v>
      </c>
      <c r="T107" s="181">
        <f>S107*H107</f>
        <v>0</v>
      </c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R107" s="182" t="s">
        <v>143</v>
      </c>
      <c r="AT107" s="182" t="s">
        <v>121</v>
      </c>
      <c r="AU107" s="182" t="s">
        <v>85</v>
      </c>
      <c r="AY107" s="92" t="s">
        <v>118</v>
      </c>
      <c r="BE107" s="183">
        <f>IF(N107="základní",J107,0)</f>
        <v>0</v>
      </c>
      <c r="BF107" s="183">
        <f>IF(N107="snížená",J107,0)</f>
        <v>0</v>
      </c>
      <c r="BG107" s="183">
        <f>IF(N107="zákl. přenesená",J107,0)</f>
        <v>0</v>
      </c>
      <c r="BH107" s="183">
        <f>IF(N107="sníž. přenesená",J107,0)</f>
        <v>0</v>
      </c>
      <c r="BI107" s="183">
        <f>IF(N107="nulová",J107,0)</f>
        <v>0</v>
      </c>
      <c r="BJ107" s="92" t="s">
        <v>83</v>
      </c>
      <c r="BK107" s="183">
        <f>ROUND(I107*H107,2)</f>
        <v>0</v>
      </c>
      <c r="BL107" s="92" t="s">
        <v>143</v>
      </c>
      <c r="BM107" s="182" t="s">
        <v>252</v>
      </c>
    </row>
    <row r="108" spans="1:47" s="102" customFormat="1" ht="12">
      <c r="A108" s="99"/>
      <c r="B108" s="100"/>
      <c r="C108" s="99"/>
      <c r="D108" s="184" t="s">
        <v>128</v>
      </c>
      <c r="E108" s="99"/>
      <c r="F108" s="185" t="s">
        <v>253</v>
      </c>
      <c r="G108" s="99"/>
      <c r="H108" s="99"/>
      <c r="I108" s="7"/>
      <c r="J108" s="99"/>
      <c r="K108" s="99"/>
      <c r="L108" s="100"/>
      <c r="M108" s="186"/>
      <c r="N108" s="187"/>
      <c r="O108" s="179"/>
      <c r="P108" s="179"/>
      <c r="Q108" s="179"/>
      <c r="R108" s="179"/>
      <c r="S108" s="179"/>
      <c r="T108" s="188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T108" s="92" t="s">
        <v>128</v>
      </c>
      <c r="AU108" s="92" t="s">
        <v>85</v>
      </c>
    </row>
    <row r="109" spans="2:51" s="189" customFormat="1" ht="12">
      <c r="B109" s="190"/>
      <c r="D109" s="191" t="s">
        <v>198</v>
      </c>
      <c r="E109" s="192" t="s">
        <v>3</v>
      </c>
      <c r="F109" s="193" t="s">
        <v>254</v>
      </c>
      <c r="H109" s="194">
        <v>52.8</v>
      </c>
      <c r="I109" s="8"/>
      <c r="L109" s="190"/>
      <c r="M109" s="195"/>
      <c r="N109" s="196"/>
      <c r="O109" s="196"/>
      <c r="P109" s="196"/>
      <c r="Q109" s="196"/>
      <c r="R109" s="196"/>
      <c r="S109" s="196"/>
      <c r="T109" s="197"/>
      <c r="AT109" s="192" t="s">
        <v>198</v>
      </c>
      <c r="AU109" s="192" t="s">
        <v>85</v>
      </c>
      <c r="AV109" s="189" t="s">
        <v>85</v>
      </c>
      <c r="AW109" s="189" t="s">
        <v>36</v>
      </c>
      <c r="AX109" s="189" t="s">
        <v>83</v>
      </c>
      <c r="AY109" s="192" t="s">
        <v>118</v>
      </c>
    </row>
    <row r="110" spans="1:65" s="102" customFormat="1" ht="24.15" customHeight="1">
      <c r="A110" s="99"/>
      <c r="B110" s="100"/>
      <c r="C110" s="171" t="s">
        <v>176</v>
      </c>
      <c r="D110" s="171" t="s">
        <v>121</v>
      </c>
      <c r="E110" s="172" t="s">
        <v>255</v>
      </c>
      <c r="F110" s="173" t="s">
        <v>256</v>
      </c>
      <c r="G110" s="174" t="s">
        <v>233</v>
      </c>
      <c r="H110" s="175">
        <v>52.8</v>
      </c>
      <c r="I110" s="6"/>
      <c r="J110" s="176">
        <f>ROUND(I110*H110,2)</f>
        <v>0</v>
      </c>
      <c r="K110" s="173" t="s">
        <v>125</v>
      </c>
      <c r="L110" s="100"/>
      <c r="M110" s="177" t="s">
        <v>3</v>
      </c>
      <c r="N110" s="178" t="s">
        <v>46</v>
      </c>
      <c r="O110" s="179"/>
      <c r="P110" s="180">
        <f>O110*H110</f>
        <v>0</v>
      </c>
      <c r="Q110" s="180">
        <v>0</v>
      </c>
      <c r="R110" s="180">
        <f>Q110*H110</f>
        <v>0</v>
      </c>
      <c r="S110" s="180">
        <v>0</v>
      </c>
      <c r="T110" s="181">
        <f>S110*H110</f>
        <v>0</v>
      </c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R110" s="182" t="s">
        <v>143</v>
      </c>
      <c r="AT110" s="182" t="s">
        <v>121</v>
      </c>
      <c r="AU110" s="182" t="s">
        <v>85</v>
      </c>
      <c r="AY110" s="92" t="s">
        <v>118</v>
      </c>
      <c r="BE110" s="183">
        <f>IF(N110="základní",J110,0)</f>
        <v>0</v>
      </c>
      <c r="BF110" s="183">
        <f>IF(N110="snížená",J110,0)</f>
        <v>0</v>
      </c>
      <c r="BG110" s="183">
        <f>IF(N110="zákl. přenesená",J110,0)</f>
        <v>0</v>
      </c>
      <c r="BH110" s="183">
        <f>IF(N110="sníž. přenesená",J110,0)</f>
        <v>0</v>
      </c>
      <c r="BI110" s="183">
        <f>IF(N110="nulová",J110,0)</f>
        <v>0</v>
      </c>
      <c r="BJ110" s="92" t="s">
        <v>83</v>
      </c>
      <c r="BK110" s="183">
        <f>ROUND(I110*H110,2)</f>
        <v>0</v>
      </c>
      <c r="BL110" s="92" t="s">
        <v>143</v>
      </c>
      <c r="BM110" s="182" t="s">
        <v>257</v>
      </c>
    </row>
    <row r="111" spans="1:47" s="102" customFormat="1" ht="12">
      <c r="A111" s="99"/>
      <c r="B111" s="100"/>
      <c r="C111" s="99"/>
      <c r="D111" s="184" t="s">
        <v>128</v>
      </c>
      <c r="E111" s="99"/>
      <c r="F111" s="185" t="s">
        <v>258</v>
      </c>
      <c r="G111" s="99"/>
      <c r="H111" s="99"/>
      <c r="I111" s="7"/>
      <c r="J111" s="99"/>
      <c r="K111" s="99"/>
      <c r="L111" s="100"/>
      <c r="M111" s="186"/>
      <c r="N111" s="187"/>
      <c r="O111" s="179"/>
      <c r="P111" s="179"/>
      <c r="Q111" s="179"/>
      <c r="R111" s="179"/>
      <c r="S111" s="179"/>
      <c r="T111" s="188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T111" s="92" t="s">
        <v>128</v>
      </c>
      <c r="AU111" s="92" t="s">
        <v>85</v>
      </c>
    </row>
    <row r="112" spans="1:65" s="102" customFormat="1" ht="24.15" customHeight="1">
      <c r="A112" s="99"/>
      <c r="B112" s="100"/>
      <c r="C112" s="171" t="s">
        <v>184</v>
      </c>
      <c r="D112" s="171" t="s">
        <v>121</v>
      </c>
      <c r="E112" s="172" t="s">
        <v>259</v>
      </c>
      <c r="F112" s="173" t="s">
        <v>260</v>
      </c>
      <c r="G112" s="174" t="s">
        <v>228</v>
      </c>
      <c r="H112" s="175">
        <v>20</v>
      </c>
      <c r="I112" s="6"/>
      <c r="J112" s="176">
        <f>ROUND(I112*H112,2)</f>
        <v>0</v>
      </c>
      <c r="K112" s="173" t="s">
        <v>125</v>
      </c>
      <c r="L112" s="100"/>
      <c r="M112" s="177" t="s">
        <v>3</v>
      </c>
      <c r="N112" s="178" t="s">
        <v>46</v>
      </c>
      <c r="O112" s="179"/>
      <c r="P112" s="180">
        <f>O112*H112</f>
        <v>0</v>
      </c>
      <c r="Q112" s="180">
        <v>0</v>
      </c>
      <c r="R112" s="180">
        <f>Q112*H112</f>
        <v>0</v>
      </c>
      <c r="S112" s="180">
        <v>0</v>
      </c>
      <c r="T112" s="181">
        <f>S112*H112</f>
        <v>0</v>
      </c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R112" s="182" t="s">
        <v>143</v>
      </c>
      <c r="AT112" s="182" t="s">
        <v>121</v>
      </c>
      <c r="AU112" s="182" t="s">
        <v>85</v>
      </c>
      <c r="AY112" s="92" t="s">
        <v>118</v>
      </c>
      <c r="BE112" s="183">
        <f>IF(N112="základní",J112,0)</f>
        <v>0</v>
      </c>
      <c r="BF112" s="183">
        <f>IF(N112="snížená",J112,0)</f>
        <v>0</v>
      </c>
      <c r="BG112" s="183">
        <f>IF(N112="zákl. přenesená",J112,0)</f>
        <v>0</v>
      </c>
      <c r="BH112" s="183">
        <f>IF(N112="sníž. přenesená",J112,0)</f>
        <v>0</v>
      </c>
      <c r="BI112" s="183">
        <f>IF(N112="nulová",J112,0)</f>
        <v>0</v>
      </c>
      <c r="BJ112" s="92" t="s">
        <v>83</v>
      </c>
      <c r="BK112" s="183">
        <f>ROUND(I112*H112,2)</f>
        <v>0</v>
      </c>
      <c r="BL112" s="92" t="s">
        <v>143</v>
      </c>
      <c r="BM112" s="182" t="s">
        <v>261</v>
      </c>
    </row>
    <row r="113" spans="1:47" s="102" customFormat="1" ht="12">
      <c r="A113" s="99"/>
      <c r="B113" s="100"/>
      <c r="C113" s="99"/>
      <c r="D113" s="184" t="s">
        <v>128</v>
      </c>
      <c r="E113" s="99"/>
      <c r="F113" s="185" t="s">
        <v>262</v>
      </c>
      <c r="G113" s="99"/>
      <c r="H113" s="99"/>
      <c r="I113" s="7"/>
      <c r="J113" s="99"/>
      <c r="K113" s="99"/>
      <c r="L113" s="100"/>
      <c r="M113" s="186"/>
      <c r="N113" s="187"/>
      <c r="O113" s="179"/>
      <c r="P113" s="179"/>
      <c r="Q113" s="179"/>
      <c r="R113" s="179"/>
      <c r="S113" s="179"/>
      <c r="T113" s="188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T113" s="92" t="s">
        <v>128</v>
      </c>
      <c r="AU113" s="92" t="s">
        <v>85</v>
      </c>
    </row>
    <row r="114" spans="2:51" s="189" customFormat="1" ht="12">
      <c r="B114" s="190"/>
      <c r="D114" s="191" t="s">
        <v>198</v>
      </c>
      <c r="E114" s="192" t="s">
        <v>3</v>
      </c>
      <c r="F114" s="193" t="s">
        <v>263</v>
      </c>
      <c r="H114" s="194">
        <v>20</v>
      </c>
      <c r="I114" s="8"/>
      <c r="L114" s="190"/>
      <c r="M114" s="195"/>
      <c r="N114" s="196"/>
      <c r="O114" s="196"/>
      <c r="P114" s="196"/>
      <c r="Q114" s="196"/>
      <c r="R114" s="196"/>
      <c r="S114" s="196"/>
      <c r="T114" s="197"/>
      <c r="AT114" s="192" t="s">
        <v>198</v>
      </c>
      <c r="AU114" s="192" t="s">
        <v>85</v>
      </c>
      <c r="AV114" s="189" t="s">
        <v>85</v>
      </c>
      <c r="AW114" s="189" t="s">
        <v>36</v>
      </c>
      <c r="AX114" s="189" t="s">
        <v>83</v>
      </c>
      <c r="AY114" s="192" t="s">
        <v>118</v>
      </c>
    </row>
    <row r="115" spans="1:65" s="102" customFormat="1" ht="16.5" customHeight="1">
      <c r="A115" s="99"/>
      <c r="B115" s="100"/>
      <c r="C115" s="171" t="s">
        <v>192</v>
      </c>
      <c r="D115" s="171" t="s">
        <v>121</v>
      </c>
      <c r="E115" s="172" t="s">
        <v>264</v>
      </c>
      <c r="F115" s="173" t="s">
        <v>265</v>
      </c>
      <c r="G115" s="174" t="s">
        <v>218</v>
      </c>
      <c r="H115" s="175">
        <v>811.6</v>
      </c>
      <c r="I115" s="6"/>
      <c r="J115" s="176">
        <f>ROUND(I115*H115,2)</f>
        <v>0</v>
      </c>
      <c r="K115" s="173" t="s">
        <v>125</v>
      </c>
      <c r="L115" s="100"/>
      <c r="M115" s="177" t="s">
        <v>3</v>
      </c>
      <c r="N115" s="178" t="s">
        <v>46</v>
      </c>
      <c r="O115" s="179"/>
      <c r="P115" s="180">
        <f>O115*H115</f>
        <v>0</v>
      </c>
      <c r="Q115" s="180">
        <v>0</v>
      </c>
      <c r="R115" s="180">
        <f>Q115*H115</f>
        <v>0</v>
      </c>
      <c r="S115" s="180">
        <v>0</v>
      </c>
      <c r="T115" s="181">
        <f>S115*H115</f>
        <v>0</v>
      </c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R115" s="182" t="s">
        <v>143</v>
      </c>
      <c r="AT115" s="182" t="s">
        <v>121</v>
      </c>
      <c r="AU115" s="182" t="s">
        <v>85</v>
      </c>
      <c r="AY115" s="92" t="s">
        <v>118</v>
      </c>
      <c r="BE115" s="183">
        <f>IF(N115="základní",J115,0)</f>
        <v>0</v>
      </c>
      <c r="BF115" s="183">
        <f>IF(N115="snížená",J115,0)</f>
        <v>0</v>
      </c>
      <c r="BG115" s="183">
        <f>IF(N115="zákl. přenesená",J115,0)</f>
        <v>0</v>
      </c>
      <c r="BH115" s="183">
        <f>IF(N115="sníž. přenesená",J115,0)</f>
        <v>0</v>
      </c>
      <c r="BI115" s="183">
        <f>IF(N115="nulová",J115,0)</f>
        <v>0</v>
      </c>
      <c r="BJ115" s="92" t="s">
        <v>83</v>
      </c>
      <c r="BK115" s="183">
        <f>ROUND(I115*H115,2)</f>
        <v>0</v>
      </c>
      <c r="BL115" s="92" t="s">
        <v>143</v>
      </c>
      <c r="BM115" s="182" t="s">
        <v>266</v>
      </c>
    </row>
    <row r="116" spans="1:47" s="102" customFormat="1" ht="12">
      <c r="A116" s="99"/>
      <c r="B116" s="100"/>
      <c r="C116" s="99"/>
      <c r="D116" s="184" t="s">
        <v>128</v>
      </c>
      <c r="E116" s="99"/>
      <c r="F116" s="185" t="s">
        <v>267</v>
      </c>
      <c r="G116" s="99"/>
      <c r="H116" s="99"/>
      <c r="I116" s="7"/>
      <c r="J116" s="99"/>
      <c r="K116" s="99"/>
      <c r="L116" s="100"/>
      <c r="M116" s="186"/>
      <c r="N116" s="187"/>
      <c r="O116" s="179"/>
      <c r="P116" s="179"/>
      <c r="Q116" s="179"/>
      <c r="R116" s="179"/>
      <c r="S116" s="179"/>
      <c r="T116" s="188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T116" s="92" t="s">
        <v>128</v>
      </c>
      <c r="AU116" s="92" t="s">
        <v>85</v>
      </c>
    </row>
    <row r="117" spans="2:63" s="158" customFormat="1" ht="22.8" customHeight="1">
      <c r="B117" s="159"/>
      <c r="D117" s="160" t="s">
        <v>74</v>
      </c>
      <c r="E117" s="169" t="s">
        <v>117</v>
      </c>
      <c r="F117" s="169" t="s">
        <v>268</v>
      </c>
      <c r="I117" s="5"/>
      <c r="J117" s="170">
        <f>BK117</f>
        <v>0</v>
      </c>
      <c r="L117" s="159"/>
      <c r="M117" s="163"/>
      <c r="N117" s="164"/>
      <c r="O117" s="164"/>
      <c r="P117" s="165">
        <f>SUM(P118:P130)</f>
        <v>0</v>
      </c>
      <c r="Q117" s="164"/>
      <c r="R117" s="165">
        <f>SUM(R118:R130)</f>
        <v>595.22914</v>
      </c>
      <c r="S117" s="164"/>
      <c r="T117" s="166">
        <f>SUM(T118:T130)</f>
        <v>0</v>
      </c>
      <c r="AR117" s="160" t="s">
        <v>83</v>
      </c>
      <c r="AT117" s="167" t="s">
        <v>74</v>
      </c>
      <c r="AU117" s="167" t="s">
        <v>83</v>
      </c>
      <c r="AY117" s="160" t="s">
        <v>118</v>
      </c>
      <c r="BK117" s="168">
        <f>SUM(BK118:BK130)</f>
        <v>0</v>
      </c>
    </row>
    <row r="118" spans="1:65" s="102" customFormat="1" ht="21.75" customHeight="1">
      <c r="A118" s="99"/>
      <c r="B118" s="100"/>
      <c r="C118" s="171" t="s">
        <v>269</v>
      </c>
      <c r="D118" s="171" t="s">
        <v>121</v>
      </c>
      <c r="E118" s="172" t="s">
        <v>270</v>
      </c>
      <c r="F118" s="173" t="s">
        <v>271</v>
      </c>
      <c r="G118" s="174" t="s">
        <v>218</v>
      </c>
      <c r="H118" s="175">
        <v>522.9</v>
      </c>
      <c r="I118" s="6"/>
      <c r="J118" s="176">
        <f>ROUND(I118*H118,2)</f>
        <v>0</v>
      </c>
      <c r="K118" s="173" t="s">
        <v>125</v>
      </c>
      <c r="L118" s="100"/>
      <c r="M118" s="177" t="s">
        <v>3</v>
      </c>
      <c r="N118" s="178" t="s">
        <v>46</v>
      </c>
      <c r="O118" s="179"/>
      <c r="P118" s="180">
        <f>O118*H118</f>
        <v>0</v>
      </c>
      <c r="Q118" s="180">
        <v>0.46</v>
      </c>
      <c r="R118" s="180">
        <f>Q118*H118</f>
        <v>240.534</v>
      </c>
      <c r="S118" s="180">
        <v>0</v>
      </c>
      <c r="T118" s="181">
        <f>S118*H118</f>
        <v>0</v>
      </c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R118" s="182" t="s">
        <v>143</v>
      </c>
      <c r="AT118" s="182" t="s">
        <v>121</v>
      </c>
      <c r="AU118" s="182" t="s">
        <v>85</v>
      </c>
      <c r="AY118" s="92" t="s">
        <v>118</v>
      </c>
      <c r="BE118" s="183">
        <f>IF(N118="základní",J118,0)</f>
        <v>0</v>
      </c>
      <c r="BF118" s="183">
        <f>IF(N118="snížená",J118,0)</f>
        <v>0</v>
      </c>
      <c r="BG118" s="183">
        <f>IF(N118="zákl. přenesená",J118,0)</f>
        <v>0</v>
      </c>
      <c r="BH118" s="183">
        <f>IF(N118="sníž. přenesená",J118,0)</f>
        <v>0</v>
      </c>
      <c r="BI118" s="183">
        <f>IF(N118="nulová",J118,0)</f>
        <v>0</v>
      </c>
      <c r="BJ118" s="92" t="s">
        <v>83</v>
      </c>
      <c r="BK118" s="183">
        <f>ROUND(I118*H118,2)</f>
        <v>0</v>
      </c>
      <c r="BL118" s="92" t="s">
        <v>143</v>
      </c>
      <c r="BM118" s="182" t="s">
        <v>272</v>
      </c>
    </row>
    <row r="119" spans="1:47" s="102" customFormat="1" ht="12">
      <c r="A119" s="99"/>
      <c r="B119" s="100"/>
      <c r="C119" s="99"/>
      <c r="D119" s="184" t="s">
        <v>128</v>
      </c>
      <c r="E119" s="99"/>
      <c r="F119" s="185" t="s">
        <v>273</v>
      </c>
      <c r="G119" s="99"/>
      <c r="H119" s="99"/>
      <c r="I119" s="7"/>
      <c r="J119" s="99"/>
      <c r="K119" s="99"/>
      <c r="L119" s="100"/>
      <c r="M119" s="186"/>
      <c r="N119" s="187"/>
      <c r="O119" s="179"/>
      <c r="P119" s="179"/>
      <c r="Q119" s="179"/>
      <c r="R119" s="179"/>
      <c r="S119" s="179"/>
      <c r="T119" s="188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T119" s="92" t="s">
        <v>128</v>
      </c>
      <c r="AU119" s="92" t="s">
        <v>85</v>
      </c>
    </row>
    <row r="120" spans="1:65" s="102" customFormat="1" ht="21.75" customHeight="1">
      <c r="A120" s="99"/>
      <c r="B120" s="100"/>
      <c r="C120" s="171" t="s">
        <v>274</v>
      </c>
      <c r="D120" s="171" t="s">
        <v>121</v>
      </c>
      <c r="E120" s="172" t="s">
        <v>275</v>
      </c>
      <c r="F120" s="173" t="s">
        <v>276</v>
      </c>
      <c r="G120" s="174" t="s">
        <v>218</v>
      </c>
      <c r="H120" s="175">
        <v>288.7</v>
      </c>
      <c r="I120" s="6"/>
      <c r="J120" s="176">
        <f>ROUND(I120*H120,2)</f>
        <v>0</v>
      </c>
      <c r="K120" s="173" t="s">
        <v>125</v>
      </c>
      <c r="L120" s="100"/>
      <c r="M120" s="177" t="s">
        <v>3</v>
      </c>
      <c r="N120" s="178" t="s">
        <v>46</v>
      </c>
      <c r="O120" s="179"/>
      <c r="P120" s="180">
        <f>O120*H120</f>
        <v>0</v>
      </c>
      <c r="Q120" s="180">
        <v>0.575</v>
      </c>
      <c r="R120" s="180">
        <f>Q120*H120</f>
        <v>166.00249999999997</v>
      </c>
      <c r="S120" s="180">
        <v>0</v>
      </c>
      <c r="T120" s="181">
        <f>S120*H120</f>
        <v>0</v>
      </c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R120" s="182" t="s">
        <v>143</v>
      </c>
      <c r="AT120" s="182" t="s">
        <v>121</v>
      </c>
      <c r="AU120" s="182" t="s">
        <v>85</v>
      </c>
      <c r="AY120" s="92" t="s">
        <v>118</v>
      </c>
      <c r="BE120" s="183">
        <f>IF(N120="základní",J120,0)</f>
        <v>0</v>
      </c>
      <c r="BF120" s="183">
        <f>IF(N120="snížená",J120,0)</f>
        <v>0</v>
      </c>
      <c r="BG120" s="183">
        <f>IF(N120="zákl. přenesená",J120,0)</f>
        <v>0</v>
      </c>
      <c r="BH120" s="183">
        <f>IF(N120="sníž. přenesená",J120,0)</f>
        <v>0</v>
      </c>
      <c r="BI120" s="183">
        <f>IF(N120="nulová",J120,0)</f>
        <v>0</v>
      </c>
      <c r="BJ120" s="92" t="s">
        <v>83</v>
      </c>
      <c r="BK120" s="183">
        <f>ROUND(I120*H120,2)</f>
        <v>0</v>
      </c>
      <c r="BL120" s="92" t="s">
        <v>143</v>
      </c>
      <c r="BM120" s="182" t="s">
        <v>277</v>
      </c>
    </row>
    <row r="121" spans="1:47" s="102" customFormat="1" ht="12">
      <c r="A121" s="99"/>
      <c r="B121" s="100"/>
      <c r="C121" s="99"/>
      <c r="D121" s="184" t="s">
        <v>128</v>
      </c>
      <c r="E121" s="99"/>
      <c r="F121" s="185" t="s">
        <v>278</v>
      </c>
      <c r="G121" s="99"/>
      <c r="H121" s="99"/>
      <c r="I121" s="7"/>
      <c r="J121" s="99"/>
      <c r="K121" s="99"/>
      <c r="L121" s="100"/>
      <c r="M121" s="186"/>
      <c r="N121" s="187"/>
      <c r="O121" s="179"/>
      <c r="P121" s="179"/>
      <c r="Q121" s="179"/>
      <c r="R121" s="179"/>
      <c r="S121" s="179"/>
      <c r="T121" s="188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T121" s="92" t="s">
        <v>128</v>
      </c>
      <c r="AU121" s="92" t="s">
        <v>85</v>
      </c>
    </row>
    <row r="122" spans="1:65" s="102" customFormat="1" ht="37.8" customHeight="1">
      <c r="A122" s="99"/>
      <c r="B122" s="100"/>
      <c r="C122" s="171" t="s">
        <v>279</v>
      </c>
      <c r="D122" s="171" t="s">
        <v>121</v>
      </c>
      <c r="E122" s="172" t="s">
        <v>280</v>
      </c>
      <c r="F122" s="173" t="s">
        <v>281</v>
      </c>
      <c r="G122" s="174" t="s">
        <v>218</v>
      </c>
      <c r="H122" s="175">
        <v>703</v>
      </c>
      <c r="I122" s="6"/>
      <c r="J122" s="176">
        <f>ROUND(I122*H122,2)</f>
        <v>0</v>
      </c>
      <c r="K122" s="173" t="s">
        <v>125</v>
      </c>
      <c r="L122" s="100"/>
      <c r="M122" s="177" t="s">
        <v>3</v>
      </c>
      <c r="N122" s="178" t="s">
        <v>46</v>
      </c>
      <c r="O122" s="179"/>
      <c r="P122" s="180">
        <f>O122*H122</f>
        <v>0</v>
      </c>
      <c r="Q122" s="180">
        <v>0.09062</v>
      </c>
      <c r="R122" s="180">
        <f>Q122*H122</f>
        <v>63.70586</v>
      </c>
      <c r="S122" s="180">
        <v>0</v>
      </c>
      <c r="T122" s="181">
        <f>S122*H122</f>
        <v>0</v>
      </c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R122" s="182" t="s">
        <v>143</v>
      </c>
      <c r="AT122" s="182" t="s">
        <v>121</v>
      </c>
      <c r="AU122" s="182" t="s">
        <v>85</v>
      </c>
      <c r="AY122" s="92" t="s">
        <v>118</v>
      </c>
      <c r="BE122" s="183">
        <f>IF(N122="základní",J122,0)</f>
        <v>0</v>
      </c>
      <c r="BF122" s="183">
        <f>IF(N122="snížená",J122,0)</f>
        <v>0</v>
      </c>
      <c r="BG122" s="183">
        <f>IF(N122="zákl. přenesená",J122,0)</f>
        <v>0</v>
      </c>
      <c r="BH122" s="183">
        <f>IF(N122="sníž. přenesená",J122,0)</f>
        <v>0</v>
      </c>
      <c r="BI122" s="183">
        <f>IF(N122="nulová",J122,0)</f>
        <v>0</v>
      </c>
      <c r="BJ122" s="92" t="s">
        <v>83</v>
      </c>
      <c r="BK122" s="183">
        <f>ROUND(I122*H122,2)</f>
        <v>0</v>
      </c>
      <c r="BL122" s="92" t="s">
        <v>143</v>
      </c>
      <c r="BM122" s="182" t="s">
        <v>282</v>
      </c>
    </row>
    <row r="123" spans="1:47" s="102" customFormat="1" ht="12">
      <c r="A123" s="99"/>
      <c r="B123" s="100"/>
      <c r="C123" s="99"/>
      <c r="D123" s="184" t="s">
        <v>128</v>
      </c>
      <c r="E123" s="99"/>
      <c r="F123" s="185" t="s">
        <v>283</v>
      </c>
      <c r="G123" s="99"/>
      <c r="H123" s="99"/>
      <c r="I123" s="7"/>
      <c r="J123" s="99"/>
      <c r="K123" s="99"/>
      <c r="L123" s="100"/>
      <c r="M123" s="186"/>
      <c r="N123" s="187"/>
      <c r="O123" s="179"/>
      <c r="P123" s="179"/>
      <c r="Q123" s="179"/>
      <c r="R123" s="179"/>
      <c r="S123" s="179"/>
      <c r="T123" s="188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T123" s="92" t="s">
        <v>128</v>
      </c>
      <c r="AU123" s="92" t="s">
        <v>85</v>
      </c>
    </row>
    <row r="124" spans="1:65" s="102" customFormat="1" ht="16.5" customHeight="1">
      <c r="A124" s="99"/>
      <c r="B124" s="100"/>
      <c r="C124" s="198" t="s">
        <v>9</v>
      </c>
      <c r="D124" s="198" t="s">
        <v>284</v>
      </c>
      <c r="E124" s="199" t="s">
        <v>285</v>
      </c>
      <c r="F124" s="200" t="s">
        <v>286</v>
      </c>
      <c r="G124" s="201" t="s">
        <v>218</v>
      </c>
      <c r="H124" s="202">
        <v>659.53</v>
      </c>
      <c r="I124" s="9"/>
      <c r="J124" s="203">
        <f>ROUND(I124*H124,2)</f>
        <v>0</v>
      </c>
      <c r="K124" s="200" t="s">
        <v>125</v>
      </c>
      <c r="L124" s="204"/>
      <c r="M124" s="205" t="s">
        <v>3</v>
      </c>
      <c r="N124" s="206" t="s">
        <v>46</v>
      </c>
      <c r="O124" s="179"/>
      <c r="P124" s="180">
        <f>O124*H124</f>
        <v>0</v>
      </c>
      <c r="Q124" s="180">
        <v>0.176</v>
      </c>
      <c r="R124" s="180">
        <f>Q124*H124</f>
        <v>116.07727999999999</v>
      </c>
      <c r="S124" s="180">
        <v>0</v>
      </c>
      <c r="T124" s="181">
        <f>S124*H124</f>
        <v>0</v>
      </c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R124" s="182" t="s">
        <v>170</v>
      </c>
      <c r="AT124" s="182" t="s">
        <v>284</v>
      </c>
      <c r="AU124" s="182" t="s">
        <v>85</v>
      </c>
      <c r="AY124" s="92" t="s">
        <v>118</v>
      </c>
      <c r="BE124" s="183">
        <f>IF(N124="základní",J124,0)</f>
        <v>0</v>
      </c>
      <c r="BF124" s="183">
        <f>IF(N124="snížená",J124,0)</f>
        <v>0</v>
      </c>
      <c r="BG124" s="183">
        <f>IF(N124="zákl. přenesená",J124,0)</f>
        <v>0</v>
      </c>
      <c r="BH124" s="183">
        <f>IF(N124="sníž. přenesená",J124,0)</f>
        <v>0</v>
      </c>
      <c r="BI124" s="183">
        <f>IF(N124="nulová",J124,0)</f>
        <v>0</v>
      </c>
      <c r="BJ124" s="92" t="s">
        <v>83</v>
      </c>
      <c r="BK124" s="183">
        <f>ROUND(I124*H124,2)</f>
        <v>0</v>
      </c>
      <c r="BL124" s="92" t="s">
        <v>143</v>
      </c>
      <c r="BM124" s="182" t="s">
        <v>287</v>
      </c>
    </row>
    <row r="125" spans="2:51" s="189" customFormat="1" ht="12">
      <c r="B125" s="190"/>
      <c r="D125" s="191" t="s">
        <v>198</v>
      </c>
      <c r="E125" s="192" t="s">
        <v>3</v>
      </c>
      <c r="F125" s="193" t="s">
        <v>288</v>
      </c>
      <c r="H125" s="194">
        <v>653</v>
      </c>
      <c r="I125" s="8"/>
      <c r="L125" s="190"/>
      <c r="M125" s="195"/>
      <c r="N125" s="196"/>
      <c r="O125" s="196"/>
      <c r="P125" s="196"/>
      <c r="Q125" s="196"/>
      <c r="R125" s="196"/>
      <c r="S125" s="196"/>
      <c r="T125" s="197"/>
      <c r="AT125" s="192" t="s">
        <v>198</v>
      </c>
      <c r="AU125" s="192" t="s">
        <v>85</v>
      </c>
      <c r="AV125" s="189" t="s">
        <v>85</v>
      </c>
      <c r="AW125" s="189" t="s">
        <v>36</v>
      </c>
      <c r="AX125" s="189" t="s">
        <v>83</v>
      </c>
      <c r="AY125" s="192" t="s">
        <v>118</v>
      </c>
    </row>
    <row r="126" spans="2:51" s="189" customFormat="1" ht="12">
      <c r="B126" s="190"/>
      <c r="D126" s="191" t="s">
        <v>198</v>
      </c>
      <c r="F126" s="193" t="s">
        <v>289</v>
      </c>
      <c r="H126" s="194">
        <v>659.53</v>
      </c>
      <c r="I126" s="8"/>
      <c r="L126" s="190"/>
      <c r="M126" s="195"/>
      <c r="N126" s="196"/>
      <c r="O126" s="196"/>
      <c r="P126" s="196"/>
      <c r="Q126" s="196"/>
      <c r="R126" s="196"/>
      <c r="S126" s="196"/>
      <c r="T126" s="197"/>
      <c r="AT126" s="192" t="s">
        <v>198</v>
      </c>
      <c r="AU126" s="192" t="s">
        <v>85</v>
      </c>
      <c r="AV126" s="189" t="s">
        <v>85</v>
      </c>
      <c r="AW126" s="189" t="s">
        <v>4</v>
      </c>
      <c r="AX126" s="189" t="s">
        <v>83</v>
      </c>
      <c r="AY126" s="192" t="s">
        <v>118</v>
      </c>
    </row>
    <row r="127" spans="1:65" s="102" customFormat="1" ht="16.5" customHeight="1">
      <c r="A127" s="99"/>
      <c r="B127" s="100"/>
      <c r="C127" s="198" t="s">
        <v>290</v>
      </c>
      <c r="D127" s="198" t="s">
        <v>284</v>
      </c>
      <c r="E127" s="199" t="s">
        <v>291</v>
      </c>
      <c r="F127" s="200" t="s">
        <v>292</v>
      </c>
      <c r="G127" s="201" t="s">
        <v>218</v>
      </c>
      <c r="H127" s="202">
        <v>47.38</v>
      </c>
      <c r="I127" s="9"/>
      <c r="J127" s="203">
        <f>ROUND(I127*H127,2)</f>
        <v>0</v>
      </c>
      <c r="K127" s="200" t="s">
        <v>125</v>
      </c>
      <c r="L127" s="204"/>
      <c r="M127" s="205" t="s">
        <v>3</v>
      </c>
      <c r="N127" s="206" t="s">
        <v>46</v>
      </c>
      <c r="O127" s="179"/>
      <c r="P127" s="180">
        <f>O127*H127</f>
        <v>0</v>
      </c>
      <c r="Q127" s="180">
        <v>0.175</v>
      </c>
      <c r="R127" s="180">
        <f>Q127*H127</f>
        <v>8.2915</v>
      </c>
      <c r="S127" s="180">
        <v>0</v>
      </c>
      <c r="T127" s="181">
        <f>S127*H127</f>
        <v>0</v>
      </c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R127" s="182" t="s">
        <v>170</v>
      </c>
      <c r="AT127" s="182" t="s">
        <v>284</v>
      </c>
      <c r="AU127" s="182" t="s">
        <v>85</v>
      </c>
      <c r="AY127" s="92" t="s">
        <v>118</v>
      </c>
      <c r="BE127" s="183">
        <f>IF(N127="základní",J127,0)</f>
        <v>0</v>
      </c>
      <c r="BF127" s="183">
        <f>IF(N127="snížená",J127,0)</f>
        <v>0</v>
      </c>
      <c r="BG127" s="183">
        <f>IF(N127="zákl. přenesená",J127,0)</f>
        <v>0</v>
      </c>
      <c r="BH127" s="183">
        <f>IF(N127="sníž. přenesená",J127,0)</f>
        <v>0</v>
      </c>
      <c r="BI127" s="183">
        <f>IF(N127="nulová",J127,0)</f>
        <v>0</v>
      </c>
      <c r="BJ127" s="92" t="s">
        <v>83</v>
      </c>
      <c r="BK127" s="183">
        <f>ROUND(I127*H127,2)</f>
        <v>0</v>
      </c>
      <c r="BL127" s="92" t="s">
        <v>143</v>
      </c>
      <c r="BM127" s="182" t="s">
        <v>293</v>
      </c>
    </row>
    <row r="128" spans="2:51" s="189" customFormat="1" ht="12">
      <c r="B128" s="190"/>
      <c r="D128" s="191" t="s">
        <v>198</v>
      </c>
      <c r="F128" s="193" t="s">
        <v>294</v>
      </c>
      <c r="H128" s="194">
        <v>47.38</v>
      </c>
      <c r="I128" s="8"/>
      <c r="L128" s="190"/>
      <c r="M128" s="195"/>
      <c r="N128" s="196"/>
      <c r="O128" s="196"/>
      <c r="P128" s="196"/>
      <c r="Q128" s="196"/>
      <c r="R128" s="196"/>
      <c r="S128" s="196"/>
      <c r="T128" s="197"/>
      <c r="AT128" s="192" t="s">
        <v>198</v>
      </c>
      <c r="AU128" s="192" t="s">
        <v>85</v>
      </c>
      <c r="AV128" s="189" t="s">
        <v>85</v>
      </c>
      <c r="AW128" s="189" t="s">
        <v>4</v>
      </c>
      <c r="AX128" s="189" t="s">
        <v>83</v>
      </c>
      <c r="AY128" s="192" t="s">
        <v>118</v>
      </c>
    </row>
    <row r="129" spans="1:65" s="102" customFormat="1" ht="16.5" customHeight="1">
      <c r="A129" s="99"/>
      <c r="B129" s="100"/>
      <c r="C129" s="198" t="s">
        <v>295</v>
      </c>
      <c r="D129" s="198" t="s">
        <v>284</v>
      </c>
      <c r="E129" s="199" t="s">
        <v>296</v>
      </c>
      <c r="F129" s="200" t="s">
        <v>297</v>
      </c>
      <c r="G129" s="201" t="s">
        <v>218</v>
      </c>
      <c r="H129" s="202">
        <v>4.12</v>
      </c>
      <c r="I129" s="9"/>
      <c r="J129" s="203">
        <f>ROUND(I129*H129,2)</f>
        <v>0</v>
      </c>
      <c r="K129" s="200" t="s">
        <v>125</v>
      </c>
      <c r="L129" s="204"/>
      <c r="M129" s="205" t="s">
        <v>3</v>
      </c>
      <c r="N129" s="206" t="s">
        <v>46</v>
      </c>
      <c r="O129" s="179"/>
      <c r="P129" s="180">
        <f>O129*H129</f>
        <v>0</v>
      </c>
      <c r="Q129" s="180">
        <v>0.15</v>
      </c>
      <c r="R129" s="180">
        <f>Q129*H129</f>
        <v>0.618</v>
      </c>
      <c r="S129" s="180">
        <v>0</v>
      </c>
      <c r="T129" s="181">
        <f>S129*H129</f>
        <v>0</v>
      </c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R129" s="182" t="s">
        <v>170</v>
      </c>
      <c r="AT129" s="182" t="s">
        <v>284</v>
      </c>
      <c r="AU129" s="182" t="s">
        <v>85</v>
      </c>
      <c r="AY129" s="92" t="s">
        <v>118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92" t="s">
        <v>83</v>
      </c>
      <c r="BK129" s="183">
        <f>ROUND(I129*H129,2)</f>
        <v>0</v>
      </c>
      <c r="BL129" s="92" t="s">
        <v>143</v>
      </c>
      <c r="BM129" s="182" t="s">
        <v>298</v>
      </c>
    </row>
    <row r="130" spans="2:51" s="189" customFormat="1" ht="12">
      <c r="B130" s="190"/>
      <c r="D130" s="191" t="s">
        <v>198</v>
      </c>
      <c r="F130" s="193" t="s">
        <v>299</v>
      </c>
      <c r="H130" s="194">
        <v>4.12</v>
      </c>
      <c r="I130" s="8"/>
      <c r="L130" s="190"/>
      <c r="M130" s="195"/>
      <c r="N130" s="196"/>
      <c r="O130" s="196"/>
      <c r="P130" s="196"/>
      <c r="Q130" s="196"/>
      <c r="R130" s="196"/>
      <c r="S130" s="196"/>
      <c r="T130" s="197"/>
      <c r="AT130" s="192" t="s">
        <v>198</v>
      </c>
      <c r="AU130" s="192" t="s">
        <v>85</v>
      </c>
      <c r="AV130" s="189" t="s">
        <v>85</v>
      </c>
      <c r="AW130" s="189" t="s">
        <v>4</v>
      </c>
      <c r="AX130" s="189" t="s">
        <v>83</v>
      </c>
      <c r="AY130" s="192" t="s">
        <v>118</v>
      </c>
    </row>
    <row r="131" spans="2:63" s="158" customFormat="1" ht="22.8" customHeight="1">
      <c r="B131" s="159"/>
      <c r="D131" s="160" t="s">
        <v>74</v>
      </c>
      <c r="E131" s="169" t="s">
        <v>170</v>
      </c>
      <c r="F131" s="169" t="s">
        <v>300</v>
      </c>
      <c r="I131" s="5"/>
      <c r="J131" s="170">
        <f>BK131</f>
        <v>0</v>
      </c>
      <c r="L131" s="159"/>
      <c r="M131" s="163"/>
      <c r="N131" s="164"/>
      <c r="O131" s="164"/>
      <c r="P131" s="165">
        <f>SUM(P132:P137)</f>
        <v>0</v>
      </c>
      <c r="Q131" s="164"/>
      <c r="R131" s="165">
        <f>SUM(R132:R137)</f>
        <v>2.15368</v>
      </c>
      <c r="S131" s="164"/>
      <c r="T131" s="166">
        <f>SUM(T132:T137)</f>
        <v>0</v>
      </c>
      <c r="AR131" s="160" t="s">
        <v>83</v>
      </c>
      <c r="AT131" s="167" t="s">
        <v>74</v>
      </c>
      <c r="AU131" s="167" t="s">
        <v>83</v>
      </c>
      <c r="AY131" s="160" t="s">
        <v>118</v>
      </c>
      <c r="BK131" s="168">
        <f>SUM(BK132:BK137)</f>
        <v>0</v>
      </c>
    </row>
    <row r="132" spans="1:65" s="102" customFormat="1" ht="24.15" customHeight="1">
      <c r="A132" s="99"/>
      <c r="B132" s="100"/>
      <c r="C132" s="171" t="s">
        <v>301</v>
      </c>
      <c r="D132" s="171" t="s">
        <v>121</v>
      </c>
      <c r="E132" s="172" t="s">
        <v>302</v>
      </c>
      <c r="F132" s="173" t="s">
        <v>303</v>
      </c>
      <c r="G132" s="174" t="s">
        <v>228</v>
      </c>
      <c r="H132" s="175">
        <v>24</v>
      </c>
      <c r="I132" s="6"/>
      <c r="J132" s="176">
        <f>ROUND(I132*H132,2)</f>
        <v>0</v>
      </c>
      <c r="K132" s="173" t="s">
        <v>125</v>
      </c>
      <c r="L132" s="100"/>
      <c r="M132" s="177" t="s">
        <v>3</v>
      </c>
      <c r="N132" s="178" t="s">
        <v>46</v>
      </c>
      <c r="O132" s="179"/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R132" s="182" t="s">
        <v>143</v>
      </c>
      <c r="AT132" s="182" t="s">
        <v>121</v>
      </c>
      <c r="AU132" s="182" t="s">
        <v>85</v>
      </c>
      <c r="AY132" s="92" t="s">
        <v>118</v>
      </c>
      <c r="BE132" s="183">
        <f>IF(N132="základní",J132,0)</f>
        <v>0</v>
      </c>
      <c r="BF132" s="183">
        <f>IF(N132="snížená",J132,0)</f>
        <v>0</v>
      </c>
      <c r="BG132" s="183">
        <f>IF(N132="zákl. přenesená",J132,0)</f>
        <v>0</v>
      </c>
      <c r="BH132" s="183">
        <f>IF(N132="sníž. přenesená",J132,0)</f>
        <v>0</v>
      </c>
      <c r="BI132" s="183">
        <f>IF(N132="nulová",J132,0)</f>
        <v>0</v>
      </c>
      <c r="BJ132" s="92" t="s">
        <v>83</v>
      </c>
      <c r="BK132" s="183">
        <f>ROUND(I132*H132,2)</f>
        <v>0</v>
      </c>
      <c r="BL132" s="92" t="s">
        <v>143</v>
      </c>
      <c r="BM132" s="182" t="s">
        <v>304</v>
      </c>
    </row>
    <row r="133" spans="1:47" s="102" customFormat="1" ht="12">
      <c r="A133" s="99"/>
      <c r="B133" s="100"/>
      <c r="C133" s="99"/>
      <c r="D133" s="184" t="s">
        <v>128</v>
      </c>
      <c r="E133" s="99"/>
      <c r="F133" s="185" t="s">
        <v>305</v>
      </c>
      <c r="G133" s="99"/>
      <c r="H133" s="99"/>
      <c r="I133" s="7"/>
      <c r="J133" s="99"/>
      <c r="K133" s="99"/>
      <c r="L133" s="100"/>
      <c r="M133" s="186"/>
      <c r="N133" s="187"/>
      <c r="O133" s="179"/>
      <c r="P133" s="179"/>
      <c r="Q133" s="179"/>
      <c r="R133" s="179"/>
      <c r="S133" s="179"/>
      <c r="T133" s="188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T133" s="92" t="s">
        <v>128</v>
      </c>
      <c r="AU133" s="92" t="s">
        <v>85</v>
      </c>
    </row>
    <row r="134" spans="2:51" s="189" customFormat="1" ht="12">
      <c r="B134" s="190"/>
      <c r="D134" s="191" t="s">
        <v>198</v>
      </c>
      <c r="E134" s="192" t="s">
        <v>3</v>
      </c>
      <c r="F134" s="193" t="s">
        <v>306</v>
      </c>
      <c r="H134" s="194">
        <v>24</v>
      </c>
      <c r="I134" s="8"/>
      <c r="L134" s="190"/>
      <c r="M134" s="195"/>
      <c r="N134" s="196"/>
      <c r="O134" s="196"/>
      <c r="P134" s="196"/>
      <c r="Q134" s="196"/>
      <c r="R134" s="196"/>
      <c r="S134" s="196"/>
      <c r="T134" s="197"/>
      <c r="AT134" s="192" t="s">
        <v>198</v>
      </c>
      <c r="AU134" s="192" t="s">
        <v>85</v>
      </c>
      <c r="AV134" s="189" t="s">
        <v>85</v>
      </c>
      <c r="AW134" s="189" t="s">
        <v>36</v>
      </c>
      <c r="AX134" s="189" t="s">
        <v>83</v>
      </c>
      <c r="AY134" s="192" t="s">
        <v>118</v>
      </c>
    </row>
    <row r="135" spans="1:65" s="102" customFormat="1" ht="16.5" customHeight="1">
      <c r="A135" s="99"/>
      <c r="B135" s="100"/>
      <c r="C135" s="198" t="s">
        <v>307</v>
      </c>
      <c r="D135" s="198" t="s">
        <v>284</v>
      </c>
      <c r="E135" s="199" t="s">
        <v>308</v>
      </c>
      <c r="F135" s="200" t="s">
        <v>309</v>
      </c>
      <c r="G135" s="201" t="s">
        <v>228</v>
      </c>
      <c r="H135" s="202">
        <v>24</v>
      </c>
      <c r="I135" s="9"/>
      <c r="J135" s="203">
        <f>ROUND(I135*H135,2)</f>
        <v>0</v>
      </c>
      <c r="K135" s="200" t="s">
        <v>125</v>
      </c>
      <c r="L135" s="204"/>
      <c r="M135" s="205" t="s">
        <v>3</v>
      </c>
      <c r="N135" s="206" t="s">
        <v>46</v>
      </c>
      <c r="O135" s="179"/>
      <c r="P135" s="180">
        <f>O135*H135</f>
        <v>0</v>
      </c>
      <c r="Q135" s="180">
        <v>0.00147</v>
      </c>
      <c r="R135" s="180">
        <f>Q135*H135</f>
        <v>0.03528</v>
      </c>
      <c r="S135" s="180">
        <v>0</v>
      </c>
      <c r="T135" s="181">
        <f>S135*H135</f>
        <v>0</v>
      </c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R135" s="182" t="s">
        <v>170</v>
      </c>
      <c r="AT135" s="182" t="s">
        <v>284</v>
      </c>
      <c r="AU135" s="182" t="s">
        <v>85</v>
      </c>
      <c r="AY135" s="92" t="s">
        <v>118</v>
      </c>
      <c r="BE135" s="183">
        <f>IF(N135="základní",J135,0)</f>
        <v>0</v>
      </c>
      <c r="BF135" s="183">
        <f>IF(N135="snížená",J135,0)</f>
        <v>0</v>
      </c>
      <c r="BG135" s="183">
        <f>IF(N135="zákl. přenesená",J135,0)</f>
        <v>0</v>
      </c>
      <c r="BH135" s="183">
        <f>IF(N135="sníž. přenesená",J135,0)</f>
        <v>0</v>
      </c>
      <c r="BI135" s="183">
        <f>IF(N135="nulová",J135,0)</f>
        <v>0</v>
      </c>
      <c r="BJ135" s="92" t="s">
        <v>83</v>
      </c>
      <c r="BK135" s="183">
        <f>ROUND(I135*H135,2)</f>
        <v>0</v>
      </c>
      <c r="BL135" s="92" t="s">
        <v>143</v>
      </c>
      <c r="BM135" s="182" t="s">
        <v>310</v>
      </c>
    </row>
    <row r="136" spans="1:65" s="102" customFormat="1" ht="16.5" customHeight="1">
      <c r="A136" s="99"/>
      <c r="B136" s="100"/>
      <c r="C136" s="171" t="s">
        <v>311</v>
      </c>
      <c r="D136" s="171" t="s">
        <v>121</v>
      </c>
      <c r="E136" s="172" t="s">
        <v>312</v>
      </c>
      <c r="F136" s="173" t="s">
        <v>313</v>
      </c>
      <c r="G136" s="174" t="s">
        <v>314</v>
      </c>
      <c r="H136" s="175">
        <v>5</v>
      </c>
      <c r="I136" s="6"/>
      <c r="J136" s="176">
        <f>ROUND(I136*H136,2)</f>
        <v>0</v>
      </c>
      <c r="K136" s="173" t="s">
        <v>125</v>
      </c>
      <c r="L136" s="100"/>
      <c r="M136" s="177" t="s">
        <v>3</v>
      </c>
      <c r="N136" s="178" t="s">
        <v>46</v>
      </c>
      <c r="O136" s="179"/>
      <c r="P136" s="180">
        <f>O136*H136</f>
        <v>0</v>
      </c>
      <c r="Q136" s="180">
        <v>0.42368</v>
      </c>
      <c r="R136" s="180">
        <f>Q136*H136</f>
        <v>2.1184</v>
      </c>
      <c r="S136" s="180">
        <v>0</v>
      </c>
      <c r="T136" s="181">
        <f>S136*H136</f>
        <v>0</v>
      </c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R136" s="182" t="s">
        <v>143</v>
      </c>
      <c r="AT136" s="182" t="s">
        <v>121</v>
      </c>
      <c r="AU136" s="182" t="s">
        <v>85</v>
      </c>
      <c r="AY136" s="92" t="s">
        <v>118</v>
      </c>
      <c r="BE136" s="183">
        <f>IF(N136="základní",J136,0)</f>
        <v>0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92" t="s">
        <v>83</v>
      </c>
      <c r="BK136" s="183">
        <f>ROUND(I136*H136,2)</f>
        <v>0</v>
      </c>
      <c r="BL136" s="92" t="s">
        <v>143</v>
      </c>
      <c r="BM136" s="182" t="s">
        <v>315</v>
      </c>
    </row>
    <row r="137" spans="1:47" s="102" customFormat="1" ht="12">
      <c r="A137" s="99"/>
      <c r="B137" s="100"/>
      <c r="C137" s="99"/>
      <c r="D137" s="184" t="s">
        <v>128</v>
      </c>
      <c r="E137" s="99"/>
      <c r="F137" s="185" t="s">
        <v>316</v>
      </c>
      <c r="G137" s="99"/>
      <c r="H137" s="99"/>
      <c r="I137" s="7"/>
      <c r="J137" s="99"/>
      <c r="K137" s="99"/>
      <c r="L137" s="100"/>
      <c r="M137" s="186"/>
      <c r="N137" s="187"/>
      <c r="O137" s="179"/>
      <c r="P137" s="179"/>
      <c r="Q137" s="179"/>
      <c r="R137" s="179"/>
      <c r="S137" s="179"/>
      <c r="T137" s="188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T137" s="92" t="s">
        <v>128</v>
      </c>
      <c r="AU137" s="92" t="s">
        <v>85</v>
      </c>
    </row>
    <row r="138" spans="2:63" s="158" customFormat="1" ht="22.8" customHeight="1">
      <c r="B138" s="159"/>
      <c r="D138" s="160" t="s">
        <v>74</v>
      </c>
      <c r="E138" s="169" t="s">
        <v>176</v>
      </c>
      <c r="F138" s="169" t="s">
        <v>317</v>
      </c>
      <c r="I138" s="5"/>
      <c r="J138" s="170">
        <f>BK138</f>
        <v>0</v>
      </c>
      <c r="L138" s="159"/>
      <c r="M138" s="163"/>
      <c r="N138" s="164"/>
      <c r="O138" s="164"/>
      <c r="P138" s="165">
        <f>SUM(P139:P160)</f>
        <v>0</v>
      </c>
      <c r="Q138" s="164"/>
      <c r="R138" s="165">
        <f>SUM(R139:R160)</f>
        <v>89.24920599999999</v>
      </c>
      <c r="S138" s="164"/>
      <c r="T138" s="166">
        <f>SUM(T139:T160)</f>
        <v>0</v>
      </c>
      <c r="AR138" s="160" t="s">
        <v>83</v>
      </c>
      <c r="AT138" s="167" t="s">
        <v>74</v>
      </c>
      <c r="AU138" s="167" t="s">
        <v>83</v>
      </c>
      <c r="AY138" s="160" t="s">
        <v>118</v>
      </c>
      <c r="BK138" s="168">
        <f>SUM(BK139:BK160)</f>
        <v>0</v>
      </c>
    </row>
    <row r="139" spans="1:65" s="102" customFormat="1" ht="37.8" customHeight="1">
      <c r="A139" s="99"/>
      <c r="B139" s="100"/>
      <c r="C139" s="171" t="s">
        <v>8</v>
      </c>
      <c r="D139" s="171" t="s">
        <v>121</v>
      </c>
      <c r="E139" s="172" t="s">
        <v>318</v>
      </c>
      <c r="F139" s="173" t="s">
        <v>319</v>
      </c>
      <c r="G139" s="174" t="s">
        <v>218</v>
      </c>
      <c r="H139" s="175">
        <v>70</v>
      </c>
      <c r="I139" s="6"/>
      <c r="J139" s="176">
        <f>ROUND(I139*H139,2)</f>
        <v>0</v>
      </c>
      <c r="K139" s="173" t="s">
        <v>3</v>
      </c>
      <c r="L139" s="100"/>
      <c r="M139" s="177" t="s">
        <v>3</v>
      </c>
      <c r="N139" s="178" t="s">
        <v>46</v>
      </c>
      <c r="O139" s="179"/>
      <c r="P139" s="180">
        <f>O139*H139</f>
        <v>0</v>
      </c>
      <c r="Q139" s="180">
        <v>0.08978</v>
      </c>
      <c r="R139" s="180">
        <f>Q139*H139</f>
        <v>6.2846</v>
      </c>
      <c r="S139" s="180">
        <v>0</v>
      </c>
      <c r="T139" s="181">
        <f>S139*H139</f>
        <v>0</v>
      </c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R139" s="182" t="s">
        <v>143</v>
      </c>
      <c r="AT139" s="182" t="s">
        <v>121</v>
      </c>
      <c r="AU139" s="182" t="s">
        <v>85</v>
      </c>
      <c r="AY139" s="92" t="s">
        <v>118</v>
      </c>
      <c r="BE139" s="183">
        <f>IF(N139="základní",J139,0)</f>
        <v>0</v>
      </c>
      <c r="BF139" s="183">
        <f>IF(N139="snížená",J139,0)</f>
        <v>0</v>
      </c>
      <c r="BG139" s="183">
        <f>IF(N139="zákl. přenesená",J139,0)</f>
        <v>0</v>
      </c>
      <c r="BH139" s="183">
        <f>IF(N139="sníž. přenesená",J139,0)</f>
        <v>0</v>
      </c>
      <c r="BI139" s="183">
        <f>IF(N139="nulová",J139,0)</f>
        <v>0</v>
      </c>
      <c r="BJ139" s="92" t="s">
        <v>83</v>
      </c>
      <c r="BK139" s="183">
        <f>ROUND(I139*H139,2)</f>
        <v>0</v>
      </c>
      <c r="BL139" s="92" t="s">
        <v>143</v>
      </c>
      <c r="BM139" s="182" t="s">
        <v>320</v>
      </c>
    </row>
    <row r="140" spans="1:47" s="102" customFormat="1" ht="19.2">
      <c r="A140" s="99"/>
      <c r="B140" s="100"/>
      <c r="C140" s="99"/>
      <c r="D140" s="191" t="s">
        <v>130</v>
      </c>
      <c r="E140" s="99"/>
      <c r="F140" s="207" t="s">
        <v>321</v>
      </c>
      <c r="G140" s="99"/>
      <c r="H140" s="99"/>
      <c r="I140" s="7"/>
      <c r="J140" s="99"/>
      <c r="K140" s="99"/>
      <c r="L140" s="100"/>
      <c r="M140" s="186"/>
      <c r="N140" s="187"/>
      <c r="O140" s="179"/>
      <c r="P140" s="179"/>
      <c r="Q140" s="179"/>
      <c r="R140" s="179"/>
      <c r="S140" s="179"/>
      <c r="T140" s="188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T140" s="92" t="s">
        <v>130</v>
      </c>
      <c r="AU140" s="92" t="s">
        <v>85</v>
      </c>
    </row>
    <row r="141" spans="1:65" s="102" customFormat="1" ht="16.5" customHeight="1">
      <c r="A141" s="99"/>
      <c r="B141" s="100"/>
      <c r="C141" s="198" t="s">
        <v>322</v>
      </c>
      <c r="D141" s="198" t="s">
        <v>284</v>
      </c>
      <c r="E141" s="199" t="s">
        <v>323</v>
      </c>
      <c r="F141" s="200" t="s">
        <v>324</v>
      </c>
      <c r="G141" s="201" t="s">
        <v>218</v>
      </c>
      <c r="H141" s="202">
        <v>3.5</v>
      </c>
      <c r="I141" s="9"/>
      <c r="J141" s="203">
        <f>ROUND(I141*H141,2)</f>
        <v>0</v>
      </c>
      <c r="K141" s="200" t="s">
        <v>125</v>
      </c>
      <c r="L141" s="204"/>
      <c r="M141" s="205" t="s">
        <v>3</v>
      </c>
      <c r="N141" s="206" t="s">
        <v>46</v>
      </c>
      <c r="O141" s="179"/>
      <c r="P141" s="180">
        <f>O141*H141</f>
        <v>0</v>
      </c>
      <c r="Q141" s="180">
        <v>0.222</v>
      </c>
      <c r="R141" s="180">
        <f>Q141*H141</f>
        <v>0.777</v>
      </c>
      <c r="S141" s="180">
        <v>0</v>
      </c>
      <c r="T141" s="181">
        <f>S141*H141</f>
        <v>0</v>
      </c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R141" s="182" t="s">
        <v>170</v>
      </c>
      <c r="AT141" s="182" t="s">
        <v>284</v>
      </c>
      <c r="AU141" s="182" t="s">
        <v>85</v>
      </c>
      <c r="AY141" s="92" t="s">
        <v>118</v>
      </c>
      <c r="BE141" s="183">
        <f>IF(N141="základní",J141,0)</f>
        <v>0</v>
      </c>
      <c r="BF141" s="183">
        <f>IF(N141="snížená",J141,0)</f>
        <v>0</v>
      </c>
      <c r="BG141" s="183">
        <f>IF(N141="zákl. přenesená",J141,0)</f>
        <v>0</v>
      </c>
      <c r="BH141" s="183">
        <f>IF(N141="sníž. přenesená",J141,0)</f>
        <v>0</v>
      </c>
      <c r="BI141" s="183">
        <f>IF(N141="nulová",J141,0)</f>
        <v>0</v>
      </c>
      <c r="BJ141" s="92" t="s">
        <v>83</v>
      </c>
      <c r="BK141" s="183">
        <f>ROUND(I141*H141,2)</f>
        <v>0</v>
      </c>
      <c r="BL141" s="92" t="s">
        <v>143</v>
      </c>
      <c r="BM141" s="182" t="s">
        <v>325</v>
      </c>
    </row>
    <row r="142" spans="1:47" s="102" customFormat="1" ht="19.2">
      <c r="A142" s="99"/>
      <c r="B142" s="100"/>
      <c r="C142" s="99"/>
      <c r="D142" s="191" t="s">
        <v>130</v>
      </c>
      <c r="E142" s="99"/>
      <c r="F142" s="207" t="s">
        <v>326</v>
      </c>
      <c r="G142" s="99"/>
      <c r="H142" s="99"/>
      <c r="I142" s="7"/>
      <c r="J142" s="99"/>
      <c r="K142" s="99"/>
      <c r="L142" s="100"/>
      <c r="M142" s="186"/>
      <c r="N142" s="187"/>
      <c r="O142" s="179"/>
      <c r="P142" s="179"/>
      <c r="Q142" s="179"/>
      <c r="R142" s="179"/>
      <c r="S142" s="179"/>
      <c r="T142" s="188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T142" s="92" t="s">
        <v>130</v>
      </c>
      <c r="AU142" s="92" t="s">
        <v>85</v>
      </c>
    </row>
    <row r="143" spans="2:51" s="189" customFormat="1" ht="12">
      <c r="B143" s="190"/>
      <c r="D143" s="191" t="s">
        <v>198</v>
      </c>
      <c r="F143" s="193" t="s">
        <v>327</v>
      </c>
      <c r="H143" s="194">
        <v>3.5</v>
      </c>
      <c r="I143" s="8"/>
      <c r="L143" s="190"/>
      <c r="M143" s="195"/>
      <c r="N143" s="196"/>
      <c r="O143" s="196"/>
      <c r="P143" s="196"/>
      <c r="Q143" s="196"/>
      <c r="R143" s="196"/>
      <c r="S143" s="196"/>
      <c r="T143" s="197"/>
      <c r="AT143" s="192" t="s">
        <v>198</v>
      </c>
      <c r="AU143" s="192" t="s">
        <v>85</v>
      </c>
      <c r="AV143" s="189" t="s">
        <v>85</v>
      </c>
      <c r="AW143" s="189" t="s">
        <v>4</v>
      </c>
      <c r="AX143" s="189" t="s">
        <v>83</v>
      </c>
      <c r="AY143" s="192" t="s">
        <v>118</v>
      </c>
    </row>
    <row r="144" spans="1:65" s="102" customFormat="1" ht="24.15" customHeight="1">
      <c r="A144" s="99"/>
      <c r="B144" s="100"/>
      <c r="C144" s="171" t="s">
        <v>328</v>
      </c>
      <c r="D144" s="171" t="s">
        <v>121</v>
      </c>
      <c r="E144" s="172" t="s">
        <v>329</v>
      </c>
      <c r="F144" s="173" t="s">
        <v>330</v>
      </c>
      <c r="G144" s="174" t="s">
        <v>228</v>
      </c>
      <c r="H144" s="175">
        <v>359</v>
      </c>
      <c r="I144" s="6"/>
      <c r="J144" s="176">
        <f>ROUND(I144*H144,2)</f>
        <v>0</v>
      </c>
      <c r="K144" s="173" t="s">
        <v>125</v>
      </c>
      <c r="L144" s="100"/>
      <c r="M144" s="177" t="s">
        <v>3</v>
      </c>
      <c r="N144" s="178" t="s">
        <v>46</v>
      </c>
      <c r="O144" s="179"/>
      <c r="P144" s="180">
        <f>O144*H144</f>
        <v>0</v>
      </c>
      <c r="Q144" s="180">
        <v>0.1554</v>
      </c>
      <c r="R144" s="180">
        <f>Q144*H144</f>
        <v>55.7886</v>
      </c>
      <c r="S144" s="180">
        <v>0</v>
      </c>
      <c r="T144" s="181">
        <f>S144*H144</f>
        <v>0</v>
      </c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R144" s="182" t="s">
        <v>143</v>
      </c>
      <c r="AT144" s="182" t="s">
        <v>121</v>
      </c>
      <c r="AU144" s="182" t="s">
        <v>85</v>
      </c>
      <c r="AY144" s="92" t="s">
        <v>118</v>
      </c>
      <c r="BE144" s="183">
        <f>IF(N144="základní",J144,0)</f>
        <v>0</v>
      </c>
      <c r="BF144" s="183">
        <f>IF(N144="snížená",J144,0)</f>
        <v>0</v>
      </c>
      <c r="BG144" s="183">
        <f>IF(N144="zákl. přenesená",J144,0)</f>
        <v>0</v>
      </c>
      <c r="BH144" s="183">
        <f>IF(N144="sníž. přenesená",J144,0)</f>
        <v>0</v>
      </c>
      <c r="BI144" s="183">
        <f>IF(N144="nulová",J144,0)</f>
        <v>0</v>
      </c>
      <c r="BJ144" s="92" t="s">
        <v>83</v>
      </c>
      <c r="BK144" s="183">
        <f>ROUND(I144*H144,2)</f>
        <v>0</v>
      </c>
      <c r="BL144" s="92" t="s">
        <v>143</v>
      </c>
      <c r="BM144" s="182" t="s">
        <v>331</v>
      </c>
    </row>
    <row r="145" spans="1:47" s="102" customFormat="1" ht="12">
      <c r="A145" s="99"/>
      <c r="B145" s="100"/>
      <c r="C145" s="99"/>
      <c r="D145" s="184" t="s">
        <v>128</v>
      </c>
      <c r="E145" s="99"/>
      <c r="F145" s="185" t="s">
        <v>332</v>
      </c>
      <c r="G145" s="99"/>
      <c r="H145" s="99"/>
      <c r="I145" s="7"/>
      <c r="J145" s="99"/>
      <c r="K145" s="99"/>
      <c r="L145" s="100"/>
      <c r="M145" s="186"/>
      <c r="N145" s="187"/>
      <c r="O145" s="179"/>
      <c r="P145" s="179"/>
      <c r="Q145" s="179"/>
      <c r="R145" s="179"/>
      <c r="S145" s="179"/>
      <c r="T145" s="188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T145" s="92" t="s">
        <v>128</v>
      </c>
      <c r="AU145" s="92" t="s">
        <v>85</v>
      </c>
    </row>
    <row r="146" spans="1:65" s="102" customFormat="1" ht="16.5" customHeight="1">
      <c r="A146" s="99"/>
      <c r="B146" s="100"/>
      <c r="C146" s="198" t="s">
        <v>333</v>
      </c>
      <c r="D146" s="198" t="s">
        <v>284</v>
      </c>
      <c r="E146" s="199" t="s">
        <v>334</v>
      </c>
      <c r="F146" s="200" t="s">
        <v>335</v>
      </c>
      <c r="G146" s="201" t="s">
        <v>228</v>
      </c>
      <c r="H146" s="202">
        <v>234.6</v>
      </c>
      <c r="I146" s="9"/>
      <c r="J146" s="203">
        <f>ROUND(I146*H146,2)</f>
        <v>0</v>
      </c>
      <c r="K146" s="200" t="s">
        <v>125</v>
      </c>
      <c r="L146" s="204"/>
      <c r="M146" s="205" t="s">
        <v>3</v>
      </c>
      <c r="N146" s="206" t="s">
        <v>46</v>
      </c>
      <c r="O146" s="179"/>
      <c r="P146" s="180">
        <f>O146*H146</f>
        <v>0</v>
      </c>
      <c r="Q146" s="180">
        <v>0.08</v>
      </c>
      <c r="R146" s="180">
        <f>Q146*H146</f>
        <v>18.768</v>
      </c>
      <c r="S146" s="180">
        <v>0</v>
      </c>
      <c r="T146" s="181">
        <f>S146*H146</f>
        <v>0</v>
      </c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R146" s="182" t="s">
        <v>170</v>
      </c>
      <c r="AT146" s="182" t="s">
        <v>284</v>
      </c>
      <c r="AU146" s="182" t="s">
        <v>85</v>
      </c>
      <c r="AY146" s="92" t="s">
        <v>118</v>
      </c>
      <c r="BE146" s="183">
        <f>IF(N146="základní",J146,0)</f>
        <v>0</v>
      </c>
      <c r="BF146" s="183">
        <f>IF(N146="snížená",J146,0)</f>
        <v>0</v>
      </c>
      <c r="BG146" s="183">
        <f>IF(N146="zákl. přenesená",J146,0)</f>
        <v>0</v>
      </c>
      <c r="BH146" s="183">
        <f>IF(N146="sníž. přenesená",J146,0)</f>
        <v>0</v>
      </c>
      <c r="BI146" s="183">
        <f>IF(N146="nulová",J146,0)</f>
        <v>0</v>
      </c>
      <c r="BJ146" s="92" t="s">
        <v>83</v>
      </c>
      <c r="BK146" s="183">
        <f>ROUND(I146*H146,2)</f>
        <v>0</v>
      </c>
      <c r="BL146" s="92" t="s">
        <v>143</v>
      </c>
      <c r="BM146" s="182" t="s">
        <v>336</v>
      </c>
    </row>
    <row r="147" spans="2:51" s="189" customFormat="1" ht="12">
      <c r="B147" s="190"/>
      <c r="D147" s="191" t="s">
        <v>198</v>
      </c>
      <c r="F147" s="193" t="s">
        <v>337</v>
      </c>
      <c r="H147" s="194">
        <v>234.6</v>
      </c>
      <c r="I147" s="8"/>
      <c r="L147" s="190"/>
      <c r="M147" s="195"/>
      <c r="N147" s="196"/>
      <c r="O147" s="196"/>
      <c r="P147" s="196"/>
      <c r="Q147" s="196"/>
      <c r="R147" s="196"/>
      <c r="S147" s="196"/>
      <c r="T147" s="197"/>
      <c r="AT147" s="192" t="s">
        <v>198</v>
      </c>
      <c r="AU147" s="192" t="s">
        <v>85</v>
      </c>
      <c r="AV147" s="189" t="s">
        <v>85</v>
      </c>
      <c r="AW147" s="189" t="s">
        <v>4</v>
      </c>
      <c r="AX147" s="189" t="s">
        <v>83</v>
      </c>
      <c r="AY147" s="192" t="s">
        <v>118</v>
      </c>
    </row>
    <row r="148" spans="1:65" s="102" customFormat="1" ht="16.5" customHeight="1">
      <c r="A148" s="99"/>
      <c r="B148" s="100"/>
      <c r="C148" s="198" t="s">
        <v>338</v>
      </c>
      <c r="D148" s="198" t="s">
        <v>284</v>
      </c>
      <c r="E148" s="199" t="s">
        <v>339</v>
      </c>
      <c r="F148" s="200" t="s">
        <v>340</v>
      </c>
      <c r="G148" s="201" t="s">
        <v>228</v>
      </c>
      <c r="H148" s="202">
        <v>38</v>
      </c>
      <c r="I148" s="9"/>
      <c r="J148" s="203">
        <f>ROUND(I148*H148,2)</f>
        <v>0</v>
      </c>
      <c r="K148" s="200" t="s">
        <v>125</v>
      </c>
      <c r="L148" s="204"/>
      <c r="M148" s="205" t="s">
        <v>3</v>
      </c>
      <c r="N148" s="206" t="s">
        <v>46</v>
      </c>
      <c r="O148" s="179"/>
      <c r="P148" s="180">
        <f>O148*H148</f>
        <v>0</v>
      </c>
      <c r="Q148" s="180">
        <v>0.06567</v>
      </c>
      <c r="R148" s="180">
        <f>Q148*H148</f>
        <v>2.4954600000000005</v>
      </c>
      <c r="S148" s="180">
        <v>0</v>
      </c>
      <c r="T148" s="181">
        <f>S148*H148</f>
        <v>0</v>
      </c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R148" s="182" t="s">
        <v>170</v>
      </c>
      <c r="AT148" s="182" t="s">
        <v>284</v>
      </c>
      <c r="AU148" s="182" t="s">
        <v>85</v>
      </c>
      <c r="AY148" s="92" t="s">
        <v>118</v>
      </c>
      <c r="BE148" s="183">
        <f>IF(N148="základní",J148,0)</f>
        <v>0</v>
      </c>
      <c r="BF148" s="183">
        <f>IF(N148="snížená",J148,0)</f>
        <v>0</v>
      </c>
      <c r="BG148" s="183">
        <f>IF(N148="zákl. přenesená",J148,0)</f>
        <v>0</v>
      </c>
      <c r="BH148" s="183">
        <f>IF(N148="sníž. přenesená",J148,0)</f>
        <v>0</v>
      </c>
      <c r="BI148" s="183">
        <f>IF(N148="nulová",J148,0)</f>
        <v>0</v>
      </c>
      <c r="BJ148" s="92" t="s">
        <v>83</v>
      </c>
      <c r="BK148" s="183">
        <f>ROUND(I148*H148,2)</f>
        <v>0</v>
      </c>
      <c r="BL148" s="92" t="s">
        <v>143</v>
      </c>
      <c r="BM148" s="182" t="s">
        <v>341</v>
      </c>
    </row>
    <row r="149" spans="1:65" s="102" customFormat="1" ht="16.5" customHeight="1">
      <c r="A149" s="99"/>
      <c r="B149" s="100"/>
      <c r="C149" s="198" t="s">
        <v>342</v>
      </c>
      <c r="D149" s="198" t="s">
        <v>284</v>
      </c>
      <c r="E149" s="199" t="s">
        <v>343</v>
      </c>
      <c r="F149" s="200" t="s">
        <v>344</v>
      </c>
      <c r="G149" s="201" t="s">
        <v>228</v>
      </c>
      <c r="H149" s="202">
        <v>92.82</v>
      </c>
      <c r="I149" s="9"/>
      <c r="J149" s="203">
        <f>ROUND(I149*H149,2)</f>
        <v>0</v>
      </c>
      <c r="K149" s="200" t="s">
        <v>125</v>
      </c>
      <c r="L149" s="204"/>
      <c r="M149" s="205" t="s">
        <v>3</v>
      </c>
      <c r="N149" s="206" t="s">
        <v>46</v>
      </c>
      <c r="O149" s="179"/>
      <c r="P149" s="180">
        <f>O149*H149</f>
        <v>0</v>
      </c>
      <c r="Q149" s="180">
        <v>0.0483</v>
      </c>
      <c r="R149" s="180">
        <f>Q149*H149</f>
        <v>4.483206</v>
      </c>
      <c r="S149" s="180">
        <v>0</v>
      </c>
      <c r="T149" s="181">
        <f>S149*H149</f>
        <v>0</v>
      </c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R149" s="182" t="s">
        <v>170</v>
      </c>
      <c r="AT149" s="182" t="s">
        <v>284</v>
      </c>
      <c r="AU149" s="182" t="s">
        <v>85</v>
      </c>
      <c r="AY149" s="92" t="s">
        <v>118</v>
      </c>
      <c r="BE149" s="183">
        <f>IF(N149="základní",J149,0)</f>
        <v>0</v>
      </c>
      <c r="BF149" s="183">
        <f>IF(N149="snížená",J149,0)</f>
        <v>0</v>
      </c>
      <c r="BG149" s="183">
        <f>IF(N149="zákl. přenesená",J149,0)</f>
        <v>0</v>
      </c>
      <c r="BH149" s="183">
        <f>IF(N149="sníž. přenesená",J149,0)</f>
        <v>0</v>
      </c>
      <c r="BI149" s="183">
        <f>IF(N149="nulová",J149,0)</f>
        <v>0</v>
      </c>
      <c r="BJ149" s="92" t="s">
        <v>83</v>
      </c>
      <c r="BK149" s="183">
        <f>ROUND(I149*H149,2)</f>
        <v>0</v>
      </c>
      <c r="BL149" s="92" t="s">
        <v>143</v>
      </c>
      <c r="BM149" s="182" t="s">
        <v>345</v>
      </c>
    </row>
    <row r="150" spans="2:51" s="189" customFormat="1" ht="12">
      <c r="B150" s="190"/>
      <c r="D150" s="191" t="s">
        <v>198</v>
      </c>
      <c r="F150" s="193" t="s">
        <v>346</v>
      </c>
      <c r="H150" s="194">
        <v>92.82</v>
      </c>
      <c r="I150" s="8"/>
      <c r="L150" s="190"/>
      <c r="M150" s="195"/>
      <c r="N150" s="196"/>
      <c r="O150" s="196"/>
      <c r="P150" s="196"/>
      <c r="Q150" s="196"/>
      <c r="R150" s="196"/>
      <c r="S150" s="196"/>
      <c r="T150" s="197"/>
      <c r="AT150" s="192" t="s">
        <v>198</v>
      </c>
      <c r="AU150" s="192" t="s">
        <v>85</v>
      </c>
      <c r="AV150" s="189" t="s">
        <v>85</v>
      </c>
      <c r="AW150" s="189" t="s">
        <v>4</v>
      </c>
      <c r="AX150" s="189" t="s">
        <v>83</v>
      </c>
      <c r="AY150" s="192" t="s">
        <v>118</v>
      </c>
    </row>
    <row r="151" spans="1:65" s="102" customFormat="1" ht="24.15" customHeight="1">
      <c r="A151" s="99"/>
      <c r="B151" s="100"/>
      <c r="C151" s="171" t="s">
        <v>347</v>
      </c>
      <c r="D151" s="171" t="s">
        <v>121</v>
      </c>
      <c r="E151" s="172" t="s">
        <v>348</v>
      </c>
      <c r="F151" s="173" t="s">
        <v>349</v>
      </c>
      <c r="G151" s="174" t="s">
        <v>228</v>
      </c>
      <c r="H151" s="175">
        <v>3</v>
      </c>
      <c r="I151" s="6"/>
      <c r="J151" s="176">
        <f>ROUND(I151*H151,2)</f>
        <v>0</v>
      </c>
      <c r="K151" s="173" t="s">
        <v>125</v>
      </c>
      <c r="L151" s="100"/>
      <c r="M151" s="177" t="s">
        <v>3</v>
      </c>
      <c r="N151" s="178" t="s">
        <v>46</v>
      </c>
      <c r="O151" s="179"/>
      <c r="P151" s="180">
        <f>O151*H151</f>
        <v>0</v>
      </c>
      <c r="Q151" s="180">
        <v>0.1295</v>
      </c>
      <c r="R151" s="180">
        <f>Q151*H151</f>
        <v>0.3885</v>
      </c>
      <c r="S151" s="180">
        <v>0</v>
      </c>
      <c r="T151" s="181">
        <f>S151*H151</f>
        <v>0</v>
      </c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R151" s="182" t="s">
        <v>143</v>
      </c>
      <c r="AT151" s="182" t="s">
        <v>121</v>
      </c>
      <c r="AU151" s="182" t="s">
        <v>85</v>
      </c>
      <c r="AY151" s="92" t="s">
        <v>118</v>
      </c>
      <c r="BE151" s="183">
        <f>IF(N151="základní",J151,0)</f>
        <v>0</v>
      </c>
      <c r="BF151" s="183">
        <f>IF(N151="snížená",J151,0)</f>
        <v>0</v>
      </c>
      <c r="BG151" s="183">
        <f>IF(N151="zákl. přenesená",J151,0)</f>
        <v>0</v>
      </c>
      <c r="BH151" s="183">
        <f>IF(N151="sníž. přenesená",J151,0)</f>
        <v>0</v>
      </c>
      <c r="BI151" s="183">
        <f>IF(N151="nulová",J151,0)</f>
        <v>0</v>
      </c>
      <c r="BJ151" s="92" t="s">
        <v>83</v>
      </c>
      <c r="BK151" s="183">
        <f>ROUND(I151*H151,2)</f>
        <v>0</v>
      </c>
      <c r="BL151" s="92" t="s">
        <v>143</v>
      </c>
      <c r="BM151" s="182" t="s">
        <v>350</v>
      </c>
    </row>
    <row r="152" spans="1:47" s="102" customFormat="1" ht="12">
      <c r="A152" s="99"/>
      <c r="B152" s="100"/>
      <c r="C152" s="99"/>
      <c r="D152" s="184" t="s">
        <v>128</v>
      </c>
      <c r="E152" s="99"/>
      <c r="F152" s="185" t="s">
        <v>351</v>
      </c>
      <c r="G152" s="99"/>
      <c r="H152" s="99"/>
      <c r="I152" s="7"/>
      <c r="J152" s="99"/>
      <c r="K152" s="99"/>
      <c r="L152" s="100"/>
      <c r="M152" s="186"/>
      <c r="N152" s="187"/>
      <c r="O152" s="179"/>
      <c r="P152" s="179"/>
      <c r="Q152" s="179"/>
      <c r="R152" s="179"/>
      <c r="S152" s="179"/>
      <c r="T152" s="188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T152" s="92" t="s">
        <v>128</v>
      </c>
      <c r="AU152" s="92" t="s">
        <v>85</v>
      </c>
    </row>
    <row r="153" spans="1:65" s="102" customFormat="1" ht="16.5" customHeight="1">
      <c r="A153" s="99"/>
      <c r="B153" s="100"/>
      <c r="C153" s="198" t="s">
        <v>352</v>
      </c>
      <c r="D153" s="198" t="s">
        <v>284</v>
      </c>
      <c r="E153" s="199" t="s">
        <v>353</v>
      </c>
      <c r="F153" s="200" t="s">
        <v>354</v>
      </c>
      <c r="G153" s="201" t="s">
        <v>228</v>
      </c>
      <c r="H153" s="202">
        <v>3.06</v>
      </c>
      <c r="I153" s="9"/>
      <c r="J153" s="203">
        <f>ROUND(I153*H153,2)</f>
        <v>0</v>
      </c>
      <c r="K153" s="200" t="s">
        <v>125</v>
      </c>
      <c r="L153" s="204"/>
      <c r="M153" s="205" t="s">
        <v>3</v>
      </c>
      <c r="N153" s="206" t="s">
        <v>46</v>
      </c>
      <c r="O153" s="179"/>
      <c r="P153" s="180">
        <f>O153*H153</f>
        <v>0</v>
      </c>
      <c r="Q153" s="180">
        <v>0.046</v>
      </c>
      <c r="R153" s="180">
        <f>Q153*H153</f>
        <v>0.14076</v>
      </c>
      <c r="S153" s="180">
        <v>0</v>
      </c>
      <c r="T153" s="181">
        <f>S153*H153</f>
        <v>0</v>
      </c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R153" s="182" t="s">
        <v>170</v>
      </c>
      <c r="AT153" s="182" t="s">
        <v>284</v>
      </c>
      <c r="AU153" s="182" t="s">
        <v>85</v>
      </c>
      <c r="AY153" s="92" t="s">
        <v>118</v>
      </c>
      <c r="BE153" s="183">
        <f>IF(N153="základní",J153,0)</f>
        <v>0</v>
      </c>
      <c r="BF153" s="183">
        <f>IF(N153="snížená",J153,0)</f>
        <v>0</v>
      </c>
      <c r="BG153" s="183">
        <f>IF(N153="zákl. přenesená",J153,0)</f>
        <v>0</v>
      </c>
      <c r="BH153" s="183">
        <f>IF(N153="sníž. přenesená",J153,0)</f>
        <v>0</v>
      </c>
      <c r="BI153" s="183">
        <f>IF(N153="nulová",J153,0)</f>
        <v>0</v>
      </c>
      <c r="BJ153" s="92" t="s">
        <v>83</v>
      </c>
      <c r="BK153" s="183">
        <f>ROUND(I153*H153,2)</f>
        <v>0</v>
      </c>
      <c r="BL153" s="92" t="s">
        <v>143</v>
      </c>
      <c r="BM153" s="182" t="s">
        <v>355</v>
      </c>
    </row>
    <row r="154" spans="2:51" s="189" customFormat="1" ht="12">
      <c r="B154" s="190"/>
      <c r="D154" s="191" t="s">
        <v>198</v>
      </c>
      <c r="F154" s="193" t="s">
        <v>356</v>
      </c>
      <c r="H154" s="194">
        <v>3.06</v>
      </c>
      <c r="I154" s="8"/>
      <c r="L154" s="190"/>
      <c r="M154" s="195"/>
      <c r="N154" s="196"/>
      <c r="O154" s="196"/>
      <c r="P154" s="196"/>
      <c r="Q154" s="196"/>
      <c r="R154" s="196"/>
      <c r="S154" s="196"/>
      <c r="T154" s="197"/>
      <c r="AT154" s="192" t="s">
        <v>198</v>
      </c>
      <c r="AU154" s="192" t="s">
        <v>85</v>
      </c>
      <c r="AV154" s="189" t="s">
        <v>85</v>
      </c>
      <c r="AW154" s="189" t="s">
        <v>4</v>
      </c>
      <c r="AX154" s="189" t="s">
        <v>83</v>
      </c>
      <c r="AY154" s="192" t="s">
        <v>118</v>
      </c>
    </row>
    <row r="155" spans="1:65" s="102" customFormat="1" ht="24.15" customHeight="1">
      <c r="A155" s="99"/>
      <c r="B155" s="100"/>
      <c r="C155" s="171" t="s">
        <v>357</v>
      </c>
      <c r="D155" s="171" t="s">
        <v>121</v>
      </c>
      <c r="E155" s="172" t="s">
        <v>358</v>
      </c>
      <c r="F155" s="173" t="s">
        <v>359</v>
      </c>
      <c r="G155" s="174" t="s">
        <v>228</v>
      </c>
      <c r="H155" s="175">
        <v>362</v>
      </c>
      <c r="I155" s="6"/>
      <c r="J155" s="176">
        <f>ROUND(I155*H155,2)</f>
        <v>0</v>
      </c>
      <c r="K155" s="173" t="s">
        <v>125</v>
      </c>
      <c r="L155" s="100"/>
      <c r="M155" s="177" t="s">
        <v>3</v>
      </c>
      <c r="N155" s="178" t="s">
        <v>46</v>
      </c>
      <c r="O155" s="179"/>
      <c r="P155" s="180">
        <f>O155*H155</f>
        <v>0</v>
      </c>
      <c r="Q155" s="180">
        <v>0.00034</v>
      </c>
      <c r="R155" s="180">
        <f>Q155*H155</f>
        <v>0.12308000000000001</v>
      </c>
      <c r="S155" s="180">
        <v>0</v>
      </c>
      <c r="T155" s="181">
        <f>S155*H155</f>
        <v>0</v>
      </c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R155" s="182" t="s">
        <v>143</v>
      </c>
      <c r="AT155" s="182" t="s">
        <v>121</v>
      </c>
      <c r="AU155" s="182" t="s">
        <v>85</v>
      </c>
      <c r="AY155" s="92" t="s">
        <v>118</v>
      </c>
      <c r="BE155" s="183">
        <f>IF(N155="základní",J155,0)</f>
        <v>0</v>
      </c>
      <c r="BF155" s="183">
        <f>IF(N155="snížená",J155,0)</f>
        <v>0</v>
      </c>
      <c r="BG155" s="183">
        <f>IF(N155="zákl. přenesená",J155,0)</f>
        <v>0</v>
      </c>
      <c r="BH155" s="183">
        <f>IF(N155="sníž. přenesená",J155,0)</f>
        <v>0</v>
      </c>
      <c r="BI155" s="183">
        <f>IF(N155="nulová",J155,0)</f>
        <v>0</v>
      </c>
      <c r="BJ155" s="92" t="s">
        <v>83</v>
      </c>
      <c r="BK155" s="183">
        <f>ROUND(I155*H155,2)</f>
        <v>0</v>
      </c>
      <c r="BL155" s="92" t="s">
        <v>143</v>
      </c>
      <c r="BM155" s="182" t="s">
        <v>360</v>
      </c>
    </row>
    <row r="156" spans="1:47" s="102" customFormat="1" ht="12">
      <c r="A156" s="99"/>
      <c r="B156" s="100"/>
      <c r="C156" s="99"/>
      <c r="D156" s="184" t="s">
        <v>128</v>
      </c>
      <c r="E156" s="99"/>
      <c r="F156" s="185" t="s">
        <v>361</v>
      </c>
      <c r="G156" s="99"/>
      <c r="H156" s="99"/>
      <c r="I156" s="7"/>
      <c r="J156" s="99"/>
      <c r="K156" s="99"/>
      <c r="L156" s="100"/>
      <c r="M156" s="186"/>
      <c r="N156" s="187"/>
      <c r="O156" s="179"/>
      <c r="P156" s="179"/>
      <c r="Q156" s="179"/>
      <c r="R156" s="179"/>
      <c r="S156" s="179"/>
      <c r="T156" s="188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T156" s="92" t="s">
        <v>128</v>
      </c>
      <c r="AU156" s="92" t="s">
        <v>85</v>
      </c>
    </row>
    <row r="157" spans="1:65" s="102" customFormat="1" ht="16.5" customHeight="1">
      <c r="A157" s="99"/>
      <c r="B157" s="100"/>
      <c r="C157" s="171" t="s">
        <v>362</v>
      </c>
      <c r="D157" s="171" t="s">
        <v>121</v>
      </c>
      <c r="E157" s="172" t="s">
        <v>363</v>
      </c>
      <c r="F157" s="173" t="s">
        <v>364</v>
      </c>
      <c r="G157" s="174" t="s">
        <v>228</v>
      </c>
      <c r="H157" s="175">
        <v>362</v>
      </c>
      <c r="I157" s="6"/>
      <c r="J157" s="176">
        <f>ROUND(I157*H157,2)</f>
        <v>0</v>
      </c>
      <c r="K157" s="173" t="s">
        <v>125</v>
      </c>
      <c r="L157" s="100"/>
      <c r="M157" s="177" t="s">
        <v>3</v>
      </c>
      <c r="N157" s="178" t="s">
        <v>46</v>
      </c>
      <c r="O157" s="179"/>
      <c r="P157" s="180">
        <f>O157*H157</f>
        <v>0</v>
      </c>
      <c r="Q157" s="180">
        <v>0</v>
      </c>
      <c r="R157" s="180">
        <f>Q157*H157</f>
        <v>0</v>
      </c>
      <c r="S157" s="180">
        <v>0</v>
      </c>
      <c r="T157" s="181">
        <f>S157*H157</f>
        <v>0</v>
      </c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R157" s="182" t="s">
        <v>143</v>
      </c>
      <c r="AT157" s="182" t="s">
        <v>121</v>
      </c>
      <c r="AU157" s="182" t="s">
        <v>85</v>
      </c>
      <c r="AY157" s="92" t="s">
        <v>118</v>
      </c>
      <c r="BE157" s="183">
        <f>IF(N157="základní",J157,0)</f>
        <v>0</v>
      </c>
      <c r="BF157" s="183">
        <f>IF(N157="snížená",J157,0)</f>
        <v>0</v>
      </c>
      <c r="BG157" s="183">
        <f>IF(N157="zákl. přenesená",J157,0)</f>
        <v>0</v>
      </c>
      <c r="BH157" s="183">
        <f>IF(N157="sníž. přenesená",J157,0)</f>
        <v>0</v>
      </c>
      <c r="BI157" s="183">
        <f>IF(N157="nulová",J157,0)</f>
        <v>0</v>
      </c>
      <c r="BJ157" s="92" t="s">
        <v>83</v>
      </c>
      <c r="BK157" s="183">
        <f>ROUND(I157*H157,2)</f>
        <v>0</v>
      </c>
      <c r="BL157" s="92" t="s">
        <v>143</v>
      </c>
      <c r="BM157" s="182" t="s">
        <v>365</v>
      </c>
    </row>
    <row r="158" spans="1:47" s="102" customFormat="1" ht="12">
      <c r="A158" s="99"/>
      <c r="B158" s="100"/>
      <c r="C158" s="99"/>
      <c r="D158" s="184" t="s">
        <v>128</v>
      </c>
      <c r="E158" s="99"/>
      <c r="F158" s="185" t="s">
        <v>366</v>
      </c>
      <c r="G158" s="99"/>
      <c r="H158" s="99"/>
      <c r="I158" s="7"/>
      <c r="J158" s="99"/>
      <c r="K158" s="99"/>
      <c r="L158" s="100"/>
      <c r="M158" s="186"/>
      <c r="N158" s="187"/>
      <c r="O158" s="179"/>
      <c r="P158" s="179"/>
      <c r="Q158" s="179"/>
      <c r="R158" s="179"/>
      <c r="S158" s="179"/>
      <c r="T158" s="188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T158" s="92" t="s">
        <v>128</v>
      </c>
      <c r="AU158" s="92" t="s">
        <v>85</v>
      </c>
    </row>
    <row r="159" spans="1:65" s="102" customFormat="1" ht="37.8" customHeight="1">
      <c r="A159" s="99"/>
      <c r="B159" s="100"/>
      <c r="C159" s="171" t="s">
        <v>367</v>
      </c>
      <c r="D159" s="171" t="s">
        <v>121</v>
      </c>
      <c r="E159" s="172" t="s">
        <v>368</v>
      </c>
      <c r="F159" s="173" t="s">
        <v>369</v>
      </c>
      <c r="G159" s="174" t="s">
        <v>218</v>
      </c>
      <c r="H159" s="175">
        <v>70</v>
      </c>
      <c r="I159" s="6"/>
      <c r="J159" s="176">
        <f>ROUND(I159*H159,2)</f>
        <v>0</v>
      </c>
      <c r="K159" s="173" t="s">
        <v>125</v>
      </c>
      <c r="L159" s="100"/>
      <c r="M159" s="177" t="s">
        <v>3</v>
      </c>
      <c r="N159" s="178" t="s">
        <v>46</v>
      </c>
      <c r="O159" s="179"/>
      <c r="P159" s="180">
        <f>O159*H159</f>
        <v>0</v>
      </c>
      <c r="Q159" s="180">
        <v>0</v>
      </c>
      <c r="R159" s="180">
        <f>Q159*H159</f>
        <v>0</v>
      </c>
      <c r="S159" s="180">
        <v>0</v>
      </c>
      <c r="T159" s="181">
        <f>S159*H159</f>
        <v>0</v>
      </c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R159" s="182" t="s">
        <v>143</v>
      </c>
      <c r="AT159" s="182" t="s">
        <v>121</v>
      </c>
      <c r="AU159" s="182" t="s">
        <v>85</v>
      </c>
      <c r="AY159" s="92" t="s">
        <v>118</v>
      </c>
      <c r="BE159" s="183">
        <f>IF(N159="základní",J159,0)</f>
        <v>0</v>
      </c>
      <c r="BF159" s="183">
        <f>IF(N159="snížená",J159,0)</f>
        <v>0</v>
      </c>
      <c r="BG159" s="183">
        <f>IF(N159="zákl. přenesená",J159,0)</f>
        <v>0</v>
      </c>
      <c r="BH159" s="183">
        <f>IF(N159="sníž. přenesená",J159,0)</f>
        <v>0</v>
      </c>
      <c r="BI159" s="183">
        <f>IF(N159="nulová",J159,0)</f>
        <v>0</v>
      </c>
      <c r="BJ159" s="92" t="s">
        <v>83</v>
      </c>
      <c r="BK159" s="183">
        <f>ROUND(I159*H159,2)</f>
        <v>0</v>
      </c>
      <c r="BL159" s="92" t="s">
        <v>143</v>
      </c>
      <c r="BM159" s="182" t="s">
        <v>370</v>
      </c>
    </row>
    <row r="160" spans="1:47" s="102" customFormat="1" ht="12">
      <c r="A160" s="99"/>
      <c r="B160" s="100"/>
      <c r="C160" s="99"/>
      <c r="D160" s="184" t="s">
        <v>128</v>
      </c>
      <c r="E160" s="99"/>
      <c r="F160" s="185" t="s">
        <v>371</v>
      </c>
      <c r="G160" s="99"/>
      <c r="H160" s="99"/>
      <c r="I160" s="7"/>
      <c r="J160" s="99"/>
      <c r="K160" s="99"/>
      <c r="L160" s="100"/>
      <c r="M160" s="186"/>
      <c r="N160" s="187"/>
      <c r="O160" s="179"/>
      <c r="P160" s="179"/>
      <c r="Q160" s="179"/>
      <c r="R160" s="179"/>
      <c r="S160" s="179"/>
      <c r="T160" s="188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T160" s="92" t="s">
        <v>128</v>
      </c>
      <c r="AU160" s="92" t="s">
        <v>85</v>
      </c>
    </row>
    <row r="161" spans="2:63" s="158" customFormat="1" ht="22.8" customHeight="1">
      <c r="B161" s="159"/>
      <c r="D161" s="160" t="s">
        <v>74</v>
      </c>
      <c r="E161" s="169" t="s">
        <v>372</v>
      </c>
      <c r="F161" s="169" t="s">
        <v>373</v>
      </c>
      <c r="I161" s="5"/>
      <c r="J161" s="170">
        <f>BK161</f>
        <v>0</v>
      </c>
      <c r="L161" s="159"/>
      <c r="M161" s="163"/>
      <c r="N161" s="164"/>
      <c r="O161" s="164"/>
      <c r="P161" s="165">
        <f>SUM(P162:P167)</f>
        <v>0</v>
      </c>
      <c r="Q161" s="164"/>
      <c r="R161" s="165">
        <f>SUM(R162:R167)</f>
        <v>0</v>
      </c>
      <c r="S161" s="164"/>
      <c r="T161" s="166">
        <f>SUM(T162:T167)</f>
        <v>0</v>
      </c>
      <c r="AR161" s="160" t="s">
        <v>83</v>
      </c>
      <c r="AT161" s="167" t="s">
        <v>74</v>
      </c>
      <c r="AU161" s="167" t="s">
        <v>83</v>
      </c>
      <c r="AY161" s="160" t="s">
        <v>118</v>
      </c>
      <c r="BK161" s="168">
        <f>SUM(BK162:BK167)</f>
        <v>0</v>
      </c>
    </row>
    <row r="162" spans="1:65" s="102" customFormat="1" ht="24.15" customHeight="1">
      <c r="A162" s="99"/>
      <c r="B162" s="100"/>
      <c r="C162" s="171" t="s">
        <v>374</v>
      </c>
      <c r="D162" s="171" t="s">
        <v>121</v>
      </c>
      <c r="E162" s="172" t="s">
        <v>375</v>
      </c>
      <c r="F162" s="173" t="s">
        <v>376</v>
      </c>
      <c r="G162" s="174" t="s">
        <v>246</v>
      </c>
      <c r="H162" s="175">
        <v>74.21</v>
      </c>
      <c r="I162" s="6"/>
      <c r="J162" s="176">
        <f>ROUND(I162*H162,2)</f>
        <v>0</v>
      </c>
      <c r="K162" s="173" t="s">
        <v>3</v>
      </c>
      <c r="L162" s="100"/>
      <c r="M162" s="177" t="s">
        <v>3</v>
      </c>
      <c r="N162" s="178" t="s">
        <v>46</v>
      </c>
      <c r="O162" s="179"/>
      <c r="P162" s="180">
        <f>O162*H162</f>
        <v>0</v>
      </c>
      <c r="Q162" s="180">
        <v>0</v>
      </c>
      <c r="R162" s="180">
        <f>Q162*H162</f>
        <v>0</v>
      </c>
      <c r="S162" s="180">
        <v>0</v>
      </c>
      <c r="T162" s="181">
        <f>S162*H162</f>
        <v>0</v>
      </c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R162" s="182" t="s">
        <v>143</v>
      </c>
      <c r="AT162" s="182" t="s">
        <v>121</v>
      </c>
      <c r="AU162" s="182" t="s">
        <v>85</v>
      </c>
      <c r="AY162" s="92" t="s">
        <v>118</v>
      </c>
      <c r="BE162" s="183">
        <f>IF(N162="základní",J162,0)</f>
        <v>0</v>
      </c>
      <c r="BF162" s="183">
        <f>IF(N162="snížená",J162,0)</f>
        <v>0</v>
      </c>
      <c r="BG162" s="183">
        <f>IF(N162="zákl. přenesená",J162,0)</f>
        <v>0</v>
      </c>
      <c r="BH162" s="183">
        <f>IF(N162="sníž. přenesená",J162,0)</f>
        <v>0</v>
      </c>
      <c r="BI162" s="183">
        <f>IF(N162="nulová",J162,0)</f>
        <v>0</v>
      </c>
      <c r="BJ162" s="92" t="s">
        <v>83</v>
      </c>
      <c r="BK162" s="183">
        <f>ROUND(I162*H162,2)</f>
        <v>0</v>
      </c>
      <c r="BL162" s="92" t="s">
        <v>143</v>
      </c>
      <c r="BM162" s="182" t="s">
        <v>377</v>
      </c>
    </row>
    <row r="163" spans="2:51" s="189" customFormat="1" ht="12">
      <c r="B163" s="190"/>
      <c r="D163" s="191" t="s">
        <v>198</v>
      </c>
      <c r="E163" s="192" t="s">
        <v>3</v>
      </c>
      <c r="F163" s="193" t="s">
        <v>378</v>
      </c>
      <c r="H163" s="194">
        <v>74.21</v>
      </c>
      <c r="I163" s="8"/>
      <c r="L163" s="190"/>
      <c r="M163" s="195"/>
      <c r="N163" s="196"/>
      <c r="O163" s="196"/>
      <c r="P163" s="196"/>
      <c r="Q163" s="196"/>
      <c r="R163" s="196"/>
      <c r="S163" s="196"/>
      <c r="T163" s="197"/>
      <c r="AT163" s="192" t="s">
        <v>198</v>
      </c>
      <c r="AU163" s="192" t="s">
        <v>85</v>
      </c>
      <c r="AV163" s="189" t="s">
        <v>85</v>
      </c>
      <c r="AW163" s="189" t="s">
        <v>36</v>
      </c>
      <c r="AX163" s="189" t="s">
        <v>83</v>
      </c>
      <c r="AY163" s="192" t="s">
        <v>118</v>
      </c>
    </row>
    <row r="164" spans="1:65" s="102" customFormat="1" ht="24.15" customHeight="1">
      <c r="A164" s="99"/>
      <c r="B164" s="100"/>
      <c r="C164" s="171" t="s">
        <v>379</v>
      </c>
      <c r="D164" s="171" t="s">
        <v>121</v>
      </c>
      <c r="E164" s="172" t="s">
        <v>380</v>
      </c>
      <c r="F164" s="173" t="s">
        <v>381</v>
      </c>
      <c r="G164" s="174" t="s">
        <v>246</v>
      </c>
      <c r="H164" s="175">
        <v>179.265</v>
      </c>
      <c r="I164" s="6"/>
      <c r="J164" s="176">
        <f>ROUND(I164*H164,2)</f>
        <v>0</v>
      </c>
      <c r="K164" s="173" t="s">
        <v>3</v>
      </c>
      <c r="L164" s="100"/>
      <c r="M164" s="177" t="s">
        <v>3</v>
      </c>
      <c r="N164" s="178" t="s">
        <v>46</v>
      </c>
      <c r="O164" s="179"/>
      <c r="P164" s="180">
        <f>O164*H164</f>
        <v>0</v>
      </c>
      <c r="Q164" s="180">
        <v>0</v>
      </c>
      <c r="R164" s="180">
        <f>Q164*H164</f>
        <v>0</v>
      </c>
      <c r="S164" s="180">
        <v>0</v>
      </c>
      <c r="T164" s="181">
        <f>S164*H164</f>
        <v>0</v>
      </c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R164" s="182" t="s">
        <v>143</v>
      </c>
      <c r="AT164" s="182" t="s">
        <v>121</v>
      </c>
      <c r="AU164" s="182" t="s">
        <v>85</v>
      </c>
      <c r="AY164" s="92" t="s">
        <v>118</v>
      </c>
      <c r="BE164" s="183">
        <f>IF(N164="základní",J164,0)</f>
        <v>0</v>
      </c>
      <c r="BF164" s="183">
        <f>IF(N164="snížená",J164,0)</f>
        <v>0</v>
      </c>
      <c r="BG164" s="183">
        <f>IF(N164="zákl. přenesená",J164,0)</f>
        <v>0</v>
      </c>
      <c r="BH164" s="183">
        <f>IF(N164="sníž. přenesená",J164,0)</f>
        <v>0</v>
      </c>
      <c r="BI164" s="183">
        <f>IF(N164="nulová",J164,0)</f>
        <v>0</v>
      </c>
      <c r="BJ164" s="92" t="s">
        <v>83</v>
      </c>
      <c r="BK164" s="183">
        <f>ROUND(I164*H164,2)</f>
        <v>0</v>
      </c>
      <c r="BL164" s="92" t="s">
        <v>143</v>
      </c>
      <c r="BM164" s="182" t="s">
        <v>382</v>
      </c>
    </row>
    <row r="165" spans="2:51" s="189" customFormat="1" ht="12">
      <c r="B165" s="190"/>
      <c r="D165" s="191" t="s">
        <v>198</v>
      </c>
      <c r="E165" s="192" t="s">
        <v>3</v>
      </c>
      <c r="F165" s="193" t="s">
        <v>383</v>
      </c>
      <c r="H165" s="194">
        <v>179.265</v>
      </c>
      <c r="I165" s="8"/>
      <c r="L165" s="190"/>
      <c r="M165" s="195"/>
      <c r="N165" s="196"/>
      <c r="O165" s="196"/>
      <c r="P165" s="196"/>
      <c r="Q165" s="196"/>
      <c r="R165" s="196"/>
      <c r="S165" s="196"/>
      <c r="T165" s="197"/>
      <c r="AT165" s="192" t="s">
        <v>198</v>
      </c>
      <c r="AU165" s="192" t="s">
        <v>85</v>
      </c>
      <c r="AV165" s="189" t="s">
        <v>85</v>
      </c>
      <c r="AW165" s="189" t="s">
        <v>36</v>
      </c>
      <c r="AX165" s="189" t="s">
        <v>83</v>
      </c>
      <c r="AY165" s="192" t="s">
        <v>118</v>
      </c>
    </row>
    <row r="166" spans="1:65" s="102" customFormat="1" ht="24.15" customHeight="1">
      <c r="A166" s="99"/>
      <c r="B166" s="100"/>
      <c r="C166" s="171" t="s">
        <v>384</v>
      </c>
      <c r="D166" s="171" t="s">
        <v>121</v>
      </c>
      <c r="E166" s="172" t="s">
        <v>385</v>
      </c>
      <c r="F166" s="173" t="s">
        <v>386</v>
      </c>
      <c r="G166" s="174" t="s">
        <v>246</v>
      </c>
      <c r="H166" s="175">
        <v>74.21</v>
      </c>
      <c r="I166" s="6"/>
      <c r="J166" s="176">
        <f>ROUND(I166*H166,2)</f>
        <v>0</v>
      </c>
      <c r="K166" s="173" t="s">
        <v>125</v>
      </c>
      <c r="L166" s="100"/>
      <c r="M166" s="177" t="s">
        <v>3</v>
      </c>
      <c r="N166" s="178" t="s">
        <v>46</v>
      </c>
      <c r="O166" s="179"/>
      <c r="P166" s="180">
        <f>O166*H166</f>
        <v>0</v>
      </c>
      <c r="Q166" s="180">
        <v>0</v>
      </c>
      <c r="R166" s="180">
        <f>Q166*H166</f>
        <v>0</v>
      </c>
      <c r="S166" s="180">
        <v>0</v>
      </c>
      <c r="T166" s="181">
        <f>S166*H166</f>
        <v>0</v>
      </c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R166" s="182" t="s">
        <v>143</v>
      </c>
      <c r="AT166" s="182" t="s">
        <v>121</v>
      </c>
      <c r="AU166" s="182" t="s">
        <v>85</v>
      </c>
      <c r="AY166" s="92" t="s">
        <v>118</v>
      </c>
      <c r="BE166" s="183">
        <f>IF(N166="základní",J166,0)</f>
        <v>0</v>
      </c>
      <c r="BF166" s="183">
        <f>IF(N166="snížená",J166,0)</f>
        <v>0</v>
      </c>
      <c r="BG166" s="183">
        <f>IF(N166="zákl. přenesená",J166,0)</f>
        <v>0</v>
      </c>
      <c r="BH166" s="183">
        <f>IF(N166="sníž. přenesená",J166,0)</f>
        <v>0</v>
      </c>
      <c r="BI166" s="183">
        <f>IF(N166="nulová",J166,0)</f>
        <v>0</v>
      </c>
      <c r="BJ166" s="92" t="s">
        <v>83</v>
      </c>
      <c r="BK166" s="183">
        <f>ROUND(I166*H166,2)</f>
        <v>0</v>
      </c>
      <c r="BL166" s="92" t="s">
        <v>143</v>
      </c>
      <c r="BM166" s="182" t="s">
        <v>387</v>
      </c>
    </row>
    <row r="167" spans="1:47" s="102" customFormat="1" ht="12">
      <c r="A167" s="99"/>
      <c r="B167" s="100"/>
      <c r="C167" s="99"/>
      <c r="D167" s="184" t="s">
        <v>128</v>
      </c>
      <c r="E167" s="99"/>
      <c r="F167" s="185" t="s">
        <v>388</v>
      </c>
      <c r="G167" s="99"/>
      <c r="H167" s="99"/>
      <c r="I167" s="7"/>
      <c r="J167" s="99"/>
      <c r="K167" s="99"/>
      <c r="L167" s="100"/>
      <c r="M167" s="186"/>
      <c r="N167" s="187"/>
      <c r="O167" s="179"/>
      <c r="P167" s="179"/>
      <c r="Q167" s="179"/>
      <c r="R167" s="179"/>
      <c r="S167" s="179"/>
      <c r="T167" s="188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T167" s="92" t="s">
        <v>128</v>
      </c>
      <c r="AU167" s="92" t="s">
        <v>85</v>
      </c>
    </row>
    <row r="168" spans="2:63" s="158" customFormat="1" ht="22.8" customHeight="1">
      <c r="B168" s="159"/>
      <c r="D168" s="160" t="s">
        <v>74</v>
      </c>
      <c r="E168" s="169" t="s">
        <v>389</v>
      </c>
      <c r="F168" s="169" t="s">
        <v>390</v>
      </c>
      <c r="I168" s="5"/>
      <c r="J168" s="170">
        <f>BK168</f>
        <v>0</v>
      </c>
      <c r="L168" s="159"/>
      <c r="M168" s="163"/>
      <c r="N168" s="164"/>
      <c r="O168" s="164"/>
      <c r="P168" s="165">
        <f>SUM(P169:P170)</f>
        <v>0</v>
      </c>
      <c r="Q168" s="164"/>
      <c r="R168" s="165">
        <f>SUM(R169:R170)</f>
        <v>0</v>
      </c>
      <c r="S168" s="164"/>
      <c r="T168" s="166">
        <f>SUM(T169:T170)</f>
        <v>0</v>
      </c>
      <c r="AR168" s="160" t="s">
        <v>83</v>
      </c>
      <c r="AT168" s="167" t="s">
        <v>74</v>
      </c>
      <c r="AU168" s="167" t="s">
        <v>83</v>
      </c>
      <c r="AY168" s="160" t="s">
        <v>118</v>
      </c>
      <c r="BK168" s="168">
        <f>SUM(BK169:BK170)</f>
        <v>0</v>
      </c>
    </row>
    <row r="169" spans="1:65" s="102" customFormat="1" ht="24.15" customHeight="1">
      <c r="A169" s="99"/>
      <c r="B169" s="100"/>
      <c r="C169" s="171" t="s">
        <v>391</v>
      </c>
      <c r="D169" s="171" t="s">
        <v>121</v>
      </c>
      <c r="E169" s="172" t="s">
        <v>392</v>
      </c>
      <c r="F169" s="173" t="s">
        <v>393</v>
      </c>
      <c r="G169" s="174" t="s">
        <v>246</v>
      </c>
      <c r="H169" s="175">
        <v>686.632</v>
      </c>
      <c r="I169" s="6"/>
      <c r="J169" s="176">
        <f>ROUND(I169*H169,2)</f>
        <v>0</v>
      </c>
      <c r="K169" s="173" t="s">
        <v>125</v>
      </c>
      <c r="L169" s="100"/>
      <c r="M169" s="177" t="s">
        <v>3</v>
      </c>
      <c r="N169" s="178" t="s">
        <v>46</v>
      </c>
      <c r="O169" s="179"/>
      <c r="P169" s="180">
        <f>O169*H169</f>
        <v>0</v>
      </c>
      <c r="Q169" s="180">
        <v>0</v>
      </c>
      <c r="R169" s="180">
        <f>Q169*H169</f>
        <v>0</v>
      </c>
      <c r="S169" s="180">
        <v>0</v>
      </c>
      <c r="T169" s="181">
        <f>S169*H169</f>
        <v>0</v>
      </c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R169" s="182" t="s">
        <v>143</v>
      </c>
      <c r="AT169" s="182" t="s">
        <v>121</v>
      </c>
      <c r="AU169" s="182" t="s">
        <v>85</v>
      </c>
      <c r="AY169" s="92" t="s">
        <v>118</v>
      </c>
      <c r="BE169" s="183">
        <f>IF(N169="základní",J169,0)</f>
        <v>0</v>
      </c>
      <c r="BF169" s="183">
        <f>IF(N169="snížená",J169,0)</f>
        <v>0</v>
      </c>
      <c r="BG169" s="183">
        <f>IF(N169="zákl. přenesená",J169,0)</f>
        <v>0</v>
      </c>
      <c r="BH169" s="183">
        <f>IF(N169="sníž. přenesená",J169,0)</f>
        <v>0</v>
      </c>
      <c r="BI169" s="183">
        <f>IF(N169="nulová",J169,0)</f>
        <v>0</v>
      </c>
      <c r="BJ169" s="92" t="s">
        <v>83</v>
      </c>
      <c r="BK169" s="183">
        <f>ROUND(I169*H169,2)</f>
        <v>0</v>
      </c>
      <c r="BL169" s="92" t="s">
        <v>143</v>
      </c>
      <c r="BM169" s="182" t="s">
        <v>394</v>
      </c>
    </row>
    <row r="170" spans="1:47" s="102" customFormat="1" ht="12">
      <c r="A170" s="99"/>
      <c r="B170" s="100"/>
      <c r="C170" s="99"/>
      <c r="D170" s="184" t="s">
        <v>128</v>
      </c>
      <c r="E170" s="99"/>
      <c r="F170" s="185" t="s">
        <v>395</v>
      </c>
      <c r="G170" s="99"/>
      <c r="H170" s="99"/>
      <c r="I170" s="7"/>
      <c r="J170" s="99"/>
      <c r="K170" s="99"/>
      <c r="L170" s="100"/>
      <c r="M170" s="186"/>
      <c r="N170" s="187"/>
      <c r="O170" s="179"/>
      <c r="P170" s="179"/>
      <c r="Q170" s="179"/>
      <c r="R170" s="179"/>
      <c r="S170" s="179"/>
      <c r="T170" s="188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T170" s="92" t="s">
        <v>128</v>
      </c>
      <c r="AU170" s="92" t="s">
        <v>85</v>
      </c>
    </row>
    <row r="171" spans="2:63" s="158" customFormat="1" ht="25.95" customHeight="1">
      <c r="B171" s="159"/>
      <c r="D171" s="160" t="s">
        <v>74</v>
      </c>
      <c r="E171" s="161" t="s">
        <v>284</v>
      </c>
      <c r="F171" s="161" t="s">
        <v>396</v>
      </c>
      <c r="I171" s="5"/>
      <c r="J171" s="162">
        <f>BK171</f>
        <v>0</v>
      </c>
      <c r="L171" s="159"/>
      <c r="M171" s="163"/>
      <c r="N171" s="164"/>
      <c r="O171" s="164"/>
      <c r="P171" s="165">
        <f>P172</f>
        <v>0</v>
      </c>
      <c r="Q171" s="164"/>
      <c r="R171" s="165">
        <f>R172</f>
        <v>0.0945</v>
      </c>
      <c r="S171" s="164"/>
      <c r="T171" s="166">
        <f>T172</f>
        <v>0</v>
      </c>
      <c r="AR171" s="160" t="s">
        <v>137</v>
      </c>
      <c r="AT171" s="167" t="s">
        <v>74</v>
      </c>
      <c r="AU171" s="167" t="s">
        <v>75</v>
      </c>
      <c r="AY171" s="160" t="s">
        <v>118</v>
      </c>
      <c r="BK171" s="168">
        <f>BK172</f>
        <v>0</v>
      </c>
    </row>
    <row r="172" spans="2:63" s="158" customFormat="1" ht="22.8" customHeight="1">
      <c r="B172" s="159"/>
      <c r="D172" s="160" t="s">
        <v>74</v>
      </c>
      <c r="E172" s="169" t="s">
        <v>397</v>
      </c>
      <c r="F172" s="169" t="s">
        <v>398</v>
      </c>
      <c r="I172" s="5"/>
      <c r="J172" s="170">
        <f>BK172</f>
        <v>0</v>
      </c>
      <c r="L172" s="159"/>
      <c r="M172" s="163"/>
      <c r="N172" s="164"/>
      <c r="O172" s="164"/>
      <c r="P172" s="165">
        <f>SUM(P173:P175)</f>
        <v>0</v>
      </c>
      <c r="Q172" s="164"/>
      <c r="R172" s="165">
        <f>SUM(R173:R175)</f>
        <v>0.0945</v>
      </c>
      <c r="S172" s="164"/>
      <c r="T172" s="166">
        <f>SUM(T173:T175)</f>
        <v>0</v>
      </c>
      <c r="AR172" s="160" t="s">
        <v>137</v>
      </c>
      <c r="AT172" s="167" t="s">
        <v>74</v>
      </c>
      <c r="AU172" s="167" t="s">
        <v>83</v>
      </c>
      <c r="AY172" s="160" t="s">
        <v>118</v>
      </c>
      <c r="BK172" s="168">
        <f>SUM(BK173:BK175)</f>
        <v>0</v>
      </c>
    </row>
    <row r="173" spans="1:65" s="102" customFormat="1" ht="21.75" customHeight="1">
      <c r="A173" s="99"/>
      <c r="B173" s="100"/>
      <c r="C173" s="171" t="s">
        <v>399</v>
      </c>
      <c r="D173" s="171" t="s">
        <v>121</v>
      </c>
      <c r="E173" s="172" t="s">
        <v>400</v>
      </c>
      <c r="F173" s="173" t="s">
        <v>401</v>
      </c>
      <c r="G173" s="174" t="s">
        <v>228</v>
      </c>
      <c r="H173" s="175">
        <v>350</v>
      </c>
      <c r="I173" s="6"/>
      <c r="J173" s="176">
        <f>ROUND(I173*H173,2)</f>
        <v>0</v>
      </c>
      <c r="K173" s="173" t="s">
        <v>125</v>
      </c>
      <c r="L173" s="100"/>
      <c r="M173" s="177" t="s">
        <v>3</v>
      </c>
      <c r="N173" s="178" t="s">
        <v>46</v>
      </c>
      <c r="O173" s="179"/>
      <c r="P173" s="180">
        <f>O173*H173</f>
        <v>0</v>
      </c>
      <c r="Q173" s="180">
        <v>0</v>
      </c>
      <c r="R173" s="180">
        <f>Q173*H173</f>
        <v>0</v>
      </c>
      <c r="S173" s="180">
        <v>0</v>
      </c>
      <c r="T173" s="181">
        <f>S173*H173</f>
        <v>0</v>
      </c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R173" s="182" t="s">
        <v>402</v>
      </c>
      <c r="AT173" s="182" t="s">
        <v>121</v>
      </c>
      <c r="AU173" s="182" t="s">
        <v>85</v>
      </c>
      <c r="AY173" s="92" t="s">
        <v>118</v>
      </c>
      <c r="BE173" s="183">
        <f>IF(N173="základní",J173,0)</f>
        <v>0</v>
      </c>
      <c r="BF173" s="183">
        <f>IF(N173="snížená",J173,0)</f>
        <v>0</v>
      </c>
      <c r="BG173" s="183">
        <f>IF(N173="zákl. přenesená",J173,0)</f>
        <v>0</v>
      </c>
      <c r="BH173" s="183">
        <f>IF(N173="sníž. přenesená",J173,0)</f>
        <v>0</v>
      </c>
      <c r="BI173" s="183">
        <f>IF(N173="nulová",J173,0)</f>
        <v>0</v>
      </c>
      <c r="BJ173" s="92" t="s">
        <v>83</v>
      </c>
      <c r="BK173" s="183">
        <f>ROUND(I173*H173,2)</f>
        <v>0</v>
      </c>
      <c r="BL173" s="92" t="s">
        <v>402</v>
      </c>
      <c r="BM173" s="182" t="s">
        <v>403</v>
      </c>
    </row>
    <row r="174" spans="1:47" s="102" customFormat="1" ht="12">
      <c r="A174" s="99"/>
      <c r="B174" s="100"/>
      <c r="C174" s="99"/>
      <c r="D174" s="184" t="s">
        <v>128</v>
      </c>
      <c r="E174" s="99"/>
      <c r="F174" s="185" t="s">
        <v>404</v>
      </c>
      <c r="G174" s="99"/>
      <c r="H174" s="99"/>
      <c r="I174" s="7"/>
      <c r="J174" s="99"/>
      <c r="K174" s="99"/>
      <c r="L174" s="100"/>
      <c r="M174" s="186"/>
      <c r="N174" s="187"/>
      <c r="O174" s="179"/>
      <c r="P174" s="179"/>
      <c r="Q174" s="179"/>
      <c r="R174" s="179"/>
      <c r="S174" s="179"/>
      <c r="T174" s="188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T174" s="92" t="s">
        <v>128</v>
      </c>
      <c r="AU174" s="92" t="s">
        <v>85</v>
      </c>
    </row>
    <row r="175" spans="1:65" s="102" customFormat="1" ht="16.5" customHeight="1">
      <c r="A175" s="99"/>
      <c r="B175" s="100"/>
      <c r="C175" s="198" t="s">
        <v>405</v>
      </c>
      <c r="D175" s="198" t="s">
        <v>284</v>
      </c>
      <c r="E175" s="199" t="s">
        <v>406</v>
      </c>
      <c r="F175" s="200" t="s">
        <v>407</v>
      </c>
      <c r="G175" s="201" t="s">
        <v>228</v>
      </c>
      <c r="H175" s="202">
        <v>350</v>
      </c>
      <c r="I175" s="9"/>
      <c r="J175" s="203">
        <f>ROUND(I175*H175,2)</f>
        <v>0</v>
      </c>
      <c r="K175" s="200" t="s">
        <v>125</v>
      </c>
      <c r="L175" s="204"/>
      <c r="M175" s="208" t="s">
        <v>3</v>
      </c>
      <c r="N175" s="209" t="s">
        <v>46</v>
      </c>
      <c r="O175" s="210"/>
      <c r="P175" s="211">
        <f>O175*H175</f>
        <v>0</v>
      </c>
      <c r="Q175" s="211">
        <v>0.00027</v>
      </c>
      <c r="R175" s="211">
        <f>Q175*H175</f>
        <v>0.0945</v>
      </c>
      <c r="S175" s="211">
        <v>0</v>
      </c>
      <c r="T175" s="212">
        <f>S175*H175</f>
        <v>0</v>
      </c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R175" s="182" t="s">
        <v>408</v>
      </c>
      <c r="AT175" s="182" t="s">
        <v>284</v>
      </c>
      <c r="AU175" s="182" t="s">
        <v>85</v>
      </c>
      <c r="AY175" s="92" t="s">
        <v>118</v>
      </c>
      <c r="BE175" s="183">
        <f>IF(N175="základní",J175,0)</f>
        <v>0</v>
      </c>
      <c r="BF175" s="183">
        <f>IF(N175="snížená",J175,0)</f>
        <v>0</v>
      </c>
      <c r="BG175" s="183">
        <f>IF(N175="zákl. přenesená",J175,0)</f>
        <v>0</v>
      </c>
      <c r="BH175" s="183">
        <f>IF(N175="sníž. přenesená",J175,0)</f>
        <v>0</v>
      </c>
      <c r="BI175" s="183">
        <f>IF(N175="nulová",J175,0)</f>
        <v>0</v>
      </c>
      <c r="BJ175" s="92" t="s">
        <v>83</v>
      </c>
      <c r="BK175" s="183">
        <f>ROUND(I175*H175,2)</f>
        <v>0</v>
      </c>
      <c r="BL175" s="92" t="s">
        <v>408</v>
      </c>
      <c r="BM175" s="182" t="s">
        <v>409</v>
      </c>
    </row>
    <row r="176" spans="1:31" s="102" customFormat="1" ht="6.9" customHeight="1">
      <c r="A176" s="99"/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  <c r="L176" s="100"/>
      <c r="M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</row>
  </sheetData>
  <sheetProtection algorithmName="SHA-512" hashValue="/sYp7lXII325Teaa09IstD11b761yxfHMUWhyMoqLs96H3sZz7cojUcLm30mTln02OqJmqpyo4oqa5A9Cb07FA==" saltValue="P4EQYmWforiz37FGKWdzbg==" spinCount="100000" sheet="1" objects="1" scenarios="1"/>
  <autoFilter ref="C87:K175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2_01/113106121"/>
    <hyperlink ref="F94" r:id="rId2" display="https://podminky.urs.cz/item/CS_URS_2022_01/113106162"/>
    <hyperlink ref="F97" r:id="rId3" display="https://podminky.urs.cz/item/CS_URS_2022_01/113202111"/>
    <hyperlink ref="F99" r:id="rId4" display="https://podminky.urs.cz/item/CS_URS_2022_01/122351104"/>
    <hyperlink ref="F103" r:id="rId5" display="https://podminky.urs.cz/item/CS_URS_2022_01/171251201"/>
    <hyperlink ref="F105" r:id="rId6" display="https://podminky.urs.cz/item/CS_URS_2022_01/171201221"/>
    <hyperlink ref="F108" r:id="rId7" display="https://podminky.urs.cz/item/CS_URS_2022_01/132312131"/>
    <hyperlink ref="F111" r:id="rId8" display="https://podminky.urs.cz/item/CS_URS_2022_01/174111101"/>
    <hyperlink ref="F113" r:id="rId9" display="https://podminky.urs.cz/item/CS_URS_2022_01/141720015"/>
    <hyperlink ref="F116" r:id="rId10" display="https://podminky.urs.cz/item/CS_URS_2022_01/181152302"/>
    <hyperlink ref="F119" r:id="rId11" display="https://podminky.urs.cz/item/CS_URS_2022_01/564861111"/>
    <hyperlink ref="F121" r:id="rId12" display="https://podminky.urs.cz/item/CS_URS_2022_01/564871111"/>
    <hyperlink ref="F123" r:id="rId13" display="https://podminky.urs.cz/item/CS_URS_2022_01/596211213"/>
    <hyperlink ref="F133" r:id="rId14" display="https://podminky.urs.cz/item/CS_URS_2022_01/871254301"/>
    <hyperlink ref="F137" r:id="rId15" display="https://podminky.urs.cz/item/CS_URS_2022_01/899231111"/>
    <hyperlink ref="F145" r:id="rId16" display="https://podminky.urs.cz/item/CS_URS_2022_01/916131213"/>
    <hyperlink ref="F152" r:id="rId17" display="https://podminky.urs.cz/item/CS_URS_2022_01/916231213"/>
    <hyperlink ref="F156" r:id="rId18" display="https://podminky.urs.cz/item/CS_URS_2022_01/919122132"/>
    <hyperlink ref="F158" r:id="rId19" display="https://podminky.urs.cz/item/CS_URS_2022_01/919735111"/>
    <hyperlink ref="F160" r:id="rId20" display="https://podminky.urs.cz/item/CS_URS_2022_01/979071122"/>
    <hyperlink ref="F167" r:id="rId21" display="https://podminky.urs.cz/item/CS_URS_2022_01/997221615"/>
    <hyperlink ref="F170" r:id="rId22" display="https://podminky.urs.cz/item/CS_URS_2022_01/998223011"/>
    <hyperlink ref="F174" r:id="rId23" display="https://podminky.urs.cz/item/CS_URS_2022_01/460791112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5"/>
  <headerFooter>
    <oddFooter>&amp;CStrana &amp;P z &amp;N</oddFooter>
  </headerFooter>
  <drawing r:id="rId2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K218"/>
  <sheetViews>
    <sheetView showGridLines="0" zoomScale="110" zoomScaleNormal="110" workbookViewId="0" topLeftCell="A1">
      <selection activeCell="O12" sqref="O12"/>
    </sheetView>
  </sheetViews>
  <sheetFormatPr defaultColWidth="9.140625" defaultRowHeight="12"/>
  <cols>
    <col min="1" max="1" width="8.28125" style="10" customWidth="1"/>
    <col min="2" max="2" width="1.7109375" style="10" customWidth="1"/>
    <col min="3" max="4" width="5.00390625" style="10" customWidth="1"/>
    <col min="5" max="5" width="11.7109375" style="10" customWidth="1"/>
    <col min="6" max="6" width="9.140625" style="10" customWidth="1"/>
    <col min="7" max="7" width="5.00390625" style="10" customWidth="1"/>
    <col min="8" max="8" width="77.8515625" style="10" customWidth="1"/>
    <col min="9" max="10" width="20.00390625" style="10" customWidth="1"/>
    <col min="11" max="11" width="1.7109375" style="10" customWidth="1"/>
  </cols>
  <sheetData>
    <row r="1" s="1" customFormat="1" ht="37.5" customHeight="1"/>
    <row r="2" spans="2:11" s="1" customFormat="1" ht="7.5" customHeight="1"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2:11" s="2" customFormat="1" ht="45" customHeight="1">
      <c r="B3" s="14"/>
      <c r="C3" s="316" t="s">
        <v>410</v>
      </c>
      <c r="D3" s="316"/>
      <c r="E3" s="316"/>
      <c r="F3" s="316"/>
      <c r="G3" s="316"/>
      <c r="H3" s="316"/>
      <c r="I3" s="316"/>
      <c r="J3" s="316"/>
      <c r="K3" s="15"/>
    </row>
    <row r="4" spans="2:11" s="1" customFormat="1" ht="25.5" customHeight="1">
      <c r="B4" s="16"/>
      <c r="C4" s="317" t="s">
        <v>411</v>
      </c>
      <c r="D4" s="317"/>
      <c r="E4" s="317"/>
      <c r="F4" s="317"/>
      <c r="G4" s="317"/>
      <c r="H4" s="317"/>
      <c r="I4" s="317"/>
      <c r="J4" s="317"/>
      <c r="K4" s="17"/>
    </row>
    <row r="5" spans="2:11" s="1" customFormat="1" ht="5.25" customHeight="1">
      <c r="B5" s="16"/>
      <c r="C5" s="18"/>
      <c r="D5" s="18"/>
      <c r="E5" s="18"/>
      <c r="F5" s="18"/>
      <c r="G5" s="18"/>
      <c r="H5" s="18"/>
      <c r="I5" s="18"/>
      <c r="J5" s="18"/>
      <c r="K5" s="17"/>
    </row>
    <row r="6" spans="2:11" s="1" customFormat="1" ht="15" customHeight="1">
      <c r="B6" s="16"/>
      <c r="C6" s="315" t="s">
        <v>412</v>
      </c>
      <c r="D6" s="315"/>
      <c r="E6" s="315"/>
      <c r="F6" s="315"/>
      <c r="G6" s="315"/>
      <c r="H6" s="315"/>
      <c r="I6" s="315"/>
      <c r="J6" s="315"/>
      <c r="K6" s="17"/>
    </row>
    <row r="7" spans="2:11" s="1" customFormat="1" ht="15" customHeight="1">
      <c r="B7" s="20"/>
      <c r="C7" s="315" t="s">
        <v>413</v>
      </c>
      <c r="D7" s="315"/>
      <c r="E7" s="315"/>
      <c r="F7" s="315"/>
      <c r="G7" s="315"/>
      <c r="H7" s="315"/>
      <c r="I7" s="315"/>
      <c r="J7" s="315"/>
      <c r="K7" s="17"/>
    </row>
    <row r="8" spans="2:11" s="1" customFormat="1" ht="12.75" customHeight="1">
      <c r="B8" s="20"/>
      <c r="C8" s="19"/>
      <c r="D8" s="19"/>
      <c r="E8" s="19"/>
      <c r="F8" s="19"/>
      <c r="G8" s="19"/>
      <c r="H8" s="19"/>
      <c r="I8" s="19"/>
      <c r="J8" s="19"/>
      <c r="K8" s="17"/>
    </row>
    <row r="9" spans="2:11" s="1" customFormat="1" ht="15" customHeight="1">
      <c r="B9" s="20"/>
      <c r="C9" s="315" t="s">
        <v>414</v>
      </c>
      <c r="D9" s="315"/>
      <c r="E9" s="315"/>
      <c r="F9" s="315"/>
      <c r="G9" s="315"/>
      <c r="H9" s="315"/>
      <c r="I9" s="315"/>
      <c r="J9" s="315"/>
      <c r="K9" s="17"/>
    </row>
    <row r="10" spans="2:11" s="1" customFormat="1" ht="15" customHeight="1">
      <c r="B10" s="20"/>
      <c r="C10" s="19"/>
      <c r="D10" s="315" t="s">
        <v>415</v>
      </c>
      <c r="E10" s="315"/>
      <c r="F10" s="315"/>
      <c r="G10" s="315"/>
      <c r="H10" s="315"/>
      <c r="I10" s="315"/>
      <c r="J10" s="315"/>
      <c r="K10" s="17"/>
    </row>
    <row r="11" spans="2:11" s="1" customFormat="1" ht="15" customHeight="1">
      <c r="B11" s="20"/>
      <c r="C11" s="21"/>
      <c r="D11" s="315" t="s">
        <v>416</v>
      </c>
      <c r="E11" s="315"/>
      <c r="F11" s="315"/>
      <c r="G11" s="315"/>
      <c r="H11" s="315"/>
      <c r="I11" s="315"/>
      <c r="J11" s="315"/>
      <c r="K11" s="17"/>
    </row>
    <row r="12" spans="2:11" s="1" customFormat="1" ht="15" customHeight="1">
      <c r="B12" s="20"/>
      <c r="C12" s="21"/>
      <c r="D12" s="19"/>
      <c r="E12" s="19"/>
      <c r="F12" s="19"/>
      <c r="G12" s="19"/>
      <c r="H12" s="19"/>
      <c r="I12" s="19"/>
      <c r="J12" s="19"/>
      <c r="K12" s="17"/>
    </row>
    <row r="13" spans="2:11" s="1" customFormat="1" ht="15" customHeight="1">
      <c r="B13" s="20"/>
      <c r="C13" s="21"/>
      <c r="D13" s="22" t="s">
        <v>417</v>
      </c>
      <c r="E13" s="19"/>
      <c r="F13" s="19"/>
      <c r="G13" s="19"/>
      <c r="H13" s="19"/>
      <c r="I13" s="19"/>
      <c r="J13" s="19"/>
      <c r="K13" s="17"/>
    </row>
    <row r="14" spans="2:11" s="1" customFormat="1" ht="12.75" customHeight="1">
      <c r="B14" s="20"/>
      <c r="C14" s="21"/>
      <c r="D14" s="21"/>
      <c r="E14" s="21"/>
      <c r="F14" s="21"/>
      <c r="G14" s="21"/>
      <c r="H14" s="21"/>
      <c r="I14" s="21"/>
      <c r="J14" s="21"/>
      <c r="K14" s="17"/>
    </row>
    <row r="15" spans="2:11" s="1" customFormat="1" ht="15" customHeight="1">
      <c r="B15" s="20"/>
      <c r="C15" s="21"/>
      <c r="D15" s="315" t="s">
        <v>418</v>
      </c>
      <c r="E15" s="315"/>
      <c r="F15" s="315"/>
      <c r="G15" s="315"/>
      <c r="H15" s="315"/>
      <c r="I15" s="315"/>
      <c r="J15" s="315"/>
      <c r="K15" s="17"/>
    </row>
    <row r="16" spans="2:11" s="1" customFormat="1" ht="15" customHeight="1">
      <c r="B16" s="20"/>
      <c r="C16" s="21"/>
      <c r="D16" s="315" t="s">
        <v>419</v>
      </c>
      <c r="E16" s="315"/>
      <c r="F16" s="315"/>
      <c r="G16" s="315"/>
      <c r="H16" s="315"/>
      <c r="I16" s="315"/>
      <c r="J16" s="315"/>
      <c r="K16" s="17"/>
    </row>
    <row r="17" spans="2:11" s="1" customFormat="1" ht="15" customHeight="1">
      <c r="B17" s="20"/>
      <c r="C17" s="21"/>
      <c r="D17" s="315" t="s">
        <v>420</v>
      </c>
      <c r="E17" s="315"/>
      <c r="F17" s="315"/>
      <c r="G17" s="315"/>
      <c r="H17" s="315"/>
      <c r="I17" s="315"/>
      <c r="J17" s="315"/>
      <c r="K17" s="17"/>
    </row>
    <row r="18" spans="2:11" s="1" customFormat="1" ht="15" customHeight="1">
      <c r="B18" s="20"/>
      <c r="C18" s="21"/>
      <c r="D18" s="21"/>
      <c r="E18" s="23" t="s">
        <v>82</v>
      </c>
      <c r="F18" s="315" t="s">
        <v>421</v>
      </c>
      <c r="G18" s="315"/>
      <c r="H18" s="315"/>
      <c r="I18" s="315"/>
      <c r="J18" s="315"/>
      <c r="K18" s="17"/>
    </row>
    <row r="19" spans="2:11" s="1" customFormat="1" ht="15" customHeight="1">
      <c r="B19" s="20"/>
      <c r="C19" s="21"/>
      <c r="D19" s="21"/>
      <c r="E19" s="23" t="s">
        <v>422</v>
      </c>
      <c r="F19" s="315" t="s">
        <v>423</v>
      </c>
      <c r="G19" s="315"/>
      <c r="H19" s="315"/>
      <c r="I19" s="315"/>
      <c r="J19" s="315"/>
      <c r="K19" s="17"/>
    </row>
    <row r="20" spans="2:11" s="1" customFormat="1" ht="15" customHeight="1">
      <c r="B20" s="20"/>
      <c r="C20" s="21"/>
      <c r="D20" s="21"/>
      <c r="E20" s="23" t="s">
        <v>424</v>
      </c>
      <c r="F20" s="315" t="s">
        <v>425</v>
      </c>
      <c r="G20" s="315"/>
      <c r="H20" s="315"/>
      <c r="I20" s="315"/>
      <c r="J20" s="315"/>
      <c r="K20" s="17"/>
    </row>
    <row r="21" spans="2:11" s="1" customFormat="1" ht="15" customHeight="1">
      <c r="B21" s="20"/>
      <c r="C21" s="21"/>
      <c r="D21" s="21"/>
      <c r="E21" s="23" t="s">
        <v>426</v>
      </c>
      <c r="F21" s="315" t="s">
        <v>427</v>
      </c>
      <c r="G21" s="315"/>
      <c r="H21" s="315"/>
      <c r="I21" s="315"/>
      <c r="J21" s="315"/>
      <c r="K21" s="17"/>
    </row>
    <row r="22" spans="2:11" s="1" customFormat="1" ht="15" customHeight="1">
      <c r="B22" s="20"/>
      <c r="C22" s="21"/>
      <c r="D22" s="21"/>
      <c r="E22" s="23" t="s">
        <v>428</v>
      </c>
      <c r="F22" s="315" t="s">
        <v>429</v>
      </c>
      <c r="G22" s="315"/>
      <c r="H22" s="315"/>
      <c r="I22" s="315"/>
      <c r="J22" s="315"/>
      <c r="K22" s="17"/>
    </row>
    <row r="23" spans="2:11" s="1" customFormat="1" ht="15" customHeight="1">
      <c r="B23" s="20"/>
      <c r="C23" s="21"/>
      <c r="D23" s="21"/>
      <c r="E23" s="23" t="s">
        <v>430</v>
      </c>
      <c r="F23" s="315" t="s">
        <v>431</v>
      </c>
      <c r="G23" s="315"/>
      <c r="H23" s="315"/>
      <c r="I23" s="315"/>
      <c r="J23" s="315"/>
      <c r="K23" s="17"/>
    </row>
    <row r="24" spans="2:11" s="1" customFormat="1" ht="12.75" customHeight="1">
      <c r="B24" s="20"/>
      <c r="C24" s="21"/>
      <c r="D24" s="21"/>
      <c r="E24" s="21"/>
      <c r="F24" s="21"/>
      <c r="G24" s="21"/>
      <c r="H24" s="21"/>
      <c r="I24" s="21"/>
      <c r="J24" s="21"/>
      <c r="K24" s="17"/>
    </row>
    <row r="25" spans="2:11" s="1" customFormat="1" ht="15" customHeight="1">
      <c r="B25" s="20"/>
      <c r="C25" s="315" t="s">
        <v>432</v>
      </c>
      <c r="D25" s="315"/>
      <c r="E25" s="315"/>
      <c r="F25" s="315"/>
      <c r="G25" s="315"/>
      <c r="H25" s="315"/>
      <c r="I25" s="315"/>
      <c r="J25" s="315"/>
      <c r="K25" s="17"/>
    </row>
    <row r="26" spans="2:11" s="1" customFormat="1" ht="15" customHeight="1">
      <c r="B26" s="20"/>
      <c r="C26" s="315" t="s">
        <v>433</v>
      </c>
      <c r="D26" s="315"/>
      <c r="E26" s="315"/>
      <c r="F26" s="315"/>
      <c r="G26" s="315"/>
      <c r="H26" s="315"/>
      <c r="I26" s="315"/>
      <c r="J26" s="315"/>
      <c r="K26" s="17"/>
    </row>
    <row r="27" spans="2:11" s="1" customFormat="1" ht="15" customHeight="1">
      <c r="B27" s="20"/>
      <c r="C27" s="19"/>
      <c r="D27" s="315" t="s">
        <v>434</v>
      </c>
      <c r="E27" s="315"/>
      <c r="F27" s="315"/>
      <c r="G27" s="315"/>
      <c r="H27" s="315"/>
      <c r="I27" s="315"/>
      <c r="J27" s="315"/>
      <c r="K27" s="17"/>
    </row>
    <row r="28" spans="2:11" s="1" customFormat="1" ht="15" customHeight="1">
      <c r="B28" s="20"/>
      <c r="C28" s="21"/>
      <c r="D28" s="315" t="s">
        <v>435</v>
      </c>
      <c r="E28" s="315"/>
      <c r="F28" s="315"/>
      <c r="G28" s="315"/>
      <c r="H28" s="315"/>
      <c r="I28" s="315"/>
      <c r="J28" s="315"/>
      <c r="K28" s="17"/>
    </row>
    <row r="29" spans="2:11" s="1" customFormat="1" ht="12.75" customHeight="1">
      <c r="B29" s="20"/>
      <c r="C29" s="21"/>
      <c r="D29" s="21"/>
      <c r="E29" s="21"/>
      <c r="F29" s="21"/>
      <c r="G29" s="21"/>
      <c r="H29" s="21"/>
      <c r="I29" s="21"/>
      <c r="J29" s="21"/>
      <c r="K29" s="17"/>
    </row>
    <row r="30" spans="2:11" s="1" customFormat="1" ht="15" customHeight="1">
      <c r="B30" s="20"/>
      <c r="C30" s="21"/>
      <c r="D30" s="315" t="s">
        <v>436</v>
      </c>
      <c r="E30" s="315"/>
      <c r="F30" s="315"/>
      <c r="G30" s="315"/>
      <c r="H30" s="315"/>
      <c r="I30" s="315"/>
      <c r="J30" s="315"/>
      <c r="K30" s="17"/>
    </row>
    <row r="31" spans="2:11" s="1" customFormat="1" ht="15" customHeight="1">
      <c r="B31" s="20"/>
      <c r="C31" s="21"/>
      <c r="D31" s="315" t="s">
        <v>437</v>
      </c>
      <c r="E31" s="315"/>
      <c r="F31" s="315"/>
      <c r="G31" s="315"/>
      <c r="H31" s="315"/>
      <c r="I31" s="315"/>
      <c r="J31" s="315"/>
      <c r="K31" s="17"/>
    </row>
    <row r="32" spans="2:11" s="1" customFormat="1" ht="12.75" customHeight="1">
      <c r="B32" s="20"/>
      <c r="C32" s="21"/>
      <c r="D32" s="21"/>
      <c r="E32" s="21"/>
      <c r="F32" s="21"/>
      <c r="G32" s="21"/>
      <c r="H32" s="21"/>
      <c r="I32" s="21"/>
      <c r="J32" s="21"/>
      <c r="K32" s="17"/>
    </row>
    <row r="33" spans="2:11" s="1" customFormat="1" ht="15" customHeight="1">
      <c r="B33" s="20"/>
      <c r="C33" s="21"/>
      <c r="D33" s="315" t="s">
        <v>438</v>
      </c>
      <c r="E33" s="315"/>
      <c r="F33" s="315"/>
      <c r="G33" s="315"/>
      <c r="H33" s="315"/>
      <c r="I33" s="315"/>
      <c r="J33" s="315"/>
      <c r="K33" s="17"/>
    </row>
    <row r="34" spans="2:11" s="1" customFormat="1" ht="15" customHeight="1">
      <c r="B34" s="20"/>
      <c r="C34" s="21"/>
      <c r="D34" s="315" t="s">
        <v>439</v>
      </c>
      <c r="E34" s="315"/>
      <c r="F34" s="315"/>
      <c r="G34" s="315"/>
      <c r="H34" s="315"/>
      <c r="I34" s="315"/>
      <c r="J34" s="315"/>
      <c r="K34" s="17"/>
    </row>
    <row r="35" spans="2:11" s="1" customFormat="1" ht="15" customHeight="1">
      <c r="B35" s="20"/>
      <c r="C35" s="21"/>
      <c r="D35" s="315" t="s">
        <v>440</v>
      </c>
      <c r="E35" s="315"/>
      <c r="F35" s="315"/>
      <c r="G35" s="315"/>
      <c r="H35" s="315"/>
      <c r="I35" s="315"/>
      <c r="J35" s="315"/>
      <c r="K35" s="17"/>
    </row>
    <row r="36" spans="2:11" s="1" customFormat="1" ht="15" customHeight="1">
      <c r="B36" s="20"/>
      <c r="C36" s="21"/>
      <c r="D36" s="19"/>
      <c r="E36" s="22" t="s">
        <v>103</v>
      </c>
      <c r="F36" s="19"/>
      <c r="G36" s="315" t="s">
        <v>441</v>
      </c>
      <c r="H36" s="315"/>
      <c r="I36" s="315"/>
      <c r="J36" s="315"/>
      <c r="K36" s="17"/>
    </row>
    <row r="37" spans="2:11" s="1" customFormat="1" ht="30.75" customHeight="1">
      <c r="B37" s="20"/>
      <c r="C37" s="21"/>
      <c r="D37" s="19"/>
      <c r="E37" s="22" t="s">
        <v>442</v>
      </c>
      <c r="F37" s="19"/>
      <c r="G37" s="315" t="s">
        <v>443</v>
      </c>
      <c r="H37" s="315"/>
      <c r="I37" s="315"/>
      <c r="J37" s="315"/>
      <c r="K37" s="17"/>
    </row>
    <row r="38" spans="2:11" s="1" customFormat="1" ht="15" customHeight="1">
      <c r="B38" s="20"/>
      <c r="C38" s="21"/>
      <c r="D38" s="19"/>
      <c r="E38" s="22" t="s">
        <v>56</v>
      </c>
      <c r="F38" s="19"/>
      <c r="G38" s="315" t="s">
        <v>444</v>
      </c>
      <c r="H38" s="315"/>
      <c r="I38" s="315"/>
      <c r="J38" s="315"/>
      <c r="K38" s="17"/>
    </row>
    <row r="39" spans="2:11" s="1" customFormat="1" ht="15" customHeight="1">
      <c r="B39" s="20"/>
      <c r="C39" s="21"/>
      <c r="D39" s="19"/>
      <c r="E39" s="22" t="s">
        <v>57</v>
      </c>
      <c r="F39" s="19"/>
      <c r="G39" s="315" t="s">
        <v>445</v>
      </c>
      <c r="H39" s="315"/>
      <c r="I39" s="315"/>
      <c r="J39" s="315"/>
      <c r="K39" s="17"/>
    </row>
    <row r="40" spans="2:11" s="1" customFormat="1" ht="15" customHeight="1">
      <c r="B40" s="20"/>
      <c r="C40" s="21"/>
      <c r="D40" s="19"/>
      <c r="E40" s="22" t="s">
        <v>104</v>
      </c>
      <c r="F40" s="19"/>
      <c r="G40" s="315" t="s">
        <v>446</v>
      </c>
      <c r="H40" s="315"/>
      <c r="I40" s="315"/>
      <c r="J40" s="315"/>
      <c r="K40" s="17"/>
    </row>
    <row r="41" spans="2:11" s="1" customFormat="1" ht="15" customHeight="1">
      <c r="B41" s="20"/>
      <c r="C41" s="21"/>
      <c r="D41" s="19"/>
      <c r="E41" s="22" t="s">
        <v>105</v>
      </c>
      <c r="F41" s="19"/>
      <c r="G41" s="315" t="s">
        <v>447</v>
      </c>
      <c r="H41" s="315"/>
      <c r="I41" s="315"/>
      <c r="J41" s="315"/>
      <c r="K41" s="17"/>
    </row>
    <row r="42" spans="2:11" s="1" customFormat="1" ht="15" customHeight="1">
      <c r="B42" s="20"/>
      <c r="C42" s="21"/>
      <c r="D42" s="19"/>
      <c r="E42" s="22" t="s">
        <v>448</v>
      </c>
      <c r="F42" s="19"/>
      <c r="G42" s="315" t="s">
        <v>449</v>
      </c>
      <c r="H42" s="315"/>
      <c r="I42" s="315"/>
      <c r="J42" s="315"/>
      <c r="K42" s="17"/>
    </row>
    <row r="43" spans="2:11" s="1" customFormat="1" ht="15" customHeight="1">
      <c r="B43" s="20"/>
      <c r="C43" s="21"/>
      <c r="D43" s="19"/>
      <c r="E43" s="22"/>
      <c r="F43" s="19"/>
      <c r="G43" s="315" t="s">
        <v>450</v>
      </c>
      <c r="H43" s="315"/>
      <c r="I43" s="315"/>
      <c r="J43" s="315"/>
      <c r="K43" s="17"/>
    </row>
    <row r="44" spans="2:11" s="1" customFormat="1" ht="15" customHeight="1">
      <c r="B44" s="20"/>
      <c r="C44" s="21"/>
      <c r="D44" s="19"/>
      <c r="E44" s="22" t="s">
        <v>451</v>
      </c>
      <c r="F44" s="19"/>
      <c r="G44" s="315" t="s">
        <v>452</v>
      </c>
      <c r="H44" s="315"/>
      <c r="I44" s="315"/>
      <c r="J44" s="315"/>
      <c r="K44" s="17"/>
    </row>
    <row r="45" spans="2:11" s="1" customFormat="1" ht="15" customHeight="1">
      <c r="B45" s="20"/>
      <c r="C45" s="21"/>
      <c r="D45" s="19"/>
      <c r="E45" s="22" t="s">
        <v>107</v>
      </c>
      <c r="F45" s="19"/>
      <c r="G45" s="315" t="s">
        <v>453</v>
      </c>
      <c r="H45" s="315"/>
      <c r="I45" s="315"/>
      <c r="J45" s="315"/>
      <c r="K45" s="17"/>
    </row>
    <row r="46" spans="2:11" s="1" customFormat="1" ht="12.75" customHeight="1">
      <c r="B46" s="20"/>
      <c r="C46" s="21"/>
      <c r="D46" s="19"/>
      <c r="E46" s="19"/>
      <c r="F46" s="19"/>
      <c r="G46" s="19"/>
      <c r="H46" s="19"/>
      <c r="I46" s="19"/>
      <c r="J46" s="19"/>
      <c r="K46" s="17"/>
    </row>
    <row r="47" spans="2:11" s="1" customFormat="1" ht="15" customHeight="1">
      <c r="B47" s="20"/>
      <c r="C47" s="21"/>
      <c r="D47" s="315" t="s">
        <v>454</v>
      </c>
      <c r="E47" s="315"/>
      <c r="F47" s="315"/>
      <c r="G47" s="315"/>
      <c r="H47" s="315"/>
      <c r="I47" s="315"/>
      <c r="J47" s="315"/>
      <c r="K47" s="17"/>
    </row>
    <row r="48" spans="2:11" s="1" customFormat="1" ht="15" customHeight="1">
      <c r="B48" s="20"/>
      <c r="C48" s="21"/>
      <c r="D48" s="21"/>
      <c r="E48" s="315" t="s">
        <v>455</v>
      </c>
      <c r="F48" s="315"/>
      <c r="G48" s="315"/>
      <c r="H48" s="315"/>
      <c r="I48" s="315"/>
      <c r="J48" s="315"/>
      <c r="K48" s="17"/>
    </row>
    <row r="49" spans="2:11" s="1" customFormat="1" ht="15" customHeight="1">
      <c r="B49" s="20"/>
      <c r="C49" s="21"/>
      <c r="D49" s="21"/>
      <c r="E49" s="315" t="s">
        <v>456</v>
      </c>
      <c r="F49" s="315"/>
      <c r="G49" s="315"/>
      <c r="H49" s="315"/>
      <c r="I49" s="315"/>
      <c r="J49" s="315"/>
      <c r="K49" s="17"/>
    </row>
    <row r="50" spans="2:11" s="1" customFormat="1" ht="15" customHeight="1">
      <c r="B50" s="20"/>
      <c r="C50" s="21"/>
      <c r="D50" s="21"/>
      <c r="E50" s="315" t="s">
        <v>457</v>
      </c>
      <c r="F50" s="315"/>
      <c r="G50" s="315"/>
      <c r="H50" s="315"/>
      <c r="I50" s="315"/>
      <c r="J50" s="315"/>
      <c r="K50" s="17"/>
    </row>
    <row r="51" spans="2:11" s="1" customFormat="1" ht="15" customHeight="1">
      <c r="B51" s="20"/>
      <c r="C51" s="21"/>
      <c r="D51" s="315" t="s">
        <v>458</v>
      </c>
      <c r="E51" s="315"/>
      <c r="F51" s="315"/>
      <c r="G51" s="315"/>
      <c r="H51" s="315"/>
      <c r="I51" s="315"/>
      <c r="J51" s="315"/>
      <c r="K51" s="17"/>
    </row>
    <row r="52" spans="2:11" s="1" customFormat="1" ht="25.5" customHeight="1">
      <c r="B52" s="16"/>
      <c r="C52" s="317" t="s">
        <v>459</v>
      </c>
      <c r="D52" s="317"/>
      <c r="E52" s="317"/>
      <c r="F52" s="317"/>
      <c r="G52" s="317"/>
      <c r="H52" s="317"/>
      <c r="I52" s="317"/>
      <c r="J52" s="317"/>
      <c r="K52" s="17"/>
    </row>
    <row r="53" spans="2:11" s="1" customFormat="1" ht="5.25" customHeight="1">
      <c r="B53" s="16"/>
      <c r="C53" s="18"/>
      <c r="D53" s="18"/>
      <c r="E53" s="18"/>
      <c r="F53" s="18"/>
      <c r="G53" s="18"/>
      <c r="H53" s="18"/>
      <c r="I53" s="18"/>
      <c r="J53" s="18"/>
      <c r="K53" s="17"/>
    </row>
    <row r="54" spans="2:11" s="1" customFormat="1" ht="15" customHeight="1">
      <c r="B54" s="16"/>
      <c r="C54" s="315" t="s">
        <v>460</v>
      </c>
      <c r="D54" s="315"/>
      <c r="E54" s="315"/>
      <c r="F54" s="315"/>
      <c r="G54" s="315"/>
      <c r="H54" s="315"/>
      <c r="I54" s="315"/>
      <c r="J54" s="315"/>
      <c r="K54" s="17"/>
    </row>
    <row r="55" spans="2:11" s="1" customFormat="1" ht="15" customHeight="1">
      <c r="B55" s="16"/>
      <c r="C55" s="315" t="s">
        <v>461</v>
      </c>
      <c r="D55" s="315"/>
      <c r="E55" s="315"/>
      <c r="F55" s="315"/>
      <c r="G55" s="315"/>
      <c r="H55" s="315"/>
      <c r="I55" s="315"/>
      <c r="J55" s="315"/>
      <c r="K55" s="17"/>
    </row>
    <row r="56" spans="2:11" s="1" customFormat="1" ht="12.75" customHeight="1">
      <c r="B56" s="16"/>
      <c r="C56" s="19"/>
      <c r="D56" s="19"/>
      <c r="E56" s="19"/>
      <c r="F56" s="19"/>
      <c r="G56" s="19"/>
      <c r="H56" s="19"/>
      <c r="I56" s="19"/>
      <c r="J56" s="19"/>
      <c r="K56" s="17"/>
    </row>
    <row r="57" spans="2:11" s="1" customFormat="1" ht="15" customHeight="1">
      <c r="B57" s="16"/>
      <c r="C57" s="315" t="s">
        <v>462</v>
      </c>
      <c r="D57" s="315"/>
      <c r="E57" s="315"/>
      <c r="F57" s="315"/>
      <c r="G57" s="315"/>
      <c r="H57" s="315"/>
      <c r="I57" s="315"/>
      <c r="J57" s="315"/>
      <c r="K57" s="17"/>
    </row>
    <row r="58" spans="2:11" s="1" customFormat="1" ht="15" customHeight="1">
      <c r="B58" s="16"/>
      <c r="C58" s="21"/>
      <c r="D58" s="315" t="s">
        <v>463</v>
      </c>
      <c r="E58" s="315"/>
      <c r="F58" s="315"/>
      <c r="G58" s="315"/>
      <c r="H58" s="315"/>
      <c r="I58" s="315"/>
      <c r="J58" s="315"/>
      <c r="K58" s="17"/>
    </row>
    <row r="59" spans="2:11" s="1" customFormat="1" ht="15" customHeight="1">
      <c r="B59" s="16"/>
      <c r="C59" s="21"/>
      <c r="D59" s="315" t="s">
        <v>464</v>
      </c>
      <c r="E59" s="315"/>
      <c r="F59" s="315"/>
      <c r="G59" s="315"/>
      <c r="H59" s="315"/>
      <c r="I59" s="315"/>
      <c r="J59" s="315"/>
      <c r="K59" s="17"/>
    </row>
    <row r="60" spans="2:11" s="1" customFormat="1" ht="15" customHeight="1">
      <c r="B60" s="16"/>
      <c r="C60" s="21"/>
      <c r="D60" s="315" t="s">
        <v>465</v>
      </c>
      <c r="E60" s="315"/>
      <c r="F60" s="315"/>
      <c r="G60" s="315"/>
      <c r="H60" s="315"/>
      <c r="I60" s="315"/>
      <c r="J60" s="315"/>
      <c r="K60" s="17"/>
    </row>
    <row r="61" spans="2:11" s="1" customFormat="1" ht="15" customHeight="1">
      <c r="B61" s="16"/>
      <c r="C61" s="21"/>
      <c r="D61" s="315" t="s">
        <v>466</v>
      </c>
      <c r="E61" s="315"/>
      <c r="F61" s="315"/>
      <c r="G61" s="315"/>
      <c r="H61" s="315"/>
      <c r="I61" s="315"/>
      <c r="J61" s="315"/>
      <c r="K61" s="17"/>
    </row>
    <row r="62" spans="2:11" s="1" customFormat="1" ht="15" customHeight="1">
      <c r="B62" s="16"/>
      <c r="C62" s="21"/>
      <c r="D62" s="319" t="s">
        <v>467</v>
      </c>
      <c r="E62" s="319"/>
      <c r="F62" s="319"/>
      <c r="G62" s="319"/>
      <c r="H62" s="319"/>
      <c r="I62" s="319"/>
      <c r="J62" s="319"/>
      <c r="K62" s="17"/>
    </row>
    <row r="63" spans="2:11" s="1" customFormat="1" ht="15" customHeight="1">
      <c r="B63" s="16"/>
      <c r="C63" s="21"/>
      <c r="D63" s="315" t="s">
        <v>468</v>
      </c>
      <c r="E63" s="315"/>
      <c r="F63" s="315"/>
      <c r="G63" s="315"/>
      <c r="H63" s="315"/>
      <c r="I63" s="315"/>
      <c r="J63" s="315"/>
      <c r="K63" s="17"/>
    </row>
    <row r="64" spans="2:11" s="1" customFormat="1" ht="12.75" customHeight="1">
      <c r="B64" s="16"/>
      <c r="C64" s="21"/>
      <c r="D64" s="21"/>
      <c r="E64" s="24"/>
      <c r="F64" s="21"/>
      <c r="G64" s="21"/>
      <c r="H64" s="21"/>
      <c r="I64" s="21"/>
      <c r="J64" s="21"/>
      <c r="K64" s="17"/>
    </row>
    <row r="65" spans="2:11" s="1" customFormat="1" ht="15" customHeight="1">
      <c r="B65" s="16"/>
      <c r="C65" s="21"/>
      <c r="D65" s="315" t="s">
        <v>469</v>
      </c>
      <c r="E65" s="315"/>
      <c r="F65" s="315"/>
      <c r="G65" s="315"/>
      <c r="H65" s="315"/>
      <c r="I65" s="315"/>
      <c r="J65" s="315"/>
      <c r="K65" s="17"/>
    </row>
    <row r="66" spans="2:11" s="1" customFormat="1" ht="15" customHeight="1">
      <c r="B66" s="16"/>
      <c r="C66" s="21"/>
      <c r="D66" s="319" t="s">
        <v>470</v>
      </c>
      <c r="E66" s="319"/>
      <c r="F66" s="319"/>
      <c r="G66" s="319"/>
      <c r="H66" s="319"/>
      <c r="I66" s="319"/>
      <c r="J66" s="319"/>
      <c r="K66" s="17"/>
    </row>
    <row r="67" spans="2:11" s="1" customFormat="1" ht="15" customHeight="1">
      <c r="B67" s="16"/>
      <c r="C67" s="21"/>
      <c r="D67" s="315" t="s">
        <v>471</v>
      </c>
      <c r="E67" s="315"/>
      <c r="F67" s="315"/>
      <c r="G67" s="315"/>
      <c r="H67" s="315"/>
      <c r="I67" s="315"/>
      <c r="J67" s="315"/>
      <c r="K67" s="17"/>
    </row>
    <row r="68" spans="2:11" s="1" customFormat="1" ht="15" customHeight="1">
      <c r="B68" s="16"/>
      <c r="C68" s="21"/>
      <c r="D68" s="315" t="s">
        <v>472</v>
      </c>
      <c r="E68" s="315"/>
      <c r="F68" s="315"/>
      <c r="G68" s="315"/>
      <c r="H68" s="315"/>
      <c r="I68" s="315"/>
      <c r="J68" s="315"/>
      <c r="K68" s="17"/>
    </row>
    <row r="69" spans="2:11" s="1" customFormat="1" ht="15" customHeight="1">
      <c r="B69" s="16"/>
      <c r="C69" s="21"/>
      <c r="D69" s="315" t="s">
        <v>473</v>
      </c>
      <c r="E69" s="315"/>
      <c r="F69" s="315"/>
      <c r="G69" s="315"/>
      <c r="H69" s="315"/>
      <c r="I69" s="315"/>
      <c r="J69" s="315"/>
      <c r="K69" s="17"/>
    </row>
    <row r="70" spans="2:11" s="1" customFormat="1" ht="15" customHeight="1">
      <c r="B70" s="16"/>
      <c r="C70" s="21"/>
      <c r="D70" s="315" t="s">
        <v>474</v>
      </c>
      <c r="E70" s="315"/>
      <c r="F70" s="315"/>
      <c r="G70" s="315"/>
      <c r="H70" s="315"/>
      <c r="I70" s="315"/>
      <c r="J70" s="315"/>
      <c r="K70" s="17"/>
    </row>
    <row r="71" spans="2:11" s="1" customFormat="1" ht="12.75" customHeight="1">
      <c r="B71" s="25"/>
      <c r="C71" s="26"/>
      <c r="D71" s="26"/>
      <c r="E71" s="26"/>
      <c r="F71" s="26"/>
      <c r="G71" s="26"/>
      <c r="H71" s="26"/>
      <c r="I71" s="26"/>
      <c r="J71" s="26"/>
      <c r="K71" s="27"/>
    </row>
    <row r="72" spans="2:11" s="1" customFormat="1" ht="18.75" customHeight="1">
      <c r="B72" s="28"/>
      <c r="C72" s="28"/>
      <c r="D72" s="28"/>
      <c r="E72" s="28"/>
      <c r="F72" s="28"/>
      <c r="G72" s="28"/>
      <c r="H72" s="28"/>
      <c r="I72" s="28"/>
      <c r="J72" s="28"/>
      <c r="K72" s="29"/>
    </row>
    <row r="73" spans="2:11" s="1" customFormat="1" ht="18.75" customHeight="1"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2:11" s="1" customFormat="1" ht="7.5" customHeight="1">
      <c r="B74" s="30"/>
      <c r="C74" s="31"/>
      <c r="D74" s="31"/>
      <c r="E74" s="31"/>
      <c r="F74" s="31"/>
      <c r="G74" s="31"/>
      <c r="H74" s="31"/>
      <c r="I74" s="31"/>
      <c r="J74" s="31"/>
      <c r="K74" s="32"/>
    </row>
    <row r="75" spans="2:11" s="1" customFormat="1" ht="45" customHeight="1">
      <c r="B75" s="33"/>
      <c r="C75" s="318" t="s">
        <v>475</v>
      </c>
      <c r="D75" s="318"/>
      <c r="E75" s="318"/>
      <c r="F75" s="318"/>
      <c r="G75" s="318"/>
      <c r="H75" s="318"/>
      <c r="I75" s="318"/>
      <c r="J75" s="318"/>
      <c r="K75" s="34"/>
    </row>
    <row r="76" spans="2:11" s="1" customFormat="1" ht="17.25" customHeight="1">
      <c r="B76" s="33"/>
      <c r="C76" s="35" t="s">
        <v>476</v>
      </c>
      <c r="D76" s="35"/>
      <c r="E76" s="35"/>
      <c r="F76" s="35" t="s">
        <v>477</v>
      </c>
      <c r="G76" s="36"/>
      <c r="H76" s="35" t="s">
        <v>57</v>
      </c>
      <c r="I76" s="35" t="s">
        <v>60</v>
      </c>
      <c r="J76" s="35" t="s">
        <v>478</v>
      </c>
      <c r="K76" s="34"/>
    </row>
    <row r="77" spans="2:11" s="1" customFormat="1" ht="17.25" customHeight="1">
      <c r="B77" s="33"/>
      <c r="C77" s="37" t="s">
        <v>479</v>
      </c>
      <c r="D77" s="37"/>
      <c r="E77" s="37"/>
      <c r="F77" s="38" t="s">
        <v>480</v>
      </c>
      <c r="G77" s="39"/>
      <c r="H77" s="37"/>
      <c r="I77" s="37"/>
      <c r="J77" s="37" t="s">
        <v>481</v>
      </c>
      <c r="K77" s="34"/>
    </row>
    <row r="78" spans="2:11" s="1" customFormat="1" ht="5.25" customHeight="1">
      <c r="B78" s="33"/>
      <c r="C78" s="40"/>
      <c r="D78" s="40"/>
      <c r="E78" s="40"/>
      <c r="F78" s="40"/>
      <c r="G78" s="41"/>
      <c r="H78" s="40"/>
      <c r="I78" s="40"/>
      <c r="J78" s="40"/>
      <c r="K78" s="34"/>
    </row>
    <row r="79" spans="2:11" s="1" customFormat="1" ht="15" customHeight="1">
      <c r="B79" s="33"/>
      <c r="C79" s="22" t="s">
        <v>56</v>
      </c>
      <c r="D79" s="42"/>
      <c r="E79" s="42"/>
      <c r="F79" s="43" t="s">
        <v>482</v>
      </c>
      <c r="G79" s="44"/>
      <c r="H79" s="22" t="s">
        <v>483</v>
      </c>
      <c r="I79" s="22" t="s">
        <v>484</v>
      </c>
      <c r="J79" s="22">
        <v>20</v>
      </c>
      <c r="K79" s="34"/>
    </row>
    <row r="80" spans="2:11" s="1" customFormat="1" ht="15" customHeight="1">
      <c r="B80" s="33"/>
      <c r="C80" s="22" t="s">
        <v>485</v>
      </c>
      <c r="D80" s="22"/>
      <c r="E80" s="22"/>
      <c r="F80" s="43" t="s">
        <v>482</v>
      </c>
      <c r="G80" s="44"/>
      <c r="H80" s="22" t="s">
        <v>486</v>
      </c>
      <c r="I80" s="22" t="s">
        <v>484</v>
      </c>
      <c r="J80" s="22">
        <v>120</v>
      </c>
      <c r="K80" s="34"/>
    </row>
    <row r="81" spans="2:11" s="1" customFormat="1" ht="15" customHeight="1">
      <c r="B81" s="45"/>
      <c r="C81" s="22" t="s">
        <v>487</v>
      </c>
      <c r="D81" s="22"/>
      <c r="E81" s="22"/>
      <c r="F81" s="43" t="s">
        <v>488</v>
      </c>
      <c r="G81" s="44"/>
      <c r="H81" s="22" t="s">
        <v>489</v>
      </c>
      <c r="I81" s="22" t="s">
        <v>484</v>
      </c>
      <c r="J81" s="22">
        <v>50</v>
      </c>
      <c r="K81" s="34"/>
    </row>
    <row r="82" spans="2:11" s="1" customFormat="1" ht="15" customHeight="1">
      <c r="B82" s="45"/>
      <c r="C82" s="22" t="s">
        <v>490</v>
      </c>
      <c r="D82" s="22"/>
      <c r="E82" s="22"/>
      <c r="F82" s="43" t="s">
        <v>482</v>
      </c>
      <c r="G82" s="44"/>
      <c r="H82" s="22" t="s">
        <v>491</v>
      </c>
      <c r="I82" s="22" t="s">
        <v>492</v>
      </c>
      <c r="J82" s="22"/>
      <c r="K82" s="34"/>
    </row>
    <row r="83" spans="2:11" s="1" customFormat="1" ht="15" customHeight="1">
      <c r="B83" s="45"/>
      <c r="C83" s="46" t="s">
        <v>493</v>
      </c>
      <c r="D83" s="46"/>
      <c r="E83" s="46"/>
      <c r="F83" s="47" t="s">
        <v>488</v>
      </c>
      <c r="G83" s="46"/>
      <c r="H83" s="46" t="s">
        <v>494</v>
      </c>
      <c r="I83" s="46" t="s">
        <v>484</v>
      </c>
      <c r="J83" s="46">
        <v>15</v>
      </c>
      <c r="K83" s="34"/>
    </row>
    <row r="84" spans="2:11" s="1" customFormat="1" ht="15" customHeight="1">
      <c r="B84" s="45"/>
      <c r="C84" s="46" t="s">
        <v>495</v>
      </c>
      <c r="D84" s="46"/>
      <c r="E84" s="46"/>
      <c r="F84" s="47" t="s">
        <v>488</v>
      </c>
      <c r="G84" s="46"/>
      <c r="H84" s="46" t="s">
        <v>496</v>
      </c>
      <c r="I84" s="46" t="s">
        <v>484</v>
      </c>
      <c r="J84" s="46">
        <v>15</v>
      </c>
      <c r="K84" s="34"/>
    </row>
    <row r="85" spans="2:11" s="1" customFormat="1" ht="15" customHeight="1">
      <c r="B85" s="45"/>
      <c r="C85" s="46" t="s">
        <v>497</v>
      </c>
      <c r="D85" s="46"/>
      <c r="E85" s="46"/>
      <c r="F85" s="47" t="s">
        <v>488</v>
      </c>
      <c r="G85" s="46"/>
      <c r="H85" s="46" t="s">
        <v>498</v>
      </c>
      <c r="I85" s="46" t="s">
        <v>484</v>
      </c>
      <c r="J85" s="46">
        <v>20</v>
      </c>
      <c r="K85" s="34"/>
    </row>
    <row r="86" spans="2:11" s="1" customFormat="1" ht="15" customHeight="1">
      <c r="B86" s="45"/>
      <c r="C86" s="46" t="s">
        <v>499</v>
      </c>
      <c r="D86" s="46"/>
      <c r="E86" s="46"/>
      <c r="F86" s="47" t="s">
        <v>488</v>
      </c>
      <c r="G86" s="46"/>
      <c r="H86" s="46" t="s">
        <v>500</v>
      </c>
      <c r="I86" s="46" t="s">
        <v>484</v>
      </c>
      <c r="J86" s="46">
        <v>20</v>
      </c>
      <c r="K86" s="34"/>
    </row>
    <row r="87" spans="2:11" s="1" customFormat="1" ht="15" customHeight="1">
      <c r="B87" s="45"/>
      <c r="C87" s="22" t="s">
        <v>501</v>
      </c>
      <c r="D87" s="22"/>
      <c r="E87" s="22"/>
      <c r="F87" s="43" t="s">
        <v>488</v>
      </c>
      <c r="G87" s="44"/>
      <c r="H87" s="22" t="s">
        <v>502</v>
      </c>
      <c r="I87" s="22" t="s">
        <v>484</v>
      </c>
      <c r="J87" s="22">
        <v>50</v>
      </c>
      <c r="K87" s="34"/>
    </row>
    <row r="88" spans="2:11" s="1" customFormat="1" ht="15" customHeight="1">
      <c r="B88" s="45"/>
      <c r="C88" s="22" t="s">
        <v>503</v>
      </c>
      <c r="D88" s="22"/>
      <c r="E88" s="22"/>
      <c r="F88" s="43" t="s">
        <v>488</v>
      </c>
      <c r="G88" s="44"/>
      <c r="H88" s="22" t="s">
        <v>504</v>
      </c>
      <c r="I88" s="22" t="s">
        <v>484</v>
      </c>
      <c r="J88" s="22">
        <v>20</v>
      </c>
      <c r="K88" s="34"/>
    </row>
    <row r="89" spans="2:11" s="1" customFormat="1" ht="15" customHeight="1">
      <c r="B89" s="45"/>
      <c r="C89" s="22" t="s">
        <v>505</v>
      </c>
      <c r="D89" s="22"/>
      <c r="E89" s="22"/>
      <c r="F89" s="43" t="s">
        <v>488</v>
      </c>
      <c r="G89" s="44"/>
      <c r="H89" s="22" t="s">
        <v>506</v>
      </c>
      <c r="I89" s="22" t="s">
        <v>484</v>
      </c>
      <c r="J89" s="22">
        <v>20</v>
      </c>
      <c r="K89" s="34"/>
    </row>
    <row r="90" spans="2:11" s="1" customFormat="1" ht="15" customHeight="1">
      <c r="B90" s="45"/>
      <c r="C90" s="22" t="s">
        <v>507</v>
      </c>
      <c r="D90" s="22"/>
      <c r="E90" s="22"/>
      <c r="F90" s="43" t="s">
        <v>488</v>
      </c>
      <c r="G90" s="44"/>
      <c r="H90" s="22" t="s">
        <v>508</v>
      </c>
      <c r="I90" s="22" t="s">
        <v>484</v>
      </c>
      <c r="J90" s="22">
        <v>50</v>
      </c>
      <c r="K90" s="34"/>
    </row>
    <row r="91" spans="2:11" s="1" customFormat="1" ht="15" customHeight="1">
      <c r="B91" s="45"/>
      <c r="C91" s="22" t="s">
        <v>509</v>
      </c>
      <c r="D91" s="22"/>
      <c r="E91" s="22"/>
      <c r="F91" s="43" t="s">
        <v>488</v>
      </c>
      <c r="G91" s="44"/>
      <c r="H91" s="22" t="s">
        <v>509</v>
      </c>
      <c r="I91" s="22" t="s">
        <v>484</v>
      </c>
      <c r="J91" s="22">
        <v>50</v>
      </c>
      <c r="K91" s="34"/>
    </row>
    <row r="92" spans="2:11" s="1" customFormat="1" ht="15" customHeight="1">
      <c r="B92" s="45"/>
      <c r="C92" s="22" t="s">
        <v>510</v>
      </c>
      <c r="D92" s="22"/>
      <c r="E92" s="22"/>
      <c r="F92" s="43" t="s">
        <v>488</v>
      </c>
      <c r="G92" s="44"/>
      <c r="H92" s="22" t="s">
        <v>511</v>
      </c>
      <c r="I92" s="22" t="s">
        <v>484</v>
      </c>
      <c r="J92" s="22">
        <v>255</v>
      </c>
      <c r="K92" s="34"/>
    </row>
    <row r="93" spans="2:11" s="1" customFormat="1" ht="15" customHeight="1">
      <c r="B93" s="45"/>
      <c r="C93" s="22" t="s">
        <v>512</v>
      </c>
      <c r="D93" s="22"/>
      <c r="E93" s="22"/>
      <c r="F93" s="43" t="s">
        <v>482</v>
      </c>
      <c r="G93" s="44"/>
      <c r="H93" s="22" t="s">
        <v>513</v>
      </c>
      <c r="I93" s="22" t="s">
        <v>514</v>
      </c>
      <c r="J93" s="22"/>
      <c r="K93" s="34"/>
    </row>
    <row r="94" spans="2:11" s="1" customFormat="1" ht="15" customHeight="1">
      <c r="B94" s="45"/>
      <c r="C94" s="22" t="s">
        <v>515</v>
      </c>
      <c r="D94" s="22"/>
      <c r="E94" s="22"/>
      <c r="F94" s="43" t="s">
        <v>482</v>
      </c>
      <c r="G94" s="44"/>
      <c r="H94" s="22" t="s">
        <v>516</v>
      </c>
      <c r="I94" s="22" t="s">
        <v>517</v>
      </c>
      <c r="J94" s="22"/>
      <c r="K94" s="34"/>
    </row>
    <row r="95" spans="2:11" s="1" customFormat="1" ht="15" customHeight="1">
      <c r="B95" s="45"/>
      <c r="C95" s="22" t="s">
        <v>518</v>
      </c>
      <c r="D95" s="22"/>
      <c r="E95" s="22"/>
      <c r="F95" s="43" t="s">
        <v>482</v>
      </c>
      <c r="G95" s="44"/>
      <c r="H95" s="22" t="s">
        <v>518</v>
      </c>
      <c r="I95" s="22" t="s">
        <v>517</v>
      </c>
      <c r="J95" s="22"/>
      <c r="K95" s="34"/>
    </row>
    <row r="96" spans="2:11" s="1" customFormat="1" ht="15" customHeight="1">
      <c r="B96" s="45"/>
      <c r="C96" s="22" t="s">
        <v>41</v>
      </c>
      <c r="D96" s="22"/>
      <c r="E96" s="22"/>
      <c r="F96" s="43" t="s">
        <v>482</v>
      </c>
      <c r="G96" s="44"/>
      <c r="H96" s="22" t="s">
        <v>519</v>
      </c>
      <c r="I96" s="22" t="s">
        <v>517</v>
      </c>
      <c r="J96" s="22"/>
      <c r="K96" s="34"/>
    </row>
    <row r="97" spans="2:11" s="1" customFormat="1" ht="15" customHeight="1">
      <c r="B97" s="45"/>
      <c r="C97" s="22" t="s">
        <v>51</v>
      </c>
      <c r="D97" s="22"/>
      <c r="E97" s="22"/>
      <c r="F97" s="43" t="s">
        <v>482</v>
      </c>
      <c r="G97" s="44"/>
      <c r="H97" s="22" t="s">
        <v>520</v>
      </c>
      <c r="I97" s="22" t="s">
        <v>517</v>
      </c>
      <c r="J97" s="22"/>
      <c r="K97" s="34"/>
    </row>
    <row r="98" spans="2:11" s="1" customFormat="1" ht="15" customHeight="1">
      <c r="B98" s="48"/>
      <c r="C98" s="49"/>
      <c r="D98" s="49"/>
      <c r="E98" s="49"/>
      <c r="F98" s="49"/>
      <c r="G98" s="49"/>
      <c r="H98" s="49"/>
      <c r="I98" s="49"/>
      <c r="J98" s="49"/>
      <c r="K98" s="50"/>
    </row>
    <row r="99" spans="2:11" s="1" customFormat="1" ht="18.75" customHeight="1">
      <c r="B99" s="51"/>
      <c r="C99" s="52"/>
      <c r="D99" s="52"/>
      <c r="E99" s="52"/>
      <c r="F99" s="52"/>
      <c r="G99" s="52"/>
      <c r="H99" s="52"/>
      <c r="I99" s="52"/>
      <c r="J99" s="52"/>
      <c r="K99" s="51"/>
    </row>
    <row r="100" spans="2:11" s="1" customFormat="1" ht="18.75" customHeight="1"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2:11" s="1" customFormat="1" ht="7.5" customHeight="1">
      <c r="B101" s="30"/>
      <c r="C101" s="31"/>
      <c r="D101" s="31"/>
      <c r="E101" s="31"/>
      <c r="F101" s="31"/>
      <c r="G101" s="31"/>
      <c r="H101" s="31"/>
      <c r="I101" s="31"/>
      <c r="J101" s="31"/>
      <c r="K101" s="32"/>
    </row>
    <row r="102" spans="2:11" s="1" customFormat="1" ht="45" customHeight="1">
      <c r="B102" s="33"/>
      <c r="C102" s="318" t="s">
        <v>521</v>
      </c>
      <c r="D102" s="318"/>
      <c r="E102" s="318"/>
      <c r="F102" s="318"/>
      <c r="G102" s="318"/>
      <c r="H102" s="318"/>
      <c r="I102" s="318"/>
      <c r="J102" s="318"/>
      <c r="K102" s="34"/>
    </row>
    <row r="103" spans="2:11" s="1" customFormat="1" ht="17.25" customHeight="1">
      <c r="B103" s="33"/>
      <c r="C103" s="35" t="s">
        <v>476</v>
      </c>
      <c r="D103" s="35"/>
      <c r="E103" s="35"/>
      <c r="F103" s="35" t="s">
        <v>477</v>
      </c>
      <c r="G103" s="36"/>
      <c r="H103" s="35" t="s">
        <v>57</v>
      </c>
      <c r="I103" s="35" t="s">
        <v>60</v>
      </c>
      <c r="J103" s="35" t="s">
        <v>478</v>
      </c>
      <c r="K103" s="34"/>
    </row>
    <row r="104" spans="2:11" s="1" customFormat="1" ht="17.25" customHeight="1">
      <c r="B104" s="33"/>
      <c r="C104" s="37" t="s">
        <v>479</v>
      </c>
      <c r="D104" s="37"/>
      <c r="E104" s="37"/>
      <c r="F104" s="38" t="s">
        <v>480</v>
      </c>
      <c r="G104" s="39"/>
      <c r="H104" s="37"/>
      <c r="I104" s="37"/>
      <c r="J104" s="37" t="s">
        <v>481</v>
      </c>
      <c r="K104" s="34"/>
    </row>
    <row r="105" spans="2:11" s="1" customFormat="1" ht="5.25" customHeight="1">
      <c r="B105" s="33"/>
      <c r="C105" s="35"/>
      <c r="D105" s="35"/>
      <c r="E105" s="35"/>
      <c r="F105" s="35"/>
      <c r="G105" s="53"/>
      <c r="H105" s="35"/>
      <c r="I105" s="35"/>
      <c r="J105" s="35"/>
      <c r="K105" s="34"/>
    </row>
    <row r="106" spans="2:11" s="1" customFormat="1" ht="15" customHeight="1">
      <c r="B106" s="33"/>
      <c r="C106" s="22" t="s">
        <v>56</v>
      </c>
      <c r="D106" s="42"/>
      <c r="E106" s="42"/>
      <c r="F106" s="43" t="s">
        <v>482</v>
      </c>
      <c r="G106" s="22"/>
      <c r="H106" s="22" t="s">
        <v>522</v>
      </c>
      <c r="I106" s="22" t="s">
        <v>484</v>
      </c>
      <c r="J106" s="22">
        <v>20</v>
      </c>
      <c r="K106" s="34"/>
    </row>
    <row r="107" spans="2:11" s="1" customFormat="1" ht="15" customHeight="1">
      <c r="B107" s="33"/>
      <c r="C107" s="22" t="s">
        <v>485</v>
      </c>
      <c r="D107" s="22"/>
      <c r="E107" s="22"/>
      <c r="F107" s="43" t="s">
        <v>482</v>
      </c>
      <c r="G107" s="22"/>
      <c r="H107" s="22" t="s">
        <v>522</v>
      </c>
      <c r="I107" s="22" t="s">
        <v>484</v>
      </c>
      <c r="J107" s="22">
        <v>120</v>
      </c>
      <c r="K107" s="34"/>
    </row>
    <row r="108" spans="2:11" s="1" customFormat="1" ht="15" customHeight="1">
      <c r="B108" s="45"/>
      <c r="C108" s="22" t="s">
        <v>487</v>
      </c>
      <c r="D108" s="22"/>
      <c r="E108" s="22"/>
      <c r="F108" s="43" t="s">
        <v>488</v>
      </c>
      <c r="G108" s="22"/>
      <c r="H108" s="22" t="s">
        <v>522</v>
      </c>
      <c r="I108" s="22" t="s">
        <v>484</v>
      </c>
      <c r="J108" s="22">
        <v>50</v>
      </c>
      <c r="K108" s="34"/>
    </row>
    <row r="109" spans="2:11" s="1" customFormat="1" ht="15" customHeight="1">
      <c r="B109" s="45"/>
      <c r="C109" s="22" t="s">
        <v>490</v>
      </c>
      <c r="D109" s="22"/>
      <c r="E109" s="22"/>
      <c r="F109" s="43" t="s">
        <v>482</v>
      </c>
      <c r="G109" s="22"/>
      <c r="H109" s="22" t="s">
        <v>522</v>
      </c>
      <c r="I109" s="22" t="s">
        <v>492</v>
      </c>
      <c r="J109" s="22"/>
      <c r="K109" s="34"/>
    </row>
    <row r="110" spans="2:11" s="1" customFormat="1" ht="15" customHeight="1">
      <c r="B110" s="45"/>
      <c r="C110" s="22" t="s">
        <v>501</v>
      </c>
      <c r="D110" s="22"/>
      <c r="E110" s="22"/>
      <c r="F110" s="43" t="s">
        <v>488</v>
      </c>
      <c r="G110" s="22"/>
      <c r="H110" s="22" t="s">
        <v>522</v>
      </c>
      <c r="I110" s="22" t="s">
        <v>484</v>
      </c>
      <c r="J110" s="22">
        <v>50</v>
      </c>
      <c r="K110" s="34"/>
    </row>
    <row r="111" spans="2:11" s="1" customFormat="1" ht="15" customHeight="1">
      <c r="B111" s="45"/>
      <c r="C111" s="22" t="s">
        <v>509</v>
      </c>
      <c r="D111" s="22"/>
      <c r="E111" s="22"/>
      <c r="F111" s="43" t="s">
        <v>488</v>
      </c>
      <c r="G111" s="22"/>
      <c r="H111" s="22" t="s">
        <v>522</v>
      </c>
      <c r="I111" s="22" t="s">
        <v>484</v>
      </c>
      <c r="J111" s="22">
        <v>50</v>
      </c>
      <c r="K111" s="34"/>
    </row>
    <row r="112" spans="2:11" s="1" customFormat="1" ht="15" customHeight="1">
      <c r="B112" s="45"/>
      <c r="C112" s="22" t="s">
        <v>507</v>
      </c>
      <c r="D112" s="22"/>
      <c r="E112" s="22"/>
      <c r="F112" s="43" t="s">
        <v>488</v>
      </c>
      <c r="G112" s="22"/>
      <c r="H112" s="22" t="s">
        <v>522</v>
      </c>
      <c r="I112" s="22" t="s">
        <v>484</v>
      </c>
      <c r="J112" s="22">
        <v>50</v>
      </c>
      <c r="K112" s="34"/>
    </row>
    <row r="113" spans="2:11" s="1" customFormat="1" ht="15" customHeight="1">
      <c r="B113" s="45"/>
      <c r="C113" s="22" t="s">
        <v>56</v>
      </c>
      <c r="D113" s="22"/>
      <c r="E113" s="22"/>
      <c r="F113" s="43" t="s">
        <v>482</v>
      </c>
      <c r="G113" s="22"/>
      <c r="H113" s="22" t="s">
        <v>523</v>
      </c>
      <c r="I113" s="22" t="s">
        <v>484</v>
      </c>
      <c r="J113" s="22">
        <v>20</v>
      </c>
      <c r="K113" s="34"/>
    </row>
    <row r="114" spans="2:11" s="1" customFormat="1" ht="15" customHeight="1">
      <c r="B114" s="45"/>
      <c r="C114" s="22" t="s">
        <v>524</v>
      </c>
      <c r="D114" s="22"/>
      <c r="E114" s="22"/>
      <c r="F114" s="43" t="s">
        <v>482</v>
      </c>
      <c r="G114" s="22"/>
      <c r="H114" s="22" t="s">
        <v>525</v>
      </c>
      <c r="I114" s="22" t="s">
        <v>484</v>
      </c>
      <c r="J114" s="22">
        <v>120</v>
      </c>
      <c r="K114" s="34"/>
    </row>
    <row r="115" spans="2:11" s="1" customFormat="1" ht="15" customHeight="1">
      <c r="B115" s="45"/>
      <c r="C115" s="22" t="s">
        <v>41</v>
      </c>
      <c r="D115" s="22"/>
      <c r="E115" s="22"/>
      <c r="F115" s="43" t="s">
        <v>482</v>
      </c>
      <c r="G115" s="22"/>
      <c r="H115" s="22" t="s">
        <v>526</v>
      </c>
      <c r="I115" s="22" t="s">
        <v>517</v>
      </c>
      <c r="J115" s="22"/>
      <c r="K115" s="34"/>
    </row>
    <row r="116" spans="2:11" s="1" customFormat="1" ht="15" customHeight="1">
      <c r="B116" s="45"/>
      <c r="C116" s="22" t="s">
        <v>51</v>
      </c>
      <c r="D116" s="22"/>
      <c r="E116" s="22"/>
      <c r="F116" s="43" t="s">
        <v>482</v>
      </c>
      <c r="G116" s="22"/>
      <c r="H116" s="22" t="s">
        <v>527</v>
      </c>
      <c r="I116" s="22" t="s">
        <v>517</v>
      </c>
      <c r="J116" s="22"/>
      <c r="K116" s="34"/>
    </row>
    <row r="117" spans="2:11" s="1" customFormat="1" ht="15" customHeight="1">
      <c r="B117" s="45"/>
      <c r="C117" s="22" t="s">
        <v>60</v>
      </c>
      <c r="D117" s="22"/>
      <c r="E117" s="22"/>
      <c r="F117" s="43" t="s">
        <v>482</v>
      </c>
      <c r="G117" s="22"/>
      <c r="H117" s="22" t="s">
        <v>528</v>
      </c>
      <c r="I117" s="22" t="s">
        <v>529</v>
      </c>
      <c r="J117" s="22"/>
      <c r="K117" s="34"/>
    </row>
    <row r="118" spans="2:11" s="1" customFormat="1" ht="15" customHeight="1">
      <c r="B118" s="48"/>
      <c r="C118" s="54"/>
      <c r="D118" s="54"/>
      <c r="E118" s="54"/>
      <c r="F118" s="54"/>
      <c r="G118" s="54"/>
      <c r="H118" s="54"/>
      <c r="I118" s="54"/>
      <c r="J118" s="54"/>
      <c r="K118" s="50"/>
    </row>
    <row r="119" spans="2:11" s="1" customFormat="1" ht="18.75" customHeight="1">
      <c r="B119" s="55"/>
      <c r="C119" s="56"/>
      <c r="D119" s="56"/>
      <c r="E119" s="56"/>
      <c r="F119" s="57"/>
      <c r="G119" s="56"/>
      <c r="H119" s="56"/>
      <c r="I119" s="56"/>
      <c r="J119" s="56"/>
      <c r="K119" s="55"/>
    </row>
    <row r="120" spans="2:11" s="1" customFormat="1" ht="18.75" customHeight="1"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2:11" s="1" customFormat="1" ht="7.5" customHeight="1">
      <c r="B121" s="58"/>
      <c r="C121" s="59"/>
      <c r="D121" s="59"/>
      <c r="E121" s="59"/>
      <c r="F121" s="59"/>
      <c r="G121" s="59"/>
      <c r="H121" s="59"/>
      <c r="I121" s="59"/>
      <c r="J121" s="59"/>
      <c r="K121" s="60"/>
    </row>
    <row r="122" spans="2:11" s="1" customFormat="1" ht="45" customHeight="1">
      <c r="B122" s="61"/>
      <c r="C122" s="316" t="s">
        <v>530</v>
      </c>
      <c r="D122" s="316"/>
      <c r="E122" s="316"/>
      <c r="F122" s="316"/>
      <c r="G122" s="316"/>
      <c r="H122" s="316"/>
      <c r="I122" s="316"/>
      <c r="J122" s="316"/>
      <c r="K122" s="62"/>
    </row>
    <row r="123" spans="2:11" s="1" customFormat="1" ht="17.25" customHeight="1">
      <c r="B123" s="63"/>
      <c r="C123" s="35" t="s">
        <v>476</v>
      </c>
      <c r="D123" s="35"/>
      <c r="E123" s="35"/>
      <c r="F123" s="35" t="s">
        <v>477</v>
      </c>
      <c r="G123" s="36"/>
      <c r="H123" s="35" t="s">
        <v>57</v>
      </c>
      <c r="I123" s="35" t="s">
        <v>60</v>
      </c>
      <c r="J123" s="35" t="s">
        <v>478</v>
      </c>
      <c r="K123" s="64"/>
    </row>
    <row r="124" spans="2:11" s="1" customFormat="1" ht="17.25" customHeight="1">
      <c r="B124" s="63"/>
      <c r="C124" s="37" t="s">
        <v>479</v>
      </c>
      <c r="D124" s="37"/>
      <c r="E124" s="37"/>
      <c r="F124" s="38" t="s">
        <v>480</v>
      </c>
      <c r="G124" s="39"/>
      <c r="H124" s="37"/>
      <c r="I124" s="37"/>
      <c r="J124" s="37" t="s">
        <v>481</v>
      </c>
      <c r="K124" s="64"/>
    </row>
    <row r="125" spans="2:11" s="1" customFormat="1" ht="5.25" customHeight="1">
      <c r="B125" s="65"/>
      <c r="C125" s="40"/>
      <c r="D125" s="40"/>
      <c r="E125" s="40"/>
      <c r="F125" s="40"/>
      <c r="G125" s="66"/>
      <c r="H125" s="40"/>
      <c r="I125" s="40"/>
      <c r="J125" s="40"/>
      <c r="K125" s="67"/>
    </row>
    <row r="126" spans="2:11" s="1" customFormat="1" ht="15" customHeight="1">
      <c r="B126" s="65"/>
      <c r="C126" s="22" t="s">
        <v>485</v>
      </c>
      <c r="D126" s="42"/>
      <c r="E126" s="42"/>
      <c r="F126" s="43" t="s">
        <v>482</v>
      </c>
      <c r="G126" s="22"/>
      <c r="H126" s="22" t="s">
        <v>522</v>
      </c>
      <c r="I126" s="22" t="s">
        <v>484</v>
      </c>
      <c r="J126" s="22">
        <v>120</v>
      </c>
      <c r="K126" s="68"/>
    </row>
    <row r="127" spans="2:11" s="1" customFormat="1" ht="15" customHeight="1">
      <c r="B127" s="65"/>
      <c r="C127" s="22" t="s">
        <v>531</v>
      </c>
      <c r="D127" s="22"/>
      <c r="E127" s="22"/>
      <c r="F127" s="43" t="s">
        <v>482</v>
      </c>
      <c r="G127" s="22"/>
      <c r="H127" s="22" t="s">
        <v>532</v>
      </c>
      <c r="I127" s="22" t="s">
        <v>484</v>
      </c>
      <c r="J127" s="22" t="s">
        <v>533</v>
      </c>
      <c r="K127" s="68"/>
    </row>
    <row r="128" spans="2:11" s="1" customFormat="1" ht="15" customHeight="1">
      <c r="B128" s="65"/>
      <c r="C128" s="22" t="s">
        <v>430</v>
      </c>
      <c r="D128" s="22"/>
      <c r="E128" s="22"/>
      <c r="F128" s="43" t="s">
        <v>482</v>
      </c>
      <c r="G128" s="22"/>
      <c r="H128" s="22" t="s">
        <v>534</v>
      </c>
      <c r="I128" s="22" t="s">
        <v>484</v>
      </c>
      <c r="J128" s="22" t="s">
        <v>533</v>
      </c>
      <c r="K128" s="68"/>
    </row>
    <row r="129" spans="2:11" s="1" customFormat="1" ht="15" customHeight="1">
      <c r="B129" s="65"/>
      <c r="C129" s="22" t="s">
        <v>493</v>
      </c>
      <c r="D129" s="22"/>
      <c r="E129" s="22"/>
      <c r="F129" s="43" t="s">
        <v>488</v>
      </c>
      <c r="G129" s="22"/>
      <c r="H129" s="22" t="s">
        <v>494</v>
      </c>
      <c r="I129" s="22" t="s">
        <v>484</v>
      </c>
      <c r="J129" s="22">
        <v>15</v>
      </c>
      <c r="K129" s="68"/>
    </row>
    <row r="130" spans="2:11" s="1" customFormat="1" ht="15" customHeight="1">
      <c r="B130" s="65"/>
      <c r="C130" s="46" t="s">
        <v>495</v>
      </c>
      <c r="D130" s="46"/>
      <c r="E130" s="46"/>
      <c r="F130" s="47" t="s">
        <v>488</v>
      </c>
      <c r="G130" s="46"/>
      <c r="H130" s="46" t="s">
        <v>496</v>
      </c>
      <c r="I130" s="46" t="s">
        <v>484</v>
      </c>
      <c r="J130" s="46">
        <v>15</v>
      </c>
      <c r="K130" s="68"/>
    </row>
    <row r="131" spans="2:11" s="1" customFormat="1" ht="15" customHeight="1">
      <c r="B131" s="65"/>
      <c r="C131" s="46" t="s">
        <v>497</v>
      </c>
      <c r="D131" s="46"/>
      <c r="E131" s="46"/>
      <c r="F131" s="47" t="s">
        <v>488</v>
      </c>
      <c r="G131" s="46"/>
      <c r="H131" s="46" t="s">
        <v>498</v>
      </c>
      <c r="I131" s="46" t="s">
        <v>484</v>
      </c>
      <c r="J131" s="46">
        <v>20</v>
      </c>
      <c r="K131" s="68"/>
    </row>
    <row r="132" spans="2:11" s="1" customFormat="1" ht="15" customHeight="1">
      <c r="B132" s="65"/>
      <c r="C132" s="46" t="s">
        <v>499</v>
      </c>
      <c r="D132" s="46"/>
      <c r="E132" s="46"/>
      <c r="F132" s="47" t="s">
        <v>488</v>
      </c>
      <c r="G132" s="46"/>
      <c r="H132" s="46" t="s">
        <v>500</v>
      </c>
      <c r="I132" s="46" t="s">
        <v>484</v>
      </c>
      <c r="J132" s="46">
        <v>20</v>
      </c>
      <c r="K132" s="68"/>
    </row>
    <row r="133" spans="2:11" s="1" customFormat="1" ht="15" customHeight="1">
      <c r="B133" s="65"/>
      <c r="C133" s="22" t="s">
        <v>487</v>
      </c>
      <c r="D133" s="22"/>
      <c r="E133" s="22"/>
      <c r="F133" s="43" t="s">
        <v>488</v>
      </c>
      <c r="G133" s="22"/>
      <c r="H133" s="22" t="s">
        <v>522</v>
      </c>
      <c r="I133" s="22" t="s">
        <v>484</v>
      </c>
      <c r="J133" s="22">
        <v>50</v>
      </c>
      <c r="K133" s="68"/>
    </row>
    <row r="134" spans="2:11" s="1" customFormat="1" ht="15" customHeight="1">
      <c r="B134" s="65"/>
      <c r="C134" s="22" t="s">
        <v>501</v>
      </c>
      <c r="D134" s="22"/>
      <c r="E134" s="22"/>
      <c r="F134" s="43" t="s">
        <v>488</v>
      </c>
      <c r="G134" s="22"/>
      <c r="H134" s="22" t="s">
        <v>522</v>
      </c>
      <c r="I134" s="22" t="s">
        <v>484</v>
      </c>
      <c r="J134" s="22">
        <v>50</v>
      </c>
      <c r="K134" s="68"/>
    </row>
    <row r="135" spans="2:11" s="1" customFormat="1" ht="15" customHeight="1">
      <c r="B135" s="65"/>
      <c r="C135" s="22" t="s">
        <v>507</v>
      </c>
      <c r="D135" s="22"/>
      <c r="E135" s="22"/>
      <c r="F135" s="43" t="s">
        <v>488</v>
      </c>
      <c r="G135" s="22"/>
      <c r="H135" s="22" t="s">
        <v>522</v>
      </c>
      <c r="I135" s="22" t="s">
        <v>484</v>
      </c>
      <c r="J135" s="22">
        <v>50</v>
      </c>
      <c r="K135" s="68"/>
    </row>
    <row r="136" spans="2:11" s="1" customFormat="1" ht="15" customHeight="1">
      <c r="B136" s="65"/>
      <c r="C136" s="22" t="s">
        <v>509</v>
      </c>
      <c r="D136" s="22"/>
      <c r="E136" s="22"/>
      <c r="F136" s="43" t="s">
        <v>488</v>
      </c>
      <c r="G136" s="22"/>
      <c r="H136" s="22" t="s">
        <v>522</v>
      </c>
      <c r="I136" s="22" t="s">
        <v>484</v>
      </c>
      <c r="J136" s="22">
        <v>50</v>
      </c>
      <c r="K136" s="68"/>
    </row>
    <row r="137" spans="2:11" s="1" customFormat="1" ht="15" customHeight="1">
      <c r="B137" s="65"/>
      <c r="C137" s="22" t="s">
        <v>510</v>
      </c>
      <c r="D137" s="22"/>
      <c r="E137" s="22"/>
      <c r="F137" s="43" t="s">
        <v>488</v>
      </c>
      <c r="G137" s="22"/>
      <c r="H137" s="22" t="s">
        <v>535</v>
      </c>
      <c r="I137" s="22" t="s">
        <v>484</v>
      </c>
      <c r="J137" s="22">
        <v>255</v>
      </c>
      <c r="K137" s="68"/>
    </row>
    <row r="138" spans="2:11" s="1" customFormat="1" ht="15" customHeight="1">
      <c r="B138" s="65"/>
      <c r="C138" s="22" t="s">
        <v>512</v>
      </c>
      <c r="D138" s="22"/>
      <c r="E138" s="22"/>
      <c r="F138" s="43" t="s">
        <v>482</v>
      </c>
      <c r="G138" s="22"/>
      <c r="H138" s="22" t="s">
        <v>536</v>
      </c>
      <c r="I138" s="22" t="s">
        <v>514</v>
      </c>
      <c r="J138" s="22"/>
      <c r="K138" s="68"/>
    </row>
    <row r="139" spans="2:11" s="1" customFormat="1" ht="15" customHeight="1">
      <c r="B139" s="65"/>
      <c r="C139" s="22" t="s">
        <v>515</v>
      </c>
      <c r="D139" s="22"/>
      <c r="E139" s="22"/>
      <c r="F139" s="43" t="s">
        <v>482</v>
      </c>
      <c r="G139" s="22"/>
      <c r="H139" s="22" t="s">
        <v>537</v>
      </c>
      <c r="I139" s="22" t="s">
        <v>517</v>
      </c>
      <c r="J139" s="22"/>
      <c r="K139" s="68"/>
    </row>
    <row r="140" spans="2:11" s="1" customFormat="1" ht="15" customHeight="1">
      <c r="B140" s="65"/>
      <c r="C140" s="22" t="s">
        <v>518</v>
      </c>
      <c r="D140" s="22"/>
      <c r="E140" s="22"/>
      <c r="F140" s="43" t="s">
        <v>482</v>
      </c>
      <c r="G140" s="22"/>
      <c r="H140" s="22" t="s">
        <v>518</v>
      </c>
      <c r="I140" s="22" t="s">
        <v>517</v>
      </c>
      <c r="J140" s="22"/>
      <c r="K140" s="68"/>
    </row>
    <row r="141" spans="2:11" s="1" customFormat="1" ht="15" customHeight="1">
      <c r="B141" s="65"/>
      <c r="C141" s="22" t="s">
        <v>41</v>
      </c>
      <c r="D141" s="22"/>
      <c r="E141" s="22"/>
      <c r="F141" s="43" t="s">
        <v>482</v>
      </c>
      <c r="G141" s="22"/>
      <c r="H141" s="22" t="s">
        <v>538</v>
      </c>
      <c r="I141" s="22" t="s">
        <v>517</v>
      </c>
      <c r="J141" s="22"/>
      <c r="K141" s="68"/>
    </row>
    <row r="142" spans="2:11" s="1" customFormat="1" ht="15" customHeight="1">
      <c r="B142" s="65"/>
      <c r="C142" s="22" t="s">
        <v>539</v>
      </c>
      <c r="D142" s="22"/>
      <c r="E142" s="22"/>
      <c r="F142" s="43" t="s">
        <v>482</v>
      </c>
      <c r="G142" s="22"/>
      <c r="H142" s="22" t="s">
        <v>540</v>
      </c>
      <c r="I142" s="22" t="s">
        <v>517</v>
      </c>
      <c r="J142" s="22"/>
      <c r="K142" s="68"/>
    </row>
    <row r="143" spans="2:11" s="1" customFormat="1" ht="15" customHeight="1">
      <c r="B143" s="69"/>
      <c r="C143" s="70"/>
      <c r="D143" s="70"/>
      <c r="E143" s="70"/>
      <c r="F143" s="70"/>
      <c r="G143" s="70"/>
      <c r="H143" s="70"/>
      <c r="I143" s="70"/>
      <c r="J143" s="70"/>
      <c r="K143" s="71"/>
    </row>
    <row r="144" spans="2:11" s="1" customFormat="1" ht="18.75" customHeight="1">
      <c r="B144" s="56"/>
      <c r="C144" s="56"/>
      <c r="D144" s="56"/>
      <c r="E144" s="56"/>
      <c r="F144" s="57"/>
      <c r="G144" s="56"/>
      <c r="H144" s="56"/>
      <c r="I144" s="56"/>
      <c r="J144" s="56"/>
      <c r="K144" s="56"/>
    </row>
    <row r="145" spans="2:11" s="1" customFormat="1" ht="18.75" customHeight="1">
      <c r="B145" s="29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2:11" s="1" customFormat="1" ht="7.5" customHeight="1">
      <c r="B146" s="30"/>
      <c r="C146" s="31"/>
      <c r="D146" s="31"/>
      <c r="E146" s="31"/>
      <c r="F146" s="31"/>
      <c r="G146" s="31"/>
      <c r="H146" s="31"/>
      <c r="I146" s="31"/>
      <c r="J146" s="31"/>
      <c r="K146" s="32"/>
    </row>
    <row r="147" spans="2:11" s="1" customFormat="1" ht="45" customHeight="1">
      <c r="B147" s="33"/>
      <c r="C147" s="318" t="s">
        <v>541</v>
      </c>
      <c r="D147" s="318"/>
      <c r="E147" s="318"/>
      <c r="F147" s="318"/>
      <c r="G147" s="318"/>
      <c r="H147" s="318"/>
      <c r="I147" s="318"/>
      <c r="J147" s="318"/>
      <c r="K147" s="34"/>
    </row>
    <row r="148" spans="2:11" s="1" customFormat="1" ht="17.25" customHeight="1">
      <c r="B148" s="33"/>
      <c r="C148" s="35" t="s">
        <v>476</v>
      </c>
      <c r="D148" s="35"/>
      <c r="E148" s="35"/>
      <c r="F148" s="35" t="s">
        <v>477</v>
      </c>
      <c r="G148" s="36"/>
      <c r="H148" s="35" t="s">
        <v>57</v>
      </c>
      <c r="I148" s="35" t="s">
        <v>60</v>
      </c>
      <c r="J148" s="35" t="s">
        <v>478</v>
      </c>
      <c r="K148" s="34"/>
    </row>
    <row r="149" spans="2:11" s="1" customFormat="1" ht="17.25" customHeight="1">
      <c r="B149" s="33"/>
      <c r="C149" s="37" t="s">
        <v>479</v>
      </c>
      <c r="D149" s="37"/>
      <c r="E149" s="37"/>
      <c r="F149" s="38" t="s">
        <v>480</v>
      </c>
      <c r="G149" s="39"/>
      <c r="H149" s="37"/>
      <c r="I149" s="37"/>
      <c r="J149" s="37" t="s">
        <v>481</v>
      </c>
      <c r="K149" s="34"/>
    </row>
    <row r="150" spans="2:11" s="1" customFormat="1" ht="5.25" customHeight="1">
      <c r="B150" s="45"/>
      <c r="C150" s="40"/>
      <c r="D150" s="40"/>
      <c r="E150" s="40"/>
      <c r="F150" s="40"/>
      <c r="G150" s="41"/>
      <c r="H150" s="40"/>
      <c r="I150" s="40"/>
      <c r="J150" s="40"/>
      <c r="K150" s="68"/>
    </row>
    <row r="151" spans="2:11" s="1" customFormat="1" ht="15" customHeight="1">
      <c r="B151" s="45"/>
      <c r="C151" s="72" t="s">
        <v>485</v>
      </c>
      <c r="D151" s="22"/>
      <c r="E151" s="22"/>
      <c r="F151" s="73" t="s">
        <v>482</v>
      </c>
      <c r="G151" s="22"/>
      <c r="H151" s="72" t="s">
        <v>522</v>
      </c>
      <c r="I151" s="72" t="s">
        <v>484</v>
      </c>
      <c r="J151" s="72">
        <v>120</v>
      </c>
      <c r="K151" s="68"/>
    </row>
    <row r="152" spans="2:11" s="1" customFormat="1" ht="15" customHeight="1">
      <c r="B152" s="45"/>
      <c r="C152" s="72" t="s">
        <v>531</v>
      </c>
      <c r="D152" s="22"/>
      <c r="E152" s="22"/>
      <c r="F152" s="73" t="s">
        <v>482</v>
      </c>
      <c r="G152" s="22"/>
      <c r="H152" s="72" t="s">
        <v>542</v>
      </c>
      <c r="I152" s="72" t="s">
        <v>484</v>
      </c>
      <c r="J152" s="72" t="s">
        <v>533</v>
      </c>
      <c r="K152" s="68"/>
    </row>
    <row r="153" spans="2:11" s="1" customFormat="1" ht="15" customHeight="1">
      <c r="B153" s="45"/>
      <c r="C153" s="72" t="s">
        <v>430</v>
      </c>
      <c r="D153" s="22"/>
      <c r="E153" s="22"/>
      <c r="F153" s="73" t="s">
        <v>482</v>
      </c>
      <c r="G153" s="22"/>
      <c r="H153" s="72" t="s">
        <v>543</v>
      </c>
      <c r="I153" s="72" t="s">
        <v>484</v>
      </c>
      <c r="J153" s="72" t="s">
        <v>533</v>
      </c>
      <c r="K153" s="68"/>
    </row>
    <row r="154" spans="2:11" s="1" customFormat="1" ht="15" customHeight="1">
      <c r="B154" s="45"/>
      <c r="C154" s="72" t="s">
        <v>487</v>
      </c>
      <c r="D154" s="22"/>
      <c r="E154" s="22"/>
      <c r="F154" s="73" t="s">
        <v>488</v>
      </c>
      <c r="G154" s="22"/>
      <c r="H154" s="72" t="s">
        <v>522</v>
      </c>
      <c r="I154" s="72" t="s">
        <v>484</v>
      </c>
      <c r="J154" s="72">
        <v>50</v>
      </c>
      <c r="K154" s="68"/>
    </row>
    <row r="155" spans="2:11" s="1" customFormat="1" ht="15" customHeight="1">
      <c r="B155" s="45"/>
      <c r="C155" s="72" t="s">
        <v>490</v>
      </c>
      <c r="D155" s="22"/>
      <c r="E155" s="22"/>
      <c r="F155" s="73" t="s">
        <v>482</v>
      </c>
      <c r="G155" s="22"/>
      <c r="H155" s="72" t="s">
        <v>522</v>
      </c>
      <c r="I155" s="72" t="s">
        <v>492</v>
      </c>
      <c r="J155" s="72"/>
      <c r="K155" s="68"/>
    </row>
    <row r="156" spans="2:11" s="1" customFormat="1" ht="15" customHeight="1">
      <c r="B156" s="45"/>
      <c r="C156" s="72" t="s">
        <v>501</v>
      </c>
      <c r="D156" s="22"/>
      <c r="E156" s="22"/>
      <c r="F156" s="73" t="s">
        <v>488</v>
      </c>
      <c r="G156" s="22"/>
      <c r="H156" s="72" t="s">
        <v>522</v>
      </c>
      <c r="I156" s="72" t="s">
        <v>484</v>
      </c>
      <c r="J156" s="72">
        <v>50</v>
      </c>
      <c r="K156" s="68"/>
    </row>
    <row r="157" spans="2:11" s="1" customFormat="1" ht="15" customHeight="1">
      <c r="B157" s="45"/>
      <c r="C157" s="72" t="s">
        <v>509</v>
      </c>
      <c r="D157" s="22"/>
      <c r="E157" s="22"/>
      <c r="F157" s="73" t="s">
        <v>488</v>
      </c>
      <c r="G157" s="22"/>
      <c r="H157" s="72" t="s">
        <v>522</v>
      </c>
      <c r="I157" s="72" t="s">
        <v>484</v>
      </c>
      <c r="J157" s="72">
        <v>50</v>
      </c>
      <c r="K157" s="68"/>
    </row>
    <row r="158" spans="2:11" s="1" customFormat="1" ht="15" customHeight="1">
      <c r="B158" s="45"/>
      <c r="C158" s="72" t="s">
        <v>507</v>
      </c>
      <c r="D158" s="22"/>
      <c r="E158" s="22"/>
      <c r="F158" s="73" t="s">
        <v>488</v>
      </c>
      <c r="G158" s="22"/>
      <c r="H158" s="72" t="s">
        <v>522</v>
      </c>
      <c r="I158" s="72" t="s">
        <v>484</v>
      </c>
      <c r="J158" s="72">
        <v>50</v>
      </c>
      <c r="K158" s="68"/>
    </row>
    <row r="159" spans="2:11" s="1" customFormat="1" ht="15" customHeight="1">
      <c r="B159" s="45"/>
      <c r="C159" s="72" t="s">
        <v>93</v>
      </c>
      <c r="D159" s="22"/>
      <c r="E159" s="22"/>
      <c r="F159" s="73" t="s">
        <v>482</v>
      </c>
      <c r="G159" s="22"/>
      <c r="H159" s="72" t="s">
        <v>544</v>
      </c>
      <c r="I159" s="72" t="s">
        <v>484</v>
      </c>
      <c r="J159" s="72" t="s">
        <v>545</v>
      </c>
      <c r="K159" s="68"/>
    </row>
    <row r="160" spans="2:11" s="1" customFormat="1" ht="15" customHeight="1">
      <c r="B160" s="45"/>
      <c r="C160" s="72" t="s">
        <v>546</v>
      </c>
      <c r="D160" s="22"/>
      <c r="E160" s="22"/>
      <c r="F160" s="73" t="s">
        <v>482</v>
      </c>
      <c r="G160" s="22"/>
      <c r="H160" s="72" t="s">
        <v>547</v>
      </c>
      <c r="I160" s="72" t="s">
        <v>517</v>
      </c>
      <c r="J160" s="72"/>
      <c r="K160" s="68"/>
    </row>
    <row r="161" spans="2:11" s="1" customFormat="1" ht="15" customHeight="1">
      <c r="B161" s="74"/>
      <c r="C161" s="54"/>
      <c r="D161" s="54"/>
      <c r="E161" s="54"/>
      <c r="F161" s="54"/>
      <c r="G161" s="54"/>
      <c r="H161" s="54"/>
      <c r="I161" s="54"/>
      <c r="J161" s="54"/>
      <c r="K161" s="75"/>
    </row>
    <row r="162" spans="2:11" s="1" customFormat="1" ht="18.75" customHeight="1">
      <c r="B162" s="56"/>
      <c r="C162" s="66"/>
      <c r="D162" s="66"/>
      <c r="E162" s="66"/>
      <c r="F162" s="76"/>
      <c r="G162" s="66"/>
      <c r="H162" s="66"/>
      <c r="I162" s="66"/>
      <c r="J162" s="66"/>
      <c r="K162" s="56"/>
    </row>
    <row r="163" spans="2:11" s="1" customFormat="1" ht="18.75" customHeight="1">
      <c r="B163" s="29"/>
      <c r="C163" s="29"/>
      <c r="D163" s="29"/>
      <c r="E163" s="29"/>
      <c r="F163" s="29"/>
      <c r="G163" s="29"/>
      <c r="H163" s="29"/>
      <c r="I163" s="29"/>
      <c r="J163" s="29"/>
      <c r="K163" s="29"/>
    </row>
    <row r="164" spans="2:11" s="1" customFormat="1" ht="7.5" customHeight="1">
      <c r="B164" s="11"/>
      <c r="C164" s="12"/>
      <c r="D164" s="12"/>
      <c r="E164" s="12"/>
      <c r="F164" s="12"/>
      <c r="G164" s="12"/>
      <c r="H164" s="12"/>
      <c r="I164" s="12"/>
      <c r="J164" s="12"/>
      <c r="K164" s="13"/>
    </row>
    <row r="165" spans="2:11" s="1" customFormat="1" ht="45" customHeight="1">
      <c r="B165" s="14"/>
      <c r="C165" s="316" t="s">
        <v>548</v>
      </c>
      <c r="D165" s="316"/>
      <c r="E165" s="316"/>
      <c r="F165" s="316"/>
      <c r="G165" s="316"/>
      <c r="H165" s="316"/>
      <c r="I165" s="316"/>
      <c r="J165" s="316"/>
      <c r="K165" s="15"/>
    </row>
    <row r="166" spans="2:11" s="1" customFormat="1" ht="17.25" customHeight="1">
      <c r="B166" s="14"/>
      <c r="C166" s="35" t="s">
        <v>476</v>
      </c>
      <c r="D166" s="35"/>
      <c r="E166" s="35"/>
      <c r="F166" s="35" t="s">
        <v>477</v>
      </c>
      <c r="G166" s="77"/>
      <c r="H166" s="78" t="s">
        <v>57</v>
      </c>
      <c r="I166" s="78" t="s">
        <v>60</v>
      </c>
      <c r="J166" s="35" t="s">
        <v>478</v>
      </c>
      <c r="K166" s="15"/>
    </row>
    <row r="167" spans="2:11" s="1" customFormat="1" ht="17.25" customHeight="1">
      <c r="B167" s="16"/>
      <c r="C167" s="37" t="s">
        <v>479</v>
      </c>
      <c r="D167" s="37"/>
      <c r="E167" s="37"/>
      <c r="F167" s="38" t="s">
        <v>480</v>
      </c>
      <c r="G167" s="79"/>
      <c r="H167" s="80"/>
      <c r="I167" s="80"/>
      <c r="J167" s="37" t="s">
        <v>481</v>
      </c>
      <c r="K167" s="17"/>
    </row>
    <row r="168" spans="2:11" s="1" customFormat="1" ht="5.25" customHeight="1">
      <c r="B168" s="45"/>
      <c r="C168" s="40"/>
      <c r="D168" s="40"/>
      <c r="E168" s="40"/>
      <c r="F168" s="40"/>
      <c r="G168" s="41"/>
      <c r="H168" s="40"/>
      <c r="I168" s="40"/>
      <c r="J168" s="40"/>
      <c r="K168" s="68"/>
    </row>
    <row r="169" spans="2:11" s="1" customFormat="1" ht="15" customHeight="1">
      <c r="B169" s="45"/>
      <c r="C169" s="22" t="s">
        <v>485</v>
      </c>
      <c r="D169" s="22"/>
      <c r="E169" s="22"/>
      <c r="F169" s="43" t="s">
        <v>482</v>
      </c>
      <c r="G169" s="22"/>
      <c r="H169" s="22" t="s">
        <v>522</v>
      </c>
      <c r="I169" s="22" t="s">
        <v>484</v>
      </c>
      <c r="J169" s="22">
        <v>120</v>
      </c>
      <c r="K169" s="68"/>
    </row>
    <row r="170" spans="2:11" s="1" customFormat="1" ht="15" customHeight="1">
      <c r="B170" s="45"/>
      <c r="C170" s="22" t="s">
        <v>531</v>
      </c>
      <c r="D170" s="22"/>
      <c r="E170" s="22"/>
      <c r="F170" s="43" t="s">
        <v>482</v>
      </c>
      <c r="G170" s="22"/>
      <c r="H170" s="22" t="s">
        <v>532</v>
      </c>
      <c r="I170" s="22" t="s">
        <v>484</v>
      </c>
      <c r="J170" s="22" t="s">
        <v>533</v>
      </c>
      <c r="K170" s="68"/>
    </row>
    <row r="171" spans="2:11" s="1" customFormat="1" ht="15" customHeight="1">
      <c r="B171" s="45"/>
      <c r="C171" s="22" t="s">
        <v>430</v>
      </c>
      <c r="D171" s="22"/>
      <c r="E171" s="22"/>
      <c r="F171" s="43" t="s">
        <v>482</v>
      </c>
      <c r="G171" s="22"/>
      <c r="H171" s="22" t="s">
        <v>549</v>
      </c>
      <c r="I171" s="22" t="s">
        <v>484</v>
      </c>
      <c r="J171" s="22" t="s">
        <v>533</v>
      </c>
      <c r="K171" s="68"/>
    </row>
    <row r="172" spans="2:11" s="1" customFormat="1" ht="15" customHeight="1">
      <c r="B172" s="45"/>
      <c r="C172" s="22" t="s">
        <v>487</v>
      </c>
      <c r="D172" s="22"/>
      <c r="E172" s="22"/>
      <c r="F172" s="43" t="s">
        <v>488</v>
      </c>
      <c r="G172" s="22"/>
      <c r="H172" s="22" t="s">
        <v>549</v>
      </c>
      <c r="I172" s="22" t="s">
        <v>484</v>
      </c>
      <c r="J172" s="22">
        <v>50</v>
      </c>
      <c r="K172" s="68"/>
    </row>
    <row r="173" spans="2:11" s="1" customFormat="1" ht="15" customHeight="1">
      <c r="B173" s="45"/>
      <c r="C173" s="22" t="s">
        <v>490</v>
      </c>
      <c r="D173" s="22"/>
      <c r="E173" s="22"/>
      <c r="F173" s="43" t="s">
        <v>482</v>
      </c>
      <c r="G173" s="22"/>
      <c r="H173" s="22" t="s">
        <v>549</v>
      </c>
      <c r="I173" s="22" t="s">
        <v>492</v>
      </c>
      <c r="J173" s="22"/>
      <c r="K173" s="68"/>
    </row>
    <row r="174" spans="2:11" s="1" customFormat="1" ht="15" customHeight="1">
      <c r="B174" s="45"/>
      <c r="C174" s="22" t="s">
        <v>501</v>
      </c>
      <c r="D174" s="22"/>
      <c r="E174" s="22"/>
      <c r="F174" s="43" t="s">
        <v>488</v>
      </c>
      <c r="G174" s="22"/>
      <c r="H174" s="22" t="s">
        <v>549</v>
      </c>
      <c r="I174" s="22" t="s">
        <v>484</v>
      </c>
      <c r="J174" s="22">
        <v>50</v>
      </c>
      <c r="K174" s="68"/>
    </row>
    <row r="175" spans="2:11" s="1" customFormat="1" ht="15" customHeight="1">
      <c r="B175" s="45"/>
      <c r="C175" s="22" t="s">
        <v>509</v>
      </c>
      <c r="D175" s="22"/>
      <c r="E175" s="22"/>
      <c r="F175" s="43" t="s">
        <v>488</v>
      </c>
      <c r="G175" s="22"/>
      <c r="H175" s="22" t="s">
        <v>549</v>
      </c>
      <c r="I175" s="22" t="s">
        <v>484</v>
      </c>
      <c r="J175" s="22">
        <v>50</v>
      </c>
      <c r="K175" s="68"/>
    </row>
    <row r="176" spans="2:11" s="1" customFormat="1" ht="15" customHeight="1">
      <c r="B176" s="45"/>
      <c r="C176" s="22" t="s">
        <v>507</v>
      </c>
      <c r="D176" s="22"/>
      <c r="E176" s="22"/>
      <c r="F176" s="43" t="s">
        <v>488</v>
      </c>
      <c r="G176" s="22"/>
      <c r="H176" s="22" t="s">
        <v>549</v>
      </c>
      <c r="I176" s="22" t="s">
        <v>484</v>
      </c>
      <c r="J176" s="22">
        <v>50</v>
      </c>
      <c r="K176" s="68"/>
    </row>
    <row r="177" spans="2:11" s="1" customFormat="1" ht="15" customHeight="1">
      <c r="B177" s="45"/>
      <c r="C177" s="22" t="s">
        <v>103</v>
      </c>
      <c r="D177" s="22"/>
      <c r="E177" s="22"/>
      <c r="F177" s="43" t="s">
        <v>482</v>
      </c>
      <c r="G177" s="22"/>
      <c r="H177" s="22" t="s">
        <v>550</v>
      </c>
      <c r="I177" s="22" t="s">
        <v>551</v>
      </c>
      <c r="J177" s="22"/>
      <c r="K177" s="68"/>
    </row>
    <row r="178" spans="2:11" s="1" customFormat="1" ht="15" customHeight="1">
      <c r="B178" s="45"/>
      <c r="C178" s="22" t="s">
        <v>60</v>
      </c>
      <c r="D178" s="22"/>
      <c r="E178" s="22"/>
      <c r="F178" s="43" t="s">
        <v>482</v>
      </c>
      <c r="G178" s="22"/>
      <c r="H178" s="22" t="s">
        <v>552</v>
      </c>
      <c r="I178" s="22" t="s">
        <v>553</v>
      </c>
      <c r="J178" s="22">
        <v>1</v>
      </c>
      <c r="K178" s="68"/>
    </row>
    <row r="179" spans="2:11" s="1" customFormat="1" ht="15" customHeight="1">
      <c r="B179" s="45"/>
      <c r="C179" s="22" t="s">
        <v>56</v>
      </c>
      <c r="D179" s="22"/>
      <c r="E179" s="22"/>
      <c r="F179" s="43" t="s">
        <v>482</v>
      </c>
      <c r="G179" s="22"/>
      <c r="H179" s="22" t="s">
        <v>554</v>
      </c>
      <c r="I179" s="22" t="s">
        <v>484</v>
      </c>
      <c r="J179" s="22">
        <v>20</v>
      </c>
      <c r="K179" s="68"/>
    </row>
    <row r="180" spans="2:11" s="1" customFormat="1" ht="15" customHeight="1">
      <c r="B180" s="45"/>
      <c r="C180" s="22" t="s">
        <v>57</v>
      </c>
      <c r="D180" s="22"/>
      <c r="E180" s="22"/>
      <c r="F180" s="43" t="s">
        <v>482</v>
      </c>
      <c r="G180" s="22"/>
      <c r="H180" s="22" t="s">
        <v>555</v>
      </c>
      <c r="I180" s="22" t="s">
        <v>484</v>
      </c>
      <c r="J180" s="22">
        <v>255</v>
      </c>
      <c r="K180" s="68"/>
    </row>
    <row r="181" spans="2:11" s="1" customFormat="1" ht="15" customHeight="1">
      <c r="B181" s="45"/>
      <c r="C181" s="22" t="s">
        <v>104</v>
      </c>
      <c r="D181" s="22"/>
      <c r="E181" s="22"/>
      <c r="F181" s="43" t="s">
        <v>482</v>
      </c>
      <c r="G181" s="22"/>
      <c r="H181" s="22" t="s">
        <v>446</v>
      </c>
      <c r="I181" s="22" t="s">
        <v>484</v>
      </c>
      <c r="J181" s="22">
        <v>10</v>
      </c>
      <c r="K181" s="68"/>
    </row>
    <row r="182" spans="2:11" s="1" customFormat="1" ht="15" customHeight="1">
      <c r="B182" s="45"/>
      <c r="C182" s="22" t="s">
        <v>105</v>
      </c>
      <c r="D182" s="22"/>
      <c r="E182" s="22"/>
      <c r="F182" s="43" t="s">
        <v>482</v>
      </c>
      <c r="G182" s="22"/>
      <c r="H182" s="22" t="s">
        <v>556</v>
      </c>
      <c r="I182" s="22" t="s">
        <v>517</v>
      </c>
      <c r="J182" s="22"/>
      <c r="K182" s="68"/>
    </row>
    <row r="183" spans="2:11" s="1" customFormat="1" ht="15" customHeight="1">
      <c r="B183" s="45"/>
      <c r="C183" s="22" t="s">
        <v>557</v>
      </c>
      <c r="D183" s="22"/>
      <c r="E183" s="22"/>
      <c r="F183" s="43" t="s">
        <v>482</v>
      </c>
      <c r="G183" s="22"/>
      <c r="H183" s="22" t="s">
        <v>558</v>
      </c>
      <c r="I183" s="22" t="s">
        <v>517</v>
      </c>
      <c r="J183" s="22"/>
      <c r="K183" s="68"/>
    </row>
    <row r="184" spans="2:11" s="1" customFormat="1" ht="15" customHeight="1">
      <c r="B184" s="45"/>
      <c r="C184" s="22" t="s">
        <v>546</v>
      </c>
      <c r="D184" s="22"/>
      <c r="E184" s="22"/>
      <c r="F184" s="43" t="s">
        <v>482</v>
      </c>
      <c r="G184" s="22"/>
      <c r="H184" s="22" t="s">
        <v>559</v>
      </c>
      <c r="I184" s="22" t="s">
        <v>517</v>
      </c>
      <c r="J184" s="22"/>
      <c r="K184" s="68"/>
    </row>
    <row r="185" spans="2:11" s="1" customFormat="1" ht="15" customHeight="1">
      <c r="B185" s="45"/>
      <c r="C185" s="22" t="s">
        <v>107</v>
      </c>
      <c r="D185" s="22"/>
      <c r="E185" s="22"/>
      <c r="F185" s="43" t="s">
        <v>488</v>
      </c>
      <c r="G185" s="22"/>
      <c r="H185" s="22" t="s">
        <v>560</v>
      </c>
      <c r="I185" s="22" t="s">
        <v>484</v>
      </c>
      <c r="J185" s="22">
        <v>50</v>
      </c>
      <c r="K185" s="68"/>
    </row>
    <row r="186" spans="2:11" s="1" customFormat="1" ht="15" customHeight="1">
      <c r="B186" s="45"/>
      <c r="C186" s="22" t="s">
        <v>561</v>
      </c>
      <c r="D186" s="22"/>
      <c r="E186" s="22"/>
      <c r="F186" s="43" t="s">
        <v>488</v>
      </c>
      <c r="G186" s="22"/>
      <c r="H186" s="22" t="s">
        <v>562</v>
      </c>
      <c r="I186" s="22" t="s">
        <v>563</v>
      </c>
      <c r="J186" s="22"/>
      <c r="K186" s="68"/>
    </row>
    <row r="187" spans="2:11" s="1" customFormat="1" ht="15" customHeight="1">
      <c r="B187" s="45"/>
      <c r="C187" s="22" t="s">
        <v>564</v>
      </c>
      <c r="D187" s="22"/>
      <c r="E187" s="22"/>
      <c r="F187" s="43" t="s">
        <v>488</v>
      </c>
      <c r="G187" s="22"/>
      <c r="H187" s="22" t="s">
        <v>565</v>
      </c>
      <c r="I187" s="22" t="s">
        <v>563</v>
      </c>
      <c r="J187" s="22"/>
      <c r="K187" s="68"/>
    </row>
    <row r="188" spans="2:11" s="1" customFormat="1" ht="15" customHeight="1">
      <c r="B188" s="45"/>
      <c r="C188" s="22" t="s">
        <v>566</v>
      </c>
      <c r="D188" s="22"/>
      <c r="E188" s="22"/>
      <c r="F188" s="43" t="s">
        <v>488</v>
      </c>
      <c r="G188" s="22"/>
      <c r="H188" s="22" t="s">
        <v>567</v>
      </c>
      <c r="I188" s="22" t="s">
        <v>563</v>
      </c>
      <c r="J188" s="22"/>
      <c r="K188" s="68"/>
    </row>
    <row r="189" spans="2:11" s="1" customFormat="1" ht="15" customHeight="1">
      <c r="B189" s="45"/>
      <c r="C189" s="81" t="s">
        <v>568</v>
      </c>
      <c r="D189" s="22"/>
      <c r="E189" s="22"/>
      <c r="F189" s="43" t="s">
        <v>488</v>
      </c>
      <c r="G189" s="22"/>
      <c r="H189" s="22" t="s">
        <v>569</v>
      </c>
      <c r="I189" s="22" t="s">
        <v>570</v>
      </c>
      <c r="J189" s="82" t="s">
        <v>571</v>
      </c>
      <c r="K189" s="68"/>
    </row>
    <row r="190" spans="2:11" s="1" customFormat="1" ht="15" customHeight="1">
      <c r="B190" s="45"/>
      <c r="C190" s="81" t="s">
        <v>45</v>
      </c>
      <c r="D190" s="22"/>
      <c r="E190" s="22"/>
      <c r="F190" s="43" t="s">
        <v>482</v>
      </c>
      <c r="G190" s="22"/>
      <c r="H190" s="19" t="s">
        <v>572</v>
      </c>
      <c r="I190" s="22" t="s">
        <v>573</v>
      </c>
      <c r="J190" s="22"/>
      <c r="K190" s="68"/>
    </row>
    <row r="191" spans="2:11" s="1" customFormat="1" ht="15" customHeight="1">
      <c r="B191" s="45"/>
      <c r="C191" s="81" t="s">
        <v>574</v>
      </c>
      <c r="D191" s="22"/>
      <c r="E191" s="22"/>
      <c r="F191" s="43" t="s">
        <v>482</v>
      </c>
      <c r="G191" s="22"/>
      <c r="H191" s="22" t="s">
        <v>575</v>
      </c>
      <c r="I191" s="22" t="s">
        <v>517</v>
      </c>
      <c r="J191" s="22"/>
      <c r="K191" s="68"/>
    </row>
    <row r="192" spans="2:11" s="1" customFormat="1" ht="15" customHeight="1">
      <c r="B192" s="45"/>
      <c r="C192" s="81" t="s">
        <v>576</v>
      </c>
      <c r="D192" s="22"/>
      <c r="E192" s="22"/>
      <c r="F192" s="43" t="s">
        <v>482</v>
      </c>
      <c r="G192" s="22"/>
      <c r="H192" s="22" t="s">
        <v>577</v>
      </c>
      <c r="I192" s="22" t="s">
        <v>517</v>
      </c>
      <c r="J192" s="22"/>
      <c r="K192" s="68"/>
    </row>
    <row r="193" spans="2:11" s="1" customFormat="1" ht="15" customHeight="1">
      <c r="B193" s="45"/>
      <c r="C193" s="81" t="s">
        <v>578</v>
      </c>
      <c r="D193" s="22"/>
      <c r="E193" s="22"/>
      <c r="F193" s="43" t="s">
        <v>488</v>
      </c>
      <c r="G193" s="22"/>
      <c r="H193" s="22" t="s">
        <v>579</v>
      </c>
      <c r="I193" s="22" t="s">
        <v>517</v>
      </c>
      <c r="J193" s="22"/>
      <c r="K193" s="68"/>
    </row>
    <row r="194" spans="2:11" s="1" customFormat="1" ht="15" customHeight="1">
      <c r="B194" s="74"/>
      <c r="C194" s="83"/>
      <c r="D194" s="54"/>
      <c r="E194" s="54"/>
      <c r="F194" s="54"/>
      <c r="G194" s="54"/>
      <c r="H194" s="54"/>
      <c r="I194" s="54"/>
      <c r="J194" s="54"/>
      <c r="K194" s="75"/>
    </row>
    <row r="195" spans="2:11" s="1" customFormat="1" ht="18.75" customHeight="1">
      <c r="B195" s="56"/>
      <c r="C195" s="66"/>
      <c r="D195" s="66"/>
      <c r="E195" s="66"/>
      <c r="F195" s="76"/>
      <c r="G195" s="66"/>
      <c r="H195" s="66"/>
      <c r="I195" s="66"/>
      <c r="J195" s="66"/>
      <c r="K195" s="56"/>
    </row>
    <row r="196" spans="2:11" s="1" customFormat="1" ht="18.75" customHeight="1">
      <c r="B196" s="56"/>
      <c r="C196" s="66"/>
      <c r="D196" s="66"/>
      <c r="E196" s="66"/>
      <c r="F196" s="76"/>
      <c r="G196" s="66"/>
      <c r="H196" s="66"/>
      <c r="I196" s="66"/>
      <c r="J196" s="66"/>
      <c r="K196" s="56"/>
    </row>
    <row r="197" spans="2:11" s="1" customFormat="1" ht="18.75" customHeight="1">
      <c r="B197" s="29"/>
      <c r="C197" s="29"/>
      <c r="D197" s="29"/>
      <c r="E197" s="29"/>
      <c r="F197" s="29"/>
      <c r="G197" s="29"/>
      <c r="H197" s="29"/>
      <c r="I197" s="29"/>
      <c r="J197" s="29"/>
      <c r="K197" s="29"/>
    </row>
    <row r="198" spans="2:11" s="1" customFormat="1" ht="12">
      <c r="B198" s="11"/>
      <c r="C198" s="12"/>
      <c r="D198" s="12"/>
      <c r="E198" s="12"/>
      <c r="F198" s="12"/>
      <c r="G198" s="12"/>
      <c r="H198" s="12"/>
      <c r="I198" s="12"/>
      <c r="J198" s="12"/>
      <c r="K198" s="13"/>
    </row>
    <row r="199" spans="2:11" s="1" customFormat="1" ht="22.2">
      <c r="B199" s="14"/>
      <c r="C199" s="316" t="s">
        <v>580</v>
      </c>
      <c r="D199" s="316"/>
      <c r="E199" s="316"/>
      <c r="F199" s="316"/>
      <c r="G199" s="316"/>
      <c r="H199" s="316"/>
      <c r="I199" s="316"/>
      <c r="J199" s="316"/>
      <c r="K199" s="15"/>
    </row>
    <row r="200" spans="2:11" s="1" customFormat="1" ht="25.5" customHeight="1">
      <c r="B200" s="14"/>
      <c r="C200" s="84" t="s">
        <v>581</v>
      </c>
      <c r="D200" s="84"/>
      <c r="E200" s="84"/>
      <c r="F200" s="84" t="s">
        <v>582</v>
      </c>
      <c r="G200" s="85"/>
      <c r="H200" s="322" t="s">
        <v>583</v>
      </c>
      <c r="I200" s="322"/>
      <c r="J200" s="322"/>
      <c r="K200" s="15"/>
    </row>
    <row r="201" spans="2:11" s="1" customFormat="1" ht="5.25" customHeight="1">
      <c r="B201" s="45"/>
      <c r="C201" s="40"/>
      <c r="D201" s="40"/>
      <c r="E201" s="40"/>
      <c r="F201" s="40"/>
      <c r="G201" s="66"/>
      <c r="H201" s="40"/>
      <c r="I201" s="40"/>
      <c r="J201" s="40"/>
      <c r="K201" s="68"/>
    </row>
    <row r="202" spans="2:11" s="1" customFormat="1" ht="15" customHeight="1">
      <c r="B202" s="45"/>
      <c r="C202" s="22" t="s">
        <v>573</v>
      </c>
      <c r="D202" s="22"/>
      <c r="E202" s="22"/>
      <c r="F202" s="43" t="s">
        <v>46</v>
      </c>
      <c r="G202" s="22"/>
      <c r="H202" s="321" t="s">
        <v>584</v>
      </c>
      <c r="I202" s="321"/>
      <c r="J202" s="321"/>
      <c r="K202" s="68"/>
    </row>
    <row r="203" spans="2:11" s="1" customFormat="1" ht="15" customHeight="1">
      <c r="B203" s="45"/>
      <c r="C203" s="22"/>
      <c r="D203" s="22"/>
      <c r="E203" s="22"/>
      <c r="F203" s="43" t="s">
        <v>47</v>
      </c>
      <c r="G203" s="22"/>
      <c r="H203" s="321" t="s">
        <v>585</v>
      </c>
      <c r="I203" s="321"/>
      <c r="J203" s="321"/>
      <c r="K203" s="68"/>
    </row>
    <row r="204" spans="2:11" s="1" customFormat="1" ht="15" customHeight="1">
      <c r="B204" s="45"/>
      <c r="C204" s="22"/>
      <c r="D204" s="22"/>
      <c r="E204" s="22"/>
      <c r="F204" s="43" t="s">
        <v>50</v>
      </c>
      <c r="G204" s="22"/>
      <c r="H204" s="321" t="s">
        <v>586</v>
      </c>
      <c r="I204" s="321"/>
      <c r="J204" s="321"/>
      <c r="K204" s="68"/>
    </row>
    <row r="205" spans="2:11" s="1" customFormat="1" ht="15" customHeight="1">
      <c r="B205" s="45"/>
      <c r="C205" s="22"/>
      <c r="D205" s="22"/>
      <c r="E205" s="22"/>
      <c r="F205" s="43" t="s">
        <v>48</v>
      </c>
      <c r="G205" s="22"/>
      <c r="H205" s="321" t="s">
        <v>587</v>
      </c>
      <c r="I205" s="321"/>
      <c r="J205" s="321"/>
      <c r="K205" s="68"/>
    </row>
    <row r="206" spans="2:11" s="1" customFormat="1" ht="15" customHeight="1">
      <c r="B206" s="45"/>
      <c r="C206" s="22"/>
      <c r="D206" s="22"/>
      <c r="E206" s="22"/>
      <c r="F206" s="43" t="s">
        <v>49</v>
      </c>
      <c r="G206" s="22"/>
      <c r="H206" s="321" t="s">
        <v>588</v>
      </c>
      <c r="I206" s="321"/>
      <c r="J206" s="321"/>
      <c r="K206" s="68"/>
    </row>
    <row r="207" spans="2:11" s="1" customFormat="1" ht="15" customHeight="1">
      <c r="B207" s="45"/>
      <c r="C207" s="22"/>
      <c r="D207" s="22"/>
      <c r="E207" s="22"/>
      <c r="F207" s="43"/>
      <c r="G207" s="22"/>
      <c r="H207" s="22"/>
      <c r="I207" s="22"/>
      <c r="J207" s="22"/>
      <c r="K207" s="68"/>
    </row>
    <row r="208" spans="2:11" s="1" customFormat="1" ht="15" customHeight="1">
      <c r="B208" s="45"/>
      <c r="C208" s="22" t="s">
        <v>529</v>
      </c>
      <c r="D208" s="22"/>
      <c r="E208" s="22"/>
      <c r="F208" s="43" t="s">
        <v>82</v>
      </c>
      <c r="G208" s="22"/>
      <c r="H208" s="321" t="s">
        <v>589</v>
      </c>
      <c r="I208" s="321"/>
      <c r="J208" s="321"/>
      <c r="K208" s="68"/>
    </row>
    <row r="209" spans="2:11" s="1" customFormat="1" ht="15" customHeight="1">
      <c r="B209" s="45"/>
      <c r="C209" s="22"/>
      <c r="D209" s="22"/>
      <c r="E209" s="22"/>
      <c r="F209" s="43" t="s">
        <v>424</v>
      </c>
      <c r="G209" s="22"/>
      <c r="H209" s="321" t="s">
        <v>425</v>
      </c>
      <c r="I209" s="321"/>
      <c r="J209" s="321"/>
      <c r="K209" s="68"/>
    </row>
    <row r="210" spans="2:11" s="1" customFormat="1" ht="15" customHeight="1">
      <c r="B210" s="45"/>
      <c r="C210" s="22"/>
      <c r="D210" s="22"/>
      <c r="E210" s="22"/>
      <c r="F210" s="43" t="s">
        <v>422</v>
      </c>
      <c r="G210" s="22"/>
      <c r="H210" s="321" t="s">
        <v>590</v>
      </c>
      <c r="I210" s="321"/>
      <c r="J210" s="321"/>
      <c r="K210" s="68"/>
    </row>
    <row r="211" spans="2:11" s="1" customFormat="1" ht="15" customHeight="1">
      <c r="B211" s="86"/>
      <c r="C211" s="22"/>
      <c r="D211" s="22"/>
      <c r="E211" s="22"/>
      <c r="F211" s="43" t="s">
        <v>426</v>
      </c>
      <c r="G211" s="81"/>
      <c r="H211" s="320" t="s">
        <v>427</v>
      </c>
      <c r="I211" s="320"/>
      <c r="J211" s="320"/>
      <c r="K211" s="87"/>
    </row>
    <row r="212" spans="2:11" s="1" customFormat="1" ht="15" customHeight="1">
      <c r="B212" s="86"/>
      <c r="C212" s="22"/>
      <c r="D212" s="22"/>
      <c r="E212" s="22"/>
      <c r="F212" s="43" t="s">
        <v>428</v>
      </c>
      <c r="G212" s="81"/>
      <c r="H212" s="320" t="s">
        <v>191</v>
      </c>
      <c r="I212" s="320"/>
      <c r="J212" s="320"/>
      <c r="K212" s="87"/>
    </row>
    <row r="213" spans="2:11" s="1" customFormat="1" ht="15" customHeight="1">
      <c r="B213" s="86"/>
      <c r="C213" s="22"/>
      <c r="D213" s="22"/>
      <c r="E213" s="22"/>
      <c r="F213" s="43"/>
      <c r="G213" s="81"/>
      <c r="H213" s="72"/>
      <c r="I213" s="72"/>
      <c r="J213" s="72"/>
      <c r="K213" s="87"/>
    </row>
    <row r="214" spans="2:11" s="1" customFormat="1" ht="15" customHeight="1">
      <c r="B214" s="86"/>
      <c r="C214" s="22" t="s">
        <v>553</v>
      </c>
      <c r="D214" s="22"/>
      <c r="E214" s="22"/>
      <c r="F214" s="43">
        <v>1</v>
      </c>
      <c r="G214" s="81"/>
      <c r="H214" s="320" t="s">
        <v>591</v>
      </c>
      <c r="I214" s="320"/>
      <c r="J214" s="320"/>
      <c r="K214" s="87"/>
    </row>
    <row r="215" spans="2:11" s="1" customFormat="1" ht="15" customHeight="1">
      <c r="B215" s="86"/>
      <c r="C215" s="22"/>
      <c r="D215" s="22"/>
      <c r="E215" s="22"/>
      <c r="F215" s="43">
        <v>2</v>
      </c>
      <c r="G215" s="81"/>
      <c r="H215" s="320" t="s">
        <v>592</v>
      </c>
      <c r="I215" s="320"/>
      <c r="J215" s="320"/>
      <c r="K215" s="87"/>
    </row>
    <row r="216" spans="2:11" s="1" customFormat="1" ht="15" customHeight="1">
      <c r="B216" s="86"/>
      <c r="C216" s="22"/>
      <c r="D216" s="22"/>
      <c r="E216" s="22"/>
      <c r="F216" s="43">
        <v>3</v>
      </c>
      <c r="G216" s="81"/>
      <c r="H216" s="320" t="s">
        <v>593</v>
      </c>
      <c r="I216" s="320"/>
      <c r="J216" s="320"/>
      <c r="K216" s="87"/>
    </row>
    <row r="217" spans="2:11" s="1" customFormat="1" ht="15" customHeight="1">
      <c r="B217" s="86"/>
      <c r="C217" s="22"/>
      <c r="D217" s="22"/>
      <c r="E217" s="22"/>
      <c r="F217" s="43">
        <v>4</v>
      </c>
      <c r="G217" s="81"/>
      <c r="H217" s="320" t="s">
        <v>594</v>
      </c>
      <c r="I217" s="320"/>
      <c r="J217" s="320"/>
      <c r="K217" s="87"/>
    </row>
    <row r="218" spans="2:11" s="1" customFormat="1" ht="12.75" customHeight="1">
      <c r="B218" s="88"/>
      <c r="C218" s="89"/>
      <c r="D218" s="89"/>
      <c r="E218" s="89"/>
      <c r="F218" s="89"/>
      <c r="G218" s="89"/>
      <c r="H218" s="89"/>
      <c r="I218" s="89"/>
      <c r="J218" s="89"/>
      <c r="K218" s="90"/>
    </row>
  </sheetData>
  <sheetProtection algorithmName="SHA-512" hashValue="PusC2RN6DvvjIvJcp8uPGAy6MkElSvMCyTMyAitQjWVJSyLLKXklcK6/bWcsj2t+axbTxG3Nv+beGGQBghxAUw==" saltValue="Rtk6nIuqP+3j5FcnPDbIlQ==" spinCount="100000" sheet="1"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Notebook2</dc:creator>
  <cp:keywords/>
  <dc:description/>
  <cp:lastModifiedBy>Škarda Daniel</cp:lastModifiedBy>
  <dcterms:created xsi:type="dcterms:W3CDTF">2022-04-25T08:19:49Z</dcterms:created>
  <dcterms:modified xsi:type="dcterms:W3CDTF">2022-04-25T13:28:15Z</dcterms:modified>
  <cp:category/>
  <cp:version/>
  <cp:contentType/>
  <cp:contentStatus/>
</cp:coreProperties>
</file>