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IO 101 - Stezka pro chodc..." sheetId="2" r:id="rId2"/>
    <sheet name="IO 401 - Veřejné osvětlení" sheetId="3" r:id="rId3"/>
    <sheet name="IO 801 - Vegetační úpravy" sheetId="4" r:id="rId4"/>
    <sheet name="VON - Vedlejší a ostatní ..." sheetId="5" r:id="rId5"/>
    <sheet name="Pokyny pro vyplnění" sheetId="6" r:id="rId6"/>
  </sheets>
  <definedNames>
    <definedName name="_xlnm.Print_Area" localSheetId="0">'Rekapitulace stavby'!$D$4:$AO$36,'Rekapitulace stavby'!$C$42:$AQ$59</definedName>
    <definedName name="_xlnm._FilterDatabase" localSheetId="1" hidden="1">'IO 101 - Stezka pro chodc...'!$C$88:$K$220</definedName>
    <definedName name="_xlnm.Print_Area" localSheetId="1">'IO 101 - Stezka pro chodc...'!$C$4:$J$39,'IO 101 - Stezka pro chodc...'!$C$45:$J$70,'IO 101 - Stezka pro chodc...'!$C$76:$J$220</definedName>
    <definedName name="_xlnm._FilterDatabase" localSheetId="2" hidden="1">'IO 401 - Veřejné osvětlení'!$C$83:$K$158</definedName>
    <definedName name="_xlnm.Print_Area" localSheetId="2">'IO 401 - Veřejné osvětlení'!$C$4:$J$39,'IO 401 - Veřejné osvětlení'!$C$45:$J$65,'IO 401 - Veřejné osvětlení'!$C$71:$J$158</definedName>
    <definedName name="_xlnm._FilterDatabase" localSheetId="3" hidden="1">'IO 801 - Vegetační úpravy'!$C$81:$K$108</definedName>
    <definedName name="_xlnm.Print_Area" localSheetId="3">'IO 801 - Vegetační úpravy'!$C$4:$J$39,'IO 801 - Vegetační úpravy'!$C$45:$J$63,'IO 801 - Vegetační úpravy'!$C$69:$J$108</definedName>
    <definedName name="_xlnm._FilterDatabase" localSheetId="4" hidden="1">'VON - Vedlejší a ostatní ...'!$C$84:$K$105</definedName>
    <definedName name="_xlnm.Print_Area" localSheetId="4">'VON - Vedlejší a ostatní ...'!$C$4:$J$39,'VON - Vedlejší a ostatní ...'!$C$45:$J$66,'VON - Vedlejší a ostatní ...'!$C$72:$J$105</definedName>
    <definedName name="_xlnm.Print_Area" localSheetId="5">'Pokyny pro vyplnění'!$B$2:$K$71,'Pokyny pro vyplnění'!$B$74:$K$118,'Pokyny pro vyplnění'!$B$121:$K$161,'Pokyny pro vyplnění'!$B$164:$K$218</definedName>
    <definedName name="_xlnm.Print_Titles" localSheetId="0">'Rekapitulace stavby'!$52:$52</definedName>
    <definedName name="_xlnm.Print_Titles" localSheetId="1">'IO 101 - Stezka pro chodc...'!$88:$88</definedName>
    <definedName name="_xlnm.Print_Titles" localSheetId="2">'IO 401 - Veřejné osvětlení'!$83:$83</definedName>
    <definedName name="_xlnm.Print_Titles" localSheetId="3">'IO 801 - Vegetační úpravy'!$81:$81</definedName>
    <definedName name="_xlnm.Print_Titles" localSheetId="4">'VON - Vedlejší a ostatní ...'!$84:$84</definedName>
  </definedNames>
  <calcPr fullCalcOnLoad="1"/>
</workbook>
</file>

<file path=xl/sharedStrings.xml><?xml version="1.0" encoding="utf-8"?>
<sst xmlns="http://schemas.openxmlformats.org/spreadsheetml/2006/main" count="3930" uniqueCount="896">
  <si>
    <t>Export Komplet</t>
  </si>
  <si>
    <t>VZ</t>
  </si>
  <si>
    <t>2.0</t>
  </si>
  <si>
    <t>ZAMOK</t>
  </si>
  <si>
    <t>False</t>
  </si>
  <si>
    <t>{10b73c5e-5ae1-439c-ab93-220564944b11}</t>
  </si>
  <si>
    <t>0,01</t>
  </si>
  <si>
    <t>21</t>
  </si>
  <si>
    <t>15</t>
  </si>
  <si>
    <t>REKAPITULACE STAVBY</t>
  </si>
  <si>
    <t>v ---  níže se nacházejí doplnkové a pomocné údaje k sestavám  --- v</t>
  </si>
  <si>
    <t>Návod na vyplnění</t>
  </si>
  <si>
    <t>0,001</t>
  </si>
  <si>
    <t>Kód:</t>
  </si>
  <si>
    <t>2003203</t>
  </si>
  <si>
    <t>Měnit lze pouze buňky se žlutým podbarvením!
1) v Rekapitulaci stavby vyplňte údaje o Uchazeči (přenesou se do ostatních sestav i v jiných listech)
2) na vybraných listech vyplňte v sestavě Soupis prací ceny u položek</t>
  </si>
  <si>
    <t>Stavba:</t>
  </si>
  <si>
    <t>Dačice, Stavební úpravy stezky pro chodce a cyklisty ke hřbitovu</t>
  </si>
  <si>
    <t>KSO:</t>
  </si>
  <si>
    <t/>
  </si>
  <si>
    <t>CC-CZ:</t>
  </si>
  <si>
    <t>Místo:</t>
  </si>
  <si>
    <t>Dačice</t>
  </si>
  <si>
    <t>Datum:</t>
  </si>
  <si>
    <t>31. 1. 2022</t>
  </si>
  <si>
    <t>Zadavatel:</t>
  </si>
  <si>
    <t>IČ:</t>
  </si>
  <si>
    <t>00246476</t>
  </si>
  <si>
    <t>Město Dačice, Krajířova 27/I, 380 13 Dačice</t>
  </si>
  <si>
    <t>DIČ:</t>
  </si>
  <si>
    <t>Uchazeč:</t>
  </si>
  <si>
    <t>Vyplň údaj</t>
  </si>
  <si>
    <t>Projektant:</t>
  </si>
  <si>
    <t>49974424</t>
  </si>
  <si>
    <t>Agroprojekt Jihlava, spol. s.r.o.</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</si>
  <si>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</si>
  <si>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</si>
  <si>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</si>
  <si>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</si>
  <si>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</si>
  <si>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</si>
  <si>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</si>
  <si>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</si>
  <si>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</si>
  <si>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</si>
  <si>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</si>
  <si>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</si>
  <si>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</si>
  <si>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</si>
  <si>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</si>
  <si>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</si>
  <si>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</si>
  <si>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</si>
  <si>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</si>
  <si>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</si>
  <si>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</si>
  <si>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</si>
  <si>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</si>
  <si>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</si>
  <si>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</si>
  <si>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</si>
  <si>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</si>
  <si>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</si>
  <si>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</si>
  <si>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</si>
  <si>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</si>
  <si>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</si>
  <si>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</si>
  <si>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</si>
  <si>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</si>
  <si>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</si>
  <si>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</si>
  <si>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</si>
  <si>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</si>
  <si>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</si>
  <si>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</si>
  <si>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</si>
  <si>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</si>
  <si>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IO 101</t>
  </si>
  <si>
    <t>Stezka pro chodce a cyklisty</t>
  </si>
  <si>
    <t>ING</t>
  </si>
  <si>
    <t>1</t>
  </si>
  <si>
    <t>{2e279703-9c52-44b5-9410-da22c7db0d3a}</t>
  </si>
  <si>
    <t>2</t>
  </si>
  <si>
    <t>IO 401</t>
  </si>
  <si>
    <t>Veřejné osvětlení</t>
  </si>
  <si>
    <t>{085e9b55-7dda-4160-9f08-8af93723c523}</t>
  </si>
  <si>
    <t>IO 801</t>
  </si>
  <si>
    <t>Vegetační úpravy</t>
  </si>
  <si>
    <t>{5851f37a-4c79-4ccf-b7c6-07a2a966fbae}</t>
  </si>
  <si>
    <t>VON</t>
  </si>
  <si>
    <t>Vedlejší a ostatní náklady</t>
  </si>
  <si>
    <t>{c121c473-c852-4ce8-b0ef-aeaf4c804142}</t>
  </si>
  <si>
    <t>KRYCÍ LIST SOUPISU PRACÍ</t>
  </si>
  <si>
    <t>Objekt:</t>
  </si>
  <si>
    <t>IO 101 - Stezka pro chodce a cyklisty</t>
  </si>
  <si>
    <t>REKAPITULACE ČLENĚNÍ SOUPISU PRACÍ</t>
  </si>
  <si>
    <t>Kód dílu - Popis</t>
  </si>
  <si>
    <t>Cena celkem [CZK]</t>
  </si>
  <si>
    <t>-1</t>
  </si>
  <si>
    <t>HSV - Práce a dodávky HSV</t>
  </si>
  <si>
    <t xml:space="preserve">    1 - Zemní práce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</si>
  <si>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</si>
  <si>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</si>
  <si>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</si>
  <si>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</si>
  <si>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</si>
  <si>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</si>
  <si>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PSV - Práce a dodávky PSV</t>
  </si>
  <si>
    <t xml:space="preserve">    767 - Konstrukce zámečnické</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</si>
  <si>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</si>
  <si>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</si>
  <si>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</si>
  <si>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</si>
  <si>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</si>
  <si>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</si>
  <si>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</si>
  <si>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</si>
  <si>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</si>
  <si>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</si>
  <si>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</si>
  <si>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</si>
  <si>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</si>
  <si>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</si>
  <si>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</si>
  <si>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</si>
  <si>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</si>
  <si>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</si>
  <si>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113106123</t>
  </si>
  <si>
    <t>Rozebrání dlažeb komunikací pro pěší s přemístěním hmot na skládku na vzdálenost do 3 m nebo s naložením na dopravní prostředek s ložem z kameniva nebo živice a s jakoukoliv výplní spár ručně ze zámkové dlažby</t>
  </si>
  <si>
    <t>m2</t>
  </si>
  <si>
    <t>4</t>
  </si>
  <si>
    <t>-883642855</t>
  </si>
  <si>
    <t>VV</t>
  </si>
  <si>
    <t>"stávající signální pás" 3,2</t>
  </si>
  <si>
    <t>113107223</t>
  </si>
  <si>
    <t>Odstranění podkladů strojně plochy jednotlivě přes 200 m2 s přemístěním hmot na skládku na vzdálenost do 20 m nebo s naložením na dopravní prostředek z kameniva hrubého drceného, o tl. vrstvy přes 200 do 300 mm</t>
  </si>
  <si>
    <t>-796179879</t>
  </si>
  <si>
    <t>3</t>
  </si>
  <si>
    <t>113107241</t>
  </si>
  <si>
    <t>Odstranění krytů strojně plochy jednotlivě přes 200 m2 s přemístěním hmot na skládku na vzdálenost do 20 m nebo s naložením na dopravní prostředek živičných, o tl. vrstvy do 50 mm</t>
  </si>
  <si>
    <t>-1756670566</t>
  </si>
  <si>
    <t>"odměřeno graficky" 826,5</t>
  </si>
  <si>
    <t>113202111</t>
  </si>
  <si>
    <t>Vytrhání obrub s vybouráním lože, s přemístěním hmot na skládku na vzdálenost do 3 m nebo s naložením na dopravní prostředek z krajníků nebo obrubníků stojatých</t>
  </si>
  <si>
    <t>m</t>
  </si>
  <si>
    <t>-1139131605</t>
  </si>
  <si>
    <t>"obrubník na konci stezky u hřbitova" 2,5</t>
  </si>
  <si>
    <t>"obrubník podél stávajícího asfaltového chodníku" 265</t>
  </si>
  <si>
    <t>Součet</t>
  </si>
  <si>
    <t>5</t>
  </si>
  <si>
    <t>121151114</t>
  </si>
  <si>
    <t>Sejmutí ornice strojně při souvislé ploše přes 100 do 500 m2, tl. vrstvy přes 200 do 250 mm</t>
  </si>
  <si>
    <t>-1726300212</t>
  </si>
  <si>
    <t>P</t>
  </si>
  <si>
    <t xml:space="preserve">Poznámka k položce:
V cenách jsou započteny i náklady na
a) naložení sejmuté ornice na dopravní prostředek.
b) vodorovné přemístění na hromady v místě upotřebení nebo na dočasné či trvalé skládky na vzdálenost do 50 m a se složením.
Ceny lze použít i pro sejmutí podorničí.
Přesun podorniční zeminy (cca 20,5 m3).  </t>
  </si>
  <si>
    <t>"sejmutí ornice (20 cm) vč. podorničí (5 cm) " 410</t>
  </si>
  <si>
    <t>6</t>
  </si>
  <si>
    <t>122251101</t>
  </si>
  <si>
    <t>Odkopávky a prokopávky nezapažené strojně v hornině třídy těžitelnosti I skupiny 3 do 20 m3</t>
  </si>
  <si>
    <t>m3</t>
  </si>
  <si>
    <t>-468754845</t>
  </si>
  <si>
    <t>"odkopání vodovodní šachty" 3,01*1,26*0,67</t>
  </si>
  <si>
    <t>7</t>
  </si>
  <si>
    <t>122251102</t>
  </si>
  <si>
    <t>Odkopávky a prokopávky nezapažené strojně v hornině třídy těžitelnosti I skupiny 3 přes 20 do 50 m3</t>
  </si>
  <si>
    <t>56711628</t>
  </si>
  <si>
    <t>Poznámka k položce:
V cenách jsou započteny i náklady na přehození výkopku na vzdálenost do 3 m nebo naložení na dopravní prostředek.</t>
  </si>
  <si>
    <t>číslo parcely 2672</t>
  </si>
  <si>
    <t>(568,64-410)*0,25</t>
  </si>
  <si>
    <t>8</t>
  </si>
  <si>
    <t>162211311</t>
  </si>
  <si>
    <t>Vodorovné přemístění výkopku nebo sypaniny stavebním kolečkem s vyprázdněním kolečka na hromady nebo do dopravního prostředku na vzdálenost do 10 m z horniny třídy těžitelnosti I, skupiny 1 až 3</t>
  </si>
  <si>
    <t>-1850244159</t>
  </si>
  <si>
    <t>"zemina po odkopávkách" 39,66</t>
  </si>
  <si>
    <t>"štěrkopískový podsyp a obsyp vodovodního potrubí v šachtě" 1,032+0,258</t>
  </si>
  <si>
    <t>"přebytečná zemina po vysvahování začátku a konce stezky" 15,6</t>
  </si>
  <si>
    <t>9</t>
  </si>
  <si>
    <t>162211319</t>
  </si>
  <si>
    <t>Příplatek k vodorovnému přemístění výkopku z horniny třídy těžitelnosti I, skupiny 1 až 3 stavebním kolečkem ZKD 10 m s vyprázdněním kolečka na hromady</t>
  </si>
  <si>
    <t>-1378816341</t>
  </si>
  <si>
    <t>10</t>
  </si>
  <si>
    <t>174111101</t>
  </si>
  <si>
    <t>Zásyp sypaninou z jakékoliv horniny ručně s uložením výkopku ve vrstvách se zhutněním jam, šachet, rýh nebo kolem objektů v těchto vykopávkách</t>
  </si>
  <si>
    <t>-45400850</t>
  </si>
  <si>
    <t>"zásyp vodovodní šachty" (3,01*1,26*1,75)+2,541</t>
  </si>
  <si>
    <t>9,2</t>
  </si>
  <si>
    <t>11</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</si>
  <si>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</si>
  <si>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</si>
  <si>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124403173</t>
  </si>
  <si>
    <t>"obsyp litinového potrubí ve vodovodní šachtě" 4,3*0,6*0,4</t>
  </si>
  <si>
    <t>12</t>
  </si>
  <si>
    <t>M</t>
  </si>
  <si>
    <t>58337302</t>
  </si>
  <si>
    <t>štěrkopísek frakce 0/16</t>
  </si>
  <si>
    <t>t</t>
  </si>
  <si>
    <t>-855641900</t>
  </si>
  <si>
    <t>1,032*2 'Přepočtené koeficientem množství</t>
  </si>
  <si>
    <t>13</t>
  </si>
  <si>
    <t>182151111</t>
  </si>
  <si>
    <t>Svahování trvalých svahů do projektovaných profilů strojně s potřebným přemístěním výkopku při svahování v zářezech v hornině třídy těžitelnosti I, skupiny 1 až 3</t>
  </si>
  <si>
    <t>-1974178947</t>
  </si>
  <si>
    <t>"začátek stezky, v místě odklonění od silnice" 28,3*3,5</t>
  </si>
  <si>
    <t>"konec stezky u hřbitova" 10,1*3,5</t>
  </si>
  <si>
    <t>14</t>
  </si>
  <si>
    <t>184818232</t>
  </si>
  <si>
    <t>Ochrana kmene bedněním před poškozením stavebním provozem zřízení včetně odstranění výšky bednění do 2 m průměru kmene přes 300 do 500 mm</t>
  </si>
  <si>
    <t>kus</t>
  </si>
  <si>
    <t>-1265624844</t>
  </si>
  <si>
    <t>"ochrana stromů rostoucích u hřbitova podél bouraného chodníku"9</t>
  </si>
  <si>
    <t>Vodorovné konstrukce</t>
  </si>
  <si>
    <t>451573111</t>
  </si>
  <si>
    <t>Lože pod potrubí, stoky a drobné objekty v otevřeném výkopu z písku a štěrkopísku do 63 mm</t>
  </si>
  <si>
    <t>1736908578</t>
  </si>
  <si>
    <t>"pod litinové armatury ve vodovodní šachtě" 4,3*0,6*0,1</t>
  </si>
  <si>
    <t>Komunikace pozemní</t>
  </si>
  <si>
    <t>16</t>
  </si>
  <si>
    <t>564952111</t>
  </si>
  <si>
    <t>Podklad z mechanicky zpevněného kameniva MZK (minerální beton) s rozprostřením a s hutněním, po zhutnění tl. 150 mm</t>
  </si>
  <si>
    <t>1817937254</t>
  </si>
  <si>
    <t>17</t>
  </si>
  <si>
    <t>564911411</t>
  </si>
  <si>
    <t>Podklad nebo podsyp z asfaltového recyklátu s rozprostřením a zhutněním, po zhutnění tl. 50 mm</t>
  </si>
  <si>
    <t>-529142077</t>
  </si>
  <si>
    <t>268,1*2,3</t>
  </si>
  <si>
    <t>"plocha varovného pásu" -(2,3*0,4)</t>
  </si>
  <si>
    <t>616</t>
  </si>
  <si>
    <t>18</t>
  </si>
  <si>
    <t>577143111</t>
  </si>
  <si>
    <t>Asfaltový beton vrstva obrusná ACO 8 (ABJ) s rozprostřením a se zhutněním z nemodifikovaného asfaltu v pruhu šířky do 3 m, po zhutnění tl. 50 mm</t>
  </si>
  <si>
    <t>-639110930</t>
  </si>
  <si>
    <t>19</t>
  </si>
  <si>
    <t>596212210</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</si>
  <si>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 50 m2</t>
  </si>
  <si>
    <t>-833297499</t>
  </si>
  <si>
    <t>1,2</t>
  </si>
  <si>
    <t>20</t>
  </si>
  <si>
    <t>59245213</t>
  </si>
  <si>
    <t>dlažba zámková tvaru I 196x161x80mm přírodní</t>
  </si>
  <si>
    <t>67456886</t>
  </si>
  <si>
    <t>1,2*1,03 'Přepočtené koeficientem množství</t>
  </si>
  <si>
    <t>Trubní vedení</t>
  </si>
  <si>
    <t>857312922</t>
  </si>
  <si>
    <t>Výměna litinových tvarovek na potrubí litinovém tlakovém jednoosých na potrubí z trub přírubových v otevřeném výkopu, kanálu nebo v šachtě DN 150</t>
  </si>
  <si>
    <t>-1083969651</t>
  </si>
  <si>
    <t>22</t>
  </si>
  <si>
    <t>55253616</t>
  </si>
  <si>
    <t>přechod přírubový,práškový epoxid tl 250µm FFR-kus litinový dl 200mm DN 150/80</t>
  </si>
  <si>
    <t>193477459</t>
  </si>
  <si>
    <t>23</t>
  </si>
  <si>
    <t>55253892</t>
  </si>
  <si>
    <t>tvarovka přírubová s hrdlem z tvárné litiny,práškový epoxid tl 250µm EU-kus dl 130mm DN 80</t>
  </si>
  <si>
    <t>1986265213</t>
  </si>
  <si>
    <t>24</t>
  </si>
  <si>
    <t>857314922</t>
  </si>
  <si>
    <t>Výměna litinových tvarovek na potrubí litinovém tlakovém odbočných na potrubí z trub přírubových v otevřeném výkopu, kanálu nebo v šachtě DN 150</t>
  </si>
  <si>
    <t>1222411475</t>
  </si>
  <si>
    <t>25</t>
  </si>
  <si>
    <t>55253595</t>
  </si>
  <si>
    <t>kříž přírubový litinový PN10/16 TT-kus DN 150/150</t>
  </si>
  <si>
    <t>450594879</t>
  </si>
  <si>
    <t>26</t>
  </si>
  <si>
    <t>890331811</t>
  </si>
  <si>
    <t>Bourání šachet a jímek ručně velikosti obestavěného prostoru přes 1,5 do 3 m3 ze železobetonu</t>
  </si>
  <si>
    <t>-1481110390</t>
  </si>
  <si>
    <t>Poznámka k položce:
Ceny jsou určeny pro vodovodní a kanalizačné šachty.</t>
  </si>
  <si>
    <t>"vstupní kónus"  1*1*0,67</t>
  </si>
  <si>
    <t xml:space="preserve">"strop šachty"3,01*1,26*0,25 </t>
  </si>
  <si>
    <t>27</t>
  </si>
  <si>
    <t>891241112</t>
  </si>
  <si>
    <t>Montáž vodovodních armatur na potrubí šoupátek nebo klapek uzavíracích v otevřeném výkopu nebo v šachtách s osazením zemní soupravy (bez poklopů) DN 80</t>
  </si>
  <si>
    <t>-1548235636</t>
  </si>
  <si>
    <t>28</t>
  </si>
  <si>
    <t>42221116</t>
  </si>
  <si>
    <t>šoupátko s přírubami voda DN 80 PN16</t>
  </si>
  <si>
    <t>1198850398</t>
  </si>
  <si>
    <t>29</t>
  </si>
  <si>
    <t>42291079</t>
  </si>
  <si>
    <t>souprava zemní pro šoupátka DN 65-80mm Rd 2,0m</t>
  </si>
  <si>
    <t>-1933682067</t>
  </si>
  <si>
    <t>30</t>
  </si>
  <si>
    <t>891241821</t>
  </si>
  <si>
    <t>Demontáž vodovodních armatur na potrubí šoupátek nebo klapek uzavíracích v šachtách s ručním kolečkem DN 80</t>
  </si>
  <si>
    <t>915160773</t>
  </si>
  <si>
    <t>31</t>
  </si>
  <si>
    <t>891311112</t>
  </si>
  <si>
    <t>Montáž vodovodních armatur na potrubí šoupátek nebo klapek uzavíracích v otevřeném výkopu nebo v šachtách s osazením zemní soupravy (bez poklopů) DN 150</t>
  </si>
  <si>
    <t>1626127300</t>
  </si>
  <si>
    <t>32</t>
  </si>
  <si>
    <t>42221119</t>
  </si>
  <si>
    <t>šoupátko s přírubami voda DN 150 PN16</t>
  </si>
  <si>
    <t>1431501839</t>
  </si>
  <si>
    <t>33</t>
  </si>
  <si>
    <t>42291080</t>
  </si>
  <si>
    <t>souprava zemní pro šoupátka DN 100-150m Rd 2,0m</t>
  </si>
  <si>
    <t>1165362822</t>
  </si>
  <si>
    <t>34</t>
  </si>
  <si>
    <t>891311821</t>
  </si>
  <si>
    <t>Demontáž vodovodních armatur na potrubí šoupátek nebo klapek uzavíracích v šachtách s ručním kolečkem DN 150</t>
  </si>
  <si>
    <t>1384807938</t>
  </si>
  <si>
    <t>35</t>
  </si>
  <si>
    <t>899101211</t>
  </si>
  <si>
    <t>Demontáž poklopů litinových a ocelových včetně rámů, hmotnosti jednotlivě do 50 kg</t>
  </si>
  <si>
    <t>-1120162539</t>
  </si>
  <si>
    <t>36</t>
  </si>
  <si>
    <t>899401112</t>
  </si>
  <si>
    <t>Osazení poklopů litinových šoupátkových</t>
  </si>
  <si>
    <t>741073212</t>
  </si>
  <si>
    <t>37</t>
  </si>
  <si>
    <t>42291352</t>
  </si>
  <si>
    <t>poklop litinový šoupátkový pro zemní soupravy osazení do terénu a do vozovky</t>
  </si>
  <si>
    <t>-1925866802</t>
  </si>
  <si>
    <t>38</t>
  </si>
  <si>
    <t>899722111</t>
  </si>
  <si>
    <t>Krytí potrubí výstražnou fólií z PVC šířky 20 cm</t>
  </si>
  <si>
    <t>1858823034</t>
  </si>
  <si>
    <t>"krytí potrubí ve vodovodní šachtě" 4,3</t>
  </si>
  <si>
    <t>39</t>
  </si>
  <si>
    <t>899713111</t>
  </si>
  <si>
    <t>Orientační tabulky na vodovodních a kanalizačních řadech na sloupku ocelovém nebo betonovém</t>
  </si>
  <si>
    <t>-21719486</t>
  </si>
  <si>
    <t xml:space="preserve">Poznámka k položce:
V cenách jsou započteny náklady na dodání a připevnění tabulky.
V ceně  jsou započteny i náklady na osazení sloupků.
</t>
  </si>
  <si>
    <t>40</t>
  </si>
  <si>
    <t>8X01</t>
  </si>
  <si>
    <t>orientační vodovodní ocelový sloupek v. 2m s betonovou patkou</t>
  </si>
  <si>
    <t>-1676010359</t>
  </si>
  <si>
    <t>41</t>
  </si>
  <si>
    <t>8X02</t>
  </si>
  <si>
    <t xml:space="preserve">orientační tabulka pro vodovodní šoupě </t>
  </si>
  <si>
    <t>-1612123834</t>
  </si>
  <si>
    <t>42</t>
  </si>
  <si>
    <t>8X03</t>
  </si>
  <si>
    <t>Odstranění stávajícího vodovodního orientačního sloupku</t>
  </si>
  <si>
    <t>1159762047</t>
  </si>
  <si>
    <t>Ostatní konstrukce a práce, bourání</t>
  </si>
  <si>
    <t>43</t>
  </si>
  <si>
    <t>914111111</t>
  </si>
  <si>
    <t>Montáž svislé dopravní značky základní velikosti do 1 m2 objímkami na sloupky nebo konzoly</t>
  </si>
  <si>
    <t>-459283045</t>
  </si>
  <si>
    <t>Poznámka k položce:
V cenách jsou započteny i náklady na montáž značek včetně upevňovacího materiálu na předem připravenou nosnou konstrukci (sloupek, konzolu, sloup).</t>
  </si>
  <si>
    <t>44</t>
  </si>
  <si>
    <t>40445620</t>
  </si>
  <si>
    <t>zákazové, příkazové dopravní značky B1-B34, C1-15 700mm</t>
  </si>
  <si>
    <t>1586458842</t>
  </si>
  <si>
    <t>45</t>
  </si>
  <si>
    <t>40445650</t>
  </si>
  <si>
    <t>dodatkové tabulky E7, E12, E13 500x300mm</t>
  </si>
  <si>
    <t>699075666</t>
  </si>
  <si>
    <t>46</t>
  </si>
  <si>
    <t>914511111</t>
  </si>
  <si>
    <t>Montáž sloupku dopravních značek délky do 3,5 m do betonového základu</t>
  </si>
  <si>
    <t>1753427529</t>
  </si>
  <si>
    <t>Poznámka k položce:
V cenách jsou započteny i náklady na:
a) vykopání jamek s odhozem výkopku na vzdálenost do 3 m,
b) osazení sloupku včetně montáže a dodávky plastového víčka.
V cenách jsou započteny i náklady na betonový základ.</t>
  </si>
  <si>
    <t>47</t>
  </si>
  <si>
    <t>40445230</t>
  </si>
  <si>
    <t>sloupek pro dopravní značku Zn D 70mm v 3,5m</t>
  </si>
  <si>
    <t>1024353627</t>
  </si>
  <si>
    <t>48</t>
  </si>
  <si>
    <t>915621111</t>
  </si>
  <si>
    <t>Předznačení pro vodorovné značení stříkané barvou nebo prováděné z nátěrových hmot plošné šipky, symboly, nápisy</t>
  </si>
  <si>
    <t>1619258999</t>
  </si>
  <si>
    <t>piktogramy pro vodorovné dopravní značení dle TP 133</t>
  </si>
  <si>
    <t>3,3*2</t>
  </si>
  <si>
    <t>1,5*2</t>
  </si>
  <si>
    <t xml:space="preserve">"piktogram V20 " 1,06*2 </t>
  </si>
  <si>
    <t>49</t>
  </si>
  <si>
    <t>915231112</t>
  </si>
  <si>
    <t>Vodorovné dopravní značení stříkaným plastem přechody pro chodce, šipky, symboly nápisy bílé retroreflexní</t>
  </si>
  <si>
    <t>-1422504794</t>
  </si>
  <si>
    <t>50</t>
  </si>
  <si>
    <t>916231213</t>
  </si>
  <si>
    <t>Osazení chodníkového obrubníku betonového se zřízením lože, s vyplněním a zatřením spár cementovou maltou stojatého s boční opěrou z betonu prostého, do lože z betonu prostého</t>
  </si>
  <si>
    <t>-1972779704</t>
  </si>
  <si>
    <t>Poznámka k položce:
V cenách chodníkových obrubníků ležatých i stojatých jsou započteny pro osazení do lože z betonu prostého i náklady na dodání hmot pro lože tl. 80 až 100 mm a též náklady na zřízení bočních opěr.</t>
  </si>
  <si>
    <t>"vodící linie" 268,5</t>
  </si>
  <si>
    <t>271</t>
  </si>
  <si>
    <t>51</t>
  </si>
  <si>
    <t>59217017</t>
  </si>
  <si>
    <t>obrubník betonový chodníkový 1000x100x250mm</t>
  </si>
  <si>
    <t>-757670734</t>
  </si>
  <si>
    <t>539,5*1,02 'Přepočtené koeficientem množství</t>
  </si>
  <si>
    <t>52</t>
  </si>
  <si>
    <t>936104213</t>
  </si>
  <si>
    <t xml:space="preserve">Montáž odpadkového koše </t>
  </si>
  <si>
    <t>-1769564364</t>
  </si>
  <si>
    <t>53</t>
  </si>
  <si>
    <t>74910143</t>
  </si>
  <si>
    <t>koš odpadkový betonový přírodní tryskaný</t>
  </si>
  <si>
    <t>-1375837387</t>
  </si>
  <si>
    <t>Poznámka k položce:
Součástí koše je i pozinkovaná vložka.</t>
  </si>
  <si>
    <t>54</t>
  </si>
  <si>
    <t>9X01</t>
  </si>
  <si>
    <t>stříška bez popelníku na betonový koš</t>
  </si>
  <si>
    <t>479480877</t>
  </si>
  <si>
    <t>55</t>
  </si>
  <si>
    <t>936124112</t>
  </si>
  <si>
    <t>Montáž lavičky parkové stabilní se zabetonováním noh</t>
  </si>
  <si>
    <t>456940319</t>
  </si>
  <si>
    <t>Poznámka k položce:
V cenách jsou započteny i náklady na zemní práce s odhozem výkopku na vzdálenost do 3 m.</t>
  </si>
  <si>
    <t>56</t>
  </si>
  <si>
    <t>966001211</t>
  </si>
  <si>
    <t>Odstranění lavičky parkové stabilní zabetonované</t>
  </si>
  <si>
    <t>1278612550</t>
  </si>
  <si>
    <t>Poznámka k položce:
V cenách jsou započteny i náklady na odklizení materiálu na vzdálenost do 20 m nebo naložení na dopravní prostředek.</t>
  </si>
  <si>
    <t>997</t>
  </si>
  <si>
    <t>Přesun sutě</t>
  </si>
  <si>
    <t>57</t>
  </si>
  <si>
    <t>997221571</t>
  </si>
  <si>
    <t>Vodorovná doprava vybouraných hmot bez naložení, ale se složením a s hrubým urovnáním na vzdálenost do 1 km</t>
  </si>
  <si>
    <t>1253202970</t>
  </si>
  <si>
    <t>58</t>
  </si>
  <si>
    <t>997221579</t>
  </si>
  <si>
    <t>Příplatek ZKD 1 km u vodorovné dopravy vybouraných hmot bez naložení, ale se složením a s hrubým urovnáním</t>
  </si>
  <si>
    <t>1872942892</t>
  </si>
  <si>
    <t>59</t>
  </si>
  <si>
    <t>997221625</t>
  </si>
  <si>
    <t>Poplatek za uložení stavebního odpadu na skládce (skládkovné) z armovaného betonu zatříděného do Katalogu odpadů pod kódem 17 01 01</t>
  </si>
  <si>
    <t>21627750</t>
  </si>
  <si>
    <t>60</t>
  </si>
  <si>
    <t>997221861</t>
  </si>
  <si>
    <t>Poplatek za uložení stavebního odpadu na recyklační skládce (skládkovné) z prostého betonu zatříděného do Katalogu odpadů pod kódem 17 01 01</t>
  </si>
  <si>
    <t>994919401</t>
  </si>
  <si>
    <t>"dlažba" 0,832</t>
  </si>
  <si>
    <t xml:space="preserve">"obruby" 54,838 </t>
  </si>
  <si>
    <t>61</t>
  </si>
  <si>
    <t>997221873</t>
  </si>
  <si>
    <t>Poplatek za uložení stavebního odpadu na recyklační skládce (skládkovné) zeminy a kamení zatříděného do Katalogu odpadů pod kódem 17 05 04</t>
  </si>
  <si>
    <t>1954745291</t>
  </si>
  <si>
    <t>"podkladní vrstva chodníku, kamenivo" 363,66</t>
  </si>
  <si>
    <t>62</t>
  </si>
  <si>
    <t>997221875</t>
  </si>
  <si>
    <t>Poplatek za uložení stavebního odpadu na recyklační skládce (skládkovné) asfaltového bez obsahu dehtu zatříděného do Katalogu odpadů pod kódem 17 03 02</t>
  </si>
  <si>
    <t>47106525</t>
  </si>
  <si>
    <t>998</t>
  </si>
  <si>
    <t>Přesun hmot</t>
  </si>
  <si>
    <t>63</t>
  </si>
  <si>
    <t>998225111</t>
  </si>
  <si>
    <t>Přesun hmot pro komunikace s krytem z kameniva, monolitickým betonovým nebo živičným dopravní vzdálenost do 200 m jakékoliv délky objektu</t>
  </si>
  <si>
    <t>-738262541</t>
  </si>
  <si>
    <t>64</t>
  </si>
  <si>
    <t>998273102</t>
  </si>
  <si>
    <t>Přesun hmot pro trubní vedení hloubené z trub litinových pro vodovody nebo kanalizace v otevřeném výkopu dopravní vzdálenost do 15 m</t>
  </si>
  <si>
    <t>-2048050773</t>
  </si>
  <si>
    <t>65</t>
  </si>
  <si>
    <t>998273124</t>
  </si>
  <si>
    <t>Přesun hmot pro trubní vedení hloubené z trub litinových Příplatek k cenám za zvětšený přesun přes vymezenou největší dopravní vzdálenost do 500 m</t>
  </si>
  <si>
    <t>1401380509</t>
  </si>
  <si>
    <t>PSV</t>
  </si>
  <si>
    <t>Práce a dodávky PSV</t>
  </si>
  <si>
    <t>767</t>
  </si>
  <si>
    <t>Konstrukce zámečnické</t>
  </si>
  <si>
    <t>66</t>
  </si>
  <si>
    <t>767833802</t>
  </si>
  <si>
    <t>Demontáž vnitřních kovových žebříků přímých délky přes 2 do 5 m</t>
  </si>
  <si>
    <t>1777751706</t>
  </si>
  <si>
    <t>IO 401 - Veřejné osvětlení</t>
  </si>
  <si>
    <t>M - M</t>
  </si>
  <si>
    <t xml:space="preserve">    21-M - Elektromontáže</t>
  </si>
  <si>
    <t xml:space="preserve">    46-M - Zemní práce při extr.mont.pracích</t>
  </si>
  <si>
    <t>HSV - HSV</t>
  </si>
  <si>
    <t xml:space="preserve">    0 - Nepojmenovaný díl</t>
  </si>
  <si>
    <t>21-M</t>
  </si>
  <si>
    <t>Elektromontáže</t>
  </si>
  <si>
    <t>210100173</t>
  </si>
  <si>
    <t>Ukončení kabelů smršťovací záklopkou nebo páskou se zapojením bez letování žíly do 3x4 mm2</t>
  </si>
  <si>
    <t>210100701</t>
  </si>
  <si>
    <t>Ukončení kabelů celoplastových koncovkou do 1 kV venkovní KV a KVU žíly do 4x35 mm2</t>
  </si>
  <si>
    <t>354365520</t>
  </si>
  <si>
    <t>koncovka kabelová venkovní 16-50 mm2 - Teplem smrštitelná pro čtyřžilové plastové kabely do 1 kV</t>
  </si>
  <si>
    <t>210101234</t>
  </si>
  <si>
    <t>Propojení kabelů celoplastových spojkou do 1 kV venkovní smršťovací SVCZ 1 až 5 žíly do 4x25až35 mm2</t>
  </si>
  <si>
    <t>35436025</t>
  </si>
  <si>
    <t>spojka kabelová smršťovaná přímé do 1kV 91ah-24s 4x35-150mm</t>
  </si>
  <si>
    <t>210120001</t>
  </si>
  <si>
    <t>Montáž pojistek závitových E 27 do 25 A se zapojením vodičů</t>
  </si>
  <si>
    <t>345234150</t>
  </si>
  <si>
    <t>vložka pojistková E27 normální 2410 6A</t>
  </si>
  <si>
    <t>210202013</t>
  </si>
  <si>
    <t>Montáž svítidel na výložník</t>
  </si>
  <si>
    <t>34844450</t>
  </si>
  <si>
    <t>Svítidlo venkovní na výložník, LED 20W, 2300 lm, 3000K, IP66, vč, zdroje a př.</t>
  </si>
  <si>
    <t>210202016-D</t>
  </si>
  <si>
    <t>Demontáž svítidlo výbojkové průmyslové nebo venkovní na sloupek parkový</t>
  </si>
  <si>
    <t>210204011</t>
  </si>
  <si>
    <t>Montáž stožárů osvětlení ocelových samostatně stojících délky do 12 m</t>
  </si>
  <si>
    <t>316740680</t>
  </si>
  <si>
    <t>stožár osvětlovací uliční žárově zinkovaný - v 6 m</t>
  </si>
  <si>
    <t>316740680.1</t>
  </si>
  <si>
    <t>ochranná manžeta na stožár uliční žárově zinkovaný</t>
  </si>
  <si>
    <t>210204011-D</t>
  </si>
  <si>
    <t>Demontáž stožárů osvětlení ocelových samostatně stojících délky do 12 m</t>
  </si>
  <si>
    <t>210204103</t>
  </si>
  <si>
    <t>Montáž výložníků osvětlení jednoramenných sloupových hmotnosti do 35 kg</t>
  </si>
  <si>
    <t>316770750</t>
  </si>
  <si>
    <t>výložník V01-1000, kolmý</t>
  </si>
  <si>
    <t>210204201</t>
  </si>
  <si>
    <t>Montáž elektrovýzbroje stožárů osvětlení 1 okruh</t>
  </si>
  <si>
    <t>PC E</t>
  </si>
  <si>
    <t>Elektrovýzbroj - jednokruhová průběžná s možností násobného odbočení přívodních kabelů</t>
  </si>
  <si>
    <t>210220020</t>
  </si>
  <si>
    <t>Montáž uzemňovacího vedení vodičů FeZn pomocí svorek v zemi páskou do 120 mm2 ve městské zástavbě</t>
  </si>
  <si>
    <t>354411200</t>
  </si>
  <si>
    <t>pásek uzemňovací 195001 30x4 mm</t>
  </si>
  <si>
    <t>kg</t>
  </si>
  <si>
    <t>210220022</t>
  </si>
  <si>
    <t>Montáž uzemňovacího vedení vodičů FeZn pomocí svorek v zemi drátem do 10 mm ve městské zástavbě</t>
  </si>
  <si>
    <t>156152350</t>
  </si>
  <si>
    <t>drát kruhový pozinkovaný měkký 11343 D10,00 mm</t>
  </si>
  <si>
    <t>210220301</t>
  </si>
  <si>
    <t>Montáž svorek hromosvodných typu SS, SR 03 se 2 šrouby</t>
  </si>
  <si>
    <t>354419960</t>
  </si>
  <si>
    <t>svorka odbočovací a spojovací SR 3a pro spojování kruhových a páskových vodičů</t>
  </si>
  <si>
    <t>210220302</t>
  </si>
  <si>
    <t>Montáž svorek hromosvodných typu ST, SJ, SK, SZ, SR 01, 02 se 3 a více šrouby</t>
  </si>
  <si>
    <t>354419860</t>
  </si>
  <si>
    <t>svorka odbočovací a spojovací SR 2a pro pásek 30x4 mm</t>
  </si>
  <si>
    <t>354419250</t>
  </si>
  <si>
    <t>svorka zkušební SZ pro lano D6-12 mm</t>
  </si>
  <si>
    <t>210220401</t>
  </si>
  <si>
    <t>Montáž vedení hromosvodné - štítků k označení svodů</t>
  </si>
  <si>
    <t>735345125</t>
  </si>
  <si>
    <t>Označovací štítek OR 01 - 03</t>
  </si>
  <si>
    <t>210220458</t>
  </si>
  <si>
    <t>Antikorozní ochrana/nátěr vodičů</t>
  </si>
  <si>
    <t>111613320</t>
  </si>
  <si>
    <t xml:space="preserve">asfalt stavebně-izolační AOSi </t>
  </si>
  <si>
    <t>210220463</t>
  </si>
  <si>
    <t>Montáž vysouvacího žebříku pro budovy nad 10m</t>
  </si>
  <si>
    <t>210813011</t>
  </si>
  <si>
    <t>Montáž kabel Cu plný kulatý do 1 kV 3x1,5 až 6 mm2 uložený pevně (CYKY)</t>
  </si>
  <si>
    <t>34111036</t>
  </si>
  <si>
    <t>kabel silový s Cu jádrem 1 kV 3x2,5mm2</t>
  </si>
  <si>
    <t>210902012</t>
  </si>
  <si>
    <t>Montáž kabelu Al do 1 kV plný kulatý průřezu 4x25 mm2 uložených volně (AYKY)</t>
  </si>
  <si>
    <t>34113120</t>
  </si>
  <si>
    <t>kabel silový s Al jádrem 1 kV  4x25mm2</t>
  </si>
  <si>
    <t>210902012-D</t>
  </si>
  <si>
    <t>Demontáž kabelu Al do 1 kV plný kulatý průřezu 4x25 mm2 uložených volně (AYKY)</t>
  </si>
  <si>
    <t>PM</t>
  </si>
  <si>
    <t>Přidružený materiál</t>
  </si>
  <si>
    <t>%</t>
  </si>
  <si>
    <t>PPV</t>
  </si>
  <si>
    <t>Podíl přidružených výkonů</t>
  </si>
  <si>
    <t>ZV</t>
  </si>
  <si>
    <t>Zednické výpomoci</t>
  </si>
  <si>
    <t>46-M</t>
  </si>
  <si>
    <t>Zemní práce při extr.mont.pracích</t>
  </si>
  <si>
    <t>460010023</t>
  </si>
  <si>
    <t>Vytyčení trasy vedení kabelového podzemního v terénu volném</t>
  </si>
  <si>
    <t>km</t>
  </si>
  <si>
    <t>460030011</t>
  </si>
  <si>
    <t>Sejmutí drnu jakékoliv tloušťky</t>
  </si>
  <si>
    <t>460050703</t>
  </si>
  <si>
    <t>Hloubení nezapažených jam pro stožáry veřejného osvětlení ručně v hornině tř 3</t>
  </si>
  <si>
    <t>460080013</t>
  </si>
  <si>
    <t>Základové konstrukce z monolitického betonu C 12/15 bez bednění</t>
  </si>
  <si>
    <t>460150163</t>
  </si>
  <si>
    <t>Hloubení kabelových zapažených i nezapažených rýh ručně š 35 cm, hl 80 cm, v hornině tř 3</t>
  </si>
  <si>
    <t>460421001</t>
  </si>
  <si>
    <t>Lože kabelů z písku nebo štěrkopísku tl 5 cm nad kabel, bez zakrytí, šířky lože do 65 cm</t>
  </si>
  <si>
    <t>460421191</t>
  </si>
  <si>
    <t>Lože kabelů z písku nebo štěrkopísku s cementem tl 12 cm nad kabel, bez zakrytí, šířky do 100 cm</t>
  </si>
  <si>
    <t>460470001</t>
  </si>
  <si>
    <t>Provizorní zajištění potrubí ve výkopech při křížení s kabelem</t>
  </si>
  <si>
    <t>460470011</t>
  </si>
  <si>
    <t>Provizorní zajištění kabelů ve výkopech při jejich křížení</t>
  </si>
  <si>
    <t>460470012</t>
  </si>
  <si>
    <t>Provizorní zajištění kabelů ve výkopech při jejich souběhu</t>
  </si>
  <si>
    <t>460490012</t>
  </si>
  <si>
    <t>Krytí kabelů výstražnou fólií šířky 25 cm</t>
  </si>
  <si>
    <t>460510064</t>
  </si>
  <si>
    <t>Kabelové prostupy z trub plastových do rýhy s obsypem, průměru do 10 cm</t>
  </si>
  <si>
    <t>34571352</t>
  </si>
  <si>
    <t>trubka elektroinstalační ohebná dvouplášťová korugovaná D 52/63 mm, HDPE+LDPE</t>
  </si>
  <si>
    <t>460560163</t>
  </si>
  <si>
    <t>Zásyp rýh ručně šířky 35 cm, hloubky 80 cm, z horniny třídy 3</t>
  </si>
  <si>
    <t>460600022</t>
  </si>
  <si>
    <t>Vodorovné přemístění horniny jakékoliv třídy do 500 m</t>
  </si>
  <si>
    <t>460600061</t>
  </si>
  <si>
    <t>Odvoz suti a vybouraných hmot do 1 km</t>
  </si>
  <si>
    <t>460600071</t>
  </si>
  <si>
    <t>Příplatek k odvozu suti a vybouraných hmot za každý další 1 km</t>
  </si>
  <si>
    <t>460620013</t>
  </si>
  <si>
    <t>Provizorní úprava terénu se zhutněním, v hornině tř 3</t>
  </si>
  <si>
    <t xml:space="preserve">460641112 - </t>
  </si>
  <si>
    <t>Demontáž základové konstrukce z monolitického betonu</t>
  </si>
  <si>
    <t>Nepojmenovaný díl</t>
  </si>
  <si>
    <t>001</t>
  </si>
  <si>
    <t>Výchozí revize</t>
  </si>
  <si>
    <t>hod</t>
  </si>
  <si>
    <t>002</t>
  </si>
  <si>
    <t>Koordinace prací</t>
  </si>
  <si>
    <t>003</t>
  </si>
  <si>
    <t>Dokumentace skutečného provedení</t>
  </si>
  <si>
    <t>004</t>
  </si>
  <si>
    <t>Kontrola a přejímka uložení kabelů a dalších sítí</t>
  </si>
  <si>
    <t>blok</t>
  </si>
  <si>
    <t>005</t>
  </si>
  <si>
    <t>Geodetické zaměření</t>
  </si>
  <si>
    <t>007</t>
  </si>
  <si>
    <t>Koordinace s dodavateli</t>
  </si>
  <si>
    <t>67</t>
  </si>
  <si>
    <t>009</t>
  </si>
  <si>
    <t>Manipulace při vypínání a zapínání sítí</t>
  </si>
  <si>
    <t>68</t>
  </si>
  <si>
    <t>010</t>
  </si>
  <si>
    <t>Zkušební provoz</t>
  </si>
  <si>
    <t>69</t>
  </si>
  <si>
    <t>011</t>
  </si>
  <si>
    <t>Měření intenzity osvětlení - uliční prostor</t>
  </si>
  <si>
    <t>IO 801 - Vegetační úpravy</t>
  </si>
  <si>
    <t>181114711</t>
  </si>
  <si>
    <t>Odstranění kamene z pozemku sebráním kamene, hmotnosti jednotlivě do 15 kg</t>
  </si>
  <si>
    <t>1442629643</t>
  </si>
  <si>
    <t>Poznámka k položce:
V cenách jsou započteny i náklady na odklizení na hromady na vzdálenost do 10 m nebo s naložením na dopravní prostředek.</t>
  </si>
  <si>
    <t>181151331</t>
  </si>
  <si>
    <t>Plošná úprava terénu v zemině skupiny 1 až 4 s urovnáním povrchu bez doplnění ornice souvislé plochy přes 500 m2 při nerovnostech terénu přes 150 do 200 mm v rovině nebo na svahu do 1:5</t>
  </si>
  <si>
    <t>1167176233</t>
  </si>
  <si>
    <t>181351113</t>
  </si>
  <si>
    <t>Rozprostření a urovnání ornice v rovině nebo ve svahu sklonu do 1:5 strojně při souvislé ploše přes 500 m2, tl. vrstvy do 200 mm</t>
  </si>
  <si>
    <t>1686335751</t>
  </si>
  <si>
    <t>Poznámka k položce:
V ceně jsou započteny i náklady na případné nutné přemístění hromad nebo dočasných skládek na místo spotřeby ze vzdálenosti do 50 m.</t>
  </si>
  <si>
    <t>183151116</t>
  </si>
  <si>
    <t>Hloubení jam pro výsadbu dřevin strojně v rovině nebo ve svahu do 1:5, objem přes 1,10 do 1,50 m3</t>
  </si>
  <si>
    <t>-81189249</t>
  </si>
  <si>
    <t>184102115</t>
  </si>
  <si>
    <t>Výsadba dřeviny s balem do předem vyhloubené jamky se zalitím v rovině nebo na svahu do 1:5, při průměru balu přes 500 do 600 mm</t>
  </si>
  <si>
    <t>1101527012</t>
  </si>
  <si>
    <t>1X01</t>
  </si>
  <si>
    <t>lípa srdčitá (Tilia cordata) v balu, kmínek 180 - 200 cm, ok 12+</t>
  </si>
  <si>
    <t>-1337222700</t>
  </si>
  <si>
    <t>181411121</t>
  </si>
  <si>
    <t>Založení trávníku na půdě předem připravené plochy do 1000 m2 výsevem včetně utažení lučního v rovině nebo na svahu do 1:5</t>
  </si>
  <si>
    <t>-1491564437</t>
  </si>
  <si>
    <t>00572100</t>
  </si>
  <si>
    <t>osivo jetelotráva intenzivní víceletá</t>
  </si>
  <si>
    <t>-710239722</t>
  </si>
  <si>
    <t>699*0,02 'Přepočtené koeficientem množství</t>
  </si>
  <si>
    <t>184215133</t>
  </si>
  <si>
    <t>Ukotvení dřeviny kůly třemi kůly, délky přes 2 do 3 m</t>
  </si>
  <si>
    <t>1466051956</t>
  </si>
  <si>
    <t>11*3</t>
  </si>
  <si>
    <t>60591257</t>
  </si>
  <si>
    <t>kůl vyvazovací dřevěný impregnovaný D 8cm dl 3m</t>
  </si>
  <si>
    <t>1405848019</t>
  </si>
  <si>
    <t>184215412</t>
  </si>
  <si>
    <t>Zhotovení závlahové mísy u solitérních dřevin v rovině nebo na svahu do 1:5, o průměru mísy přes 0,5 do 1 m</t>
  </si>
  <si>
    <t>-1046955697</t>
  </si>
  <si>
    <t>Poznámka k položce:
V cenách jsou započteny i náklady na případné naložení vzniklého odpadu na dopravní prostředek, odvoz na vzdálenost do 20 km a složení odpadu.</t>
  </si>
  <si>
    <t>10391100</t>
  </si>
  <si>
    <t>kůra mulčovací VL</t>
  </si>
  <si>
    <t>-1745998667</t>
  </si>
  <si>
    <t>11*1,25</t>
  </si>
  <si>
    <t>13,75*0,002 'Přepočtené koeficientem množství</t>
  </si>
  <si>
    <t>184501121</t>
  </si>
  <si>
    <t>Zhotovení obalu kmene a spodních částí větví stromu z juty v jedné vrstvě v rovině nebo na svahu do 1:5</t>
  </si>
  <si>
    <t>28270543</t>
  </si>
  <si>
    <t>(3,14*(0,06)^2*2)*11</t>
  </si>
  <si>
    <t>998231411</t>
  </si>
  <si>
    <t>Přesun hmot pro sadovnické a krajinářské úpravy - ručně bez užití mechanizace vodorovná dopravní vzdálenost do 100 m</t>
  </si>
  <si>
    <t>1161432791</t>
  </si>
  <si>
    <t>998231431</t>
  </si>
  <si>
    <t>Příplatek k ručnímu přesunu hmot pro sadovnické a krajinářské úpravy za zvětšený přesun ZKD 100 m</t>
  </si>
  <si>
    <t>-134012800</t>
  </si>
  <si>
    <t>VON - Vedlejší a ostatní náklady</t>
  </si>
  <si>
    <t>VRN - Vedlejší rozpočtové náklady</t>
  </si>
  <si>
    <t xml:space="preserve">    VRN1 - Průzkumné, geodetické a projektové práce</t>
  </si>
  <si>
    <t xml:space="preserve">    VRN3 - Zařízení staveniště</t>
  </si>
  <si>
    <t xml:space="preserve">    VRN4 - Inženýrská činnost</t>
  </si>
  <si>
    <t xml:space="preserve">    VRN5 - Finanční náklady</t>
  </si>
  <si>
    <t xml:space="preserve">    VRN7 - Provozní vlivy</t>
  </si>
  <si>
    <t>VRN</t>
  </si>
  <si>
    <t>Vedlejší rozpočtové náklady</t>
  </si>
  <si>
    <t>VRN1</t>
  </si>
  <si>
    <t>Průzkumné, geodetické a projektové práce</t>
  </si>
  <si>
    <t>012103000</t>
  </si>
  <si>
    <t>Geodetické práce před výstavbou</t>
  </si>
  <si>
    <t>soubor</t>
  </si>
  <si>
    <t>1024</t>
  </si>
  <si>
    <t>1452467131</t>
  </si>
  <si>
    <t xml:space="preserve">Poznámka k položce:
Jedná se např. o:
- vytyčení hranic pozemků,
- výšková měření,
- určení průběhu nadzemního nebo podzemního stávajícího i plánovaného vedení inženýrských sítí,
- zaměření stávajícího objektu,
- určení vytyčovací sítě,
- vytyčení staveniště a stavebního objektu, případně další.
</t>
  </si>
  <si>
    <t>012203000</t>
  </si>
  <si>
    <t>Geodetické práce při provádění stavby</t>
  </si>
  <si>
    <t>-1685622974</t>
  </si>
  <si>
    <t>Poznámka k položce:
- výšková měření, výpočet objemů aj., které mají charakter kontrolních a upřesňujících činností
- měření posunu a změn polohy bodů v průběhu výstavby</t>
  </si>
  <si>
    <t>VRN3</t>
  </si>
  <si>
    <t>Zařízení staveniště</t>
  </si>
  <si>
    <t>030001000</t>
  </si>
  <si>
    <t>-1431856854</t>
  </si>
  <si>
    <t xml:space="preserve">Poznámka k položce:
Náklady na :
- související přípravné práce (projektové práce a terénní úpravy pro zařízení staveniště)
- vybavení staveniště (stavební buňky, mobilní WC, pronájem ploch, provizorní komunikace aj.)
- připojení na inženýrské sítě vč. nákladů na energii 
- zabezpečení staveniště (oplocení staveniště, opatření na ochranu sousedních pozemků, osvětlení staveniště, informační tabule stavby, dopravní značení na staveništi aj.)
- zrušení zařízení staveniště (rozebrání, bourání a odvoz zařízení staveniště, úprava terénu do původního stavu)
Cena byla určena procentuálně (≤3%) ze základních rozpočtových nákladů stavby (ZRN = HSV+PSV). </t>
  </si>
  <si>
    <t>VRN4</t>
  </si>
  <si>
    <t>Inženýrská činnost</t>
  </si>
  <si>
    <t>040001000</t>
  </si>
  <si>
    <t>-250101008</t>
  </si>
  <si>
    <t xml:space="preserve">Poznámka k položce:
K inženýrské činnosti řadíme:
dozory (dozor projektanta, investora, SSD, BOZP aj.)
posudky (plán BOZP, PENB, energetický štítek obálky budovy aj.)
zkoušky a měření (tlakové, zátěžové, hutnící, měření a monitoring atd.)
revize (náklady na revize dočasných objektů nebo zařízení staveniště)
kompletační a koordinační činnost (náklady na výběrové řízení, činnosti související se zakázkou atd.)
ostatní inženýrská činnost
Cena byla určena procentuálně (≤3%) ze základních rozpočtových nákladů stavby (ZRN = HSV+PSV). </t>
  </si>
  <si>
    <t>VRN5</t>
  </si>
  <si>
    <t>Finanční náklady</t>
  </si>
  <si>
    <t>052002000</t>
  </si>
  <si>
    <t>Finanční rezerva pro nepředvídané náklady</t>
  </si>
  <si>
    <t>1425160846</t>
  </si>
  <si>
    <t xml:space="preserve">Poznámka k položce:
Výše rezervy byla určena procentuálně (≤5%) ze základních rozpočtových nákladů stavby (ZRN = HSV+PSV). 
</t>
  </si>
  <si>
    <t>VRN7</t>
  </si>
  <si>
    <t>Provozní vlivy</t>
  </si>
  <si>
    <t>072002000</t>
  </si>
  <si>
    <t>Silniční provoz</t>
  </si>
  <si>
    <t>1395361791</t>
  </si>
  <si>
    <t xml:space="preserve">Poznámka k položce:
Zahrnuje zvýšené náklady tam, kde silniční provoz zasahuje do provádění prací, při pracích na železničních přejezdech, na křižovatkách, na mostech aj.
Náleží sem náklady na dopravně inženýrská opatření (DIO) a dopravně inženýrská rozhodnutí (DIR), tj. projednání, vytyčení a zrušení objížďky, náklady na omezení nebo přerušení provozu (použití značek, semaforů, zábran, kuželů, světelné signalizace apod.)
Cena byla určena procentuálně (≤5,2%) ze základních rozpočtových nákladů stavby (ZRN = HSV+PSV). </t>
  </si>
  <si>
    <t>075002000</t>
  </si>
  <si>
    <t>Ochranná pásma</t>
  </si>
  <si>
    <t>419986917</t>
  </si>
  <si>
    <t xml:space="preserve">Poznámka k položce:
Jedná se o náklady související se zákazem, omezením nebo výkonem stavebních prací prováděných v blízkosti nadzemních el. vedení, křížení el. vedení, podzemních kabelových vedení, vodovodních vedení, vedení plynu, teplovodů, ropovodů, měníren proudu, trafostanic, ochranných pásem vodních zdrojů, vodáren, čistíren vod, plynáren, plynojemů apod.
Cena byla určena procentuálně (≤2%) ze základních rozpočtových nákladů stavby (ZRN = HSV+PSV).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</si>
  <si>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</si>
  <si>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</si>
  <si>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</si>
  <si>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</si>
  <si>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</si>
  <si>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</si>
  <si>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</si>
  <si>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</si>
  <si>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</si>
  <si>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</si>
  <si>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</si>
  <si>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t>
  </si>
  <si>
    <t>Stavební objekt pozemní</t>
  </si>
  <si>
    <t>Stavební objekt inženýrský</t>
  </si>
  <si>
    <t>PRO</t>
  </si>
  <si>
    <t>Provozní soubor</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</si>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</sst>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6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23"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5"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6"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22" xfId="0"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167" fontId="23"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0" fillId="0" borderId="28" xfId="0" applyFont="1" applyBorder="1" applyAlignment="1">
      <alignment horizontal="left" wrapText="1"/>
    </xf>
    <xf numFmtId="0" fontId="13" fillId="0" borderId="27" xfId="0" applyFont="1" applyBorder="1" applyAlignment="1">
      <alignment vertical="center" wrapText="1"/>
    </xf>
    <xf numFmtId="0" fontId="40" fillId="0" borderId="0" xfId="0" applyFont="1" applyBorder="1" applyAlignment="1">
      <alignment horizontal="left" vertical="center" wrapText="1"/>
    </xf>
    <xf numFmtId="0" fontId="0" fillId="0" borderId="0" xfId="0" applyFont="1" applyBorder="1" applyAlignment="1">
      <alignment horizontal="left" vertical="center" wrapText="1"/>
    </xf>
    <xf numFmtId="0" fontId="41"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2"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9" fillId="0" borderId="0" xfId="0" applyFont="1" applyBorder="1" applyAlignment="1">
      <alignment horizontal="center" vertical="center"/>
    </xf>
    <xf numFmtId="0" fontId="13"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1"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2"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3"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0" xfId="0" applyFont="1" applyBorder="1" applyAlignment="1">
      <alignment horizontal="left" vertical="center"/>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1" fillId="0" borderId="0" xfId="0" applyFont="1" applyBorder="1" applyAlignment="1">
      <alignment horizontal="center"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0"/>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27</v>
      </c>
      <c r="AO10" s="23"/>
      <c r="AP10" s="23"/>
      <c r="AQ10" s="23"/>
      <c r="AR10" s="21"/>
      <c r="BE10" s="32"/>
      <c r="BS10" s="18" t="s">
        <v>6</v>
      </c>
    </row>
    <row r="11" spans="2:71" s="1" customFormat="1" ht="18.45" customHeight="1">
      <c r="B11" s="22"/>
      <c r="C11" s="23"/>
      <c r="D11" s="23"/>
      <c r="E11" s="28" t="s">
        <v>28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29</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30</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31</v>
      </c>
      <c r="AO13" s="23"/>
      <c r="AP13" s="23"/>
      <c r="AQ13" s="23"/>
      <c r="AR13" s="21"/>
      <c r="BE13" s="32"/>
      <c r="BS13" s="18" t="s">
        <v>6</v>
      </c>
    </row>
    <row r="14" spans="2:71" ht="12">
      <c r="B14" s="22"/>
      <c r="C14" s="23"/>
      <c r="D14" s="23"/>
      <c r="E14" s="35" t="s">
        <v>31</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29</v>
      </c>
      <c r="AL14" s="23"/>
      <c r="AM14" s="23"/>
      <c r="AN14" s="35" t="s">
        <v>31</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33</v>
      </c>
      <c r="AO16" s="23"/>
      <c r="AP16" s="23"/>
      <c r="AQ16" s="23"/>
      <c r="AR16" s="21"/>
      <c r="BE16" s="32"/>
      <c r="BS16" s="18" t="s">
        <v>4</v>
      </c>
    </row>
    <row r="17" spans="2:71" s="1" customFormat="1" ht="18.45" customHeight="1">
      <c r="B17" s="22"/>
      <c r="C17" s="23"/>
      <c r="D17" s="23"/>
      <c r="E17" s="28" t="s">
        <v>34</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29</v>
      </c>
      <c r="AL17" s="23"/>
      <c r="AM17" s="23"/>
      <c r="AN17" s="28" t="s">
        <v>19</v>
      </c>
      <c r="AO17" s="23"/>
      <c r="AP17" s="23"/>
      <c r="AQ17" s="23"/>
      <c r="AR17" s="21"/>
      <c r="BE17" s="32"/>
      <c r="BS17" s="18" t="s">
        <v>35</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36</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33</v>
      </c>
      <c r="AO19" s="23"/>
      <c r="AP19" s="23"/>
      <c r="AQ19" s="23"/>
      <c r="AR19" s="21"/>
      <c r="BE19" s="32"/>
      <c r="BS19" s="18" t="s">
        <v>6</v>
      </c>
    </row>
    <row r="20" spans="2:71" s="1" customFormat="1" ht="18.45" customHeight="1">
      <c r="B20" s="22"/>
      <c r="C20" s="23"/>
      <c r="D20" s="23"/>
      <c r="E20" s="28" t="s">
        <v>34</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29</v>
      </c>
      <c r="AL20" s="23"/>
      <c r="AM20" s="23"/>
      <c r="AN20" s="28" t="s">
        <v>19</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37</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38</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39</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40</v>
      </c>
      <c r="M28" s="46"/>
      <c r="N28" s="46"/>
      <c r="O28" s="46"/>
      <c r="P28" s="46"/>
      <c r="Q28" s="41"/>
      <c r="R28" s="41"/>
      <c r="S28" s="41"/>
      <c r="T28" s="41"/>
      <c r="U28" s="41"/>
      <c r="V28" s="41"/>
      <c r="W28" s="46" t="s">
        <v>41</v>
      </c>
      <c r="X28" s="46"/>
      <c r="Y28" s="46"/>
      <c r="Z28" s="46"/>
      <c r="AA28" s="46"/>
      <c r="AB28" s="46"/>
      <c r="AC28" s="46"/>
      <c r="AD28" s="46"/>
      <c r="AE28" s="46"/>
      <c r="AF28" s="41"/>
      <c r="AG28" s="41"/>
      <c r="AH28" s="41"/>
      <c r="AI28" s="41"/>
      <c r="AJ28" s="41"/>
      <c r="AK28" s="46" t="s">
        <v>42</v>
      </c>
      <c r="AL28" s="46"/>
      <c r="AM28" s="46"/>
      <c r="AN28" s="46"/>
      <c r="AO28" s="46"/>
      <c r="AP28" s="41"/>
      <c r="AQ28" s="41"/>
      <c r="AR28" s="45"/>
      <c r="BE28" s="32"/>
    </row>
    <row r="29" spans="1:57" s="3" customFormat="1" ht="14.4" customHeight="1">
      <c r="A29" s="3"/>
      <c r="B29" s="47"/>
      <c r="C29" s="48"/>
      <c r="D29" s="33" t="s">
        <v>43</v>
      </c>
      <c r="E29" s="48"/>
      <c r="F29" s="33" t="s">
        <v>44</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45</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46</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47</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48</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49</v>
      </c>
      <c r="E35" s="55"/>
      <c r="F35" s="55"/>
      <c r="G35" s="55"/>
      <c r="H35" s="55"/>
      <c r="I35" s="55"/>
      <c r="J35" s="55"/>
      <c r="K35" s="55"/>
      <c r="L35" s="55"/>
      <c r="M35" s="55"/>
      <c r="N35" s="55"/>
      <c r="O35" s="55"/>
      <c r="P35" s="55"/>
      <c r="Q35" s="55"/>
      <c r="R35" s="55"/>
      <c r="S35" s="55"/>
      <c r="T35" s="56" t="s">
        <v>50</v>
      </c>
      <c r="U35" s="55"/>
      <c r="V35" s="55"/>
      <c r="W35" s="55"/>
      <c r="X35" s="57" t="s">
        <v>51</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52</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2003203</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Dačice, Stavební úpravy stezky pro chodce a cyklisty ke hřbitovu</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Dačice</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31. 1. 2022</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25.65" customHeight="1">
      <c r="A49" s="39"/>
      <c r="B49" s="40"/>
      <c r="C49" s="33" t="s">
        <v>25</v>
      </c>
      <c r="D49" s="41"/>
      <c r="E49" s="41"/>
      <c r="F49" s="41"/>
      <c r="G49" s="41"/>
      <c r="H49" s="41"/>
      <c r="I49" s="41"/>
      <c r="J49" s="41"/>
      <c r="K49" s="41"/>
      <c r="L49" s="65" t="str">
        <f>IF(E11="","",E11)</f>
        <v>Město Dačice, Krajířova 27/I, 380 13 Dačice</v>
      </c>
      <c r="M49" s="41"/>
      <c r="N49" s="41"/>
      <c r="O49" s="41"/>
      <c r="P49" s="41"/>
      <c r="Q49" s="41"/>
      <c r="R49" s="41"/>
      <c r="S49" s="41"/>
      <c r="T49" s="41"/>
      <c r="U49" s="41"/>
      <c r="V49" s="41"/>
      <c r="W49" s="41"/>
      <c r="X49" s="41"/>
      <c r="Y49" s="41"/>
      <c r="Z49" s="41"/>
      <c r="AA49" s="41"/>
      <c r="AB49" s="41"/>
      <c r="AC49" s="41"/>
      <c r="AD49" s="41"/>
      <c r="AE49" s="41"/>
      <c r="AF49" s="41"/>
      <c r="AG49" s="41"/>
      <c r="AH49" s="41"/>
      <c r="AI49" s="33" t="s">
        <v>32</v>
      </c>
      <c r="AJ49" s="41"/>
      <c r="AK49" s="41"/>
      <c r="AL49" s="41"/>
      <c r="AM49" s="74" t="str">
        <f>IF(E17="","",E17)</f>
        <v>Agroprojekt Jihlava, spol. s.r.o.</v>
      </c>
      <c r="AN49" s="65"/>
      <c r="AO49" s="65"/>
      <c r="AP49" s="65"/>
      <c r="AQ49" s="41"/>
      <c r="AR49" s="45"/>
      <c r="AS49" s="75" t="s">
        <v>53</v>
      </c>
      <c r="AT49" s="76"/>
      <c r="AU49" s="77"/>
      <c r="AV49" s="77"/>
      <c r="AW49" s="77"/>
      <c r="AX49" s="77"/>
      <c r="AY49" s="77"/>
      <c r="AZ49" s="77"/>
      <c r="BA49" s="77"/>
      <c r="BB49" s="77"/>
      <c r="BC49" s="77"/>
      <c r="BD49" s="78"/>
      <c r="BE49" s="39"/>
    </row>
    <row r="50" spans="1:57" s="2" customFormat="1" ht="25.65" customHeight="1">
      <c r="A50" s="39"/>
      <c r="B50" s="40"/>
      <c r="C50" s="33" t="s">
        <v>30</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36</v>
      </c>
      <c r="AJ50" s="41"/>
      <c r="AK50" s="41"/>
      <c r="AL50" s="41"/>
      <c r="AM50" s="74" t="str">
        <f>IF(E20="","",E20)</f>
        <v>Agroprojekt Jihlava, spol. s.r.o.</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54</v>
      </c>
      <c r="D52" s="88"/>
      <c r="E52" s="88"/>
      <c r="F52" s="88"/>
      <c r="G52" s="88"/>
      <c r="H52" s="89"/>
      <c r="I52" s="90" t="s">
        <v>55</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56</v>
      </c>
      <c r="AH52" s="88"/>
      <c r="AI52" s="88"/>
      <c r="AJ52" s="88"/>
      <c r="AK52" s="88"/>
      <c r="AL52" s="88"/>
      <c r="AM52" s="88"/>
      <c r="AN52" s="90" t="s">
        <v>57</v>
      </c>
      <c r="AO52" s="88"/>
      <c r="AP52" s="88"/>
      <c r="AQ52" s="92" t="s">
        <v>58</v>
      </c>
      <c r="AR52" s="45"/>
      <c r="AS52" s="93" t="s">
        <v>59</v>
      </c>
      <c r="AT52" s="94" t="s">
        <v>60</v>
      </c>
      <c r="AU52" s="94" t="s">
        <v>61</v>
      </c>
      <c r="AV52" s="94" t="s">
        <v>62</v>
      </c>
      <c r="AW52" s="94" t="s">
        <v>63</v>
      </c>
      <c r="AX52" s="94" t="s">
        <v>64</v>
      </c>
      <c r="AY52" s="94" t="s">
        <v>65</v>
      </c>
      <c r="AZ52" s="94" t="s">
        <v>66</v>
      </c>
      <c r="BA52" s="94" t="s">
        <v>67</v>
      </c>
      <c r="BB52" s="94" t="s">
        <v>68</v>
      </c>
      <c r="BC52" s="94" t="s">
        <v>69</v>
      </c>
      <c r="BD52" s="95" t="s">
        <v>70</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71</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ROUND(SUM(AG55:AG58),2)</f>
        <v>0</v>
      </c>
      <c r="AH54" s="102"/>
      <c r="AI54" s="102"/>
      <c r="AJ54" s="102"/>
      <c r="AK54" s="102"/>
      <c r="AL54" s="102"/>
      <c r="AM54" s="102"/>
      <c r="AN54" s="103">
        <f>SUM(AG54,AT54)</f>
        <v>0</v>
      </c>
      <c r="AO54" s="103"/>
      <c r="AP54" s="103"/>
      <c r="AQ54" s="104" t="s">
        <v>19</v>
      </c>
      <c r="AR54" s="105"/>
      <c r="AS54" s="106">
        <f>ROUND(SUM(AS55:AS58),2)</f>
        <v>0</v>
      </c>
      <c r="AT54" s="107">
        <f>ROUND(SUM(AV54:AW54),2)</f>
        <v>0</v>
      </c>
      <c r="AU54" s="108">
        <f>ROUND(SUM(AU55:AU58),5)</f>
        <v>0</v>
      </c>
      <c r="AV54" s="107">
        <f>ROUND(AZ54*L29,2)</f>
        <v>0</v>
      </c>
      <c r="AW54" s="107">
        <f>ROUND(BA54*L30,2)</f>
        <v>0</v>
      </c>
      <c r="AX54" s="107">
        <f>ROUND(BB54*L29,2)</f>
        <v>0</v>
      </c>
      <c r="AY54" s="107">
        <f>ROUND(BC54*L30,2)</f>
        <v>0</v>
      </c>
      <c r="AZ54" s="107">
        <f>ROUND(SUM(AZ55:AZ58),2)</f>
        <v>0</v>
      </c>
      <c r="BA54" s="107">
        <f>ROUND(SUM(BA55:BA58),2)</f>
        <v>0</v>
      </c>
      <c r="BB54" s="107">
        <f>ROUND(SUM(BB55:BB58),2)</f>
        <v>0</v>
      </c>
      <c r="BC54" s="107">
        <f>ROUND(SUM(BC55:BC58),2)</f>
        <v>0</v>
      </c>
      <c r="BD54" s="109">
        <f>ROUND(SUM(BD55:BD58),2)</f>
        <v>0</v>
      </c>
      <c r="BE54" s="6"/>
      <c r="BS54" s="110" t="s">
        <v>72</v>
      </c>
      <c r="BT54" s="110" t="s">
        <v>73</v>
      </c>
      <c r="BU54" s="111" t="s">
        <v>74</v>
      </c>
      <c r="BV54" s="110" t="s">
        <v>75</v>
      </c>
      <c r="BW54" s="110" t="s">
        <v>5</v>
      </c>
      <c r="BX54" s="110" t="s">
        <v>76</v>
      </c>
      <c r="CL54" s="110" t="s">
        <v>19</v>
      </c>
    </row>
    <row r="55" spans="1:91" s="7" customFormat="1" ht="16.5" customHeight="1">
      <c r="A55" s="112" t="s">
        <v>77</v>
      </c>
      <c r="B55" s="113"/>
      <c r="C55" s="114"/>
      <c r="D55" s="115" t="s">
        <v>78</v>
      </c>
      <c r="E55" s="115"/>
      <c r="F55" s="115"/>
      <c r="G55" s="115"/>
      <c r="H55" s="115"/>
      <c r="I55" s="116"/>
      <c r="J55" s="115" t="s">
        <v>79</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'IO 101 - Stezka pro chodc...'!J30</f>
        <v>0</v>
      </c>
      <c r="AH55" s="116"/>
      <c r="AI55" s="116"/>
      <c r="AJ55" s="116"/>
      <c r="AK55" s="116"/>
      <c r="AL55" s="116"/>
      <c r="AM55" s="116"/>
      <c r="AN55" s="117">
        <f>SUM(AG55,AT55)</f>
        <v>0</v>
      </c>
      <c r="AO55" s="116"/>
      <c r="AP55" s="116"/>
      <c r="AQ55" s="118" t="s">
        <v>80</v>
      </c>
      <c r="AR55" s="119"/>
      <c r="AS55" s="120">
        <v>0</v>
      </c>
      <c r="AT55" s="121">
        <f>ROUND(SUM(AV55:AW55),2)</f>
        <v>0</v>
      </c>
      <c r="AU55" s="122">
        <f>'IO 101 - Stezka pro chodc...'!P89</f>
        <v>0</v>
      </c>
      <c r="AV55" s="121">
        <f>'IO 101 - Stezka pro chodc...'!J33</f>
        <v>0</v>
      </c>
      <c r="AW55" s="121">
        <f>'IO 101 - Stezka pro chodc...'!J34</f>
        <v>0</v>
      </c>
      <c r="AX55" s="121">
        <f>'IO 101 - Stezka pro chodc...'!J35</f>
        <v>0</v>
      </c>
      <c r="AY55" s="121">
        <f>'IO 101 - Stezka pro chodc...'!J36</f>
        <v>0</v>
      </c>
      <c r="AZ55" s="121">
        <f>'IO 101 - Stezka pro chodc...'!F33</f>
        <v>0</v>
      </c>
      <c r="BA55" s="121">
        <f>'IO 101 - Stezka pro chodc...'!F34</f>
        <v>0</v>
      </c>
      <c r="BB55" s="121">
        <f>'IO 101 - Stezka pro chodc...'!F35</f>
        <v>0</v>
      </c>
      <c r="BC55" s="121">
        <f>'IO 101 - Stezka pro chodc...'!F36</f>
        <v>0</v>
      </c>
      <c r="BD55" s="123">
        <f>'IO 101 - Stezka pro chodc...'!F37</f>
        <v>0</v>
      </c>
      <c r="BE55" s="7"/>
      <c r="BT55" s="124" t="s">
        <v>81</v>
      </c>
      <c r="BV55" s="124" t="s">
        <v>75</v>
      </c>
      <c r="BW55" s="124" t="s">
        <v>82</v>
      </c>
      <c r="BX55" s="124" t="s">
        <v>5</v>
      </c>
      <c r="CL55" s="124" t="s">
        <v>19</v>
      </c>
      <c r="CM55" s="124" t="s">
        <v>83</v>
      </c>
    </row>
    <row r="56" spans="1:91" s="7" customFormat="1" ht="16.5" customHeight="1">
      <c r="A56" s="112" t="s">
        <v>77</v>
      </c>
      <c r="B56" s="113"/>
      <c r="C56" s="114"/>
      <c r="D56" s="115" t="s">
        <v>84</v>
      </c>
      <c r="E56" s="115"/>
      <c r="F56" s="115"/>
      <c r="G56" s="115"/>
      <c r="H56" s="115"/>
      <c r="I56" s="116"/>
      <c r="J56" s="115" t="s">
        <v>85</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'IO 401 - Veřejné osvětlení'!J30</f>
        <v>0</v>
      </c>
      <c r="AH56" s="116"/>
      <c r="AI56" s="116"/>
      <c r="AJ56" s="116"/>
      <c r="AK56" s="116"/>
      <c r="AL56" s="116"/>
      <c r="AM56" s="116"/>
      <c r="AN56" s="117">
        <f>SUM(AG56,AT56)</f>
        <v>0</v>
      </c>
      <c r="AO56" s="116"/>
      <c r="AP56" s="116"/>
      <c r="AQ56" s="118" t="s">
        <v>80</v>
      </c>
      <c r="AR56" s="119"/>
      <c r="AS56" s="120">
        <v>0</v>
      </c>
      <c r="AT56" s="121">
        <f>ROUND(SUM(AV56:AW56),2)</f>
        <v>0</v>
      </c>
      <c r="AU56" s="122">
        <f>'IO 401 - Veřejné osvětlení'!P84</f>
        <v>0</v>
      </c>
      <c r="AV56" s="121">
        <f>'IO 401 - Veřejné osvětlení'!J33</f>
        <v>0</v>
      </c>
      <c r="AW56" s="121">
        <f>'IO 401 - Veřejné osvětlení'!J34</f>
        <v>0</v>
      </c>
      <c r="AX56" s="121">
        <f>'IO 401 - Veřejné osvětlení'!J35</f>
        <v>0</v>
      </c>
      <c r="AY56" s="121">
        <f>'IO 401 - Veřejné osvětlení'!J36</f>
        <v>0</v>
      </c>
      <c r="AZ56" s="121">
        <f>'IO 401 - Veřejné osvětlení'!F33</f>
        <v>0</v>
      </c>
      <c r="BA56" s="121">
        <f>'IO 401 - Veřejné osvětlení'!F34</f>
        <v>0</v>
      </c>
      <c r="BB56" s="121">
        <f>'IO 401 - Veřejné osvětlení'!F35</f>
        <v>0</v>
      </c>
      <c r="BC56" s="121">
        <f>'IO 401 - Veřejné osvětlení'!F36</f>
        <v>0</v>
      </c>
      <c r="BD56" s="123">
        <f>'IO 401 - Veřejné osvětlení'!F37</f>
        <v>0</v>
      </c>
      <c r="BE56" s="7"/>
      <c r="BT56" s="124" t="s">
        <v>81</v>
      </c>
      <c r="BV56" s="124" t="s">
        <v>75</v>
      </c>
      <c r="BW56" s="124" t="s">
        <v>86</v>
      </c>
      <c r="BX56" s="124" t="s">
        <v>5</v>
      </c>
      <c r="CL56" s="124" t="s">
        <v>19</v>
      </c>
      <c r="CM56" s="124" t="s">
        <v>83</v>
      </c>
    </row>
    <row r="57" spans="1:91" s="7" customFormat="1" ht="16.5" customHeight="1">
      <c r="A57" s="112" t="s">
        <v>77</v>
      </c>
      <c r="B57" s="113"/>
      <c r="C57" s="114"/>
      <c r="D57" s="115" t="s">
        <v>87</v>
      </c>
      <c r="E57" s="115"/>
      <c r="F57" s="115"/>
      <c r="G57" s="115"/>
      <c r="H57" s="115"/>
      <c r="I57" s="116"/>
      <c r="J57" s="115" t="s">
        <v>88</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'IO 801 - Vegetační úpravy'!J30</f>
        <v>0</v>
      </c>
      <c r="AH57" s="116"/>
      <c r="AI57" s="116"/>
      <c r="AJ57" s="116"/>
      <c r="AK57" s="116"/>
      <c r="AL57" s="116"/>
      <c r="AM57" s="116"/>
      <c r="AN57" s="117">
        <f>SUM(AG57,AT57)</f>
        <v>0</v>
      </c>
      <c r="AO57" s="116"/>
      <c r="AP57" s="116"/>
      <c r="AQ57" s="118" t="s">
        <v>80</v>
      </c>
      <c r="AR57" s="119"/>
      <c r="AS57" s="120">
        <v>0</v>
      </c>
      <c r="AT57" s="121">
        <f>ROUND(SUM(AV57:AW57),2)</f>
        <v>0</v>
      </c>
      <c r="AU57" s="122">
        <f>'IO 801 - Vegetační úpravy'!P82</f>
        <v>0</v>
      </c>
      <c r="AV57" s="121">
        <f>'IO 801 - Vegetační úpravy'!J33</f>
        <v>0</v>
      </c>
      <c r="AW57" s="121">
        <f>'IO 801 - Vegetační úpravy'!J34</f>
        <v>0</v>
      </c>
      <c r="AX57" s="121">
        <f>'IO 801 - Vegetační úpravy'!J35</f>
        <v>0</v>
      </c>
      <c r="AY57" s="121">
        <f>'IO 801 - Vegetační úpravy'!J36</f>
        <v>0</v>
      </c>
      <c r="AZ57" s="121">
        <f>'IO 801 - Vegetační úpravy'!F33</f>
        <v>0</v>
      </c>
      <c r="BA57" s="121">
        <f>'IO 801 - Vegetační úpravy'!F34</f>
        <v>0</v>
      </c>
      <c r="BB57" s="121">
        <f>'IO 801 - Vegetační úpravy'!F35</f>
        <v>0</v>
      </c>
      <c r="BC57" s="121">
        <f>'IO 801 - Vegetační úpravy'!F36</f>
        <v>0</v>
      </c>
      <c r="BD57" s="123">
        <f>'IO 801 - Vegetační úpravy'!F37</f>
        <v>0</v>
      </c>
      <c r="BE57" s="7"/>
      <c r="BT57" s="124" t="s">
        <v>81</v>
      </c>
      <c r="BV57" s="124" t="s">
        <v>75</v>
      </c>
      <c r="BW57" s="124" t="s">
        <v>89</v>
      </c>
      <c r="BX57" s="124" t="s">
        <v>5</v>
      </c>
      <c r="CL57" s="124" t="s">
        <v>19</v>
      </c>
      <c r="CM57" s="124" t="s">
        <v>83</v>
      </c>
    </row>
    <row r="58" spans="1:91" s="7" customFormat="1" ht="16.5" customHeight="1">
      <c r="A58" s="112" t="s">
        <v>77</v>
      </c>
      <c r="B58" s="113"/>
      <c r="C58" s="114"/>
      <c r="D58" s="115" t="s">
        <v>90</v>
      </c>
      <c r="E58" s="115"/>
      <c r="F58" s="115"/>
      <c r="G58" s="115"/>
      <c r="H58" s="115"/>
      <c r="I58" s="116"/>
      <c r="J58" s="115" t="s">
        <v>91</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'VON - Vedlejší a ostatní ...'!J30</f>
        <v>0</v>
      </c>
      <c r="AH58" s="116"/>
      <c r="AI58" s="116"/>
      <c r="AJ58" s="116"/>
      <c r="AK58" s="116"/>
      <c r="AL58" s="116"/>
      <c r="AM58" s="116"/>
      <c r="AN58" s="117">
        <f>SUM(AG58,AT58)</f>
        <v>0</v>
      </c>
      <c r="AO58" s="116"/>
      <c r="AP58" s="116"/>
      <c r="AQ58" s="118" t="s">
        <v>90</v>
      </c>
      <c r="AR58" s="119"/>
      <c r="AS58" s="125">
        <v>0</v>
      </c>
      <c r="AT58" s="126">
        <f>ROUND(SUM(AV58:AW58),2)</f>
        <v>0</v>
      </c>
      <c r="AU58" s="127">
        <f>'VON - Vedlejší a ostatní ...'!P85</f>
        <v>0</v>
      </c>
      <c r="AV58" s="126">
        <f>'VON - Vedlejší a ostatní ...'!J33</f>
        <v>0</v>
      </c>
      <c r="AW58" s="126">
        <f>'VON - Vedlejší a ostatní ...'!J34</f>
        <v>0</v>
      </c>
      <c r="AX58" s="126">
        <f>'VON - Vedlejší a ostatní ...'!J35</f>
        <v>0</v>
      </c>
      <c r="AY58" s="126">
        <f>'VON - Vedlejší a ostatní ...'!J36</f>
        <v>0</v>
      </c>
      <c r="AZ58" s="126">
        <f>'VON - Vedlejší a ostatní ...'!F33</f>
        <v>0</v>
      </c>
      <c r="BA58" s="126">
        <f>'VON - Vedlejší a ostatní ...'!F34</f>
        <v>0</v>
      </c>
      <c r="BB58" s="126">
        <f>'VON - Vedlejší a ostatní ...'!F35</f>
        <v>0</v>
      </c>
      <c r="BC58" s="126">
        <f>'VON - Vedlejší a ostatní ...'!F36</f>
        <v>0</v>
      </c>
      <c r="BD58" s="128">
        <f>'VON - Vedlejší a ostatní ...'!F37</f>
        <v>0</v>
      </c>
      <c r="BE58" s="7"/>
      <c r="BT58" s="124" t="s">
        <v>81</v>
      </c>
      <c r="BV58" s="124" t="s">
        <v>75</v>
      </c>
      <c r="BW58" s="124" t="s">
        <v>92</v>
      </c>
      <c r="BX58" s="124" t="s">
        <v>5</v>
      </c>
      <c r="CL58" s="124" t="s">
        <v>19</v>
      </c>
      <c r="CM58" s="124" t="s">
        <v>83</v>
      </c>
    </row>
    <row r="59" spans="1:57" s="2" customFormat="1" ht="30" customHeight="1">
      <c r="A59" s="39"/>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5"/>
      <c r="AS59" s="39"/>
      <c r="AT59" s="39"/>
      <c r="AU59" s="39"/>
      <c r="AV59" s="39"/>
      <c r="AW59" s="39"/>
      <c r="AX59" s="39"/>
      <c r="AY59" s="39"/>
      <c r="AZ59" s="39"/>
      <c r="BA59" s="39"/>
      <c r="BB59" s="39"/>
      <c r="BC59" s="39"/>
      <c r="BD59" s="39"/>
      <c r="BE59" s="39"/>
    </row>
    <row r="60" spans="1:57" s="2" customFormat="1" ht="6.95" customHeight="1">
      <c r="A60" s="39"/>
      <c r="B60" s="60"/>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45"/>
      <c r="AS60" s="39"/>
      <c r="AT60" s="39"/>
      <c r="AU60" s="39"/>
      <c r="AV60" s="39"/>
      <c r="AW60" s="39"/>
      <c r="AX60" s="39"/>
      <c r="AY60" s="39"/>
      <c r="AZ60" s="39"/>
      <c r="BA60" s="39"/>
      <c r="BB60" s="39"/>
      <c r="BC60" s="39"/>
      <c r="BD60" s="39"/>
      <c r="BE60" s="39"/>
    </row>
  </sheetData>
  <sheetProtection password="CC35" sheet="1" objects="1" scenarios="1" formatColumns="0" formatRows="0"/>
  <mergeCells count="54">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IO 101 - Stezka pro chodc...'!C2" display="/"/>
    <hyperlink ref="A56" location="'IO 401 - Veřejné osvětlení'!C2" display="/"/>
    <hyperlink ref="A57" location="'IO 801 - Vegetační úpravy'!C2" display="/"/>
    <hyperlink ref="A58" location="'VON - Vedlejší a ostatn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2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82</v>
      </c>
    </row>
    <row r="3" spans="2:46" s="1" customFormat="1" ht="6.95" customHeight="1">
      <c r="B3" s="129"/>
      <c r="C3" s="130"/>
      <c r="D3" s="130"/>
      <c r="E3" s="130"/>
      <c r="F3" s="130"/>
      <c r="G3" s="130"/>
      <c r="H3" s="130"/>
      <c r="I3" s="130"/>
      <c r="J3" s="130"/>
      <c r="K3" s="130"/>
      <c r="L3" s="21"/>
      <c r="AT3" s="18" t="s">
        <v>83</v>
      </c>
    </row>
    <row r="4" spans="2:46" s="1" customFormat="1" ht="24.95" customHeight="1">
      <c r="B4" s="21"/>
      <c r="D4" s="131" t="s">
        <v>93</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Dačice, Stavební úpravy stezky pro chodce a cyklisty ke hřbitovu</v>
      </c>
      <c r="F7" s="133"/>
      <c r="G7" s="133"/>
      <c r="H7" s="133"/>
      <c r="L7" s="21"/>
    </row>
    <row r="8" spans="1:31" s="2" customFormat="1" ht="12" customHeight="1">
      <c r="A8" s="39"/>
      <c r="B8" s="45"/>
      <c r="C8" s="39"/>
      <c r="D8" s="133" t="s">
        <v>94</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95</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31. 1. 2022</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27</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30</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32</v>
      </c>
      <c r="E20" s="39"/>
      <c r="F20" s="39"/>
      <c r="G20" s="39"/>
      <c r="H20" s="39"/>
      <c r="I20" s="133" t="s">
        <v>26</v>
      </c>
      <c r="J20" s="137" t="s">
        <v>33</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34</v>
      </c>
      <c r="F21" s="39"/>
      <c r="G21" s="39"/>
      <c r="H21" s="39"/>
      <c r="I21" s="133" t="s">
        <v>29</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36</v>
      </c>
      <c r="E23" s="39"/>
      <c r="F23" s="39"/>
      <c r="G23" s="39"/>
      <c r="H23" s="39"/>
      <c r="I23" s="133" t="s">
        <v>26</v>
      </c>
      <c r="J23" s="137" t="s">
        <v>33</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34</v>
      </c>
      <c r="F24" s="39"/>
      <c r="G24" s="39"/>
      <c r="H24" s="39"/>
      <c r="I24" s="133" t="s">
        <v>29</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39</v>
      </c>
      <c r="E30" s="39"/>
      <c r="F30" s="39"/>
      <c r="G30" s="39"/>
      <c r="H30" s="39"/>
      <c r="I30" s="39"/>
      <c r="J30" s="145">
        <f>ROUND(J89,2)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43</v>
      </c>
      <c r="E33" s="133" t="s">
        <v>44</v>
      </c>
      <c r="F33" s="148">
        <f>ROUND((SUM(BE89:BE220)),2)</f>
        <v>0</v>
      </c>
      <c r="G33" s="39"/>
      <c r="H33" s="39"/>
      <c r="I33" s="149">
        <v>0.21</v>
      </c>
      <c r="J33" s="148">
        <f>ROUND(((SUM(BE89:BE220))*I33),2)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45</v>
      </c>
      <c r="F34" s="148">
        <f>ROUND((SUM(BF89:BF220)),2)</f>
        <v>0</v>
      </c>
      <c r="G34" s="39"/>
      <c r="H34" s="39"/>
      <c r="I34" s="149">
        <v>0.15</v>
      </c>
      <c r="J34" s="148">
        <f>ROUND(((SUM(BF89:BF220))*I34),2)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46</v>
      </c>
      <c r="F35" s="148">
        <f>ROUND((SUM(BG89:BG220)),2)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47</v>
      </c>
      <c r="F36" s="148">
        <f>ROUND((SUM(BH89:BH220)),2)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48</v>
      </c>
      <c r="F37" s="148">
        <f>ROUND((SUM(BI89:BI220)),2)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96</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Dačice, Stavební úpravy stezky pro chodce a cyklisty ke hřbitovu</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94</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IO 101 - Stezka pro chodce a cyklisty</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Dačice</v>
      </c>
      <c r="G52" s="41"/>
      <c r="H52" s="41"/>
      <c r="I52" s="33" t="s">
        <v>23</v>
      </c>
      <c r="J52" s="73" t="str">
        <f>IF(J12="","",J12)</f>
        <v>31. 1. 2022</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Město Dačice, Krajířova 27/I, 380 13 Dačice</v>
      </c>
      <c r="G54" s="41"/>
      <c r="H54" s="41"/>
      <c r="I54" s="33" t="s">
        <v>32</v>
      </c>
      <c r="J54" s="37" t="str">
        <f>E21</f>
        <v>Agroprojekt Jihlava, spol. s.r.o.</v>
      </c>
      <c r="K54" s="41"/>
      <c r="L54" s="135"/>
      <c r="S54" s="39"/>
      <c r="T54" s="39"/>
      <c r="U54" s="39"/>
      <c r="V54" s="39"/>
      <c r="W54" s="39"/>
      <c r="X54" s="39"/>
      <c r="Y54" s="39"/>
      <c r="Z54" s="39"/>
      <c r="AA54" s="39"/>
      <c r="AB54" s="39"/>
      <c r="AC54" s="39"/>
      <c r="AD54" s="39"/>
      <c r="AE54" s="39"/>
    </row>
    <row r="55" spans="1:31" s="2" customFormat="1" ht="25.65" customHeight="1">
      <c r="A55" s="39"/>
      <c r="B55" s="40"/>
      <c r="C55" s="33" t="s">
        <v>30</v>
      </c>
      <c r="D55" s="41"/>
      <c r="E55" s="41"/>
      <c r="F55" s="28" t="str">
        <f>IF(E18="","",E18)</f>
        <v>Vyplň údaj</v>
      </c>
      <c r="G55" s="41"/>
      <c r="H55" s="41"/>
      <c r="I55" s="33" t="s">
        <v>36</v>
      </c>
      <c r="J55" s="37" t="str">
        <f>E24</f>
        <v>Agroprojekt Jihlava, spol. s.r.o.</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97</v>
      </c>
      <c r="D57" s="163"/>
      <c r="E57" s="163"/>
      <c r="F57" s="163"/>
      <c r="G57" s="163"/>
      <c r="H57" s="163"/>
      <c r="I57" s="163"/>
      <c r="J57" s="164" t="s">
        <v>98</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71</v>
      </c>
      <c r="D59" s="41"/>
      <c r="E59" s="41"/>
      <c r="F59" s="41"/>
      <c r="G59" s="41"/>
      <c r="H59" s="41"/>
      <c r="I59" s="41"/>
      <c r="J59" s="103">
        <f>J89</f>
        <v>0</v>
      </c>
      <c r="K59" s="41"/>
      <c r="L59" s="135"/>
      <c r="S59" s="39"/>
      <c r="T59" s="39"/>
      <c r="U59" s="39"/>
      <c r="V59" s="39"/>
      <c r="W59" s="39"/>
      <c r="X59" s="39"/>
      <c r="Y59" s="39"/>
      <c r="Z59" s="39"/>
      <c r="AA59" s="39"/>
      <c r="AB59" s="39"/>
      <c r="AC59" s="39"/>
      <c r="AD59" s="39"/>
      <c r="AE59" s="39"/>
      <c r="AU59" s="18" t="s">
        <v>99</v>
      </c>
    </row>
    <row r="60" spans="1:31" s="9" customFormat="1" ht="24.95" customHeight="1">
      <c r="A60" s="9"/>
      <c r="B60" s="166"/>
      <c r="C60" s="167"/>
      <c r="D60" s="168" t="s">
        <v>100</v>
      </c>
      <c r="E60" s="169"/>
      <c r="F60" s="169"/>
      <c r="G60" s="169"/>
      <c r="H60" s="169"/>
      <c r="I60" s="169"/>
      <c r="J60" s="170">
        <f>J90</f>
        <v>0</v>
      </c>
      <c r="K60" s="167"/>
      <c r="L60" s="171"/>
      <c r="S60" s="9"/>
      <c r="T60" s="9"/>
      <c r="U60" s="9"/>
      <c r="V60" s="9"/>
      <c r="W60" s="9"/>
      <c r="X60" s="9"/>
      <c r="Y60" s="9"/>
      <c r="Z60" s="9"/>
      <c r="AA60" s="9"/>
      <c r="AB60" s="9"/>
      <c r="AC60" s="9"/>
      <c r="AD60" s="9"/>
      <c r="AE60" s="9"/>
    </row>
    <row r="61" spans="1:31" s="10" customFormat="1" ht="19.9" customHeight="1">
      <c r="A61" s="10"/>
      <c r="B61" s="172"/>
      <c r="C61" s="173"/>
      <c r="D61" s="174" t="s">
        <v>101</v>
      </c>
      <c r="E61" s="175"/>
      <c r="F61" s="175"/>
      <c r="G61" s="175"/>
      <c r="H61" s="175"/>
      <c r="I61" s="175"/>
      <c r="J61" s="176">
        <f>J91</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102</v>
      </c>
      <c r="E62" s="175"/>
      <c r="F62" s="175"/>
      <c r="G62" s="175"/>
      <c r="H62" s="175"/>
      <c r="I62" s="175"/>
      <c r="J62" s="176">
        <f>J129</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103</v>
      </c>
      <c r="E63" s="175"/>
      <c r="F63" s="175"/>
      <c r="G63" s="175"/>
      <c r="H63" s="175"/>
      <c r="I63" s="175"/>
      <c r="J63" s="176">
        <f>J132</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104</v>
      </c>
      <c r="E64" s="175"/>
      <c r="F64" s="175"/>
      <c r="G64" s="175"/>
      <c r="H64" s="175"/>
      <c r="I64" s="175"/>
      <c r="J64" s="176">
        <f>J144</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105</v>
      </c>
      <c r="E65" s="175"/>
      <c r="F65" s="175"/>
      <c r="G65" s="175"/>
      <c r="H65" s="175"/>
      <c r="I65" s="175"/>
      <c r="J65" s="176">
        <f>J173</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106</v>
      </c>
      <c r="E66" s="175"/>
      <c r="F66" s="175"/>
      <c r="G66" s="175"/>
      <c r="H66" s="175"/>
      <c r="I66" s="175"/>
      <c r="J66" s="176">
        <f>J203</f>
        <v>0</v>
      </c>
      <c r="K66" s="173"/>
      <c r="L66" s="177"/>
      <c r="S66" s="10"/>
      <c r="T66" s="10"/>
      <c r="U66" s="10"/>
      <c r="V66" s="10"/>
      <c r="W66" s="10"/>
      <c r="X66" s="10"/>
      <c r="Y66" s="10"/>
      <c r="Z66" s="10"/>
      <c r="AA66" s="10"/>
      <c r="AB66" s="10"/>
      <c r="AC66" s="10"/>
      <c r="AD66" s="10"/>
      <c r="AE66" s="10"/>
    </row>
    <row r="67" spans="1:31" s="10" customFormat="1" ht="19.9" customHeight="1">
      <c r="A67" s="10"/>
      <c r="B67" s="172"/>
      <c r="C67" s="173"/>
      <c r="D67" s="174" t="s">
        <v>107</v>
      </c>
      <c r="E67" s="175"/>
      <c r="F67" s="175"/>
      <c r="G67" s="175"/>
      <c r="H67" s="175"/>
      <c r="I67" s="175"/>
      <c r="J67" s="176">
        <f>J214</f>
        <v>0</v>
      </c>
      <c r="K67" s="173"/>
      <c r="L67" s="177"/>
      <c r="S67" s="10"/>
      <c r="T67" s="10"/>
      <c r="U67" s="10"/>
      <c r="V67" s="10"/>
      <c r="W67" s="10"/>
      <c r="X67" s="10"/>
      <c r="Y67" s="10"/>
      <c r="Z67" s="10"/>
      <c r="AA67" s="10"/>
      <c r="AB67" s="10"/>
      <c r="AC67" s="10"/>
      <c r="AD67" s="10"/>
      <c r="AE67" s="10"/>
    </row>
    <row r="68" spans="1:31" s="9" customFormat="1" ht="24.95" customHeight="1">
      <c r="A68" s="9"/>
      <c r="B68" s="166"/>
      <c r="C68" s="167"/>
      <c r="D68" s="168" t="s">
        <v>108</v>
      </c>
      <c r="E68" s="169"/>
      <c r="F68" s="169"/>
      <c r="G68" s="169"/>
      <c r="H68" s="169"/>
      <c r="I68" s="169"/>
      <c r="J68" s="170">
        <f>J218</f>
        <v>0</v>
      </c>
      <c r="K68" s="167"/>
      <c r="L68" s="171"/>
      <c r="S68" s="9"/>
      <c r="T68" s="9"/>
      <c r="U68" s="9"/>
      <c r="V68" s="9"/>
      <c r="W68" s="9"/>
      <c r="X68" s="9"/>
      <c r="Y68" s="9"/>
      <c r="Z68" s="9"/>
      <c r="AA68" s="9"/>
      <c r="AB68" s="9"/>
      <c r="AC68" s="9"/>
      <c r="AD68" s="9"/>
      <c r="AE68" s="9"/>
    </row>
    <row r="69" spans="1:31" s="10" customFormat="1" ht="19.9" customHeight="1">
      <c r="A69" s="10"/>
      <c r="B69" s="172"/>
      <c r="C69" s="173"/>
      <c r="D69" s="174" t="s">
        <v>109</v>
      </c>
      <c r="E69" s="175"/>
      <c r="F69" s="175"/>
      <c r="G69" s="175"/>
      <c r="H69" s="175"/>
      <c r="I69" s="175"/>
      <c r="J69" s="176">
        <f>J219</f>
        <v>0</v>
      </c>
      <c r="K69" s="173"/>
      <c r="L69" s="177"/>
      <c r="S69" s="10"/>
      <c r="T69" s="10"/>
      <c r="U69" s="10"/>
      <c r="V69" s="10"/>
      <c r="W69" s="10"/>
      <c r="X69" s="10"/>
      <c r="Y69" s="10"/>
      <c r="Z69" s="10"/>
      <c r="AA69" s="10"/>
      <c r="AB69" s="10"/>
      <c r="AC69" s="10"/>
      <c r="AD69" s="10"/>
      <c r="AE69" s="10"/>
    </row>
    <row r="70" spans="1:31" s="2" customFormat="1" ht="21.8" customHeight="1">
      <c r="A70" s="39"/>
      <c r="B70" s="40"/>
      <c r="C70" s="41"/>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6.95" customHeight="1">
      <c r="A71" s="39"/>
      <c r="B71" s="60"/>
      <c r="C71" s="61"/>
      <c r="D71" s="61"/>
      <c r="E71" s="61"/>
      <c r="F71" s="61"/>
      <c r="G71" s="61"/>
      <c r="H71" s="61"/>
      <c r="I71" s="61"/>
      <c r="J71" s="61"/>
      <c r="K71" s="61"/>
      <c r="L71" s="135"/>
      <c r="S71" s="39"/>
      <c r="T71" s="39"/>
      <c r="U71" s="39"/>
      <c r="V71" s="39"/>
      <c r="W71" s="39"/>
      <c r="X71" s="39"/>
      <c r="Y71" s="39"/>
      <c r="Z71" s="39"/>
      <c r="AA71" s="39"/>
      <c r="AB71" s="39"/>
      <c r="AC71" s="39"/>
      <c r="AD71" s="39"/>
      <c r="AE71" s="39"/>
    </row>
    <row r="75" spans="1:31" s="2" customFormat="1" ht="6.95" customHeight="1">
      <c r="A75" s="39"/>
      <c r="B75" s="62"/>
      <c r="C75" s="63"/>
      <c r="D75" s="63"/>
      <c r="E75" s="63"/>
      <c r="F75" s="63"/>
      <c r="G75" s="63"/>
      <c r="H75" s="63"/>
      <c r="I75" s="63"/>
      <c r="J75" s="63"/>
      <c r="K75" s="63"/>
      <c r="L75" s="135"/>
      <c r="S75" s="39"/>
      <c r="T75" s="39"/>
      <c r="U75" s="39"/>
      <c r="V75" s="39"/>
      <c r="W75" s="39"/>
      <c r="X75" s="39"/>
      <c r="Y75" s="39"/>
      <c r="Z75" s="39"/>
      <c r="AA75" s="39"/>
      <c r="AB75" s="39"/>
      <c r="AC75" s="39"/>
      <c r="AD75" s="39"/>
      <c r="AE75" s="39"/>
    </row>
    <row r="76" spans="1:31" s="2" customFormat="1" ht="24.95" customHeight="1">
      <c r="A76" s="39"/>
      <c r="B76" s="40"/>
      <c r="C76" s="24" t="s">
        <v>110</v>
      </c>
      <c r="D76" s="41"/>
      <c r="E76" s="41"/>
      <c r="F76" s="41"/>
      <c r="G76" s="41"/>
      <c r="H76" s="41"/>
      <c r="I76" s="41"/>
      <c r="J76" s="41"/>
      <c r="K76" s="41"/>
      <c r="L76" s="135"/>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12" customHeight="1">
      <c r="A78" s="39"/>
      <c r="B78" s="40"/>
      <c r="C78" s="33" t="s">
        <v>16</v>
      </c>
      <c r="D78" s="41"/>
      <c r="E78" s="41"/>
      <c r="F78" s="41"/>
      <c r="G78" s="41"/>
      <c r="H78" s="41"/>
      <c r="I78" s="41"/>
      <c r="J78" s="41"/>
      <c r="K78" s="41"/>
      <c r="L78" s="135"/>
      <c r="S78" s="39"/>
      <c r="T78" s="39"/>
      <c r="U78" s="39"/>
      <c r="V78" s="39"/>
      <c r="W78" s="39"/>
      <c r="X78" s="39"/>
      <c r="Y78" s="39"/>
      <c r="Z78" s="39"/>
      <c r="AA78" s="39"/>
      <c r="AB78" s="39"/>
      <c r="AC78" s="39"/>
      <c r="AD78" s="39"/>
      <c r="AE78" s="39"/>
    </row>
    <row r="79" spans="1:31" s="2" customFormat="1" ht="16.5" customHeight="1">
      <c r="A79" s="39"/>
      <c r="B79" s="40"/>
      <c r="C79" s="41"/>
      <c r="D79" s="41"/>
      <c r="E79" s="161" t="str">
        <f>E7</f>
        <v>Dačice, Stavební úpravy stezky pro chodce a cyklisty ke hřbitovu</v>
      </c>
      <c r="F79" s="33"/>
      <c r="G79" s="33"/>
      <c r="H79" s="33"/>
      <c r="I79" s="41"/>
      <c r="J79" s="41"/>
      <c r="K79" s="41"/>
      <c r="L79" s="135"/>
      <c r="S79" s="39"/>
      <c r="T79" s="39"/>
      <c r="U79" s="39"/>
      <c r="V79" s="39"/>
      <c r="W79" s="39"/>
      <c r="X79" s="39"/>
      <c r="Y79" s="39"/>
      <c r="Z79" s="39"/>
      <c r="AA79" s="39"/>
      <c r="AB79" s="39"/>
      <c r="AC79" s="39"/>
      <c r="AD79" s="39"/>
      <c r="AE79" s="39"/>
    </row>
    <row r="80" spans="1:31" s="2" customFormat="1" ht="12" customHeight="1">
      <c r="A80" s="39"/>
      <c r="B80" s="40"/>
      <c r="C80" s="33" t="s">
        <v>94</v>
      </c>
      <c r="D80" s="41"/>
      <c r="E80" s="41"/>
      <c r="F80" s="41"/>
      <c r="G80" s="41"/>
      <c r="H80" s="41"/>
      <c r="I80" s="41"/>
      <c r="J80" s="41"/>
      <c r="K80" s="41"/>
      <c r="L80" s="135"/>
      <c r="S80" s="39"/>
      <c r="T80" s="39"/>
      <c r="U80" s="39"/>
      <c r="V80" s="39"/>
      <c r="W80" s="39"/>
      <c r="X80" s="39"/>
      <c r="Y80" s="39"/>
      <c r="Z80" s="39"/>
      <c r="AA80" s="39"/>
      <c r="AB80" s="39"/>
      <c r="AC80" s="39"/>
      <c r="AD80" s="39"/>
      <c r="AE80" s="39"/>
    </row>
    <row r="81" spans="1:31" s="2" customFormat="1" ht="16.5" customHeight="1">
      <c r="A81" s="39"/>
      <c r="B81" s="40"/>
      <c r="C81" s="41"/>
      <c r="D81" s="41"/>
      <c r="E81" s="70" t="str">
        <f>E9</f>
        <v>IO 101 - Stezka pro chodce a cyklisty</v>
      </c>
      <c r="F81" s="41"/>
      <c r="G81" s="41"/>
      <c r="H81" s="41"/>
      <c r="I81" s="41"/>
      <c r="J81" s="41"/>
      <c r="K81" s="41"/>
      <c r="L81" s="13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35"/>
      <c r="S82" s="39"/>
      <c r="T82" s="39"/>
      <c r="U82" s="39"/>
      <c r="V82" s="39"/>
      <c r="W82" s="39"/>
      <c r="X82" s="39"/>
      <c r="Y82" s="39"/>
      <c r="Z82" s="39"/>
      <c r="AA82" s="39"/>
      <c r="AB82" s="39"/>
      <c r="AC82" s="39"/>
      <c r="AD82" s="39"/>
      <c r="AE82" s="39"/>
    </row>
    <row r="83" spans="1:31" s="2" customFormat="1" ht="12" customHeight="1">
      <c r="A83" s="39"/>
      <c r="B83" s="40"/>
      <c r="C83" s="33" t="s">
        <v>21</v>
      </c>
      <c r="D83" s="41"/>
      <c r="E83" s="41"/>
      <c r="F83" s="28" t="str">
        <f>F12</f>
        <v>Dačice</v>
      </c>
      <c r="G83" s="41"/>
      <c r="H83" s="41"/>
      <c r="I83" s="33" t="s">
        <v>23</v>
      </c>
      <c r="J83" s="73" t="str">
        <f>IF(J12="","",J12)</f>
        <v>31. 1. 2022</v>
      </c>
      <c r="K83" s="41"/>
      <c r="L83" s="135"/>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135"/>
      <c r="S84" s="39"/>
      <c r="T84" s="39"/>
      <c r="U84" s="39"/>
      <c r="V84" s="39"/>
      <c r="W84" s="39"/>
      <c r="X84" s="39"/>
      <c r="Y84" s="39"/>
      <c r="Z84" s="39"/>
      <c r="AA84" s="39"/>
      <c r="AB84" s="39"/>
      <c r="AC84" s="39"/>
      <c r="AD84" s="39"/>
      <c r="AE84" s="39"/>
    </row>
    <row r="85" spans="1:31" s="2" customFormat="1" ht="25.65" customHeight="1">
      <c r="A85" s="39"/>
      <c r="B85" s="40"/>
      <c r="C85" s="33" t="s">
        <v>25</v>
      </c>
      <c r="D85" s="41"/>
      <c r="E85" s="41"/>
      <c r="F85" s="28" t="str">
        <f>E15</f>
        <v>Město Dačice, Krajířova 27/I, 380 13 Dačice</v>
      </c>
      <c r="G85" s="41"/>
      <c r="H85" s="41"/>
      <c r="I85" s="33" t="s">
        <v>32</v>
      </c>
      <c r="J85" s="37" t="str">
        <f>E21</f>
        <v>Agroprojekt Jihlava, spol. s.r.o.</v>
      </c>
      <c r="K85" s="41"/>
      <c r="L85" s="135"/>
      <c r="S85" s="39"/>
      <c r="T85" s="39"/>
      <c r="U85" s="39"/>
      <c r="V85" s="39"/>
      <c r="W85" s="39"/>
      <c r="X85" s="39"/>
      <c r="Y85" s="39"/>
      <c r="Z85" s="39"/>
      <c r="AA85" s="39"/>
      <c r="AB85" s="39"/>
      <c r="AC85" s="39"/>
      <c r="AD85" s="39"/>
      <c r="AE85" s="39"/>
    </row>
    <row r="86" spans="1:31" s="2" customFormat="1" ht="25.65" customHeight="1">
      <c r="A86" s="39"/>
      <c r="B86" s="40"/>
      <c r="C86" s="33" t="s">
        <v>30</v>
      </c>
      <c r="D86" s="41"/>
      <c r="E86" s="41"/>
      <c r="F86" s="28" t="str">
        <f>IF(E18="","",E18)</f>
        <v>Vyplň údaj</v>
      </c>
      <c r="G86" s="41"/>
      <c r="H86" s="41"/>
      <c r="I86" s="33" t="s">
        <v>36</v>
      </c>
      <c r="J86" s="37" t="str">
        <f>E24</f>
        <v>Agroprojekt Jihlava, spol. s.r.o.</v>
      </c>
      <c r="K86" s="41"/>
      <c r="L86" s="135"/>
      <c r="S86" s="39"/>
      <c r="T86" s="39"/>
      <c r="U86" s="39"/>
      <c r="V86" s="39"/>
      <c r="W86" s="39"/>
      <c r="X86" s="39"/>
      <c r="Y86" s="39"/>
      <c r="Z86" s="39"/>
      <c r="AA86" s="39"/>
      <c r="AB86" s="39"/>
      <c r="AC86" s="39"/>
      <c r="AD86" s="39"/>
      <c r="AE86" s="39"/>
    </row>
    <row r="87" spans="1:31" s="2" customFormat="1" ht="10.3" customHeight="1">
      <c r="A87" s="39"/>
      <c r="B87" s="40"/>
      <c r="C87" s="41"/>
      <c r="D87" s="41"/>
      <c r="E87" s="41"/>
      <c r="F87" s="41"/>
      <c r="G87" s="41"/>
      <c r="H87" s="41"/>
      <c r="I87" s="41"/>
      <c r="J87" s="41"/>
      <c r="K87" s="41"/>
      <c r="L87" s="135"/>
      <c r="S87" s="39"/>
      <c r="T87" s="39"/>
      <c r="U87" s="39"/>
      <c r="V87" s="39"/>
      <c r="W87" s="39"/>
      <c r="X87" s="39"/>
      <c r="Y87" s="39"/>
      <c r="Z87" s="39"/>
      <c r="AA87" s="39"/>
      <c r="AB87" s="39"/>
      <c r="AC87" s="39"/>
      <c r="AD87" s="39"/>
      <c r="AE87" s="39"/>
    </row>
    <row r="88" spans="1:31" s="11" customFormat="1" ht="29.25" customHeight="1">
      <c r="A88" s="178"/>
      <c r="B88" s="179"/>
      <c r="C88" s="180" t="s">
        <v>111</v>
      </c>
      <c r="D88" s="181" t="s">
        <v>58</v>
      </c>
      <c r="E88" s="181" t="s">
        <v>54</v>
      </c>
      <c r="F88" s="181" t="s">
        <v>55</v>
      </c>
      <c r="G88" s="181" t="s">
        <v>112</v>
      </c>
      <c r="H88" s="181" t="s">
        <v>113</v>
      </c>
      <c r="I88" s="181" t="s">
        <v>114</v>
      </c>
      <c r="J88" s="182" t="s">
        <v>98</v>
      </c>
      <c r="K88" s="183" t="s">
        <v>115</v>
      </c>
      <c r="L88" s="184"/>
      <c r="M88" s="93" t="s">
        <v>19</v>
      </c>
      <c r="N88" s="94" t="s">
        <v>43</v>
      </c>
      <c r="O88" s="94" t="s">
        <v>116</v>
      </c>
      <c r="P88" s="94" t="s">
        <v>117</v>
      </c>
      <c r="Q88" s="94" t="s">
        <v>118</v>
      </c>
      <c r="R88" s="94" t="s">
        <v>119</v>
      </c>
      <c r="S88" s="94" t="s">
        <v>120</v>
      </c>
      <c r="T88" s="95" t="s">
        <v>121</v>
      </c>
      <c r="U88" s="178"/>
      <c r="V88" s="178"/>
      <c r="W88" s="178"/>
      <c r="X88" s="178"/>
      <c r="Y88" s="178"/>
      <c r="Z88" s="178"/>
      <c r="AA88" s="178"/>
      <c r="AB88" s="178"/>
      <c r="AC88" s="178"/>
      <c r="AD88" s="178"/>
      <c r="AE88" s="178"/>
    </row>
    <row r="89" spans="1:63" s="2" customFormat="1" ht="22.8" customHeight="1">
      <c r="A89" s="39"/>
      <c r="B89" s="40"/>
      <c r="C89" s="100" t="s">
        <v>122</v>
      </c>
      <c r="D89" s="41"/>
      <c r="E89" s="41"/>
      <c r="F89" s="41"/>
      <c r="G89" s="41"/>
      <c r="H89" s="41"/>
      <c r="I89" s="41"/>
      <c r="J89" s="185">
        <f>BK89</f>
        <v>0</v>
      </c>
      <c r="K89" s="41"/>
      <c r="L89" s="45"/>
      <c r="M89" s="96"/>
      <c r="N89" s="186"/>
      <c r="O89" s="97"/>
      <c r="P89" s="187">
        <f>P90+P218</f>
        <v>0</v>
      </c>
      <c r="Q89" s="97"/>
      <c r="R89" s="187">
        <f>R90+R218</f>
        <v>103.17910200000001</v>
      </c>
      <c r="S89" s="97"/>
      <c r="T89" s="188">
        <f>T90+T218</f>
        <v>502.48160000000007</v>
      </c>
      <c r="U89" s="39"/>
      <c r="V89" s="39"/>
      <c r="W89" s="39"/>
      <c r="X89" s="39"/>
      <c r="Y89" s="39"/>
      <c r="Z89" s="39"/>
      <c r="AA89" s="39"/>
      <c r="AB89" s="39"/>
      <c r="AC89" s="39"/>
      <c r="AD89" s="39"/>
      <c r="AE89" s="39"/>
      <c r="AT89" s="18" t="s">
        <v>72</v>
      </c>
      <c r="AU89" s="18" t="s">
        <v>99</v>
      </c>
      <c r="BK89" s="189">
        <f>BK90+BK218</f>
        <v>0</v>
      </c>
    </row>
    <row r="90" spans="1:63" s="12" customFormat="1" ht="25.9" customHeight="1">
      <c r="A90" s="12"/>
      <c r="B90" s="190"/>
      <c r="C90" s="191"/>
      <c r="D90" s="192" t="s">
        <v>72</v>
      </c>
      <c r="E90" s="193" t="s">
        <v>123</v>
      </c>
      <c r="F90" s="193" t="s">
        <v>124</v>
      </c>
      <c r="G90" s="191"/>
      <c r="H90" s="191"/>
      <c r="I90" s="194"/>
      <c r="J90" s="195">
        <f>BK90</f>
        <v>0</v>
      </c>
      <c r="K90" s="191"/>
      <c r="L90" s="196"/>
      <c r="M90" s="197"/>
      <c r="N90" s="198"/>
      <c r="O90" s="198"/>
      <c r="P90" s="199">
        <f>P91+P129+P132+P144+P173+P203+P214</f>
        <v>0</v>
      </c>
      <c r="Q90" s="198"/>
      <c r="R90" s="199">
        <f>R91+R129+R132+R144+R173+R203+R214</f>
        <v>103.17910200000001</v>
      </c>
      <c r="S90" s="198"/>
      <c r="T90" s="200">
        <f>T91+T129+T132+T144+T173+T203+T214</f>
        <v>502.43160000000006</v>
      </c>
      <c r="U90" s="12"/>
      <c r="V90" s="12"/>
      <c r="W90" s="12"/>
      <c r="X90" s="12"/>
      <c r="Y90" s="12"/>
      <c r="Z90" s="12"/>
      <c r="AA90" s="12"/>
      <c r="AB90" s="12"/>
      <c r="AC90" s="12"/>
      <c r="AD90" s="12"/>
      <c r="AE90" s="12"/>
      <c r="AR90" s="201" t="s">
        <v>81</v>
      </c>
      <c r="AT90" s="202" t="s">
        <v>72</v>
      </c>
      <c r="AU90" s="202" t="s">
        <v>73</v>
      </c>
      <c r="AY90" s="201" t="s">
        <v>125</v>
      </c>
      <c r="BK90" s="203">
        <f>BK91+BK129+BK132+BK144+BK173+BK203+BK214</f>
        <v>0</v>
      </c>
    </row>
    <row r="91" spans="1:63" s="12" customFormat="1" ht="22.8" customHeight="1">
      <c r="A91" s="12"/>
      <c r="B91" s="190"/>
      <c r="C91" s="191"/>
      <c r="D91" s="192" t="s">
        <v>72</v>
      </c>
      <c r="E91" s="204" t="s">
        <v>81</v>
      </c>
      <c r="F91" s="204" t="s">
        <v>126</v>
      </c>
      <c r="G91" s="191"/>
      <c r="H91" s="191"/>
      <c r="I91" s="194"/>
      <c r="J91" s="205">
        <f>BK91</f>
        <v>0</v>
      </c>
      <c r="K91" s="191"/>
      <c r="L91" s="196"/>
      <c r="M91" s="197"/>
      <c r="N91" s="198"/>
      <c r="O91" s="198"/>
      <c r="P91" s="199">
        <f>SUM(P92:P128)</f>
        <v>0</v>
      </c>
      <c r="Q91" s="198"/>
      <c r="R91" s="199">
        <f>SUM(R92:R128)</f>
        <v>0.19215000000000002</v>
      </c>
      <c r="S91" s="198"/>
      <c r="T91" s="200">
        <f>SUM(T92:T128)</f>
        <v>500.32650000000007</v>
      </c>
      <c r="U91" s="12"/>
      <c r="V91" s="12"/>
      <c r="W91" s="12"/>
      <c r="X91" s="12"/>
      <c r="Y91" s="12"/>
      <c r="Z91" s="12"/>
      <c r="AA91" s="12"/>
      <c r="AB91" s="12"/>
      <c r="AC91" s="12"/>
      <c r="AD91" s="12"/>
      <c r="AE91" s="12"/>
      <c r="AR91" s="201" t="s">
        <v>81</v>
      </c>
      <c r="AT91" s="202" t="s">
        <v>72</v>
      </c>
      <c r="AU91" s="202" t="s">
        <v>81</v>
      </c>
      <c r="AY91" s="201" t="s">
        <v>125</v>
      </c>
      <c r="BK91" s="203">
        <f>SUM(BK92:BK128)</f>
        <v>0</v>
      </c>
    </row>
    <row r="92" spans="1:65" s="2" customFormat="1" ht="62.7" customHeight="1">
      <c r="A92" s="39"/>
      <c r="B92" s="40"/>
      <c r="C92" s="206" t="s">
        <v>81</v>
      </c>
      <c r="D92" s="206" t="s">
        <v>127</v>
      </c>
      <c r="E92" s="207" t="s">
        <v>128</v>
      </c>
      <c r="F92" s="208" t="s">
        <v>129</v>
      </c>
      <c r="G92" s="209" t="s">
        <v>130</v>
      </c>
      <c r="H92" s="210">
        <v>3.2</v>
      </c>
      <c r="I92" s="211"/>
      <c r="J92" s="212">
        <f>ROUND(I92*H92,2)</f>
        <v>0</v>
      </c>
      <c r="K92" s="213"/>
      <c r="L92" s="45"/>
      <c r="M92" s="214" t="s">
        <v>19</v>
      </c>
      <c r="N92" s="215" t="s">
        <v>44</v>
      </c>
      <c r="O92" s="85"/>
      <c r="P92" s="216">
        <f>O92*H92</f>
        <v>0</v>
      </c>
      <c r="Q92" s="216">
        <v>0</v>
      </c>
      <c r="R92" s="216">
        <f>Q92*H92</f>
        <v>0</v>
      </c>
      <c r="S92" s="216">
        <v>0.26</v>
      </c>
      <c r="T92" s="217">
        <f>S92*H92</f>
        <v>0.8320000000000001</v>
      </c>
      <c r="U92" s="39"/>
      <c r="V92" s="39"/>
      <c r="W92" s="39"/>
      <c r="X92" s="39"/>
      <c r="Y92" s="39"/>
      <c r="Z92" s="39"/>
      <c r="AA92" s="39"/>
      <c r="AB92" s="39"/>
      <c r="AC92" s="39"/>
      <c r="AD92" s="39"/>
      <c r="AE92" s="39"/>
      <c r="AR92" s="218" t="s">
        <v>131</v>
      </c>
      <c r="AT92" s="218" t="s">
        <v>127</v>
      </c>
      <c r="AU92" s="218" t="s">
        <v>83</v>
      </c>
      <c r="AY92" s="18" t="s">
        <v>125</v>
      </c>
      <c r="BE92" s="219">
        <f>IF(N92="základní",J92,0)</f>
        <v>0</v>
      </c>
      <c r="BF92" s="219">
        <f>IF(N92="snížená",J92,0)</f>
        <v>0</v>
      </c>
      <c r="BG92" s="219">
        <f>IF(N92="zákl. přenesená",J92,0)</f>
        <v>0</v>
      </c>
      <c r="BH92" s="219">
        <f>IF(N92="sníž. přenesená",J92,0)</f>
        <v>0</v>
      </c>
      <c r="BI92" s="219">
        <f>IF(N92="nulová",J92,0)</f>
        <v>0</v>
      </c>
      <c r="BJ92" s="18" t="s">
        <v>81</v>
      </c>
      <c r="BK92" s="219">
        <f>ROUND(I92*H92,2)</f>
        <v>0</v>
      </c>
      <c r="BL92" s="18" t="s">
        <v>131</v>
      </c>
      <c r="BM92" s="218" t="s">
        <v>132</v>
      </c>
    </row>
    <row r="93" spans="1:51" s="13" customFormat="1" ht="12">
      <c r="A93" s="13"/>
      <c r="B93" s="220"/>
      <c r="C93" s="221"/>
      <c r="D93" s="222" t="s">
        <v>133</v>
      </c>
      <c r="E93" s="223" t="s">
        <v>19</v>
      </c>
      <c r="F93" s="224" t="s">
        <v>134</v>
      </c>
      <c r="G93" s="221"/>
      <c r="H93" s="225">
        <v>3.2</v>
      </c>
      <c r="I93" s="226"/>
      <c r="J93" s="221"/>
      <c r="K93" s="221"/>
      <c r="L93" s="227"/>
      <c r="M93" s="228"/>
      <c r="N93" s="229"/>
      <c r="O93" s="229"/>
      <c r="P93" s="229"/>
      <c r="Q93" s="229"/>
      <c r="R93" s="229"/>
      <c r="S93" s="229"/>
      <c r="T93" s="230"/>
      <c r="U93" s="13"/>
      <c r="V93" s="13"/>
      <c r="W93" s="13"/>
      <c r="X93" s="13"/>
      <c r="Y93" s="13"/>
      <c r="Z93" s="13"/>
      <c r="AA93" s="13"/>
      <c r="AB93" s="13"/>
      <c r="AC93" s="13"/>
      <c r="AD93" s="13"/>
      <c r="AE93" s="13"/>
      <c r="AT93" s="231" t="s">
        <v>133</v>
      </c>
      <c r="AU93" s="231" t="s">
        <v>83</v>
      </c>
      <c r="AV93" s="13" t="s">
        <v>83</v>
      </c>
      <c r="AW93" s="13" t="s">
        <v>35</v>
      </c>
      <c r="AX93" s="13" t="s">
        <v>81</v>
      </c>
      <c r="AY93" s="231" t="s">
        <v>125</v>
      </c>
    </row>
    <row r="94" spans="1:65" s="2" customFormat="1" ht="62.7" customHeight="1">
      <c r="A94" s="39"/>
      <c r="B94" s="40"/>
      <c r="C94" s="206" t="s">
        <v>83</v>
      </c>
      <c r="D94" s="206" t="s">
        <v>127</v>
      </c>
      <c r="E94" s="207" t="s">
        <v>135</v>
      </c>
      <c r="F94" s="208" t="s">
        <v>136</v>
      </c>
      <c r="G94" s="209" t="s">
        <v>130</v>
      </c>
      <c r="H94" s="210">
        <v>826.5</v>
      </c>
      <c r="I94" s="211"/>
      <c r="J94" s="212">
        <f>ROUND(I94*H94,2)</f>
        <v>0</v>
      </c>
      <c r="K94" s="213"/>
      <c r="L94" s="45"/>
      <c r="M94" s="214" t="s">
        <v>19</v>
      </c>
      <c r="N94" s="215" t="s">
        <v>44</v>
      </c>
      <c r="O94" s="85"/>
      <c r="P94" s="216">
        <f>O94*H94</f>
        <v>0</v>
      </c>
      <c r="Q94" s="216">
        <v>0</v>
      </c>
      <c r="R94" s="216">
        <f>Q94*H94</f>
        <v>0</v>
      </c>
      <c r="S94" s="216">
        <v>0.44</v>
      </c>
      <c r="T94" s="217">
        <f>S94*H94</f>
        <v>363.66</v>
      </c>
      <c r="U94" s="39"/>
      <c r="V94" s="39"/>
      <c r="W94" s="39"/>
      <c r="X94" s="39"/>
      <c r="Y94" s="39"/>
      <c r="Z94" s="39"/>
      <c r="AA94" s="39"/>
      <c r="AB94" s="39"/>
      <c r="AC94" s="39"/>
      <c r="AD94" s="39"/>
      <c r="AE94" s="39"/>
      <c r="AR94" s="218" t="s">
        <v>131</v>
      </c>
      <c r="AT94" s="218" t="s">
        <v>127</v>
      </c>
      <c r="AU94" s="218" t="s">
        <v>83</v>
      </c>
      <c r="AY94" s="18" t="s">
        <v>125</v>
      </c>
      <c r="BE94" s="219">
        <f>IF(N94="základní",J94,0)</f>
        <v>0</v>
      </c>
      <c r="BF94" s="219">
        <f>IF(N94="snížená",J94,0)</f>
        <v>0</v>
      </c>
      <c r="BG94" s="219">
        <f>IF(N94="zákl. přenesená",J94,0)</f>
        <v>0</v>
      </c>
      <c r="BH94" s="219">
        <f>IF(N94="sníž. přenesená",J94,0)</f>
        <v>0</v>
      </c>
      <c r="BI94" s="219">
        <f>IF(N94="nulová",J94,0)</f>
        <v>0</v>
      </c>
      <c r="BJ94" s="18" t="s">
        <v>81</v>
      </c>
      <c r="BK94" s="219">
        <f>ROUND(I94*H94,2)</f>
        <v>0</v>
      </c>
      <c r="BL94" s="18" t="s">
        <v>131</v>
      </c>
      <c r="BM94" s="218" t="s">
        <v>137</v>
      </c>
    </row>
    <row r="95" spans="1:65" s="2" customFormat="1" ht="49.05" customHeight="1">
      <c r="A95" s="39"/>
      <c r="B95" s="40"/>
      <c r="C95" s="206" t="s">
        <v>138</v>
      </c>
      <c r="D95" s="206" t="s">
        <v>127</v>
      </c>
      <c r="E95" s="207" t="s">
        <v>139</v>
      </c>
      <c r="F95" s="208" t="s">
        <v>140</v>
      </c>
      <c r="G95" s="209" t="s">
        <v>130</v>
      </c>
      <c r="H95" s="210">
        <v>826.5</v>
      </c>
      <c r="I95" s="211"/>
      <c r="J95" s="212">
        <f>ROUND(I95*H95,2)</f>
        <v>0</v>
      </c>
      <c r="K95" s="213"/>
      <c r="L95" s="45"/>
      <c r="M95" s="214" t="s">
        <v>19</v>
      </c>
      <c r="N95" s="215" t="s">
        <v>44</v>
      </c>
      <c r="O95" s="85"/>
      <c r="P95" s="216">
        <f>O95*H95</f>
        <v>0</v>
      </c>
      <c r="Q95" s="216">
        <v>0</v>
      </c>
      <c r="R95" s="216">
        <f>Q95*H95</f>
        <v>0</v>
      </c>
      <c r="S95" s="216">
        <v>0.098</v>
      </c>
      <c r="T95" s="217">
        <f>S95*H95</f>
        <v>80.997</v>
      </c>
      <c r="U95" s="39"/>
      <c r="V95" s="39"/>
      <c r="W95" s="39"/>
      <c r="X95" s="39"/>
      <c r="Y95" s="39"/>
      <c r="Z95" s="39"/>
      <c r="AA95" s="39"/>
      <c r="AB95" s="39"/>
      <c r="AC95" s="39"/>
      <c r="AD95" s="39"/>
      <c r="AE95" s="39"/>
      <c r="AR95" s="218" t="s">
        <v>131</v>
      </c>
      <c r="AT95" s="218" t="s">
        <v>127</v>
      </c>
      <c r="AU95" s="218" t="s">
        <v>83</v>
      </c>
      <c r="AY95" s="18" t="s">
        <v>125</v>
      </c>
      <c r="BE95" s="219">
        <f>IF(N95="základní",J95,0)</f>
        <v>0</v>
      </c>
      <c r="BF95" s="219">
        <f>IF(N95="snížená",J95,0)</f>
        <v>0</v>
      </c>
      <c r="BG95" s="219">
        <f>IF(N95="zákl. přenesená",J95,0)</f>
        <v>0</v>
      </c>
      <c r="BH95" s="219">
        <f>IF(N95="sníž. přenesená",J95,0)</f>
        <v>0</v>
      </c>
      <c r="BI95" s="219">
        <f>IF(N95="nulová",J95,0)</f>
        <v>0</v>
      </c>
      <c r="BJ95" s="18" t="s">
        <v>81</v>
      </c>
      <c r="BK95" s="219">
        <f>ROUND(I95*H95,2)</f>
        <v>0</v>
      </c>
      <c r="BL95" s="18" t="s">
        <v>131</v>
      </c>
      <c r="BM95" s="218" t="s">
        <v>141</v>
      </c>
    </row>
    <row r="96" spans="1:51" s="13" customFormat="1" ht="12">
      <c r="A96" s="13"/>
      <c r="B96" s="220"/>
      <c r="C96" s="221"/>
      <c r="D96" s="222" t="s">
        <v>133</v>
      </c>
      <c r="E96" s="223" t="s">
        <v>19</v>
      </c>
      <c r="F96" s="224" t="s">
        <v>142</v>
      </c>
      <c r="G96" s="221"/>
      <c r="H96" s="225">
        <v>826.5</v>
      </c>
      <c r="I96" s="226"/>
      <c r="J96" s="221"/>
      <c r="K96" s="221"/>
      <c r="L96" s="227"/>
      <c r="M96" s="228"/>
      <c r="N96" s="229"/>
      <c r="O96" s="229"/>
      <c r="P96" s="229"/>
      <c r="Q96" s="229"/>
      <c r="R96" s="229"/>
      <c r="S96" s="229"/>
      <c r="T96" s="230"/>
      <c r="U96" s="13"/>
      <c r="V96" s="13"/>
      <c r="W96" s="13"/>
      <c r="X96" s="13"/>
      <c r="Y96" s="13"/>
      <c r="Z96" s="13"/>
      <c r="AA96" s="13"/>
      <c r="AB96" s="13"/>
      <c r="AC96" s="13"/>
      <c r="AD96" s="13"/>
      <c r="AE96" s="13"/>
      <c r="AT96" s="231" t="s">
        <v>133</v>
      </c>
      <c r="AU96" s="231" t="s">
        <v>83</v>
      </c>
      <c r="AV96" s="13" t="s">
        <v>83</v>
      </c>
      <c r="AW96" s="13" t="s">
        <v>35</v>
      </c>
      <c r="AX96" s="13" t="s">
        <v>81</v>
      </c>
      <c r="AY96" s="231" t="s">
        <v>125</v>
      </c>
    </row>
    <row r="97" spans="1:65" s="2" customFormat="1" ht="49.05" customHeight="1">
      <c r="A97" s="39"/>
      <c r="B97" s="40"/>
      <c r="C97" s="206" t="s">
        <v>131</v>
      </c>
      <c r="D97" s="206" t="s">
        <v>127</v>
      </c>
      <c r="E97" s="207" t="s">
        <v>143</v>
      </c>
      <c r="F97" s="208" t="s">
        <v>144</v>
      </c>
      <c r="G97" s="209" t="s">
        <v>145</v>
      </c>
      <c r="H97" s="210">
        <v>267.5</v>
      </c>
      <c r="I97" s="211"/>
      <c r="J97" s="212">
        <f>ROUND(I97*H97,2)</f>
        <v>0</v>
      </c>
      <c r="K97" s="213"/>
      <c r="L97" s="45"/>
      <c r="M97" s="214" t="s">
        <v>19</v>
      </c>
      <c r="N97" s="215" t="s">
        <v>44</v>
      </c>
      <c r="O97" s="85"/>
      <c r="P97" s="216">
        <f>O97*H97</f>
        <v>0</v>
      </c>
      <c r="Q97" s="216">
        <v>0</v>
      </c>
      <c r="R97" s="216">
        <f>Q97*H97</f>
        <v>0</v>
      </c>
      <c r="S97" s="216">
        <v>0.205</v>
      </c>
      <c r="T97" s="217">
        <f>S97*H97</f>
        <v>54.8375</v>
      </c>
      <c r="U97" s="39"/>
      <c r="V97" s="39"/>
      <c r="W97" s="39"/>
      <c r="X97" s="39"/>
      <c r="Y97" s="39"/>
      <c r="Z97" s="39"/>
      <c r="AA97" s="39"/>
      <c r="AB97" s="39"/>
      <c r="AC97" s="39"/>
      <c r="AD97" s="39"/>
      <c r="AE97" s="39"/>
      <c r="AR97" s="218" t="s">
        <v>131</v>
      </c>
      <c r="AT97" s="218" t="s">
        <v>127</v>
      </c>
      <c r="AU97" s="218" t="s">
        <v>83</v>
      </c>
      <c r="AY97" s="18" t="s">
        <v>125</v>
      </c>
      <c r="BE97" s="219">
        <f>IF(N97="základní",J97,0)</f>
        <v>0</v>
      </c>
      <c r="BF97" s="219">
        <f>IF(N97="snížená",J97,0)</f>
        <v>0</v>
      </c>
      <c r="BG97" s="219">
        <f>IF(N97="zákl. přenesená",J97,0)</f>
        <v>0</v>
      </c>
      <c r="BH97" s="219">
        <f>IF(N97="sníž. přenesená",J97,0)</f>
        <v>0</v>
      </c>
      <c r="BI97" s="219">
        <f>IF(N97="nulová",J97,0)</f>
        <v>0</v>
      </c>
      <c r="BJ97" s="18" t="s">
        <v>81</v>
      </c>
      <c r="BK97" s="219">
        <f>ROUND(I97*H97,2)</f>
        <v>0</v>
      </c>
      <c r="BL97" s="18" t="s">
        <v>131</v>
      </c>
      <c r="BM97" s="218" t="s">
        <v>146</v>
      </c>
    </row>
    <row r="98" spans="1:51" s="13" customFormat="1" ht="12">
      <c r="A98" s="13"/>
      <c r="B98" s="220"/>
      <c r="C98" s="221"/>
      <c r="D98" s="222" t="s">
        <v>133</v>
      </c>
      <c r="E98" s="223" t="s">
        <v>19</v>
      </c>
      <c r="F98" s="224" t="s">
        <v>147</v>
      </c>
      <c r="G98" s="221"/>
      <c r="H98" s="225">
        <v>2.5</v>
      </c>
      <c r="I98" s="226"/>
      <c r="J98" s="221"/>
      <c r="K98" s="221"/>
      <c r="L98" s="227"/>
      <c r="M98" s="228"/>
      <c r="N98" s="229"/>
      <c r="O98" s="229"/>
      <c r="P98" s="229"/>
      <c r="Q98" s="229"/>
      <c r="R98" s="229"/>
      <c r="S98" s="229"/>
      <c r="T98" s="230"/>
      <c r="U98" s="13"/>
      <c r="V98" s="13"/>
      <c r="W98" s="13"/>
      <c r="X98" s="13"/>
      <c r="Y98" s="13"/>
      <c r="Z98" s="13"/>
      <c r="AA98" s="13"/>
      <c r="AB98" s="13"/>
      <c r="AC98" s="13"/>
      <c r="AD98" s="13"/>
      <c r="AE98" s="13"/>
      <c r="AT98" s="231" t="s">
        <v>133</v>
      </c>
      <c r="AU98" s="231" t="s">
        <v>83</v>
      </c>
      <c r="AV98" s="13" t="s">
        <v>83</v>
      </c>
      <c r="AW98" s="13" t="s">
        <v>35</v>
      </c>
      <c r="AX98" s="13" t="s">
        <v>73</v>
      </c>
      <c r="AY98" s="231" t="s">
        <v>125</v>
      </c>
    </row>
    <row r="99" spans="1:51" s="13" customFormat="1" ht="12">
      <c r="A99" s="13"/>
      <c r="B99" s="220"/>
      <c r="C99" s="221"/>
      <c r="D99" s="222" t="s">
        <v>133</v>
      </c>
      <c r="E99" s="223" t="s">
        <v>19</v>
      </c>
      <c r="F99" s="224" t="s">
        <v>148</v>
      </c>
      <c r="G99" s="221"/>
      <c r="H99" s="225">
        <v>265</v>
      </c>
      <c r="I99" s="226"/>
      <c r="J99" s="221"/>
      <c r="K99" s="221"/>
      <c r="L99" s="227"/>
      <c r="M99" s="228"/>
      <c r="N99" s="229"/>
      <c r="O99" s="229"/>
      <c r="P99" s="229"/>
      <c r="Q99" s="229"/>
      <c r="R99" s="229"/>
      <c r="S99" s="229"/>
      <c r="T99" s="230"/>
      <c r="U99" s="13"/>
      <c r="V99" s="13"/>
      <c r="W99" s="13"/>
      <c r="X99" s="13"/>
      <c r="Y99" s="13"/>
      <c r="Z99" s="13"/>
      <c r="AA99" s="13"/>
      <c r="AB99" s="13"/>
      <c r="AC99" s="13"/>
      <c r="AD99" s="13"/>
      <c r="AE99" s="13"/>
      <c r="AT99" s="231" t="s">
        <v>133</v>
      </c>
      <c r="AU99" s="231" t="s">
        <v>83</v>
      </c>
      <c r="AV99" s="13" t="s">
        <v>83</v>
      </c>
      <c r="AW99" s="13" t="s">
        <v>35</v>
      </c>
      <c r="AX99" s="13" t="s">
        <v>73</v>
      </c>
      <c r="AY99" s="231" t="s">
        <v>125</v>
      </c>
    </row>
    <row r="100" spans="1:51" s="14" customFormat="1" ht="12">
      <c r="A100" s="14"/>
      <c r="B100" s="232"/>
      <c r="C100" s="233"/>
      <c r="D100" s="222" t="s">
        <v>133</v>
      </c>
      <c r="E100" s="234" t="s">
        <v>19</v>
      </c>
      <c r="F100" s="235" t="s">
        <v>149</v>
      </c>
      <c r="G100" s="233"/>
      <c r="H100" s="236">
        <v>267.5</v>
      </c>
      <c r="I100" s="237"/>
      <c r="J100" s="233"/>
      <c r="K100" s="233"/>
      <c r="L100" s="238"/>
      <c r="M100" s="239"/>
      <c r="N100" s="240"/>
      <c r="O100" s="240"/>
      <c r="P100" s="240"/>
      <c r="Q100" s="240"/>
      <c r="R100" s="240"/>
      <c r="S100" s="240"/>
      <c r="T100" s="241"/>
      <c r="U100" s="14"/>
      <c r="V100" s="14"/>
      <c r="W100" s="14"/>
      <c r="X100" s="14"/>
      <c r="Y100" s="14"/>
      <c r="Z100" s="14"/>
      <c r="AA100" s="14"/>
      <c r="AB100" s="14"/>
      <c r="AC100" s="14"/>
      <c r="AD100" s="14"/>
      <c r="AE100" s="14"/>
      <c r="AT100" s="242" t="s">
        <v>133</v>
      </c>
      <c r="AU100" s="242" t="s">
        <v>83</v>
      </c>
      <c r="AV100" s="14" t="s">
        <v>131</v>
      </c>
      <c r="AW100" s="14" t="s">
        <v>35</v>
      </c>
      <c r="AX100" s="14" t="s">
        <v>81</v>
      </c>
      <c r="AY100" s="242" t="s">
        <v>125</v>
      </c>
    </row>
    <row r="101" spans="1:65" s="2" customFormat="1" ht="24.15" customHeight="1">
      <c r="A101" s="39"/>
      <c r="B101" s="40"/>
      <c r="C101" s="206" t="s">
        <v>150</v>
      </c>
      <c r="D101" s="206" t="s">
        <v>127</v>
      </c>
      <c r="E101" s="207" t="s">
        <v>151</v>
      </c>
      <c r="F101" s="208" t="s">
        <v>152</v>
      </c>
      <c r="G101" s="209" t="s">
        <v>130</v>
      </c>
      <c r="H101" s="210">
        <v>410</v>
      </c>
      <c r="I101" s="211"/>
      <c r="J101" s="212">
        <f>ROUND(I101*H101,2)</f>
        <v>0</v>
      </c>
      <c r="K101" s="213"/>
      <c r="L101" s="45"/>
      <c r="M101" s="214" t="s">
        <v>19</v>
      </c>
      <c r="N101" s="215" t="s">
        <v>44</v>
      </c>
      <c r="O101" s="85"/>
      <c r="P101" s="216">
        <f>O101*H101</f>
        <v>0</v>
      </c>
      <c r="Q101" s="216">
        <v>0</v>
      </c>
      <c r="R101" s="216">
        <f>Q101*H101</f>
        <v>0</v>
      </c>
      <c r="S101" s="216">
        <v>0</v>
      </c>
      <c r="T101" s="217">
        <f>S101*H101</f>
        <v>0</v>
      </c>
      <c r="U101" s="39"/>
      <c r="V101" s="39"/>
      <c r="W101" s="39"/>
      <c r="X101" s="39"/>
      <c r="Y101" s="39"/>
      <c r="Z101" s="39"/>
      <c r="AA101" s="39"/>
      <c r="AB101" s="39"/>
      <c r="AC101" s="39"/>
      <c r="AD101" s="39"/>
      <c r="AE101" s="39"/>
      <c r="AR101" s="218" t="s">
        <v>131</v>
      </c>
      <c r="AT101" s="218" t="s">
        <v>127</v>
      </c>
      <c r="AU101" s="218" t="s">
        <v>83</v>
      </c>
      <c r="AY101" s="18" t="s">
        <v>125</v>
      </c>
      <c r="BE101" s="219">
        <f>IF(N101="základní",J101,0)</f>
        <v>0</v>
      </c>
      <c r="BF101" s="219">
        <f>IF(N101="snížená",J101,0)</f>
        <v>0</v>
      </c>
      <c r="BG101" s="219">
        <f>IF(N101="zákl. přenesená",J101,0)</f>
        <v>0</v>
      </c>
      <c r="BH101" s="219">
        <f>IF(N101="sníž. přenesená",J101,0)</f>
        <v>0</v>
      </c>
      <c r="BI101" s="219">
        <f>IF(N101="nulová",J101,0)</f>
        <v>0</v>
      </c>
      <c r="BJ101" s="18" t="s">
        <v>81</v>
      </c>
      <c r="BK101" s="219">
        <f>ROUND(I101*H101,2)</f>
        <v>0</v>
      </c>
      <c r="BL101" s="18" t="s">
        <v>131</v>
      </c>
      <c r="BM101" s="218" t="s">
        <v>153</v>
      </c>
    </row>
    <row r="102" spans="1:47" s="2" customFormat="1" ht="12">
      <c r="A102" s="39"/>
      <c r="B102" s="40"/>
      <c r="C102" s="41"/>
      <c r="D102" s="222" t="s">
        <v>154</v>
      </c>
      <c r="E102" s="41"/>
      <c r="F102" s="243" t="s">
        <v>155</v>
      </c>
      <c r="G102" s="41"/>
      <c r="H102" s="41"/>
      <c r="I102" s="244"/>
      <c r="J102" s="41"/>
      <c r="K102" s="41"/>
      <c r="L102" s="45"/>
      <c r="M102" s="245"/>
      <c r="N102" s="246"/>
      <c r="O102" s="85"/>
      <c r="P102" s="85"/>
      <c r="Q102" s="85"/>
      <c r="R102" s="85"/>
      <c r="S102" s="85"/>
      <c r="T102" s="86"/>
      <c r="U102" s="39"/>
      <c r="V102" s="39"/>
      <c r="W102" s="39"/>
      <c r="X102" s="39"/>
      <c r="Y102" s="39"/>
      <c r="Z102" s="39"/>
      <c r="AA102" s="39"/>
      <c r="AB102" s="39"/>
      <c r="AC102" s="39"/>
      <c r="AD102" s="39"/>
      <c r="AE102" s="39"/>
      <c r="AT102" s="18" t="s">
        <v>154</v>
      </c>
      <c r="AU102" s="18" t="s">
        <v>83</v>
      </c>
    </row>
    <row r="103" spans="1:51" s="13" customFormat="1" ht="12">
      <c r="A103" s="13"/>
      <c r="B103" s="220"/>
      <c r="C103" s="221"/>
      <c r="D103" s="222" t="s">
        <v>133</v>
      </c>
      <c r="E103" s="223" t="s">
        <v>19</v>
      </c>
      <c r="F103" s="224" t="s">
        <v>156</v>
      </c>
      <c r="G103" s="221"/>
      <c r="H103" s="225">
        <v>410</v>
      </c>
      <c r="I103" s="226"/>
      <c r="J103" s="221"/>
      <c r="K103" s="221"/>
      <c r="L103" s="227"/>
      <c r="M103" s="228"/>
      <c r="N103" s="229"/>
      <c r="O103" s="229"/>
      <c r="P103" s="229"/>
      <c r="Q103" s="229"/>
      <c r="R103" s="229"/>
      <c r="S103" s="229"/>
      <c r="T103" s="230"/>
      <c r="U103" s="13"/>
      <c r="V103" s="13"/>
      <c r="W103" s="13"/>
      <c r="X103" s="13"/>
      <c r="Y103" s="13"/>
      <c r="Z103" s="13"/>
      <c r="AA103" s="13"/>
      <c r="AB103" s="13"/>
      <c r="AC103" s="13"/>
      <c r="AD103" s="13"/>
      <c r="AE103" s="13"/>
      <c r="AT103" s="231" t="s">
        <v>133</v>
      </c>
      <c r="AU103" s="231" t="s">
        <v>83</v>
      </c>
      <c r="AV103" s="13" t="s">
        <v>83</v>
      </c>
      <c r="AW103" s="13" t="s">
        <v>35</v>
      </c>
      <c r="AX103" s="13" t="s">
        <v>81</v>
      </c>
      <c r="AY103" s="231" t="s">
        <v>125</v>
      </c>
    </row>
    <row r="104" spans="1:65" s="2" customFormat="1" ht="24.15" customHeight="1">
      <c r="A104" s="39"/>
      <c r="B104" s="40"/>
      <c r="C104" s="206" t="s">
        <v>157</v>
      </c>
      <c r="D104" s="206" t="s">
        <v>127</v>
      </c>
      <c r="E104" s="207" t="s">
        <v>158</v>
      </c>
      <c r="F104" s="208" t="s">
        <v>159</v>
      </c>
      <c r="G104" s="209" t="s">
        <v>160</v>
      </c>
      <c r="H104" s="210">
        <v>2.541</v>
      </c>
      <c r="I104" s="211"/>
      <c r="J104" s="212">
        <f>ROUND(I104*H104,2)</f>
        <v>0</v>
      </c>
      <c r="K104" s="213"/>
      <c r="L104" s="45"/>
      <c r="M104" s="214" t="s">
        <v>19</v>
      </c>
      <c r="N104" s="215" t="s">
        <v>44</v>
      </c>
      <c r="O104" s="85"/>
      <c r="P104" s="216">
        <f>O104*H104</f>
        <v>0</v>
      </c>
      <c r="Q104" s="216">
        <v>0</v>
      </c>
      <c r="R104" s="216">
        <f>Q104*H104</f>
        <v>0</v>
      </c>
      <c r="S104" s="216">
        <v>0</v>
      </c>
      <c r="T104" s="217">
        <f>S104*H104</f>
        <v>0</v>
      </c>
      <c r="U104" s="39"/>
      <c r="V104" s="39"/>
      <c r="W104" s="39"/>
      <c r="X104" s="39"/>
      <c r="Y104" s="39"/>
      <c r="Z104" s="39"/>
      <c r="AA104" s="39"/>
      <c r="AB104" s="39"/>
      <c r="AC104" s="39"/>
      <c r="AD104" s="39"/>
      <c r="AE104" s="39"/>
      <c r="AR104" s="218" t="s">
        <v>131</v>
      </c>
      <c r="AT104" s="218" t="s">
        <v>127</v>
      </c>
      <c r="AU104" s="218" t="s">
        <v>83</v>
      </c>
      <c r="AY104" s="18" t="s">
        <v>125</v>
      </c>
      <c r="BE104" s="219">
        <f>IF(N104="základní",J104,0)</f>
        <v>0</v>
      </c>
      <c r="BF104" s="219">
        <f>IF(N104="snížená",J104,0)</f>
        <v>0</v>
      </c>
      <c r="BG104" s="219">
        <f>IF(N104="zákl. přenesená",J104,0)</f>
        <v>0</v>
      </c>
      <c r="BH104" s="219">
        <f>IF(N104="sníž. přenesená",J104,0)</f>
        <v>0</v>
      </c>
      <c r="BI104" s="219">
        <f>IF(N104="nulová",J104,0)</f>
        <v>0</v>
      </c>
      <c r="BJ104" s="18" t="s">
        <v>81</v>
      </c>
      <c r="BK104" s="219">
        <f>ROUND(I104*H104,2)</f>
        <v>0</v>
      </c>
      <c r="BL104" s="18" t="s">
        <v>131</v>
      </c>
      <c r="BM104" s="218" t="s">
        <v>161</v>
      </c>
    </row>
    <row r="105" spans="1:51" s="13" customFormat="1" ht="12">
      <c r="A105" s="13"/>
      <c r="B105" s="220"/>
      <c r="C105" s="221"/>
      <c r="D105" s="222" t="s">
        <v>133</v>
      </c>
      <c r="E105" s="223" t="s">
        <v>19</v>
      </c>
      <c r="F105" s="224" t="s">
        <v>162</v>
      </c>
      <c r="G105" s="221"/>
      <c r="H105" s="225">
        <v>2.541</v>
      </c>
      <c r="I105" s="226"/>
      <c r="J105" s="221"/>
      <c r="K105" s="221"/>
      <c r="L105" s="227"/>
      <c r="M105" s="228"/>
      <c r="N105" s="229"/>
      <c r="O105" s="229"/>
      <c r="P105" s="229"/>
      <c r="Q105" s="229"/>
      <c r="R105" s="229"/>
      <c r="S105" s="229"/>
      <c r="T105" s="230"/>
      <c r="U105" s="13"/>
      <c r="V105" s="13"/>
      <c r="W105" s="13"/>
      <c r="X105" s="13"/>
      <c r="Y105" s="13"/>
      <c r="Z105" s="13"/>
      <c r="AA105" s="13"/>
      <c r="AB105" s="13"/>
      <c r="AC105" s="13"/>
      <c r="AD105" s="13"/>
      <c r="AE105" s="13"/>
      <c r="AT105" s="231" t="s">
        <v>133</v>
      </c>
      <c r="AU105" s="231" t="s">
        <v>83</v>
      </c>
      <c r="AV105" s="13" t="s">
        <v>83</v>
      </c>
      <c r="AW105" s="13" t="s">
        <v>35</v>
      </c>
      <c r="AX105" s="13" t="s">
        <v>81</v>
      </c>
      <c r="AY105" s="231" t="s">
        <v>125</v>
      </c>
    </row>
    <row r="106" spans="1:65" s="2" customFormat="1" ht="24.15" customHeight="1">
      <c r="A106" s="39"/>
      <c r="B106" s="40"/>
      <c r="C106" s="206" t="s">
        <v>163</v>
      </c>
      <c r="D106" s="206" t="s">
        <v>127</v>
      </c>
      <c r="E106" s="207" t="s">
        <v>164</v>
      </c>
      <c r="F106" s="208" t="s">
        <v>165</v>
      </c>
      <c r="G106" s="209" t="s">
        <v>160</v>
      </c>
      <c r="H106" s="210">
        <v>39.66</v>
      </c>
      <c r="I106" s="211"/>
      <c r="J106" s="212">
        <f>ROUND(I106*H106,2)</f>
        <v>0</v>
      </c>
      <c r="K106" s="213"/>
      <c r="L106" s="45"/>
      <c r="M106" s="214" t="s">
        <v>19</v>
      </c>
      <c r="N106" s="215" t="s">
        <v>44</v>
      </c>
      <c r="O106" s="85"/>
      <c r="P106" s="216">
        <f>O106*H106</f>
        <v>0</v>
      </c>
      <c r="Q106" s="216">
        <v>0</v>
      </c>
      <c r="R106" s="216">
        <f>Q106*H106</f>
        <v>0</v>
      </c>
      <c r="S106" s="216">
        <v>0</v>
      </c>
      <c r="T106" s="217">
        <f>S106*H106</f>
        <v>0</v>
      </c>
      <c r="U106" s="39"/>
      <c r="V106" s="39"/>
      <c r="W106" s="39"/>
      <c r="X106" s="39"/>
      <c r="Y106" s="39"/>
      <c r="Z106" s="39"/>
      <c r="AA106" s="39"/>
      <c r="AB106" s="39"/>
      <c r="AC106" s="39"/>
      <c r="AD106" s="39"/>
      <c r="AE106" s="39"/>
      <c r="AR106" s="218" t="s">
        <v>131</v>
      </c>
      <c r="AT106" s="218" t="s">
        <v>127</v>
      </c>
      <c r="AU106" s="218" t="s">
        <v>83</v>
      </c>
      <c r="AY106" s="18" t="s">
        <v>125</v>
      </c>
      <c r="BE106" s="219">
        <f>IF(N106="základní",J106,0)</f>
        <v>0</v>
      </c>
      <c r="BF106" s="219">
        <f>IF(N106="snížená",J106,0)</f>
        <v>0</v>
      </c>
      <c r="BG106" s="219">
        <f>IF(N106="zákl. přenesená",J106,0)</f>
        <v>0</v>
      </c>
      <c r="BH106" s="219">
        <f>IF(N106="sníž. přenesená",J106,0)</f>
        <v>0</v>
      </c>
      <c r="BI106" s="219">
        <f>IF(N106="nulová",J106,0)</f>
        <v>0</v>
      </c>
      <c r="BJ106" s="18" t="s">
        <v>81</v>
      </c>
      <c r="BK106" s="219">
        <f>ROUND(I106*H106,2)</f>
        <v>0</v>
      </c>
      <c r="BL106" s="18" t="s">
        <v>131</v>
      </c>
      <c r="BM106" s="218" t="s">
        <v>166</v>
      </c>
    </row>
    <row r="107" spans="1:47" s="2" customFormat="1" ht="12">
      <c r="A107" s="39"/>
      <c r="B107" s="40"/>
      <c r="C107" s="41"/>
      <c r="D107" s="222" t="s">
        <v>154</v>
      </c>
      <c r="E107" s="41"/>
      <c r="F107" s="243" t="s">
        <v>167</v>
      </c>
      <c r="G107" s="41"/>
      <c r="H107" s="41"/>
      <c r="I107" s="244"/>
      <c r="J107" s="41"/>
      <c r="K107" s="41"/>
      <c r="L107" s="45"/>
      <c r="M107" s="245"/>
      <c r="N107" s="246"/>
      <c r="O107" s="85"/>
      <c r="P107" s="85"/>
      <c r="Q107" s="85"/>
      <c r="R107" s="85"/>
      <c r="S107" s="85"/>
      <c r="T107" s="86"/>
      <c r="U107" s="39"/>
      <c r="V107" s="39"/>
      <c r="W107" s="39"/>
      <c r="X107" s="39"/>
      <c r="Y107" s="39"/>
      <c r="Z107" s="39"/>
      <c r="AA107" s="39"/>
      <c r="AB107" s="39"/>
      <c r="AC107" s="39"/>
      <c r="AD107" s="39"/>
      <c r="AE107" s="39"/>
      <c r="AT107" s="18" t="s">
        <v>154</v>
      </c>
      <c r="AU107" s="18" t="s">
        <v>83</v>
      </c>
    </row>
    <row r="108" spans="1:51" s="15" customFormat="1" ht="12">
      <c r="A108" s="15"/>
      <c r="B108" s="247"/>
      <c r="C108" s="248"/>
      <c r="D108" s="222" t="s">
        <v>133</v>
      </c>
      <c r="E108" s="249" t="s">
        <v>19</v>
      </c>
      <c r="F108" s="250" t="s">
        <v>168</v>
      </c>
      <c r="G108" s="248"/>
      <c r="H108" s="249" t="s">
        <v>19</v>
      </c>
      <c r="I108" s="251"/>
      <c r="J108" s="248"/>
      <c r="K108" s="248"/>
      <c r="L108" s="252"/>
      <c r="M108" s="253"/>
      <c r="N108" s="254"/>
      <c r="O108" s="254"/>
      <c r="P108" s="254"/>
      <c r="Q108" s="254"/>
      <c r="R108" s="254"/>
      <c r="S108" s="254"/>
      <c r="T108" s="255"/>
      <c r="U108" s="15"/>
      <c r="V108" s="15"/>
      <c r="W108" s="15"/>
      <c r="X108" s="15"/>
      <c r="Y108" s="15"/>
      <c r="Z108" s="15"/>
      <c r="AA108" s="15"/>
      <c r="AB108" s="15"/>
      <c r="AC108" s="15"/>
      <c r="AD108" s="15"/>
      <c r="AE108" s="15"/>
      <c r="AT108" s="256" t="s">
        <v>133</v>
      </c>
      <c r="AU108" s="256" t="s">
        <v>83</v>
      </c>
      <c r="AV108" s="15" t="s">
        <v>81</v>
      </c>
      <c r="AW108" s="15" t="s">
        <v>35</v>
      </c>
      <c r="AX108" s="15" t="s">
        <v>73</v>
      </c>
      <c r="AY108" s="256" t="s">
        <v>125</v>
      </c>
    </row>
    <row r="109" spans="1:51" s="13" customFormat="1" ht="12">
      <c r="A109" s="13"/>
      <c r="B109" s="220"/>
      <c r="C109" s="221"/>
      <c r="D109" s="222" t="s">
        <v>133</v>
      </c>
      <c r="E109" s="223" t="s">
        <v>19</v>
      </c>
      <c r="F109" s="224" t="s">
        <v>169</v>
      </c>
      <c r="G109" s="221"/>
      <c r="H109" s="225">
        <v>39.66</v>
      </c>
      <c r="I109" s="226"/>
      <c r="J109" s="221"/>
      <c r="K109" s="221"/>
      <c r="L109" s="227"/>
      <c r="M109" s="228"/>
      <c r="N109" s="229"/>
      <c r="O109" s="229"/>
      <c r="P109" s="229"/>
      <c r="Q109" s="229"/>
      <c r="R109" s="229"/>
      <c r="S109" s="229"/>
      <c r="T109" s="230"/>
      <c r="U109" s="13"/>
      <c r="V109" s="13"/>
      <c r="W109" s="13"/>
      <c r="X109" s="13"/>
      <c r="Y109" s="13"/>
      <c r="Z109" s="13"/>
      <c r="AA109" s="13"/>
      <c r="AB109" s="13"/>
      <c r="AC109" s="13"/>
      <c r="AD109" s="13"/>
      <c r="AE109" s="13"/>
      <c r="AT109" s="231" t="s">
        <v>133</v>
      </c>
      <c r="AU109" s="231" t="s">
        <v>83</v>
      </c>
      <c r="AV109" s="13" t="s">
        <v>83</v>
      </c>
      <c r="AW109" s="13" t="s">
        <v>35</v>
      </c>
      <c r="AX109" s="13" t="s">
        <v>81</v>
      </c>
      <c r="AY109" s="231" t="s">
        <v>125</v>
      </c>
    </row>
    <row r="110" spans="1:65" s="2" customFormat="1" ht="49.05" customHeight="1">
      <c r="A110" s="39"/>
      <c r="B110" s="40"/>
      <c r="C110" s="206" t="s">
        <v>170</v>
      </c>
      <c r="D110" s="206" t="s">
        <v>127</v>
      </c>
      <c r="E110" s="207" t="s">
        <v>171</v>
      </c>
      <c r="F110" s="208" t="s">
        <v>172</v>
      </c>
      <c r="G110" s="209" t="s">
        <v>160</v>
      </c>
      <c r="H110" s="210">
        <v>56.55</v>
      </c>
      <c r="I110" s="211"/>
      <c r="J110" s="212">
        <f>ROUND(I110*H110,2)</f>
        <v>0</v>
      </c>
      <c r="K110" s="213"/>
      <c r="L110" s="45"/>
      <c r="M110" s="214" t="s">
        <v>19</v>
      </c>
      <c r="N110" s="215" t="s">
        <v>44</v>
      </c>
      <c r="O110" s="85"/>
      <c r="P110" s="216">
        <f>O110*H110</f>
        <v>0</v>
      </c>
      <c r="Q110" s="216">
        <v>0</v>
      </c>
      <c r="R110" s="216">
        <f>Q110*H110</f>
        <v>0</v>
      </c>
      <c r="S110" s="216">
        <v>0</v>
      </c>
      <c r="T110" s="217">
        <f>S110*H110</f>
        <v>0</v>
      </c>
      <c r="U110" s="39"/>
      <c r="V110" s="39"/>
      <c r="W110" s="39"/>
      <c r="X110" s="39"/>
      <c r="Y110" s="39"/>
      <c r="Z110" s="39"/>
      <c r="AA110" s="39"/>
      <c r="AB110" s="39"/>
      <c r="AC110" s="39"/>
      <c r="AD110" s="39"/>
      <c r="AE110" s="39"/>
      <c r="AR110" s="218" t="s">
        <v>131</v>
      </c>
      <c r="AT110" s="218" t="s">
        <v>127</v>
      </c>
      <c r="AU110" s="218" t="s">
        <v>83</v>
      </c>
      <c r="AY110" s="18" t="s">
        <v>125</v>
      </c>
      <c r="BE110" s="219">
        <f>IF(N110="základní",J110,0)</f>
        <v>0</v>
      </c>
      <c r="BF110" s="219">
        <f>IF(N110="snížená",J110,0)</f>
        <v>0</v>
      </c>
      <c r="BG110" s="219">
        <f>IF(N110="zákl. přenesená",J110,0)</f>
        <v>0</v>
      </c>
      <c r="BH110" s="219">
        <f>IF(N110="sníž. přenesená",J110,0)</f>
        <v>0</v>
      </c>
      <c r="BI110" s="219">
        <f>IF(N110="nulová",J110,0)</f>
        <v>0</v>
      </c>
      <c r="BJ110" s="18" t="s">
        <v>81</v>
      </c>
      <c r="BK110" s="219">
        <f>ROUND(I110*H110,2)</f>
        <v>0</v>
      </c>
      <c r="BL110" s="18" t="s">
        <v>131</v>
      </c>
      <c r="BM110" s="218" t="s">
        <v>173</v>
      </c>
    </row>
    <row r="111" spans="1:51" s="13" customFormat="1" ht="12">
      <c r="A111" s="13"/>
      <c r="B111" s="220"/>
      <c r="C111" s="221"/>
      <c r="D111" s="222" t="s">
        <v>133</v>
      </c>
      <c r="E111" s="223" t="s">
        <v>19</v>
      </c>
      <c r="F111" s="224" t="s">
        <v>174</v>
      </c>
      <c r="G111" s="221"/>
      <c r="H111" s="225">
        <v>39.66</v>
      </c>
      <c r="I111" s="226"/>
      <c r="J111" s="221"/>
      <c r="K111" s="221"/>
      <c r="L111" s="227"/>
      <c r="M111" s="228"/>
      <c r="N111" s="229"/>
      <c r="O111" s="229"/>
      <c r="P111" s="229"/>
      <c r="Q111" s="229"/>
      <c r="R111" s="229"/>
      <c r="S111" s="229"/>
      <c r="T111" s="230"/>
      <c r="U111" s="13"/>
      <c r="V111" s="13"/>
      <c r="W111" s="13"/>
      <c r="X111" s="13"/>
      <c r="Y111" s="13"/>
      <c r="Z111" s="13"/>
      <c r="AA111" s="13"/>
      <c r="AB111" s="13"/>
      <c r="AC111" s="13"/>
      <c r="AD111" s="13"/>
      <c r="AE111" s="13"/>
      <c r="AT111" s="231" t="s">
        <v>133</v>
      </c>
      <c r="AU111" s="231" t="s">
        <v>83</v>
      </c>
      <c r="AV111" s="13" t="s">
        <v>83</v>
      </c>
      <c r="AW111" s="13" t="s">
        <v>35</v>
      </c>
      <c r="AX111" s="13" t="s">
        <v>73</v>
      </c>
      <c r="AY111" s="231" t="s">
        <v>125</v>
      </c>
    </row>
    <row r="112" spans="1:51" s="13" customFormat="1" ht="12">
      <c r="A112" s="13"/>
      <c r="B112" s="220"/>
      <c r="C112" s="221"/>
      <c r="D112" s="222" t="s">
        <v>133</v>
      </c>
      <c r="E112" s="223" t="s">
        <v>19</v>
      </c>
      <c r="F112" s="224" t="s">
        <v>175</v>
      </c>
      <c r="G112" s="221"/>
      <c r="H112" s="225">
        <v>1.29</v>
      </c>
      <c r="I112" s="226"/>
      <c r="J112" s="221"/>
      <c r="K112" s="221"/>
      <c r="L112" s="227"/>
      <c r="M112" s="228"/>
      <c r="N112" s="229"/>
      <c r="O112" s="229"/>
      <c r="P112" s="229"/>
      <c r="Q112" s="229"/>
      <c r="R112" s="229"/>
      <c r="S112" s="229"/>
      <c r="T112" s="230"/>
      <c r="U112" s="13"/>
      <c r="V112" s="13"/>
      <c r="W112" s="13"/>
      <c r="X112" s="13"/>
      <c r="Y112" s="13"/>
      <c r="Z112" s="13"/>
      <c r="AA112" s="13"/>
      <c r="AB112" s="13"/>
      <c r="AC112" s="13"/>
      <c r="AD112" s="13"/>
      <c r="AE112" s="13"/>
      <c r="AT112" s="231" t="s">
        <v>133</v>
      </c>
      <c r="AU112" s="231" t="s">
        <v>83</v>
      </c>
      <c r="AV112" s="13" t="s">
        <v>83</v>
      </c>
      <c r="AW112" s="13" t="s">
        <v>35</v>
      </c>
      <c r="AX112" s="13" t="s">
        <v>73</v>
      </c>
      <c r="AY112" s="231" t="s">
        <v>125</v>
      </c>
    </row>
    <row r="113" spans="1:51" s="13" customFormat="1" ht="12">
      <c r="A113" s="13"/>
      <c r="B113" s="220"/>
      <c r="C113" s="221"/>
      <c r="D113" s="222" t="s">
        <v>133</v>
      </c>
      <c r="E113" s="223" t="s">
        <v>19</v>
      </c>
      <c r="F113" s="224" t="s">
        <v>176</v>
      </c>
      <c r="G113" s="221"/>
      <c r="H113" s="225">
        <v>15.6</v>
      </c>
      <c r="I113" s="226"/>
      <c r="J113" s="221"/>
      <c r="K113" s="221"/>
      <c r="L113" s="227"/>
      <c r="M113" s="228"/>
      <c r="N113" s="229"/>
      <c r="O113" s="229"/>
      <c r="P113" s="229"/>
      <c r="Q113" s="229"/>
      <c r="R113" s="229"/>
      <c r="S113" s="229"/>
      <c r="T113" s="230"/>
      <c r="U113" s="13"/>
      <c r="V113" s="13"/>
      <c r="W113" s="13"/>
      <c r="X113" s="13"/>
      <c r="Y113" s="13"/>
      <c r="Z113" s="13"/>
      <c r="AA113" s="13"/>
      <c r="AB113" s="13"/>
      <c r="AC113" s="13"/>
      <c r="AD113" s="13"/>
      <c r="AE113" s="13"/>
      <c r="AT113" s="231" t="s">
        <v>133</v>
      </c>
      <c r="AU113" s="231" t="s">
        <v>83</v>
      </c>
      <c r="AV113" s="13" t="s">
        <v>83</v>
      </c>
      <c r="AW113" s="13" t="s">
        <v>35</v>
      </c>
      <c r="AX113" s="13" t="s">
        <v>73</v>
      </c>
      <c r="AY113" s="231" t="s">
        <v>125</v>
      </c>
    </row>
    <row r="114" spans="1:51" s="14" customFormat="1" ht="12">
      <c r="A114" s="14"/>
      <c r="B114" s="232"/>
      <c r="C114" s="233"/>
      <c r="D114" s="222" t="s">
        <v>133</v>
      </c>
      <c r="E114" s="234" t="s">
        <v>19</v>
      </c>
      <c r="F114" s="235" t="s">
        <v>149</v>
      </c>
      <c r="G114" s="233"/>
      <c r="H114" s="236">
        <v>56.55</v>
      </c>
      <c r="I114" s="237"/>
      <c r="J114" s="233"/>
      <c r="K114" s="233"/>
      <c r="L114" s="238"/>
      <c r="M114" s="239"/>
      <c r="N114" s="240"/>
      <c r="O114" s="240"/>
      <c r="P114" s="240"/>
      <c r="Q114" s="240"/>
      <c r="R114" s="240"/>
      <c r="S114" s="240"/>
      <c r="T114" s="241"/>
      <c r="U114" s="14"/>
      <c r="V114" s="14"/>
      <c r="W114" s="14"/>
      <c r="X114" s="14"/>
      <c r="Y114" s="14"/>
      <c r="Z114" s="14"/>
      <c r="AA114" s="14"/>
      <c r="AB114" s="14"/>
      <c r="AC114" s="14"/>
      <c r="AD114" s="14"/>
      <c r="AE114" s="14"/>
      <c r="AT114" s="242" t="s">
        <v>133</v>
      </c>
      <c r="AU114" s="242" t="s">
        <v>83</v>
      </c>
      <c r="AV114" s="14" t="s">
        <v>131</v>
      </c>
      <c r="AW114" s="14" t="s">
        <v>35</v>
      </c>
      <c r="AX114" s="14" t="s">
        <v>81</v>
      </c>
      <c r="AY114" s="242" t="s">
        <v>125</v>
      </c>
    </row>
    <row r="115" spans="1:65" s="2" customFormat="1" ht="37.8" customHeight="1">
      <c r="A115" s="39"/>
      <c r="B115" s="40"/>
      <c r="C115" s="206" t="s">
        <v>177</v>
      </c>
      <c r="D115" s="206" t="s">
        <v>127</v>
      </c>
      <c r="E115" s="207" t="s">
        <v>178</v>
      </c>
      <c r="F115" s="208" t="s">
        <v>179</v>
      </c>
      <c r="G115" s="209" t="s">
        <v>160</v>
      </c>
      <c r="H115" s="210">
        <v>56.55</v>
      </c>
      <c r="I115" s="211"/>
      <c r="J115" s="212">
        <f>ROUND(I115*H115,2)</f>
        <v>0</v>
      </c>
      <c r="K115" s="213"/>
      <c r="L115" s="45"/>
      <c r="M115" s="214" t="s">
        <v>19</v>
      </c>
      <c r="N115" s="215" t="s">
        <v>44</v>
      </c>
      <c r="O115" s="85"/>
      <c r="P115" s="216">
        <f>O115*H115</f>
        <v>0</v>
      </c>
      <c r="Q115" s="216">
        <v>0</v>
      </c>
      <c r="R115" s="216">
        <f>Q115*H115</f>
        <v>0</v>
      </c>
      <c r="S115" s="216">
        <v>0</v>
      </c>
      <c r="T115" s="217">
        <f>S115*H115</f>
        <v>0</v>
      </c>
      <c r="U115" s="39"/>
      <c r="V115" s="39"/>
      <c r="W115" s="39"/>
      <c r="X115" s="39"/>
      <c r="Y115" s="39"/>
      <c r="Z115" s="39"/>
      <c r="AA115" s="39"/>
      <c r="AB115" s="39"/>
      <c r="AC115" s="39"/>
      <c r="AD115" s="39"/>
      <c r="AE115" s="39"/>
      <c r="AR115" s="218" t="s">
        <v>131</v>
      </c>
      <c r="AT115" s="218" t="s">
        <v>127</v>
      </c>
      <c r="AU115" s="218" t="s">
        <v>83</v>
      </c>
      <c r="AY115" s="18" t="s">
        <v>125</v>
      </c>
      <c r="BE115" s="219">
        <f>IF(N115="základní",J115,0)</f>
        <v>0</v>
      </c>
      <c r="BF115" s="219">
        <f>IF(N115="snížená",J115,0)</f>
        <v>0</v>
      </c>
      <c r="BG115" s="219">
        <f>IF(N115="zákl. přenesená",J115,0)</f>
        <v>0</v>
      </c>
      <c r="BH115" s="219">
        <f>IF(N115="sníž. přenesená",J115,0)</f>
        <v>0</v>
      </c>
      <c r="BI115" s="219">
        <f>IF(N115="nulová",J115,0)</f>
        <v>0</v>
      </c>
      <c r="BJ115" s="18" t="s">
        <v>81</v>
      </c>
      <c r="BK115" s="219">
        <f>ROUND(I115*H115,2)</f>
        <v>0</v>
      </c>
      <c r="BL115" s="18" t="s">
        <v>131</v>
      </c>
      <c r="BM115" s="218" t="s">
        <v>180</v>
      </c>
    </row>
    <row r="116" spans="1:65" s="2" customFormat="1" ht="37.8" customHeight="1">
      <c r="A116" s="39"/>
      <c r="B116" s="40"/>
      <c r="C116" s="206" t="s">
        <v>181</v>
      </c>
      <c r="D116" s="206" t="s">
        <v>127</v>
      </c>
      <c r="E116" s="207" t="s">
        <v>182</v>
      </c>
      <c r="F116" s="208" t="s">
        <v>183</v>
      </c>
      <c r="G116" s="209" t="s">
        <v>160</v>
      </c>
      <c r="H116" s="210">
        <v>9.2</v>
      </c>
      <c r="I116" s="211"/>
      <c r="J116" s="212">
        <f>ROUND(I116*H116,2)</f>
        <v>0</v>
      </c>
      <c r="K116" s="213"/>
      <c r="L116" s="45"/>
      <c r="M116" s="214" t="s">
        <v>19</v>
      </c>
      <c r="N116" s="215" t="s">
        <v>44</v>
      </c>
      <c r="O116" s="85"/>
      <c r="P116" s="216">
        <f>O116*H116</f>
        <v>0</v>
      </c>
      <c r="Q116" s="216">
        <v>0</v>
      </c>
      <c r="R116" s="216">
        <f>Q116*H116</f>
        <v>0</v>
      </c>
      <c r="S116" s="216">
        <v>0</v>
      </c>
      <c r="T116" s="217">
        <f>S116*H116</f>
        <v>0</v>
      </c>
      <c r="U116" s="39"/>
      <c r="V116" s="39"/>
      <c r="W116" s="39"/>
      <c r="X116" s="39"/>
      <c r="Y116" s="39"/>
      <c r="Z116" s="39"/>
      <c r="AA116" s="39"/>
      <c r="AB116" s="39"/>
      <c r="AC116" s="39"/>
      <c r="AD116" s="39"/>
      <c r="AE116" s="39"/>
      <c r="AR116" s="218" t="s">
        <v>131</v>
      </c>
      <c r="AT116" s="218" t="s">
        <v>127</v>
      </c>
      <c r="AU116" s="218" t="s">
        <v>83</v>
      </c>
      <c r="AY116" s="18" t="s">
        <v>125</v>
      </c>
      <c r="BE116" s="219">
        <f>IF(N116="základní",J116,0)</f>
        <v>0</v>
      </c>
      <c r="BF116" s="219">
        <f>IF(N116="snížená",J116,0)</f>
        <v>0</v>
      </c>
      <c r="BG116" s="219">
        <f>IF(N116="zákl. přenesená",J116,0)</f>
        <v>0</v>
      </c>
      <c r="BH116" s="219">
        <f>IF(N116="sníž. přenesená",J116,0)</f>
        <v>0</v>
      </c>
      <c r="BI116" s="219">
        <f>IF(N116="nulová",J116,0)</f>
        <v>0</v>
      </c>
      <c r="BJ116" s="18" t="s">
        <v>81</v>
      </c>
      <c r="BK116" s="219">
        <f>ROUND(I116*H116,2)</f>
        <v>0</v>
      </c>
      <c r="BL116" s="18" t="s">
        <v>131</v>
      </c>
      <c r="BM116" s="218" t="s">
        <v>184</v>
      </c>
    </row>
    <row r="117" spans="1:51" s="13" customFormat="1" ht="12">
      <c r="A117" s="13"/>
      <c r="B117" s="220"/>
      <c r="C117" s="221"/>
      <c r="D117" s="222" t="s">
        <v>133</v>
      </c>
      <c r="E117" s="223" t="s">
        <v>19</v>
      </c>
      <c r="F117" s="224" t="s">
        <v>185</v>
      </c>
      <c r="G117" s="221"/>
      <c r="H117" s="225">
        <v>9.178</v>
      </c>
      <c r="I117" s="226"/>
      <c r="J117" s="221"/>
      <c r="K117" s="221"/>
      <c r="L117" s="227"/>
      <c r="M117" s="228"/>
      <c r="N117" s="229"/>
      <c r="O117" s="229"/>
      <c r="P117" s="229"/>
      <c r="Q117" s="229"/>
      <c r="R117" s="229"/>
      <c r="S117" s="229"/>
      <c r="T117" s="230"/>
      <c r="U117" s="13"/>
      <c r="V117" s="13"/>
      <c r="W117" s="13"/>
      <c r="X117" s="13"/>
      <c r="Y117" s="13"/>
      <c r="Z117" s="13"/>
      <c r="AA117" s="13"/>
      <c r="AB117" s="13"/>
      <c r="AC117" s="13"/>
      <c r="AD117" s="13"/>
      <c r="AE117" s="13"/>
      <c r="AT117" s="231" t="s">
        <v>133</v>
      </c>
      <c r="AU117" s="231" t="s">
        <v>83</v>
      </c>
      <c r="AV117" s="13" t="s">
        <v>83</v>
      </c>
      <c r="AW117" s="13" t="s">
        <v>35</v>
      </c>
      <c r="AX117" s="13" t="s">
        <v>73</v>
      </c>
      <c r="AY117" s="231" t="s">
        <v>125</v>
      </c>
    </row>
    <row r="118" spans="1:51" s="13" customFormat="1" ht="12">
      <c r="A118" s="13"/>
      <c r="B118" s="220"/>
      <c r="C118" s="221"/>
      <c r="D118" s="222" t="s">
        <v>133</v>
      </c>
      <c r="E118" s="223" t="s">
        <v>19</v>
      </c>
      <c r="F118" s="224" t="s">
        <v>186</v>
      </c>
      <c r="G118" s="221"/>
      <c r="H118" s="225">
        <v>9.2</v>
      </c>
      <c r="I118" s="226"/>
      <c r="J118" s="221"/>
      <c r="K118" s="221"/>
      <c r="L118" s="227"/>
      <c r="M118" s="228"/>
      <c r="N118" s="229"/>
      <c r="O118" s="229"/>
      <c r="P118" s="229"/>
      <c r="Q118" s="229"/>
      <c r="R118" s="229"/>
      <c r="S118" s="229"/>
      <c r="T118" s="230"/>
      <c r="U118" s="13"/>
      <c r="V118" s="13"/>
      <c r="W118" s="13"/>
      <c r="X118" s="13"/>
      <c r="Y118" s="13"/>
      <c r="Z118" s="13"/>
      <c r="AA118" s="13"/>
      <c r="AB118" s="13"/>
      <c r="AC118" s="13"/>
      <c r="AD118" s="13"/>
      <c r="AE118" s="13"/>
      <c r="AT118" s="231" t="s">
        <v>133</v>
      </c>
      <c r="AU118" s="231" t="s">
        <v>83</v>
      </c>
      <c r="AV118" s="13" t="s">
        <v>83</v>
      </c>
      <c r="AW118" s="13" t="s">
        <v>35</v>
      </c>
      <c r="AX118" s="13" t="s">
        <v>81</v>
      </c>
      <c r="AY118" s="231" t="s">
        <v>125</v>
      </c>
    </row>
    <row r="119" spans="1:65" s="2" customFormat="1" ht="62.7" customHeight="1">
      <c r="A119" s="39"/>
      <c r="B119" s="40"/>
      <c r="C119" s="206" t="s">
        <v>187</v>
      </c>
      <c r="D119" s="206" t="s">
        <v>127</v>
      </c>
      <c r="E119" s="207" t="s">
        <v>188</v>
      </c>
      <c r="F119" s="208" t="s">
        <v>189</v>
      </c>
      <c r="G119" s="209" t="s">
        <v>160</v>
      </c>
      <c r="H119" s="210">
        <v>1.032</v>
      </c>
      <c r="I119" s="211"/>
      <c r="J119" s="212">
        <f>ROUND(I119*H119,2)</f>
        <v>0</v>
      </c>
      <c r="K119" s="213"/>
      <c r="L119" s="45"/>
      <c r="M119" s="214" t="s">
        <v>19</v>
      </c>
      <c r="N119" s="215" t="s">
        <v>44</v>
      </c>
      <c r="O119" s="85"/>
      <c r="P119" s="216">
        <f>O119*H119</f>
        <v>0</v>
      </c>
      <c r="Q119" s="216">
        <v>0</v>
      </c>
      <c r="R119" s="216">
        <f>Q119*H119</f>
        <v>0</v>
      </c>
      <c r="S119" s="216">
        <v>0</v>
      </c>
      <c r="T119" s="217">
        <f>S119*H119</f>
        <v>0</v>
      </c>
      <c r="U119" s="39"/>
      <c r="V119" s="39"/>
      <c r="W119" s="39"/>
      <c r="X119" s="39"/>
      <c r="Y119" s="39"/>
      <c r="Z119" s="39"/>
      <c r="AA119" s="39"/>
      <c r="AB119" s="39"/>
      <c r="AC119" s="39"/>
      <c r="AD119" s="39"/>
      <c r="AE119" s="39"/>
      <c r="AR119" s="218" t="s">
        <v>131</v>
      </c>
      <c r="AT119" s="218" t="s">
        <v>127</v>
      </c>
      <c r="AU119" s="218" t="s">
        <v>83</v>
      </c>
      <c r="AY119" s="18" t="s">
        <v>125</v>
      </c>
      <c r="BE119" s="219">
        <f>IF(N119="základní",J119,0)</f>
        <v>0</v>
      </c>
      <c r="BF119" s="219">
        <f>IF(N119="snížená",J119,0)</f>
        <v>0</v>
      </c>
      <c r="BG119" s="219">
        <f>IF(N119="zákl. přenesená",J119,0)</f>
        <v>0</v>
      </c>
      <c r="BH119" s="219">
        <f>IF(N119="sníž. přenesená",J119,0)</f>
        <v>0</v>
      </c>
      <c r="BI119" s="219">
        <f>IF(N119="nulová",J119,0)</f>
        <v>0</v>
      </c>
      <c r="BJ119" s="18" t="s">
        <v>81</v>
      </c>
      <c r="BK119" s="219">
        <f>ROUND(I119*H119,2)</f>
        <v>0</v>
      </c>
      <c r="BL119" s="18" t="s">
        <v>131</v>
      </c>
      <c r="BM119" s="218" t="s">
        <v>190</v>
      </c>
    </row>
    <row r="120" spans="1:51" s="13" customFormat="1" ht="12">
      <c r="A120" s="13"/>
      <c r="B120" s="220"/>
      <c r="C120" s="221"/>
      <c r="D120" s="222" t="s">
        <v>133</v>
      </c>
      <c r="E120" s="223" t="s">
        <v>19</v>
      </c>
      <c r="F120" s="224" t="s">
        <v>191</v>
      </c>
      <c r="G120" s="221"/>
      <c r="H120" s="225">
        <v>1.032</v>
      </c>
      <c r="I120" s="226"/>
      <c r="J120" s="221"/>
      <c r="K120" s="221"/>
      <c r="L120" s="227"/>
      <c r="M120" s="228"/>
      <c r="N120" s="229"/>
      <c r="O120" s="229"/>
      <c r="P120" s="229"/>
      <c r="Q120" s="229"/>
      <c r="R120" s="229"/>
      <c r="S120" s="229"/>
      <c r="T120" s="230"/>
      <c r="U120" s="13"/>
      <c r="V120" s="13"/>
      <c r="W120" s="13"/>
      <c r="X120" s="13"/>
      <c r="Y120" s="13"/>
      <c r="Z120" s="13"/>
      <c r="AA120" s="13"/>
      <c r="AB120" s="13"/>
      <c r="AC120" s="13"/>
      <c r="AD120" s="13"/>
      <c r="AE120" s="13"/>
      <c r="AT120" s="231" t="s">
        <v>133</v>
      </c>
      <c r="AU120" s="231" t="s">
        <v>83</v>
      </c>
      <c r="AV120" s="13" t="s">
        <v>83</v>
      </c>
      <c r="AW120" s="13" t="s">
        <v>35</v>
      </c>
      <c r="AX120" s="13" t="s">
        <v>81</v>
      </c>
      <c r="AY120" s="231" t="s">
        <v>125</v>
      </c>
    </row>
    <row r="121" spans="1:65" s="2" customFormat="1" ht="14.4" customHeight="1">
      <c r="A121" s="39"/>
      <c r="B121" s="40"/>
      <c r="C121" s="257" t="s">
        <v>192</v>
      </c>
      <c r="D121" s="257" t="s">
        <v>193</v>
      </c>
      <c r="E121" s="258" t="s">
        <v>194</v>
      </c>
      <c r="F121" s="259" t="s">
        <v>195</v>
      </c>
      <c r="G121" s="260" t="s">
        <v>196</v>
      </c>
      <c r="H121" s="261">
        <v>2.064</v>
      </c>
      <c r="I121" s="262"/>
      <c r="J121" s="263">
        <f>ROUND(I121*H121,2)</f>
        <v>0</v>
      </c>
      <c r="K121" s="264"/>
      <c r="L121" s="265"/>
      <c r="M121" s="266" t="s">
        <v>19</v>
      </c>
      <c r="N121" s="267" t="s">
        <v>44</v>
      </c>
      <c r="O121" s="85"/>
      <c r="P121" s="216">
        <f>O121*H121</f>
        <v>0</v>
      </c>
      <c r="Q121" s="216">
        <v>0</v>
      </c>
      <c r="R121" s="216">
        <f>Q121*H121</f>
        <v>0</v>
      </c>
      <c r="S121" s="216">
        <v>0</v>
      </c>
      <c r="T121" s="217">
        <f>S121*H121</f>
        <v>0</v>
      </c>
      <c r="U121" s="39"/>
      <c r="V121" s="39"/>
      <c r="W121" s="39"/>
      <c r="X121" s="39"/>
      <c r="Y121" s="39"/>
      <c r="Z121" s="39"/>
      <c r="AA121" s="39"/>
      <c r="AB121" s="39"/>
      <c r="AC121" s="39"/>
      <c r="AD121" s="39"/>
      <c r="AE121" s="39"/>
      <c r="AR121" s="218" t="s">
        <v>170</v>
      </c>
      <c r="AT121" s="218" t="s">
        <v>193</v>
      </c>
      <c r="AU121" s="218" t="s">
        <v>83</v>
      </c>
      <c r="AY121" s="18" t="s">
        <v>125</v>
      </c>
      <c r="BE121" s="219">
        <f>IF(N121="základní",J121,0)</f>
        <v>0</v>
      </c>
      <c r="BF121" s="219">
        <f>IF(N121="snížená",J121,0)</f>
        <v>0</v>
      </c>
      <c r="BG121" s="219">
        <f>IF(N121="zákl. přenesená",J121,0)</f>
        <v>0</v>
      </c>
      <c r="BH121" s="219">
        <f>IF(N121="sníž. přenesená",J121,0)</f>
        <v>0</v>
      </c>
      <c r="BI121" s="219">
        <f>IF(N121="nulová",J121,0)</f>
        <v>0</v>
      </c>
      <c r="BJ121" s="18" t="s">
        <v>81</v>
      </c>
      <c r="BK121" s="219">
        <f>ROUND(I121*H121,2)</f>
        <v>0</v>
      </c>
      <c r="BL121" s="18" t="s">
        <v>131</v>
      </c>
      <c r="BM121" s="218" t="s">
        <v>197</v>
      </c>
    </row>
    <row r="122" spans="1:51" s="13" customFormat="1" ht="12">
      <c r="A122" s="13"/>
      <c r="B122" s="220"/>
      <c r="C122" s="221"/>
      <c r="D122" s="222" t="s">
        <v>133</v>
      </c>
      <c r="E122" s="221"/>
      <c r="F122" s="224" t="s">
        <v>198</v>
      </c>
      <c r="G122" s="221"/>
      <c r="H122" s="225">
        <v>2.064</v>
      </c>
      <c r="I122" s="226"/>
      <c r="J122" s="221"/>
      <c r="K122" s="221"/>
      <c r="L122" s="227"/>
      <c r="M122" s="228"/>
      <c r="N122" s="229"/>
      <c r="O122" s="229"/>
      <c r="P122" s="229"/>
      <c r="Q122" s="229"/>
      <c r="R122" s="229"/>
      <c r="S122" s="229"/>
      <c r="T122" s="230"/>
      <c r="U122" s="13"/>
      <c r="V122" s="13"/>
      <c r="W122" s="13"/>
      <c r="X122" s="13"/>
      <c r="Y122" s="13"/>
      <c r="Z122" s="13"/>
      <c r="AA122" s="13"/>
      <c r="AB122" s="13"/>
      <c r="AC122" s="13"/>
      <c r="AD122" s="13"/>
      <c r="AE122" s="13"/>
      <c r="AT122" s="231" t="s">
        <v>133</v>
      </c>
      <c r="AU122" s="231" t="s">
        <v>83</v>
      </c>
      <c r="AV122" s="13" t="s">
        <v>83</v>
      </c>
      <c r="AW122" s="13" t="s">
        <v>4</v>
      </c>
      <c r="AX122" s="13" t="s">
        <v>81</v>
      </c>
      <c r="AY122" s="231" t="s">
        <v>125</v>
      </c>
    </row>
    <row r="123" spans="1:65" s="2" customFormat="1" ht="49.05" customHeight="1">
      <c r="A123" s="39"/>
      <c r="B123" s="40"/>
      <c r="C123" s="206" t="s">
        <v>199</v>
      </c>
      <c r="D123" s="206" t="s">
        <v>127</v>
      </c>
      <c r="E123" s="207" t="s">
        <v>200</v>
      </c>
      <c r="F123" s="208" t="s">
        <v>201</v>
      </c>
      <c r="G123" s="209" t="s">
        <v>130</v>
      </c>
      <c r="H123" s="210">
        <v>134.4</v>
      </c>
      <c r="I123" s="211"/>
      <c r="J123" s="212">
        <f>ROUND(I123*H123,2)</f>
        <v>0</v>
      </c>
      <c r="K123" s="213"/>
      <c r="L123" s="45"/>
      <c r="M123" s="214" t="s">
        <v>19</v>
      </c>
      <c r="N123" s="215" t="s">
        <v>44</v>
      </c>
      <c r="O123" s="85"/>
      <c r="P123" s="216">
        <f>O123*H123</f>
        <v>0</v>
      </c>
      <c r="Q123" s="216">
        <v>0</v>
      </c>
      <c r="R123" s="216">
        <f>Q123*H123</f>
        <v>0</v>
      </c>
      <c r="S123" s="216">
        <v>0</v>
      </c>
      <c r="T123" s="217">
        <f>S123*H123</f>
        <v>0</v>
      </c>
      <c r="U123" s="39"/>
      <c r="V123" s="39"/>
      <c r="W123" s="39"/>
      <c r="X123" s="39"/>
      <c r="Y123" s="39"/>
      <c r="Z123" s="39"/>
      <c r="AA123" s="39"/>
      <c r="AB123" s="39"/>
      <c r="AC123" s="39"/>
      <c r="AD123" s="39"/>
      <c r="AE123" s="39"/>
      <c r="AR123" s="218" t="s">
        <v>131</v>
      </c>
      <c r="AT123" s="218" t="s">
        <v>127</v>
      </c>
      <c r="AU123" s="218" t="s">
        <v>83</v>
      </c>
      <c r="AY123" s="18" t="s">
        <v>125</v>
      </c>
      <c r="BE123" s="219">
        <f>IF(N123="základní",J123,0)</f>
        <v>0</v>
      </c>
      <c r="BF123" s="219">
        <f>IF(N123="snížená",J123,0)</f>
        <v>0</v>
      </c>
      <c r="BG123" s="219">
        <f>IF(N123="zákl. přenesená",J123,0)</f>
        <v>0</v>
      </c>
      <c r="BH123" s="219">
        <f>IF(N123="sníž. přenesená",J123,0)</f>
        <v>0</v>
      </c>
      <c r="BI123" s="219">
        <f>IF(N123="nulová",J123,0)</f>
        <v>0</v>
      </c>
      <c r="BJ123" s="18" t="s">
        <v>81</v>
      </c>
      <c r="BK123" s="219">
        <f>ROUND(I123*H123,2)</f>
        <v>0</v>
      </c>
      <c r="BL123" s="18" t="s">
        <v>131</v>
      </c>
      <c r="BM123" s="218" t="s">
        <v>202</v>
      </c>
    </row>
    <row r="124" spans="1:51" s="13" customFormat="1" ht="12">
      <c r="A124" s="13"/>
      <c r="B124" s="220"/>
      <c r="C124" s="221"/>
      <c r="D124" s="222" t="s">
        <v>133</v>
      </c>
      <c r="E124" s="223" t="s">
        <v>19</v>
      </c>
      <c r="F124" s="224" t="s">
        <v>203</v>
      </c>
      <c r="G124" s="221"/>
      <c r="H124" s="225">
        <v>99.05</v>
      </c>
      <c r="I124" s="226"/>
      <c r="J124" s="221"/>
      <c r="K124" s="221"/>
      <c r="L124" s="227"/>
      <c r="M124" s="228"/>
      <c r="N124" s="229"/>
      <c r="O124" s="229"/>
      <c r="P124" s="229"/>
      <c r="Q124" s="229"/>
      <c r="R124" s="229"/>
      <c r="S124" s="229"/>
      <c r="T124" s="230"/>
      <c r="U124" s="13"/>
      <c r="V124" s="13"/>
      <c r="W124" s="13"/>
      <c r="X124" s="13"/>
      <c r="Y124" s="13"/>
      <c r="Z124" s="13"/>
      <c r="AA124" s="13"/>
      <c r="AB124" s="13"/>
      <c r="AC124" s="13"/>
      <c r="AD124" s="13"/>
      <c r="AE124" s="13"/>
      <c r="AT124" s="231" t="s">
        <v>133</v>
      </c>
      <c r="AU124" s="231" t="s">
        <v>83</v>
      </c>
      <c r="AV124" s="13" t="s">
        <v>83</v>
      </c>
      <c r="AW124" s="13" t="s">
        <v>35</v>
      </c>
      <c r="AX124" s="13" t="s">
        <v>73</v>
      </c>
      <c r="AY124" s="231" t="s">
        <v>125</v>
      </c>
    </row>
    <row r="125" spans="1:51" s="13" customFormat="1" ht="12">
      <c r="A125" s="13"/>
      <c r="B125" s="220"/>
      <c r="C125" s="221"/>
      <c r="D125" s="222" t="s">
        <v>133</v>
      </c>
      <c r="E125" s="223" t="s">
        <v>19</v>
      </c>
      <c r="F125" s="224" t="s">
        <v>204</v>
      </c>
      <c r="G125" s="221"/>
      <c r="H125" s="225">
        <v>35.35</v>
      </c>
      <c r="I125" s="226"/>
      <c r="J125" s="221"/>
      <c r="K125" s="221"/>
      <c r="L125" s="227"/>
      <c r="M125" s="228"/>
      <c r="N125" s="229"/>
      <c r="O125" s="229"/>
      <c r="P125" s="229"/>
      <c r="Q125" s="229"/>
      <c r="R125" s="229"/>
      <c r="S125" s="229"/>
      <c r="T125" s="230"/>
      <c r="U125" s="13"/>
      <c r="V125" s="13"/>
      <c r="W125" s="13"/>
      <c r="X125" s="13"/>
      <c r="Y125" s="13"/>
      <c r="Z125" s="13"/>
      <c r="AA125" s="13"/>
      <c r="AB125" s="13"/>
      <c r="AC125" s="13"/>
      <c r="AD125" s="13"/>
      <c r="AE125" s="13"/>
      <c r="AT125" s="231" t="s">
        <v>133</v>
      </c>
      <c r="AU125" s="231" t="s">
        <v>83</v>
      </c>
      <c r="AV125" s="13" t="s">
        <v>83</v>
      </c>
      <c r="AW125" s="13" t="s">
        <v>35</v>
      </c>
      <c r="AX125" s="13" t="s">
        <v>73</v>
      </c>
      <c r="AY125" s="231" t="s">
        <v>125</v>
      </c>
    </row>
    <row r="126" spans="1:51" s="14" customFormat="1" ht="12">
      <c r="A126" s="14"/>
      <c r="B126" s="232"/>
      <c r="C126" s="233"/>
      <c r="D126" s="222" t="s">
        <v>133</v>
      </c>
      <c r="E126" s="234" t="s">
        <v>19</v>
      </c>
      <c r="F126" s="235" t="s">
        <v>149</v>
      </c>
      <c r="G126" s="233"/>
      <c r="H126" s="236">
        <v>134.4</v>
      </c>
      <c r="I126" s="237"/>
      <c r="J126" s="233"/>
      <c r="K126" s="233"/>
      <c r="L126" s="238"/>
      <c r="M126" s="239"/>
      <c r="N126" s="240"/>
      <c r="O126" s="240"/>
      <c r="P126" s="240"/>
      <c r="Q126" s="240"/>
      <c r="R126" s="240"/>
      <c r="S126" s="240"/>
      <c r="T126" s="241"/>
      <c r="U126" s="14"/>
      <c r="V126" s="14"/>
      <c r="W126" s="14"/>
      <c r="X126" s="14"/>
      <c r="Y126" s="14"/>
      <c r="Z126" s="14"/>
      <c r="AA126" s="14"/>
      <c r="AB126" s="14"/>
      <c r="AC126" s="14"/>
      <c r="AD126" s="14"/>
      <c r="AE126" s="14"/>
      <c r="AT126" s="242" t="s">
        <v>133</v>
      </c>
      <c r="AU126" s="242" t="s">
        <v>83</v>
      </c>
      <c r="AV126" s="14" t="s">
        <v>131</v>
      </c>
      <c r="AW126" s="14" t="s">
        <v>35</v>
      </c>
      <c r="AX126" s="14" t="s">
        <v>81</v>
      </c>
      <c r="AY126" s="242" t="s">
        <v>125</v>
      </c>
    </row>
    <row r="127" spans="1:65" s="2" customFormat="1" ht="37.8" customHeight="1">
      <c r="A127" s="39"/>
      <c r="B127" s="40"/>
      <c r="C127" s="206" t="s">
        <v>205</v>
      </c>
      <c r="D127" s="206" t="s">
        <v>127</v>
      </c>
      <c r="E127" s="207" t="s">
        <v>206</v>
      </c>
      <c r="F127" s="208" t="s">
        <v>207</v>
      </c>
      <c r="G127" s="209" t="s">
        <v>208</v>
      </c>
      <c r="H127" s="210">
        <v>9</v>
      </c>
      <c r="I127" s="211"/>
      <c r="J127" s="212">
        <f>ROUND(I127*H127,2)</f>
        <v>0</v>
      </c>
      <c r="K127" s="213"/>
      <c r="L127" s="45"/>
      <c r="M127" s="214" t="s">
        <v>19</v>
      </c>
      <c r="N127" s="215" t="s">
        <v>44</v>
      </c>
      <c r="O127" s="85"/>
      <c r="P127" s="216">
        <f>O127*H127</f>
        <v>0</v>
      </c>
      <c r="Q127" s="216">
        <v>0.02135</v>
      </c>
      <c r="R127" s="216">
        <f>Q127*H127</f>
        <v>0.19215000000000002</v>
      </c>
      <c r="S127" s="216">
        <v>0</v>
      </c>
      <c r="T127" s="217">
        <f>S127*H127</f>
        <v>0</v>
      </c>
      <c r="U127" s="39"/>
      <c r="V127" s="39"/>
      <c r="W127" s="39"/>
      <c r="X127" s="39"/>
      <c r="Y127" s="39"/>
      <c r="Z127" s="39"/>
      <c r="AA127" s="39"/>
      <c r="AB127" s="39"/>
      <c r="AC127" s="39"/>
      <c r="AD127" s="39"/>
      <c r="AE127" s="39"/>
      <c r="AR127" s="218" t="s">
        <v>131</v>
      </c>
      <c r="AT127" s="218" t="s">
        <v>127</v>
      </c>
      <c r="AU127" s="218" t="s">
        <v>83</v>
      </c>
      <c r="AY127" s="18" t="s">
        <v>125</v>
      </c>
      <c r="BE127" s="219">
        <f>IF(N127="základní",J127,0)</f>
        <v>0</v>
      </c>
      <c r="BF127" s="219">
        <f>IF(N127="snížená",J127,0)</f>
        <v>0</v>
      </c>
      <c r="BG127" s="219">
        <f>IF(N127="zákl. přenesená",J127,0)</f>
        <v>0</v>
      </c>
      <c r="BH127" s="219">
        <f>IF(N127="sníž. přenesená",J127,0)</f>
        <v>0</v>
      </c>
      <c r="BI127" s="219">
        <f>IF(N127="nulová",J127,0)</f>
        <v>0</v>
      </c>
      <c r="BJ127" s="18" t="s">
        <v>81</v>
      </c>
      <c r="BK127" s="219">
        <f>ROUND(I127*H127,2)</f>
        <v>0</v>
      </c>
      <c r="BL127" s="18" t="s">
        <v>131</v>
      </c>
      <c r="BM127" s="218" t="s">
        <v>209</v>
      </c>
    </row>
    <row r="128" spans="1:51" s="13" customFormat="1" ht="12">
      <c r="A128" s="13"/>
      <c r="B128" s="220"/>
      <c r="C128" s="221"/>
      <c r="D128" s="222" t="s">
        <v>133</v>
      </c>
      <c r="E128" s="223" t="s">
        <v>19</v>
      </c>
      <c r="F128" s="224" t="s">
        <v>210</v>
      </c>
      <c r="G128" s="221"/>
      <c r="H128" s="225">
        <v>9</v>
      </c>
      <c r="I128" s="226"/>
      <c r="J128" s="221"/>
      <c r="K128" s="221"/>
      <c r="L128" s="227"/>
      <c r="M128" s="228"/>
      <c r="N128" s="229"/>
      <c r="O128" s="229"/>
      <c r="P128" s="229"/>
      <c r="Q128" s="229"/>
      <c r="R128" s="229"/>
      <c r="S128" s="229"/>
      <c r="T128" s="230"/>
      <c r="U128" s="13"/>
      <c r="V128" s="13"/>
      <c r="W128" s="13"/>
      <c r="X128" s="13"/>
      <c r="Y128" s="13"/>
      <c r="Z128" s="13"/>
      <c r="AA128" s="13"/>
      <c r="AB128" s="13"/>
      <c r="AC128" s="13"/>
      <c r="AD128" s="13"/>
      <c r="AE128" s="13"/>
      <c r="AT128" s="231" t="s">
        <v>133</v>
      </c>
      <c r="AU128" s="231" t="s">
        <v>83</v>
      </c>
      <c r="AV128" s="13" t="s">
        <v>83</v>
      </c>
      <c r="AW128" s="13" t="s">
        <v>35</v>
      </c>
      <c r="AX128" s="13" t="s">
        <v>81</v>
      </c>
      <c r="AY128" s="231" t="s">
        <v>125</v>
      </c>
    </row>
    <row r="129" spans="1:63" s="12" customFormat="1" ht="22.8" customHeight="1">
      <c r="A129" s="12"/>
      <c r="B129" s="190"/>
      <c r="C129" s="191"/>
      <c r="D129" s="192" t="s">
        <v>72</v>
      </c>
      <c r="E129" s="204" t="s">
        <v>131</v>
      </c>
      <c r="F129" s="204" t="s">
        <v>211</v>
      </c>
      <c r="G129" s="191"/>
      <c r="H129" s="191"/>
      <c r="I129" s="194"/>
      <c r="J129" s="205">
        <f>BK129</f>
        <v>0</v>
      </c>
      <c r="K129" s="191"/>
      <c r="L129" s="196"/>
      <c r="M129" s="197"/>
      <c r="N129" s="198"/>
      <c r="O129" s="198"/>
      <c r="P129" s="199">
        <f>SUM(P130:P131)</f>
        <v>0</v>
      </c>
      <c r="Q129" s="198"/>
      <c r="R129" s="199">
        <f>SUM(R130:R131)</f>
        <v>0</v>
      </c>
      <c r="S129" s="198"/>
      <c r="T129" s="200">
        <f>SUM(T130:T131)</f>
        <v>0</v>
      </c>
      <c r="U129" s="12"/>
      <c r="V129" s="12"/>
      <c r="W129" s="12"/>
      <c r="X129" s="12"/>
      <c r="Y129" s="12"/>
      <c r="Z129" s="12"/>
      <c r="AA129" s="12"/>
      <c r="AB129" s="12"/>
      <c r="AC129" s="12"/>
      <c r="AD129" s="12"/>
      <c r="AE129" s="12"/>
      <c r="AR129" s="201" t="s">
        <v>81</v>
      </c>
      <c r="AT129" s="202" t="s">
        <v>72</v>
      </c>
      <c r="AU129" s="202" t="s">
        <v>81</v>
      </c>
      <c r="AY129" s="201" t="s">
        <v>125</v>
      </c>
      <c r="BK129" s="203">
        <f>SUM(BK130:BK131)</f>
        <v>0</v>
      </c>
    </row>
    <row r="130" spans="1:65" s="2" customFormat="1" ht="24.15" customHeight="1">
      <c r="A130" s="39"/>
      <c r="B130" s="40"/>
      <c r="C130" s="206" t="s">
        <v>8</v>
      </c>
      <c r="D130" s="206" t="s">
        <v>127</v>
      </c>
      <c r="E130" s="207" t="s">
        <v>212</v>
      </c>
      <c r="F130" s="208" t="s">
        <v>213</v>
      </c>
      <c r="G130" s="209" t="s">
        <v>160</v>
      </c>
      <c r="H130" s="210">
        <v>0.258</v>
      </c>
      <c r="I130" s="211"/>
      <c r="J130" s="212">
        <f>ROUND(I130*H130,2)</f>
        <v>0</v>
      </c>
      <c r="K130" s="213"/>
      <c r="L130" s="45"/>
      <c r="M130" s="214" t="s">
        <v>19</v>
      </c>
      <c r="N130" s="215" t="s">
        <v>44</v>
      </c>
      <c r="O130" s="85"/>
      <c r="P130" s="216">
        <f>O130*H130</f>
        <v>0</v>
      </c>
      <c r="Q130" s="216">
        <v>0</v>
      </c>
      <c r="R130" s="216">
        <f>Q130*H130</f>
        <v>0</v>
      </c>
      <c r="S130" s="216">
        <v>0</v>
      </c>
      <c r="T130" s="217">
        <f>S130*H130</f>
        <v>0</v>
      </c>
      <c r="U130" s="39"/>
      <c r="V130" s="39"/>
      <c r="W130" s="39"/>
      <c r="X130" s="39"/>
      <c r="Y130" s="39"/>
      <c r="Z130" s="39"/>
      <c r="AA130" s="39"/>
      <c r="AB130" s="39"/>
      <c r="AC130" s="39"/>
      <c r="AD130" s="39"/>
      <c r="AE130" s="39"/>
      <c r="AR130" s="218" t="s">
        <v>131</v>
      </c>
      <c r="AT130" s="218" t="s">
        <v>127</v>
      </c>
      <c r="AU130" s="218" t="s">
        <v>83</v>
      </c>
      <c r="AY130" s="18" t="s">
        <v>125</v>
      </c>
      <c r="BE130" s="219">
        <f>IF(N130="základní",J130,0)</f>
        <v>0</v>
      </c>
      <c r="BF130" s="219">
        <f>IF(N130="snížená",J130,0)</f>
        <v>0</v>
      </c>
      <c r="BG130" s="219">
        <f>IF(N130="zákl. přenesená",J130,0)</f>
        <v>0</v>
      </c>
      <c r="BH130" s="219">
        <f>IF(N130="sníž. přenesená",J130,0)</f>
        <v>0</v>
      </c>
      <c r="BI130" s="219">
        <f>IF(N130="nulová",J130,0)</f>
        <v>0</v>
      </c>
      <c r="BJ130" s="18" t="s">
        <v>81</v>
      </c>
      <c r="BK130" s="219">
        <f>ROUND(I130*H130,2)</f>
        <v>0</v>
      </c>
      <c r="BL130" s="18" t="s">
        <v>131</v>
      </c>
      <c r="BM130" s="218" t="s">
        <v>214</v>
      </c>
    </row>
    <row r="131" spans="1:51" s="13" customFormat="1" ht="12">
      <c r="A131" s="13"/>
      <c r="B131" s="220"/>
      <c r="C131" s="221"/>
      <c r="D131" s="222" t="s">
        <v>133</v>
      </c>
      <c r="E131" s="223" t="s">
        <v>19</v>
      </c>
      <c r="F131" s="224" t="s">
        <v>215</v>
      </c>
      <c r="G131" s="221"/>
      <c r="H131" s="225">
        <v>0.258</v>
      </c>
      <c r="I131" s="226"/>
      <c r="J131" s="221"/>
      <c r="K131" s="221"/>
      <c r="L131" s="227"/>
      <c r="M131" s="228"/>
      <c r="N131" s="229"/>
      <c r="O131" s="229"/>
      <c r="P131" s="229"/>
      <c r="Q131" s="229"/>
      <c r="R131" s="229"/>
      <c r="S131" s="229"/>
      <c r="T131" s="230"/>
      <c r="U131" s="13"/>
      <c r="V131" s="13"/>
      <c r="W131" s="13"/>
      <c r="X131" s="13"/>
      <c r="Y131" s="13"/>
      <c r="Z131" s="13"/>
      <c r="AA131" s="13"/>
      <c r="AB131" s="13"/>
      <c r="AC131" s="13"/>
      <c r="AD131" s="13"/>
      <c r="AE131" s="13"/>
      <c r="AT131" s="231" t="s">
        <v>133</v>
      </c>
      <c r="AU131" s="231" t="s">
        <v>83</v>
      </c>
      <c r="AV131" s="13" t="s">
        <v>83</v>
      </c>
      <c r="AW131" s="13" t="s">
        <v>35</v>
      </c>
      <c r="AX131" s="13" t="s">
        <v>81</v>
      </c>
      <c r="AY131" s="231" t="s">
        <v>125</v>
      </c>
    </row>
    <row r="132" spans="1:63" s="12" customFormat="1" ht="22.8" customHeight="1">
      <c r="A132" s="12"/>
      <c r="B132" s="190"/>
      <c r="C132" s="191"/>
      <c r="D132" s="192" t="s">
        <v>72</v>
      </c>
      <c r="E132" s="204" t="s">
        <v>150</v>
      </c>
      <c r="F132" s="204" t="s">
        <v>216</v>
      </c>
      <c r="G132" s="191"/>
      <c r="H132" s="191"/>
      <c r="I132" s="194"/>
      <c r="J132" s="205">
        <f>BK132</f>
        <v>0</v>
      </c>
      <c r="K132" s="191"/>
      <c r="L132" s="196"/>
      <c r="M132" s="197"/>
      <c r="N132" s="198"/>
      <c r="O132" s="198"/>
      <c r="P132" s="199">
        <f>SUM(P133:P143)</f>
        <v>0</v>
      </c>
      <c r="Q132" s="198"/>
      <c r="R132" s="199">
        <f>SUM(R133:R143)</f>
        <v>0.34187999999999996</v>
      </c>
      <c r="S132" s="198"/>
      <c r="T132" s="200">
        <f>SUM(T133:T143)</f>
        <v>0</v>
      </c>
      <c r="U132" s="12"/>
      <c r="V132" s="12"/>
      <c r="W132" s="12"/>
      <c r="X132" s="12"/>
      <c r="Y132" s="12"/>
      <c r="Z132" s="12"/>
      <c r="AA132" s="12"/>
      <c r="AB132" s="12"/>
      <c r="AC132" s="12"/>
      <c r="AD132" s="12"/>
      <c r="AE132" s="12"/>
      <c r="AR132" s="201" t="s">
        <v>81</v>
      </c>
      <c r="AT132" s="202" t="s">
        <v>72</v>
      </c>
      <c r="AU132" s="202" t="s">
        <v>81</v>
      </c>
      <c r="AY132" s="201" t="s">
        <v>125</v>
      </c>
      <c r="BK132" s="203">
        <f>SUM(BK133:BK143)</f>
        <v>0</v>
      </c>
    </row>
    <row r="133" spans="1:65" s="2" customFormat="1" ht="37.8" customHeight="1">
      <c r="A133" s="39"/>
      <c r="B133" s="40"/>
      <c r="C133" s="206" t="s">
        <v>217</v>
      </c>
      <c r="D133" s="206" t="s">
        <v>127</v>
      </c>
      <c r="E133" s="207" t="s">
        <v>218</v>
      </c>
      <c r="F133" s="208" t="s">
        <v>219</v>
      </c>
      <c r="G133" s="209" t="s">
        <v>130</v>
      </c>
      <c r="H133" s="210">
        <v>616</v>
      </c>
      <c r="I133" s="211"/>
      <c r="J133" s="212">
        <f>ROUND(I133*H133,2)</f>
        <v>0</v>
      </c>
      <c r="K133" s="213"/>
      <c r="L133" s="45"/>
      <c r="M133" s="214" t="s">
        <v>19</v>
      </c>
      <c r="N133" s="215" t="s">
        <v>44</v>
      </c>
      <c r="O133" s="85"/>
      <c r="P133" s="216">
        <f>O133*H133</f>
        <v>0</v>
      </c>
      <c r="Q133" s="216">
        <v>0</v>
      </c>
      <c r="R133" s="216">
        <f>Q133*H133</f>
        <v>0</v>
      </c>
      <c r="S133" s="216">
        <v>0</v>
      </c>
      <c r="T133" s="217">
        <f>S133*H133</f>
        <v>0</v>
      </c>
      <c r="U133" s="39"/>
      <c r="V133" s="39"/>
      <c r="W133" s="39"/>
      <c r="X133" s="39"/>
      <c r="Y133" s="39"/>
      <c r="Z133" s="39"/>
      <c r="AA133" s="39"/>
      <c r="AB133" s="39"/>
      <c r="AC133" s="39"/>
      <c r="AD133" s="39"/>
      <c r="AE133" s="39"/>
      <c r="AR133" s="218" t="s">
        <v>131</v>
      </c>
      <c r="AT133" s="218" t="s">
        <v>127</v>
      </c>
      <c r="AU133" s="218" t="s">
        <v>83</v>
      </c>
      <c r="AY133" s="18" t="s">
        <v>125</v>
      </c>
      <c r="BE133" s="219">
        <f>IF(N133="základní",J133,0)</f>
        <v>0</v>
      </c>
      <c r="BF133" s="219">
        <f>IF(N133="snížená",J133,0)</f>
        <v>0</v>
      </c>
      <c r="BG133" s="219">
        <f>IF(N133="zákl. přenesená",J133,0)</f>
        <v>0</v>
      </c>
      <c r="BH133" s="219">
        <f>IF(N133="sníž. přenesená",J133,0)</f>
        <v>0</v>
      </c>
      <c r="BI133" s="219">
        <f>IF(N133="nulová",J133,0)</f>
        <v>0</v>
      </c>
      <c r="BJ133" s="18" t="s">
        <v>81</v>
      </c>
      <c r="BK133" s="219">
        <f>ROUND(I133*H133,2)</f>
        <v>0</v>
      </c>
      <c r="BL133" s="18" t="s">
        <v>131</v>
      </c>
      <c r="BM133" s="218" t="s">
        <v>220</v>
      </c>
    </row>
    <row r="134" spans="1:65" s="2" customFormat="1" ht="24.15" customHeight="1">
      <c r="A134" s="39"/>
      <c r="B134" s="40"/>
      <c r="C134" s="206" t="s">
        <v>221</v>
      </c>
      <c r="D134" s="206" t="s">
        <v>127</v>
      </c>
      <c r="E134" s="207" t="s">
        <v>222</v>
      </c>
      <c r="F134" s="208" t="s">
        <v>223</v>
      </c>
      <c r="G134" s="209" t="s">
        <v>130</v>
      </c>
      <c r="H134" s="210">
        <v>616</v>
      </c>
      <c r="I134" s="211"/>
      <c r="J134" s="212">
        <f>ROUND(I134*H134,2)</f>
        <v>0</v>
      </c>
      <c r="K134" s="213"/>
      <c r="L134" s="45"/>
      <c r="M134" s="214" t="s">
        <v>19</v>
      </c>
      <c r="N134" s="215" t="s">
        <v>44</v>
      </c>
      <c r="O134" s="85"/>
      <c r="P134" s="216">
        <f>O134*H134</f>
        <v>0</v>
      </c>
      <c r="Q134" s="216">
        <v>0</v>
      </c>
      <c r="R134" s="216">
        <f>Q134*H134</f>
        <v>0</v>
      </c>
      <c r="S134" s="216">
        <v>0</v>
      </c>
      <c r="T134" s="217">
        <f>S134*H134</f>
        <v>0</v>
      </c>
      <c r="U134" s="39"/>
      <c r="V134" s="39"/>
      <c r="W134" s="39"/>
      <c r="X134" s="39"/>
      <c r="Y134" s="39"/>
      <c r="Z134" s="39"/>
      <c r="AA134" s="39"/>
      <c r="AB134" s="39"/>
      <c r="AC134" s="39"/>
      <c r="AD134" s="39"/>
      <c r="AE134" s="39"/>
      <c r="AR134" s="218" t="s">
        <v>131</v>
      </c>
      <c r="AT134" s="218" t="s">
        <v>127</v>
      </c>
      <c r="AU134" s="218" t="s">
        <v>83</v>
      </c>
      <c r="AY134" s="18" t="s">
        <v>125</v>
      </c>
      <c r="BE134" s="219">
        <f>IF(N134="základní",J134,0)</f>
        <v>0</v>
      </c>
      <c r="BF134" s="219">
        <f>IF(N134="snížená",J134,0)</f>
        <v>0</v>
      </c>
      <c r="BG134" s="219">
        <f>IF(N134="zákl. přenesená",J134,0)</f>
        <v>0</v>
      </c>
      <c r="BH134" s="219">
        <f>IF(N134="sníž. přenesená",J134,0)</f>
        <v>0</v>
      </c>
      <c r="BI134" s="219">
        <f>IF(N134="nulová",J134,0)</f>
        <v>0</v>
      </c>
      <c r="BJ134" s="18" t="s">
        <v>81</v>
      </c>
      <c r="BK134" s="219">
        <f>ROUND(I134*H134,2)</f>
        <v>0</v>
      </c>
      <c r="BL134" s="18" t="s">
        <v>131</v>
      </c>
      <c r="BM134" s="218" t="s">
        <v>224</v>
      </c>
    </row>
    <row r="135" spans="1:51" s="13" customFormat="1" ht="12">
      <c r="A135" s="13"/>
      <c r="B135" s="220"/>
      <c r="C135" s="221"/>
      <c r="D135" s="222" t="s">
        <v>133</v>
      </c>
      <c r="E135" s="223" t="s">
        <v>19</v>
      </c>
      <c r="F135" s="224" t="s">
        <v>225</v>
      </c>
      <c r="G135" s="221"/>
      <c r="H135" s="225">
        <v>616.63</v>
      </c>
      <c r="I135" s="226"/>
      <c r="J135" s="221"/>
      <c r="K135" s="221"/>
      <c r="L135" s="227"/>
      <c r="M135" s="228"/>
      <c r="N135" s="229"/>
      <c r="O135" s="229"/>
      <c r="P135" s="229"/>
      <c r="Q135" s="229"/>
      <c r="R135" s="229"/>
      <c r="S135" s="229"/>
      <c r="T135" s="230"/>
      <c r="U135" s="13"/>
      <c r="V135" s="13"/>
      <c r="W135" s="13"/>
      <c r="X135" s="13"/>
      <c r="Y135" s="13"/>
      <c r="Z135" s="13"/>
      <c r="AA135" s="13"/>
      <c r="AB135" s="13"/>
      <c r="AC135" s="13"/>
      <c r="AD135" s="13"/>
      <c r="AE135" s="13"/>
      <c r="AT135" s="231" t="s">
        <v>133</v>
      </c>
      <c r="AU135" s="231" t="s">
        <v>83</v>
      </c>
      <c r="AV135" s="13" t="s">
        <v>83</v>
      </c>
      <c r="AW135" s="13" t="s">
        <v>35</v>
      </c>
      <c r="AX135" s="13" t="s">
        <v>73</v>
      </c>
      <c r="AY135" s="231" t="s">
        <v>125</v>
      </c>
    </row>
    <row r="136" spans="1:51" s="13" customFormat="1" ht="12">
      <c r="A136" s="13"/>
      <c r="B136" s="220"/>
      <c r="C136" s="221"/>
      <c r="D136" s="222" t="s">
        <v>133</v>
      </c>
      <c r="E136" s="223" t="s">
        <v>19</v>
      </c>
      <c r="F136" s="224" t="s">
        <v>226</v>
      </c>
      <c r="G136" s="221"/>
      <c r="H136" s="225">
        <v>-0.92</v>
      </c>
      <c r="I136" s="226"/>
      <c r="J136" s="221"/>
      <c r="K136" s="221"/>
      <c r="L136" s="227"/>
      <c r="M136" s="228"/>
      <c r="N136" s="229"/>
      <c r="O136" s="229"/>
      <c r="P136" s="229"/>
      <c r="Q136" s="229"/>
      <c r="R136" s="229"/>
      <c r="S136" s="229"/>
      <c r="T136" s="230"/>
      <c r="U136" s="13"/>
      <c r="V136" s="13"/>
      <c r="W136" s="13"/>
      <c r="X136" s="13"/>
      <c r="Y136" s="13"/>
      <c r="Z136" s="13"/>
      <c r="AA136" s="13"/>
      <c r="AB136" s="13"/>
      <c r="AC136" s="13"/>
      <c r="AD136" s="13"/>
      <c r="AE136" s="13"/>
      <c r="AT136" s="231" t="s">
        <v>133</v>
      </c>
      <c r="AU136" s="231" t="s">
        <v>83</v>
      </c>
      <c r="AV136" s="13" t="s">
        <v>83</v>
      </c>
      <c r="AW136" s="13" t="s">
        <v>35</v>
      </c>
      <c r="AX136" s="13" t="s">
        <v>73</v>
      </c>
      <c r="AY136" s="231" t="s">
        <v>125</v>
      </c>
    </row>
    <row r="137" spans="1:51" s="14" customFormat="1" ht="12">
      <c r="A137" s="14"/>
      <c r="B137" s="232"/>
      <c r="C137" s="233"/>
      <c r="D137" s="222" t="s">
        <v>133</v>
      </c>
      <c r="E137" s="234" t="s">
        <v>19</v>
      </c>
      <c r="F137" s="235" t="s">
        <v>149</v>
      </c>
      <c r="G137" s="233"/>
      <c r="H137" s="236">
        <v>615.71</v>
      </c>
      <c r="I137" s="237"/>
      <c r="J137" s="233"/>
      <c r="K137" s="233"/>
      <c r="L137" s="238"/>
      <c r="M137" s="239"/>
      <c r="N137" s="240"/>
      <c r="O137" s="240"/>
      <c r="P137" s="240"/>
      <c r="Q137" s="240"/>
      <c r="R137" s="240"/>
      <c r="S137" s="240"/>
      <c r="T137" s="241"/>
      <c r="U137" s="14"/>
      <c r="V137" s="14"/>
      <c r="W137" s="14"/>
      <c r="X137" s="14"/>
      <c r="Y137" s="14"/>
      <c r="Z137" s="14"/>
      <c r="AA137" s="14"/>
      <c r="AB137" s="14"/>
      <c r="AC137" s="14"/>
      <c r="AD137" s="14"/>
      <c r="AE137" s="14"/>
      <c r="AT137" s="242" t="s">
        <v>133</v>
      </c>
      <c r="AU137" s="242" t="s">
        <v>83</v>
      </c>
      <c r="AV137" s="14" t="s">
        <v>131</v>
      </c>
      <c r="AW137" s="14" t="s">
        <v>35</v>
      </c>
      <c r="AX137" s="14" t="s">
        <v>73</v>
      </c>
      <c r="AY137" s="242" t="s">
        <v>125</v>
      </c>
    </row>
    <row r="138" spans="1:51" s="13" customFormat="1" ht="12">
      <c r="A138" s="13"/>
      <c r="B138" s="220"/>
      <c r="C138" s="221"/>
      <c r="D138" s="222" t="s">
        <v>133</v>
      </c>
      <c r="E138" s="223" t="s">
        <v>19</v>
      </c>
      <c r="F138" s="224" t="s">
        <v>227</v>
      </c>
      <c r="G138" s="221"/>
      <c r="H138" s="225">
        <v>616</v>
      </c>
      <c r="I138" s="226"/>
      <c r="J138" s="221"/>
      <c r="K138" s="221"/>
      <c r="L138" s="227"/>
      <c r="M138" s="228"/>
      <c r="N138" s="229"/>
      <c r="O138" s="229"/>
      <c r="P138" s="229"/>
      <c r="Q138" s="229"/>
      <c r="R138" s="229"/>
      <c r="S138" s="229"/>
      <c r="T138" s="230"/>
      <c r="U138" s="13"/>
      <c r="V138" s="13"/>
      <c r="W138" s="13"/>
      <c r="X138" s="13"/>
      <c r="Y138" s="13"/>
      <c r="Z138" s="13"/>
      <c r="AA138" s="13"/>
      <c r="AB138" s="13"/>
      <c r="AC138" s="13"/>
      <c r="AD138" s="13"/>
      <c r="AE138" s="13"/>
      <c r="AT138" s="231" t="s">
        <v>133</v>
      </c>
      <c r="AU138" s="231" t="s">
        <v>83</v>
      </c>
      <c r="AV138" s="13" t="s">
        <v>83</v>
      </c>
      <c r="AW138" s="13" t="s">
        <v>35</v>
      </c>
      <c r="AX138" s="13" t="s">
        <v>81</v>
      </c>
      <c r="AY138" s="231" t="s">
        <v>125</v>
      </c>
    </row>
    <row r="139" spans="1:65" s="2" customFormat="1" ht="37.8" customHeight="1">
      <c r="A139" s="39"/>
      <c r="B139" s="40"/>
      <c r="C139" s="206" t="s">
        <v>228</v>
      </c>
      <c r="D139" s="206" t="s">
        <v>127</v>
      </c>
      <c r="E139" s="207" t="s">
        <v>229</v>
      </c>
      <c r="F139" s="208" t="s">
        <v>230</v>
      </c>
      <c r="G139" s="209" t="s">
        <v>130</v>
      </c>
      <c r="H139" s="210">
        <v>616</v>
      </c>
      <c r="I139" s="211"/>
      <c r="J139" s="212">
        <f>ROUND(I139*H139,2)</f>
        <v>0</v>
      </c>
      <c r="K139" s="213"/>
      <c r="L139" s="45"/>
      <c r="M139" s="214" t="s">
        <v>19</v>
      </c>
      <c r="N139" s="215" t="s">
        <v>44</v>
      </c>
      <c r="O139" s="85"/>
      <c r="P139" s="216">
        <f>O139*H139</f>
        <v>0</v>
      </c>
      <c r="Q139" s="216">
        <v>0</v>
      </c>
      <c r="R139" s="216">
        <f>Q139*H139</f>
        <v>0</v>
      </c>
      <c r="S139" s="216">
        <v>0</v>
      </c>
      <c r="T139" s="217">
        <f>S139*H139</f>
        <v>0</v>
      </c>
      <c r="U139" s="39"/>
      <c r="V139" s="39"/>
      <c r="W139" s="39"/>
      <c r="X139" s="39"/>
      <c r="Y139" s="39"/>
      <c r="Z139" s="39"/>
      <c r="AA139" s="39"/>
      <c r="AB139" s="39"/>
      <c r="AC139" s="39"/>
      <c r="AD139" s="39"/>
      <c r="AE139" s="39"/>
      <c r="AR139" s="218" t="s">
        <v>131</v>
      </c>
      <c r="AT139" s="218" t="s">
        <v>127</v>
      </c>
      <c r="AU139" s="218" t="s">
        <v>83</v>
      </c>
      <c r="AY139" s="18" t="s">
        <v>125</v>
      </c>
      <c r="BE139" s="219">
        <f>IF(N139="základní",J139,0)</f>
        <v>0</v>
      </c>
      <c r="BF139" s="219">
        <f>IF(N139="snížená",J139,0)</f>
        <v>0</v>
      </c>
      <c r="BG139" s="219">
        <f>IF(N139="zákl. přenesená",J139,0)</f>
        <v>0</v>
      </c>
      <c r="BH139" s="219">
        <f>IF(N139="sníž. přenesená",J139,0)</f>
        <v>0</v>
      </c>
      <c r="BI139" s="219">
        <f>IF(N139="nulová",J139,0)</f>
        <v>0</v>
      </c>
      <c r="BJ139" s="18" t="s">
        <v>81</v>
      </c>
      <c r="BK139" s="219">
        <f>ROUND(I139*H139,2)</f>
        <v>0</v>
      </c>
      <c r="BL139" s="18" t="s">
        <v>131</v>
      </c>
      <c r="BM139" s="218" t="s">
        <v>231</v>
      </c>
    </row>
    <row r="140" spans="1:65" s="2" customFormat="1" ht="76.35" customHeight="1">
      <c r="A140" s="39"/>
      <c r="B140" s="40"/>
      <c r="C140" s="206" t="s">
        <v>232</v>
      </c>
      <c r="D140" s="206" t="s">
        <v>127</v>
      </c>
      <c r="E140" s="207" t="s">
        <v>233</v>
      </c>
      <c r="F140" s="208" t="s">
        <v>234</v>
      </c>
      <c r="G140" s="209" t="s">
        <v>130</v>
      </c>
      <c r="H140" s="210">
        <v>1.2</v>
      </c>
      <c r="I140" s="211"/>
      <c r="J140" s="212">
        <f>ROUND(I140*H140,2)</f>
        <v>0</v>
      </c>
      <c r="K140" s="213"/>
      <c r="L140" s="45"/>
      <c r="M140" s="214" t="s">
        <v>19</v>
      </c>
      <c r="N140" s="215" t="s">
        <v>44</v>
      </c>
      <c r="O140" s="85"/>
      <c r="P140" s="216">
        <f>O140*H140</f>
        <v>0</v>
      </c>
      <c r="Q140" s="216">
        <v>0.10362</v>
      </c>
      <c r="R140" s="216">
        <f>Q140*H140</f>
        <v>0.124344</v>
      </c>
      <c r="S140" s="216">
        <v>0</v>
      </c>
      <c r="T140" s="217">
        <f>S140*H140</f>
        <v>0</v>
      </c>
      <c r="U140" s="39"/>
      <c r="V140" s="39"/>
      <c r="W140" s="39"/>
      <c r="X140" s="39"/>
      <c r="Y140" s="39"/>
      <c r="Z140" s="39"/>
      <c r="AA140" s="39"/>
      <c r="AB140" s="39"/>
      <c r="AC140" s="39"/>
      <c r="AD140" s="39"/>
      <c r="AE140" s="39"/>
      <c r="AR140" s="218" t="s">
        <v>131</v>
      </c>
      <c r="AT140" s="218" t="s">
        <v>127</v>
      </c>
      <c r="AU140" s="218" t="s">
        <v>83</v>
      </c>
      <c r="AY140" s="18" t="s">
        <v>125</v>
      </c>
      <c r="BE140" s="219">
        <f>IF(N140="základní",J140,0)</f>
        <v>0</v>
      </c>
      <c r="BF140" s="219">
        <f>IF(N140="snížená",J140,0)</f>
        <v>0</v>
      </c>
      <c r="BG140" s="219">
        <f>IF(N140="zákl. přenesená",J140,0)</f>
        <v>0</v>
      </c>
      <c r="BH140" s="219">
        <f>IF(N140="sníž. přenesená",J140,0)</f>
        <v>0</v>
      </c>
      <c r="BI140" s="219">
        <f>IF(N140="nulová",J140,0)</f>
        <v>0</v>
      </c>
      <c r="BJ140" s="18" t="s">
        <v>81</v>
      </c>
      <c r="BK140" s="219">
        <f>ROUND(I140*H140,2)</f>
        <v>0</v>
      </c>
      <c r="BL140" s="18" t="s">
        <v>131</v>
      </c>
      <c r="BM140" s="218" t="s">
        <v>235</v>
      </c>
    </row>
    <row r="141" spans="1:51" s="13" customFormat="1" ht="12">
      <c r="A141" s="13"/>
      <c r="B141" s="220"/>
      <c r="C141" s="221"/>
      <c r="D141" s="222" t="s">
        <v>133</v>
      </c>
      <c r="E141" s="223" t="s">
        <v>19</v>
      </c>
      <c r="F141" s="224" t="s">
        <v>236</v>
      </c>
      <c r="G141" s="221"/>
      <c r="H141" s="225">
        <v>1.2</v>
      </c>
      <c r="I141" s="226"/>
      <c r="J141" s="221"/>
      <c r="K141" s="221"/>
      <c r="L141" s="227"/>
      <c r="M141" s="228"/>
      <c r="N141" s="229"/>
      <c r="O141" s="229"/>
      <c r="P141" s="229"/>
      <c r="Q141" s="229"/>
      <c r="R141" s="229"/>
      <c r="S141" s="229"/>
      <c r="T141" s="230"/>
      <c r="U141" s="13"/>
      <c r="V141" s="13"/>
      <c r="W141" s="13"/>
      <c r="X141" s="13"/>
      <c r="Y141" s="13"/>
      <c r="Z141" s="13"/>
      <c r="AA141" s="13"/>
      <c r="AB141" s="13"/>
      <c r="AC141" s="13"/>
      <c r="AD141" s="13"/>
      <c r="AE141" s="13"/>
      <c r="AT141" s="231" t="s">
        <v>133</v>
      </c>
      <c r="AU141" s="231" t="s">
        <v>83</v>
      </c>
      <c r="AV141" s="13" t="s">
        <v>83</v>
      </c>
      <c r="AW141" s="13" t="s">
        <v>35</v>
      </c>
      <c r="AX141" s="13" t="s">
        <v>81</v>
      </c>
      <c r="AY141" s="231" t="s">
        <v>125</v>
      </c>
    </row>
    <row r="142" spans="1:65" s="2" customFormat="1" ht="14.4" customHeight="1">
      <c r="A142" s="39"/>
      <c r="B142" s="40"/>
      <c r="C142" s="257" t="s">
        <v>237</v>
      </c>
      <c r="D142" s="257" t="s">
        <v>193</v>
      </c>
      <c r="E142" s="258" t="s">
        <v>238</v>
      </c>
      <c r="F142" s="259" t="s">
        <v>239</v>
      </c>
      <c r="G142" s="260" t="s">
        <v>130</v>
      </c>
      <c r="H142" s="261">
        <v>1.236</v>
      </c>
      <c r="I142" s="262"/>
      <c r="J142" s="263">
        <f>ROUND(I142*H142,2)</f>
        <v>0</v>
      </c>
      <c r="K142" s="264"/>
      <c r="L142" s="265"/>
      <c r="M142" s="266" t="s">
        <v>19</v>
      </c>
      <c r="N142" s="267" t="s">
        <v>44</v>
      </c>
      <c r="O142" s="85"/>
      <c r="P142" s="216">
        <f>O142*H142</f>
        <v>0</v>
      </c>
      <c r="Q142" s="216">
        <v>0.176</v>
      </c>
      <c r="R142" s="216">
        <f>Q142*H142</f>
        <v>0.21753599999999998</v>
      </c>
      <c r="S142" s="216">
        <v>0</v>
      </c>
      <c r="T142" s="217">
        <f>S142*H142</f>
        <v>0</v>
      </c>
      <c r="U142" s="39"/>
      <c r="V142" s="39"/>
      <c r="W142" s="39"/>
      <c r="X142" s="39"/>
      <c r="Y142" s="39"/>
      <c r="Z142" s="39"/>
      <c r="AA142" s="39"/>
      <c r="AB142" s="39"/>
      <c r="AC142" s="39"/>
      <c r="AD142" s="39"/>
      <c r="AE142" s="39"/>
      <c r="AR142" s="218" t="s">
        <v>170</v>
      </c>
      <c r="AT142" s="218" t="s">
        <v>193</v>
      </c>
      <c r="AU142" s="218" t="s">
        <v>83</v>
      </c>
      <c r="AY142" s="18" t="s">
        <v>125</v>
      </c>
      <c r="BE142" s="219">
        <f>IF(N142="základní",J142,0)</f>
        <v>0</v>
      </c>
      <c r="BF142" s="219">
        <f>IF(N142="snížená",J142,0)</f>
        <v>0</v>
      </c>
      <c r="BG142" s="219">
        <f>IF(N142="zákl. přenesená",J142,0)</f>
        <v>0</v>
      </c>
      <c r="BH142" s="219">
        <f>IF(N142="sníž. přenesená",J142,0)</f>
        <v>0</v>
      </c>
      <c r="BI142" s="219">
        <f>IF(N142="nulová",J142,0)</f>
        <v>0</v>
      </c>
      <c r="BJ142" s="18" t="s">
        <v>81</v>
      </c>
      <c r="BK142" s="219">
        <f>ROUND(I142*H142,2)</f>
        <v>0</v>
      </c>
      <c r="BL142" s="18" t="s">
        <v>131</v>
      </c>
      <c r="BM142" s="218" t="s">
        <v>240</v>
      </c>
    </row>
    <row r="143" spans="1:51" s="13" customFormat="1" ht="12">
      <c r="A143" s="13"/>
      <c r="B143" s="220"/>
      <c r="C143" s="221"/>
      <c r="D143" s="222" t="s">
        <v>133</v>
      </c>
      <c r="E143" s="221"/>
      <c r="F143" s="224" t="s">
        <v>241</v>
      </c>
      <c r="G143" s="221"/>
      <c r="H143" s="225">
        <v>1.236</v>
      </c>
      <c r="I143" s="226"/>
      <c r="J143" s="221"/>
      <c r="K143" s="221"/>
      <c r="L143" s="227"/>
      <c r="M143" s="228"/>
      <c r="N143" s="229"/>
      <c r="O143" s="229"/>
      <c r="P143" s="229"/>
      <c r="Q143" s="229"/>
      <c r="R143" s="229"/>
      <c r="S143" s="229"/>
      <c r="T143" s="230"/>
      <c r="U143" s="13"/>
      <c r="V143" s="13"/>
      <c r="W143" s="13"/>
      <c r="X143" s="13"/>
      <c r="Y143" s="13"/>
      <c r="Z143" s="13"/>
      <c r="AA143" s="13"/>
      <c r="AB143" s="13"/>
      <c r="AC143" s="13"/>
      <c r="AD143" s="13"/>
      <c r="AE143" s="13"/>
      <c r="AT143" s="231" t="s">
        <v>133</v>
      </c>
      <c r="AU143" s="231" t="s">
        <v>83</v>
      </c>
      <c r="AV143" s="13" t="s">
        <v>83</v>
      </c>
      <c r="AW143" s="13" t="s">
        <v>4</v>
      </c>
      <c r="AX143" s="13" t="s">
        <v>81</v>
      </c>
      <c r="AY143" s="231" t="s">
        <v>125</v>
      </c>
    </row>
    <row r="144" spans="1:63" s="12" customFormat="1" ht="22.8" customHeight="1">
      <c r="A144" s="12"/>
      <c r="B144" s="190"/>
      <c r="C144" s="191"/>
      <c r="D144" s="192" t="s">
        <v>72</v>
      </c>
      <c r="E144" s="204" t="s">
        <v>170</v>
      </c>
      <c r="F144" s="204" t="s">
        <v>242</v>
      </c>
      <c r="G144" s="191"/>
      <c r="H144" s="191"/>
      <c r="I144" s="194"/>
      <c r="J144" s="205">
        <f>BK144</f>
        <v>0</v>
      </c>
      <c r="K144" s="191"/>
      <c r="L144" s="196"/>
      <c r="M144" s="197"/>
      <c r="N144" s="198"/>
      <c r="O144" s="198"/>
      <c r="P144" s="199">
        <f>SUM(P145:P172)</f>
        <v>0</v>
      </c>
      <c r="Q144" s="198"/>
      <c r="R144" s="199">
        <f>SUM(R145:R172)</f>
        <v>0.776348</v>
      </c>
      <c r="S144" s="198"/>
      <c r="T144" s="200">
        <f>SUM(T145:T172)</f>
        <v>1.1411</v>
      </c>
      <c r="U144" s="12"/>
      <c r="V144" s="12"/>
      <c r="W144" s="12"/>
      <c r="X144" s="12"/>
      <c r="Y144" s="12"/>
      <c r="Z144" s="12"/>
      <c r="AA144" s="12"/>
      <c r="AB144" s="12"/>
      <c r="AC144" s="12"/>
      <c r="AD144" s="12"/>
      <c r="AE144" s="12"/>
      <c r="AR144" s="201" t="s">
        <v>81</v>
      </c>
      <c r="AT144" s="202" t="s">
        <v>72</v>
      </c>
      <c r="AU144" s="202" t="s">
        <v>81</v>
      </c>
      <c r="AY144" s="201" t="s">
        <v>125</v>
      </c>
      <c r="BK144" s="203">
        <f>SUM(BK145:BK172)</f>
        <v>0</v>
      </c>
    </row>
    <row r="145" spans="1:65" s="2" customFormat="1" ht="37.8" customHeight="1">
      <c r="A145" s="39"/>
      <c r="B145" s="40"/>
      <c r="C145" s="206" t="s">
        <v>7</v>
      </c>
      <c r="D145" s="206" t="s">
        <v>127</v>
      </c>
      <c r="E145" s="207" t="s">
        <v>243</v>
      </c>
      <c r="F145" s="208" t="s">
        <v>244</v>
      </c>
      <c r="G145" s="209" t="s">
        <v>208</v>
      </c>
      <c r="H145" s="210">
        <v>3</v>
      </c>
      <c r="I145" s="211"/>
      <c r="J145" s="212">
        <f>ROUND(I145*H145,2)</f>
        <v>0</v>
      </c>
      <c r="K145" s="213"/>
      <c r="L145" s="45"/>
      <c r="M145" s="214" t="s">
        <v>19</v>
      </c>
      <c r="N145" s="215" t="s">
        <v>44</v>
      </c>
      <c r="O145" s="85"/>
      <c r="P145" s="216">
        <f>O145*H145</f>
        <v>0</v>
      </c>
      <c r="Q145" s="216">
        <v>0.00297</v>
      </c>
      <c r="R145" s="216">
        <f>Q145*H145</f>
        <v>0.00891</v>
      </c>
      <c r="S145" s="216">
        <v>0</v>
      </c>
      <c r="T145" s="217">
        <f>S145*H145</f>
        <v>0</v>
      </c>
      <c r="U145" s="39"/>
      <c r="V145" s="39"/>
      <c r="W145" s="39"/>
      <c r="X145" s="39"/>
      <c r="Y145" s="39"/>
      <c r="Z145" s="39"/>
      <c r="AA145" s="39"/>
      <c r="AB145" s="39"/>
      <c r="AC145" s="39"/>
      <c r="AD145" s="39"/>
      <c r="AE145" s="39"/>
      <c r="AR145" s="218" t="s">
        <v>131</v>
      </c>
      <c r="AT145" s="218" t="s">
        <v>127</v>
      </c>
      <c r="AU145" s="218" t="s">
        <v>83</v>
      </c>
      <c r="AY145" s="18" t="s">
        <v>125</v>
      </c>
      <c r="BE145" s="219">
        <f>IF(N145="základní",J145,0)</f>
        <v>0</v>
      </c>
      <c r="BF145" s="219">
        <f>IF(N145="snížená",J145,0)</f>
        <v>0</v>
      </c>
      <c r="BG145" s="219">
        <f>IF(N145="zákl. přenesená",J145,0)</f>
        <v>0</v>
      </c>
      <c r="BH145" s="219">
        <f>IF(N145="sníž. přenesená",J145,0)</f>
        <v>0</v>
      </c>
      <c r="BI145" s="219">
        <f>IF(N145="nulová",J145,0)</f>
        <v>0</v>
      </c>
      <c r="BJ145" s="18" t="s">
        <v>81</v>
      </c>
      <c r="BK145" s="219">
        <f>ROUND(I145*H145,2)</f>
        <v>0</v>
      </c>
      <c r="BL145" s="18" t="s">
        <v>131</v>
      </c>
      <c r="BM145" s="218" t="s">
        <v>245</v>
      </c>
    </row>
    <row r="146" spans="1:65" s="2" customFormat="1" ht="24.15" customHeight="1">
      <c r="A146" s="39"/>
      <c r="B146" s="40"/>
      <c r="C146" s="257" t="s">
        <v>246</v>
      </c>
      <c r="D146" s="257" t="s">
        <v>193</v>
      </c>
      <c r="E146" s="258" t="s">
        <v>247</v>
      </c>
      <c r="F146" s="259" t="s">
        <v>248</v>
      </c>
      <c r="G146" s="260" t="s">
        <v>208</v>
      </c>
      <c r="H146" s="261">
        <v>2</v>
      </c>
      <c r="I146" s="262"/>
      <c r="J146" s="263">
        <f>ROUND(I146*H146,2)</f>
        <v>0</v>
      </c>
      <c r="K146" s="264"/>
      <c r="L146" s="265"/>
      <c r="M146" s="266" t="s">
        <v>19</v>
      </c>
      <c r="N146" s="267" t="s">
        <v>44</v>
      </c>
      <c r="O146" s="85"/>
      <c r="P146" s="216">
        <f>O146*H146</f>
        <v>0</v>
      </c>
      <c r="Q146" s="216">
        <v>0.0137</v>
      </c>
      <c r="R146" s="216">
        <f>Q146*H146</f>
        <v>0.0274</v>
      </c>
      <c r="S146" s="216">
        <v>0</v>
      </c>
      <c r="T146" s="217">
        <f>S146*H146</f>
        <v>0</v>
      </c>
      <c r="U146" s="39"/>
      <c r="V146" s="39"/>
      <c r="W146" s="39"/>
      <c r="X146" s="39"/>
      <c r="Y146" s="39"/>
      <c r="Z146" s="39"/>
      <c r="AA146" s="39"/>
      <c r="AB146" s="39"/>
      <c r="AC146" s="39"/>
      <c r="AD146" s="39"/>
      <c r="AE146" s="39"/>
      <c r="AR146" s="218" t="s">
        <v>170</v>
      </c>
      <c r="AT146" s="218" t="s">
        <v>193</v>
      </c>
      <c r="AU146" s="218" t="s">
        <v>83</v>
      </c>
      <c r="AY146" s="18" t="s">
        <v>125</v>
      </c>
      <c r="BE146" s="219">
        <f>IF(N146="základní",J146,0)</f>
        <v>0</v>
      </c>
      <c r="BF146" s="219">
        <f>IF(N146="snížená",J146,0)</f>
        <v>0</v>
      </c>
      <c r="BG146" s="219">
        <f>IF(N146="zákl. přenesená",J146,0)</f>
        <v>0</v>
      </c>
      <c r="BH146" s="219">
        <f>IF(N146="sníž. přenesená",J146,0)</f>
        <v>0</v>
      </c>
      <c r="BI146" s="219">
        <f>IF(N146="nulová",J146,0)</f>
        <v>0</v>
      </c>
      <c r="BJ146" s="18" t="s">
        <v>81</v>
      </c>
      <c r="BK146" s="219">
        <f>ROUND(I146*H146,2)</f>
        <v>0</v>
      </c>
      <c r="BL146" s="18" t="s">
        <v>131</v>
      </c>
      <c r="BM146" s="218" t="s">
        <v>249</v>
      </c>
    </row>
    <row r="147" spans="1:65" s="2" customFormat="1" ht="24.15" customHeight="1">
      <c r="A147" s="39"/>
      <c r="B147" s="40"/>
      <c r="C147" s="257" t="s">
        <v>250</v>
      </c>
      <c r="D147" s="257" t="s">
        <v>193</v>
      </c>
      <c r="E147" s="258" t="s">
        <v>251</v>
      </c>
      <c r="F147" s="259" t="s">
        <v>252</v>
      </c>
      <c r="G147" s="260" t="s">
        <v>208</v>
      </c>
      <c r="H147" s="261">
        <v>1</v>
      </c>
      <c r="I147" s="262"/>
      <c r="J147" s="263">
        <f>ROUND(I147*H147,2)</f>
        <v>0</v>
      </c>
      <c r="K147" s="264"/>
      <c r="L147" s="265"/>
      <c r="M147" s="266" t="s">
        <v>19</v>
      </c>
      <c r="N147" s="267" t="s">
        <v>44</v>
      </c>
      <c r="O147" s="85"/>
      <c r="P147" s="216">
        <f>O147*H147</f>
        <v>0</v>
      </c>
      <c r="Q147" s="216">
        <v>0.0069</v>
      </c>
      <c r="R147" s="216">
        <f>Q147*H147</f>
        <v>0.0069</v>
      </c>
      <c r="S147" s="216">
        <v>0</v>
      </c>
      <c r="T147" s="217">
        <f>S147*H147</f>
        <v>0</v>
      </c>
      <c r="U147" s="39"/>
      <c r="V147" s="39"/>
      <c r="W147" s="39"/>
      <c r="X147" s="39"/>
      <c r="Y147" s="39"/>
      <c r="Z147" s="39"/>
      <c r="AA147" s="39"/>
      <c r="AB147" s="39"/>
      <c r="AC147" s="39"/>
      <c r="AD147" s="39"/>
      <c r="AE147" s="39"/>
      <c r="AR147" s="218" t="s">
        <v>170</v>
      </c>
      <c r="AT147" s="218" t="s">
        <v>193</v>
      </c>
      <c r="AU147" s="218" t="s">
        <v>83</v>
      </c>
      <c r="AY147" s="18" t="s">
        <v>125</v>
      </c>
      <c r="BE147" s="219">
        <f>IF(N147="základní",J147,0)</f>
        <v>0</v>
      </c>
      <c r="BF147" s="219">
        <f>IF(N147="snížená",J147,0)</f>
        <v>0</v>
      </c>
      <c r="BG147" s="219">
        <f>IF(N147="zákl. přenesená",J147,0)</f>
        <v>0</v>
      </c>
      <c r="BH147" s="219">
        <f>IF(N147="sníž. přenesená",J147,0)</f>
        <v>0</v>
      </c>
      <c r="BI147" s="219">
        <f>IF(N147="nulová",J147,0)</f>
        <v>0</v>
      </c>
      <c r="BJ147" s="18" t="s">
        <v>81</v>
      </c>
      <c r="BK147" s="219">
        <f>ROUND(I147*H147,2)</f>
        <v>0</v>
      </c>
      <c r="BL147" s="18" t="s">
        <v>131</v>
      </c>
      <c r="BM147" s="218" t="s">
        <v>253</v>
      </c>
    </row>
    <row r="148" spans="1:65" s="2" customFormat="1" ht="37.8" customHeight="1">
      <c r="A148" s="39"/>
      <c r="B148" s="40"/>
      <c r="C148" s="206" t="s">
        <v>254</v>
      </c>
      <c r="D148" s="206" t="s">
        <v>127</v>
      </c>
      <c r="E148" s="207" t="s">
        <v>255</v>
      </c>
      <c r="F148" s="208" t="s">
        <v>256</v>
      </c>
      <c r="G148" s="209" t="s">
        <v>208</v>
      </c>
      <c r="H148" s="210">
        <v>1</v>
      </c>
      <c r="I148" s="211"/>
      <c r="J148" s="212">
        <f>ROUND(I148*H148,2)</f>
        <v>0</v>
      </c>
      <c r="K148" s="213"/>
      <c r="L148" s="45"/>
      <c r="M148" s="214" t="s">
        <v>19</v>
      </c>
      <c r="N148" s="215" t="s">
        <v>44</v>
      </c>
      <c r="O148" s="85"/>
      <c r="P148" s="216">
        <f>O148*H148</f>
        <v>0</v>
      </c>
      <c r="Q148" s="216">
        <v>0.0038</v>
      </c>
      <c r="R148" s="216">
        <f>Q148*H148</f>
        <v>0.0038</v>
      </c>
      <c r="S148" s="216">
        <v>0</v>
      </c>
      <c r="T148" s="217">
        <f>S148*H148</f>
        <v>0</v>
      </c>
      <c r="U148" s="39"/>
      <c r="V148" s="39"/>
      <c r="W148" s="39"/>
      <c r="X148" s="39"/>
      <c r="Y148" s="39"/>
      <c r="Z148" s="39"/>
      <c r="AA148" s="39"/>
      <c r="AB148" s="39"/>
      <c r="AC148" s="39"/>
      <c r="AD148" s="39"/>
      <c r="AE148" s="39"/>
      <c r="AR148" s="218" t="s">
        <v>131</v>
      </c>
      <c r="AT148" s="218" t="s">
        <v>127</v>
      </c>
      <c r="AU148" s="218" t="s">
        <v>83</v>
      </c>
      <c r="AY148" s="18" t="s">
        <v>125</v>
      </c>
      <c r="BE148" s="219">
        <f>IF(N148="základní",J148,0)</f>
        <v>0</v>
      </c>
      <c r="BF148" s="219">
        <f>IF(N148="snížená",J148,0)</f>
        <v>0</v>
      </c>
      <c r="BG148" s="219">
        <f>IF(N148="zákl. přenesená",J148,0)</f>
        <v>0</v>
      </c>
      <c r="BH148" s="219">
        <f>IF(N148="sníž. přenesená",J148,0)</f>
        <v>0</v>
      </c>
      <c r="BI148" s="219">
        <f>IF(N148="nulová",J148,0)</f>
        <v>0</v>
      </c>
      <c r="BJ148" s="18" t="s">
        <v>81</v>
      </c>
      <c r="BK148" s="219">
        <f>ROUND(I148*H148,2)</f>
        <v>0</v>
      </c>
      <c r="BL148" s="18" t="s">
        <v>131</v>
      </c>
      <c r="BM148" s="218" t="s">
        <v>257</v>
      </c>
    </row>
    <row r="149" spans="1:65" s="2" customFormat="1" ht="14.4" customHeight="1">
      <c r="A149" s="39"/>
      <c r="B149" s="40"/>
      <c r="C149" s="257" t="s">
        <v>258</v>
      </c>
      <c r="D149" s="257" t="s">
        <v>193</v>
      </c>
      <c r="E149" s="258" t="s">
        <v>259</v>
      </c>
      <c r="F149" s="259" t="s">
        <v>260</v>
      </c>
      <c r="G149" s="260" t="s">
        <v>208</v>
      </c>
      <c r="H149" s="261">
        <v>1</v>
      </c>
      <c r="I149" s="262"/>
      <c r="J149" s="263">
        <f>ROUND(I149*H149,2)</f>
        <v>0</v>
      </c>
      <c r="K149" s="264"/>
      <c r="L149" s="265"/>
      <c r="M149" s="266" t="s">
        <v>19</v>
      </c>
      <c r="N149" s="267" t="s">
        <v>44</v>
      </c>
      <c r="O149" s="85"/>
      <c r="P149" s="216">
        <f>O149*H149</f>
        <v>0</v>
      </c>
      <c r="Q149" s="216">
        <v>0.0415</v>
      </c>
      <c r="R149" s="216">
        <f>Q149*H149</f>
        <v>0.0415</v>
      </c>
      <c r="S149" s="216">
        <v>0</v>
      </c>
      <c r="T149" s="217">
        <f>S149*H149</f>
        <v>0</v>
      </c>
      <c r="U149" s="39"/>
      <c r="V149" s="39"/>
      <c r="W149" s="39"/>
      <c r="X149" s="39"/>
      <c r="Y149" s="39"/>
      <c r="Z149" s="39"/>
      <c r="AA149" s="39"/>
      <c r="AB149" s="39"/>
      <c r="AC149" s="39"/>
      <c r="AD149" s="39"/>
      <c r="AE149" s="39"/>
      <c r="AR149" s="218" t="s">
        <v>170</v>
      </c>
      <c r="AT149" s="218" t="s">
        <v>193</v>
      </c>
      <c r="AU149" s="218" t="s">
        <v>83</v>
      </c>
      <c r="AY149" s="18" t="s">
        <v>125</v>
      </c>
      <c r="BE149" s="219">
        <f>IF(N149="základní",J149,0)</f>
        <v>0</v>
      </c>
      <c r="BF149" s="219">
        <f>IF(N149="snížená",J149,0)</f>
        <v>0</v>
      </c>
      <c r="BG149" s="219">
        <f>IF(N149="zákl. přenesená",J149,0)</f>
        <v>0</v>
      </c>
      <c r="BH149" s="219">
        <f>IF(N149="sníž. přenesená",J149,0)</f>
        <v>0</v>
      </c>
      <c r="BI149" s="219">
        <f>IF(N149="nulová",J149,0)</f>
        <v>0</v>
      </c>
      <c r="BJ149" s="18" t="s">
        <v>81</v>
      </c>
      <c r="BK149" s="219">
        <f>ROUND(I149*H149,2)</f>
        <v>0</v>
      </c>
      <c r="BL149" s="18" t="s">
        <v>131</v>
      </c>
      <c r="BM149" s="218" t="s">
        <v>261</v>
      </c>
    </row>
    <row r="150" spans="1:65" s="2" customFormat="1" ht="24.15" customHeight="1">
      <c r="A150" s="39"/>
      <c r="B150" s="40"/>
      <c r="C150" s="206" t="s">
        <v>262</v>
      </c>
      <c r="D150" s="206" t="s">
        <v>127</v>
      </c>
      <c r="E150" s="207" t="s">
        <v>263</v>
      </c>
      <c r="F150" s="208" t="s">
        <v>264</v>
      </c>
      <c r="G150" s="209" t="s">
        <v>160</v>
      </c>
      <c r="H150" s="210">
        <v>1.618</v>
      </c>
      <c r="I150" s="211"/>
      <c r="J150" s="212">
        <f>ROUND(I150*H150,2)</f>
        <v>0</v>
      </c>
      <c r="K150" s="213"/>
      <c r="L150" s="45"/>
      <c r="M150" s="214" t="s">
        <v>19</v>
      </c>
      <c r="N150" s="215" t="s">
        <v>44</v>
      </c>
      <c r="O150" s="85"/>
      <c r="P150" s="216">
        <f>O150*H150</f>
        <v>0</v>
      </c>
      <c r="Q150" s="216">
        <v>0</v>
      </c>
      <c r="R150" s="216">
        <f>Q150*H150</f>
        <v>0</v>
      </c>
      <c r="S150" s="216">
        <v>0.6</v>
      </c>
      <c r="T150" s="217">
        <f>S150*H150</f>
        <v>0.9708</v>
      </c>
      <c r="U150" s="39"/>
      <c r="V150" s="39"/>
      <c r="W150" s="39"/>
      <c r="X150" s="39"/>
      <c r="Y150" s="39"/>
      <c r="Z150" s="39"/>
      <c r="AA150" s="39"/>
      <c r="AB150" s="39"/>
      <c r="AC150" s="39"/>
      <c r="AD150" s="39"/>
      <c r="AE150" s="39"/>
      <c r="AR150" s="218" t="s">
        <v>131</v>
      </c>
      <c r="AT150" s="218" t="s">
        <v>127</v>
      </c>
      <c r="AU150" s="218" t="s">
        <v>83</v>
      </c>
      <c r="AY150" s="18" t="s">
        <v>125</v>
      </c>
      <c r="BE150" s="219">
        <f>IF(N150="základní",J150,0)</f>
        <v>0</v>
      </c>
      <c r="BF150" s="219">
        <f>IF(N150="snížená",J150,0)</f>
        <v>0</v>
      </c>
      <c r="BG150" s="219">
        <f>IF(N150="zákl. přenesená",J150,0)</f>
        <v>0</v>
      </c>
      <c r="BH150" s="219">
        <f>IF(N150="sníž. přenesená",J150,0)</f>
        <v>0</v>
      </c>
      <c r="BI150" s="219">
        <f>IF(N150="nulová",J150,0)</f>
        <v>0</v>
      </c>
      <c r="BJ150" s="18" t="s">
        <v>81</v>
      </c>
      <c r="BK150" s="219">
        <f>ROUND(I150*H150,2)</f>
        <v>0</v>
      </c>
      <c r="BL150" s="18" t="s">
        <v>131</v>
      </c>
      <c r="BM150" s="218" t="s">
        <v>265</v>
      </c>
    </row>
    <row r="151" spans="1:47" s="2" customFormat="1" ht="12">
      <c r="A151" s="39"/>
      <c r="B151" s="40"/>
      <c r="C151" s="41"/>
      <c r="D151" s="222" t="s">
        <v>154</v>
      </c>
      <c r="E151" s="41"/>
      <c r="F151" s="243" t="s">
        <v>266</v>
      </c>
      <c r="G151" s="41"/>
      <c r="H151" s="41"/>
      <c r="I151" s="244"/>
      <c r="J151" s="41"/>
      <c r="K151" s="41"/>
      <c r="L151" s="45"/>
      <c r="M151" s="245"/>
      <c r="N151" s="246"/>
      <c r="O151" s="85"/>
      <c r="P151" s="85"/>
      <c r="Q151" s="85"/>
      <c r="R151" s="85"/>
      <c r="S151" s="85"/>
      <c r="T151" s="86"/>
      <c r="U151" s="39"/>
      <c r="V151" s="39"/>
      <c r="W151" s="39"/>
      <c r="X151" s="39"/>
      <c r="Y151" s="39"/>
      <c r="Z151" s="39"/>
      <c r="AA151" s="39"/>
      <c r="AB151" s="39"/>
      <c r="AC151" s="39"/>
      <c r="AD151" s="39"/>
      <c r="AE151" s="39"/>
      <c r="AT151" s="18" t="s">
        <v>154</v>
      </c>
      <c r="AU151" s="18" t="s">
        <v>83</v>
      </c>
    </row>
    <row r="152" spans="1:51" s="13" customFormat="1" ht="12">
      <c r="A152" s="13"/>
      <c r="B152" s="220"/>
      <c r="C152" s="221"/>
      <c r="D152" s="222" t="s">
        <v>133</v>
      </c>
      <c r="E152" s="223" t="s">
        <v>19</v>
      </c>
      <c r="F152" s="224" t="s">
        <v>267</v>
      </c>
      <c r="G152" s="221"/>
      <c r="H152" s="225">
        <v>0.67</v>
      </c>
      <c r="I152" s="226"/>
      <c r="J152" s="221"/>
      <c r="K152" s="221"/>
      <c r="L152" s="227"/>
      <c r="M152" s="228"/>
      <c r="N152" s="229"/>
      <c r="O152" s="229"/>
      <c r="P152" s="229"/>
      <c r="Q152" s="229"/>
      <c r="R152" s="229"/>
      <c r="S152" s="229"/>
      <c r="T152" s="230"/>
      <c r="U152" s="13"/>
      <c r="V152" s="13"/>
      <c r="W152" s="13"/>
      <c r="X152" s="13"/>
      <c r="Y152" s="13"/>
      <c r="Z152" s="13"/>
      <c r="AA152" s="13"/>
      <c r="AB152" s="13"/>
      <c r="AC152" s="13"/>
      <c r="AD152" s="13"/>
      <c r="AE152" s="13"/>
      <c r="AT152" s="231" t="s">
        <v>133</v>
      </c>
      <c r="AU152" s="231" t="s">
        <v>83</v>
      </c>
      <c r="AV152" s="13" t="s">
        <v>83</v>
      </c>
      <c r="AW152" s="13" t="s">
        <v>35</v>
      </c>
      <c r="AX152" s="13" t="s">
        <v>73</v>
      </c>
      <c r="AY152" s="231" t="s">
        <v>125</v>
      </c>
    </row>
    <row r="153" spans="1:51" s="13" customFormat="1" ht="12">
      <c r="A153" s="13"/>
      <c r="B153" s="220"/>
      <c r="C153" s="221"/>
      <c r="D153" s="222" t="s">
        <v>133</v>
      </c>
      <c r="E153" s="223" t="s">
        <v>19</v>
      </c>
      <c r="F153" s="224" t="s">
        <v>268</v>
      </c>
      <c r="G153" s="221"/>
      <c r="H153" s="225">
        <v>0.948</v>
      </c>
      <c r="I153" s="226"/>
      <c r="J153" s="221"/>
      <c r="K153" s="221"/>
      <c r="L153" s="227"/>
      <c r="M153" s="228"/>
      <c r="N153" s="229"/>
      <c r="O153" s="229"/>
      <c r="P153" s="229"/>
      <c r="Q153" s="229"/>
      <c r="R153" s="229"/>
      <c r="S153" s="229"/>
      <c r="T153" s="230"/>
      <c r="U153" s="13"/>
      <c r="V153" s="13"/>
      <c r="W153" s="13"/>
      <c r="X153" s="13"/>
      <c r="Y153" s="13"/>
      <c r="Z153" s="13"/>
      <c r="AA153" s="13"/>
      <c r="AB153" s="13"/>
      <c r="AC153" s="13"/>
      <c r="AD153" s="13"/>
      <c r="AE153" s="13"/>
      <c r="AT153" s="231" t="s">
        <v>133</v>
      </c>
      <c r="AU153" s="231" t="s">
        <v>83</v>
      </c>
      <c r="AV153" s="13" t="s">
        <v>83</v>
      </c>
      <c r="AW153" s="13" t="s">
        <v>35</v>
      </c>
      <c r="AX153" s="13" t="s">
        <v>73</v>
      </c>
      <c r="AY153" s="231" t="s">
        <v>125</v>
      </c>
    </row>
    <row r="154" spans="1:51" s="14" customFormat="1" ht="12">
      <c r="A154" s="14"/>
      <c r="B154" s="232"/>
      <c r="C154" s="233"/>
      <c r="D154" s="222" t="s">
        <v>133</v>
      </c>
      <c r="E154" s="234" t="s">
        <v>19</v>
      </c>
      <c r="F154" s="235" t="s">
        <v>149</v>
      </c>
      <c r="G154" s="233"/>
      <c r="H154" s="236">
        <v>1.6179999999999999</v>
      </c>
      <c r="I154" s="237"/>
      <c r="J154" s="233"/>
      <c r="K154" s="233"/>
      <c r="L154" s="238"/>
      <c r="M154" s="239"/>
      <c r="N154" s="240"/>
      <c r="O154" s="240"/>
      <c r="P154" s="240"/>
      <c r="Q154" s="240"/>
      <c r="R154" s="240"/>
      <c r="S154" s="240"/>
      <c r="T154" s="241"/>
      <c r="U154" s="14"/>
      <c r="V154" s="14"/>
      <c r="W154" s="14"/>
      <c r="X154" s="14"/>
      <c r="Y154" s="14"/>
      <c r="Z154" s="14"/>
      <c r="AA154" s="14"/>
      <c r="AB154" s="14"/>
      <c r="AC154" s="14"/>
      <c r="AD154" s="14"/>
      <c r="AE154" s="14"/>
      <c r="AT154" s="242" t="s">
        <v>133</v>
      </c>
      <c r="AU154" s="242" t="s">
        <v>83</v>
      </c>
      <c r="AV154" s="14" t="s">
        <v>131</v>
      </c>
      <c r="AW154" s="14" t="s">
        <v>35</v>
      </c>
      <c r="AX154" s="14" t="s">
        <v>81</v>
      </c>
      <c r="AY154" s="242" t="s">
        <v>125</v>
      </c>
    </row>
    <row r="155" spans="1:65" s="2" customFormat="1" ht="49.05" customHeight="1">
      <c r="A155" s="39"/>
      <c r="B155" s="40"/>
      <c r="C155" s="206" t="s">
        <v>269</v>
      </c>
      <c r="D155" s="206" t="s">
        <v>127</v>
      </c>
      <c r="E155" s="207" t="s">
        <v>270</v>
      </c>
      <c r="F155" s="208" t="s">
        <v>271</v>
      </c>
      <c r="G155" s="209" t="s">
        <v>208</v>
      </c>
      <c r="H155" s="210">
        <v>2</v>
      </c>
      <c r="I155" s="211"/>
      <c r="J155" s="212">
        <f>ROUND(I155*H155,2)</f>
        <v>0</v>
      </c>
      <c r="K155" s="213"/>
      <c r="L155" s="45"/>
      <c r="M155" s="214" t="s">
        <v>19</v>
      </c>
      <c r="N155" s="215" t="s">
        <v>44</v>
      </c>
      <c r="O155" s="85"/>
      <c r="P155" s="216">
        <f>O155*H155</f>
        <v>0</v>
      </c>
      <c r="Q155" s="216">
        <v>0.00162</v>
      </c>
      <c r="R155" s="216">
        <f>Q155*H155</f>
        <v>0.00324</v>
      </c>
      <c r="S155" s="216">
        <v>0</v>
      </c>
      <c r="T155" s="217">
        <f>S155*H155</f>
        <v>0</v>
      </c>
      <c r="U155" s="39"/>
      <c r="V155" s="39"/>
      <c r="W155" s="39"/>
      <c r="X155" s="39"/>
      <c r="Y155" s="39"/>
      <c r="Z155" s="39"/>
      <c r="AA155" s="39"/>
      <c r="AB155" s="39"/>
      <c r="AC155" s="39"/>
      <c r="AD155" s="39"/>
      <c r="AE155" s="39"/>
      <c r="AR155" s="218" t="s">
        <v>131</v>
      </c>
      <c r="AT155" s="218" t="s">
        <v>127</v>
      </c>
      <c r="AU155" s="218" t="s">
        <v>83</v>
      </c>
      <c r="AY155" s="18" t="s">
        <v>125</v>
      </c>
      <c r="BE155" s="219">
        <f>IF(N155="základní",J155,0)</f>
        <v>0</v>
      </c>
      <c r="BF155" s="219">
        <f>IF(N155="snížená",J155,0)</f>
        <v>0</v>
      </c>
      <c r="BG155" s="219">
        <f>IF(N155="zákl. přenesená",J155,0)</f>
        <v>0</v>
      </c>
      <c r="BH155" s="219">
        <f>IF(N155="sníž. přenesená",J155,0)</f>
        <v>0</v>
      </c>
      <c r="BI155" s="219">
        <f>IF(N155="nulová",J155,0)</f>
        <v>0</v>
      </c>
      <c r="BJ155" s="18" t="s">
        <v>81</v>
      </c>
      <c r="BK155" s="219">
        <f>ROUND(I155*H155,2)</f>
        <v>0</v>
      </c>
      <c r="BL155" s="18" t="s">
        <v>131</v>
      </c>
      <c r="BM155" s="218" t="s">
        <v>272</v>
      </c>
    </row>
    <row r="156" spans="1:65" s="2" customFormat="1" ht="14.4" customHeight="1">
      <c r="A156" s="39"/>
      <c r="B156" s="40"/>
      <c r="C156" s="257" t="s">
        <v>273</v>
      </c>
      <c r="D156" s="257" t="s">
        <v>193</v>
      </c>
      <c r="E156" s="258" t="s">
        <v>274</v>
      </c>
      <c r="F156" s="259" t="s">
        <v>275</v>
      </c>
      <c r="G156" s="260" t="s">
        <v>208</v>
      </c>
      <c r="H156" s="261">
        <v>2</v>
      </c>
      <c r="I156" s="262"/>
      <c r="J156" s="263">
        <f>ROUND(I156*H156,2)</f>
        <v>0</v>
      </c>
      <c r="K156" s="264"/>
      <c r="L156" s="265"/>
      <c r="M156" s="266" t="s">
        <v>19</v>
      </c>
      <c r="N156" s="267" t="s">
        <v>44</v>
      </c>
      <c r="O156" s="85"/>
      <c r="P156" s="216">
        <f>O156*H156</f>
        <v>0</v>
      </c>
      <c r="Q156" s="216">
        <v>0.01847</v>
      </c>
      <c r="R156" s="216">
        <f>Q156*H156</f>
        <v>0.03694</v>
      </c>
      <c r="S156" s="216">
        <v>0</v>
      </c>
      <c r="T156" s="217">
        <f>S156*H156</f>
        <v>0</v>
      </c>
      <c r="U156" s="39"/>
      <c r="V156" s="39"/>
      <c r="W156" s="39"/>
      <c r="X156" s="39"/>
      <c r="Y156" s="39"/>
      <c r="Z156" s="39"/>
      <c r="AA156" s="39"/>
      <c r="AB156" s="39"/>
      <c r="AC156" s="39"/>
      <c r="AD156" s="39"/>
      <c r="AE156" s="39"/>
      <c r="AR156" s="218" t="s">
        <v>170</v>
      </c>
      <c r="AT156" s="218" t="s">
        <v>193</v>
      </c>
      <c r="AU156" s="218" t="s">
        <v>83</v>
      </c>
      <c r="AY156" s="18" t="s">
        <v>125</v>
      </c>
      <c r="BE156" s="219">
        <f>IF(N156="základní",J156,0)</f>
        <v>0</v>
      </c>
      <c r="BF156" s="219">
        <f>IF(N156="snížená",J156,0)</f>
        <v>0</v>
      </c>
      <c r="BG156" s="219">
        <f>IF(N156="zákl. přenesená",J156,0)</f>
        <v>0</v>
      </c>
      <c r="BH156" s="219">
        <f>IF(N156="sníž. přenesená",J156,0)</f>
        <v>0</v>
      </c>
      <c r="BI156" s="219">
        <f>IF(N156="nulová",J156,0)</f>
        <v>0</v>
      </c>
      <c r="BJ156" s="18" t="s">
        <v>81</v>
      </c>
      <c r="BK156" s="219">
        <f>ROUND(I156*H156,2)</f>
        <v>0</v>
      </c>
      <c r="BL156" s="18" t="s">
        <v>131</v>
      </c>
      <c r="BM156" s="218" t="s">
        <v>276</v>
      </c>
    </row>
    <row r="157" spans="1:65" s="2" customFormat="1" ht="14.4" customHeight="1">
      <c r="A157" s="39"/>
      <c r="B157" s="40"/>
      <c r="C157" s="257" t="s">
        <v>277</v>
      </c>
      <c r="D157" s="257" t="s">
        <v>193</v>
      </c>
      <c r="E157" s="258" t="s">
        <v>278</v>
      </c>
      <c r="F157" s="259" t="s">
        <v>279</v>
      </c>
      <c r="G157" s="260" t="s">
        <v>208</v>
      </c>
      <c r="H157" s="261">
        <v>2</v>
      </c>
      <c r="I157" s="262"/>
      <c r="J157" s="263">
        <f>ROUND(I157*H157,2)</f>
        <v>0</v>
      </c>
      <c r="K157" s="264"/>
      <c r="L157" s="265"/>
      <c r="M157" s="266" t="s">
        <v>19</v>
      </c>
      <c r="N157" s="267" t="s">
        <v>44</v>
      </c>
      <c r="O157" s="85"/>
      <c r="P157" s="216">
        <f>O157*H157</f>
        <v>0</v>
      </c>
      <c r="Q157" s="216">
        <v>0.0035</v>
      </c>
      <c r="R157" s="216">
        <f>Q157*H157</f>
        <v>0.007</v>
      </c>
      <c r="S157" s="216">
        <v>0</v>
      </c>
      <c r="T157" s="217">
        <f>S157*H157</f>
        <v>0</v>
      </c>
      <c r="U157" s="39"/>
      <c r="V157" s="39"/>
      <c r="W157" s="39"/>
      <c r="X157" s="39"/>
      <c r="Y157" s="39"/>
      <c r="Z157" s="39"/>
      <c r="AA157" s="39"/>
      <c r="AB157" s="39"/>
      <c r="AC157" s="39"/>
      <c r="AD157" s="39"/>
      <c r="AE157" s="39"/>
      <c r="AR157" s="218" t="s">
        <v>170</v>
      </c>
      <c r="AT157" s="218" t="s">
        <v>193</v>
      </c>
      <c r="AU157" s="218" t="s">
        <v>83</v>
      </c>
      <c r="AY157" s="18" t="s">
        <v>125</v>
      </c>
      <c r="BE157" s="219">
        <f>IF(N157="základní",J157,0)</f>
        <v>0</v>
      </c>
      <c r="BF157" s="219">
        <f>IF(N157="snížená",J157,0)</f>
        <v>0</v>
      </c>
      <c r="BG157" s="219">
        <f>IF(N157="zákl. přenesená",J157,0)</f>
        <v>0</v>
      </c>
      <c r="BH157" s="219">
        <f>IF(N157="sníž. přenesená",J157,0)</f>
        <v>0</v>
      </c>
      <c r="BI157" s="219">
        <f>IF(N157="nulová",J157,0)</f>
        <v>0</v>
      </c>
      <c r="BJ157" s="18" t="s">
        <v>81</v>
      </c>
      <c r="BK157" s="219">
        <f>ROUND(I157*H157,2)</f>
        <v>0</v>
      </c>
      <c r="BL157" s="18" t="s">
        <v>131</v>
      </c>
      <c r="BM157" s="218" t="s">
        <v>280</v>
      </c>
    </row>
    <row r="158" spans="1:65" s="2" customFormat="1" ht="37.8" customHeight="1">
      <c r="A158" s="39"/>
      <c r="B158" s="40"/>
      <c r="C158" s="206" t="s">
        <v>281</v>
      </c>
      <c r="D158" s="206" t="s">
        <v>127</v>
      </c>
      <c r="E158" s="207" t="s">
        <v>282</v>
      </c>
      <c r="F158" s="208" t="s">
        <v>283</v>
      </c>
      <c r="G158" s="209" t="s">
        <v>208</v>
      </c>
      <c r="H158" s="210">
        <v>2</v>
      </c>
      <c r="I158" s="211"/>
      <c r="J158" s="212">
        <f>ROUND(I158*H158,2)</f>
        <v>0</v>
      </c>
      <c r="K158" s="213"/>
      <c r="L158" s="45"/>
      <c r="M158" s="214" t="s">
        <v>19</v>
      </c>
      <c r="N158" s="215" t="s">
        <v>44</v>
      </c>
      <c r="O158" s="85"/>
      <c r="P158" s="216">
        <f>O158*H158</f>
        <v>0</v>
      </c>
      <c r="Q158" s="216">
        <v>0</v>
      </c>
      <c r="R158" s="216">
        <f>Q158*H158</f>
        <v>0</v>
      </c>
      <c r="S158" s="216">
        <v>0.0183</v>
      </c>
      <c r="T158" s="217">
        <f>S158*H158</f>
        <v>0.0366</v>
      </c>
      <c r="U158" s="39"/>
      <c r="V158" s="39"/>
      <c r="W158" s="39"/>
      <c r="X158" s="39"/>
      <c r="Y158" s="39"/>
      <c r="Z158" s="39"/>
      <c r="AA158" s="39"/>
      <c r="AB158" s="39"/>
      <c r="AC158" s="39"/>
      <c r="AD158" s="39"/>
      <c r="AE158" s="39"/>
      <c r="AR158" s="218" t="s">
        <v>131</v>
      </c>
      <c r="AT158" s="218" t="s">
        <v>127</v>
      </c>
      <c r="AU158" s="218" t="s">
        <v>83</v>
      </c>
      <c r="AY158" s="18" t="s">
        <v>125</v>
      </c>
      <c r="BE158" s="219">
        <f>IF(N158="základní",J158,0)</f>
        <v>0</v>
      </c>
      <c r="BF158" s="219">
        <f>IF(N158="snížená",J158,0)</f>
        <v>0</v>
      </c>
      <c r="BG158" s="219">
        <f>IF(N158="zákl. přenesená",J158,0)</f>
        <v>0</v>
      </c>
      <c r="BH158" s="219">
        <f>IF(N158="sníž. přenesená",J158,0)</f>
        <v>0</v>
      </c>
      <c r="BI158" s="219">
        <f>IF(N158="nulová",J158,0)</f>
        <v>0</v>
      </c>
      <c r="BJ158" s="18" t="s">
        <v>81</v>
      </c>
      <c r="BK158" s="219">
        <f>ROUND(I158*H158,2)</f>
        <v>0</v>
      </c>
      <c r="BL158" s="18" t="s">
        <v>131</v>
      </c>
      <c r="BM158" s="218" t="s">
        <v>284</v>
      </c>
    </row>
    <row r="159" spans="1:65" s="2" customFormat="1" ht="49.05" customHeight="1">
      <c r="A159" s="39"/>
      <c r="B159" s="40"/>
      <c r="C159" s="206" t="s">
        <v>285</v>
      </c>
      <c r="D159" s="206" t="s">
        <v>127</v>
      </c>
      <c r="E159" s="207" t="s">
        <v>286</v>
      </c>
      <c r="F159" s="208" t="s">
        <v>287</v>
      </c>
      <c r="G159" s="209" t="s">
        <v>208</v>
      </c>
      <c r="H159" s="210">
        <v>2</v>
      </c>
      <c r="I159" s="211"/>
      <c r="J159" s="212">
        <f>ROUND(I159*H159,2)</f>
        <v>0</v>
      </c>
      <c r="K159" s="213"/>
      <c r="L159" s="45"/>
      <c r="M159" s="214" t="s">
        <v>19</v>
      </c>
      <c r="N159" s="215" t="s">
        <v>44</v>
      </c>
      <c r="O159" s="85"/>
      <c r="P159" s="216">
        <f>O159*H159</f>
        <v>0</v>
      </c>
      <c r="Q159" s="216">
        <v>0.00296</v>
      </c>
      <c r="R159" s="216">
        <f>Q159*H159</f>
        <v>0.00592</v>
      </c>
      <c r="S159" s="216">
        <v>0</v>
      </c>
      <c r="T159" s="217">
        <f>S159*H159</f>
        <v>0</v>
      </c>
      <c r="U159" s="39"/>
      <c r="V159" s="39"/>
      <c r="W159" s="39"/>
      <c r="X159" s="39"/>
      <c r="Y159" s="39"/>
      <c r="Z159" s="39"/>
      <c r="AA159" s="39"/>
      <c r="AB159" s="39"/>
      <c r="AC159" s="39"/>
      <c r="AD159" s="39"/>
      <c r="AE159" s="39"/>
      <c r="AR159" s="218" t="s">
        <v>131</v>
      </c>
      <c r="AT159" s="218" t="s">
        <v>127</v>
      </c>
      <c r="AU159" s="218" t="s">
        <v>83</v>
      </c>
      <c r="AY159" s="18" t="s">
        <v>125</v>
      </c>
      <c r="BE159" s="219">
        <f>IF(N159="základní",J159,0)</f>
        <v>0</v>
      </c>
      <c r="BF159" s="219">
        <f>IF(N159="snížená",J159,0)</f>
        <v>0</v>
      </c>
      <c r="BG159" s="219">
        <f>IF(N159="zákl. přenesená",J159,0)</f>
        <v>0</v>
      </c>
      <c r="BH159" s="219">
        <f>IF(N159="sníž. přenesená",J159,0)</f>
        <v>0</v>
      </c>
      <c r="BI159" s="219">
        <f>IF(N159="nulová",J159,0)</f>
        <v>0</v>
      </c>
      <c r="BJ159" s="18" t="s">
        <v>81</v>
      </c>
      <c r="BK159" s="219">
        <f>ROUND(I159*H159,2)</f>
        <v>0</v>
      </c>
      <c r="BL159" s="18" t="s">
        <v>131</v>
      </c>
      <c r="BM159" s="218" t="s">
        <v>288</v>
      </c>
    </row>
    <row r="160" spans="1:65" s="2" customFormat="1" ht="14.4" customHeight="1">
      <c r="A160" s="39"/>
      <c r="B160" s="40"/>
      <c r="C160" s="257" t="s">
        <v>289</v>
      </c>
      <c r="D160" s="257" t="s">
        <v>193</v>
      </c>
      <c r="E160" s="258" t="s">
        <v>290</v>
      </c>
      <c r="F160" s="259" t="s">
        <v>291</v>
      </c>
      <c r="G160" s="260" t="s">
        <v>208</v>
      </c>
      <c r="H160" s="261">
        <v>2</v>
      </c>
      <c r="I160" s="262"/>
      <c r="J160" s="263">
        <f>ROUND(I160*H160,2)</f>
        <v>0</v>
      </c>
      <c r="K160" s="264"/>
      <c r="L160" s="265"/>
      <c r="M160" s="266" t="s">
        <v>19</v>
      </c>
      <c r="N160" s="267" t="s">
        <v>44</v>
      </c>
      <c r="O160" s="85"/>
      <c r="P160" s="216">
        <f>O160*H160</f>
        <v>0</v>
      </c>
      <c r="Q160" s="216">
        <v>0.0405</v>
      </c>
      <c r="R160" s="216">
        <f>Q160*H160</f>
        <v>0.081</v>
      </c>
      <c r="S160" s="216">
        <v>0</v>
      </c>
      <c r="T160" s="217">
        <f>S160*H160</f>
        <v>0</v>
      </c>
      <c r="U160" s="39"/>
      <c r="V160" s="39"/>
      <c r="W160" s="39"/>
      <c r="X160" s="39"/>
      <c r="Y160" s="39"/>
      <c r="Z160" s="39"/>
      <c r="AA160" s="39"/>
      <c r="AB160" s="39"/>
      <c r="AC160" s="39"/>
      <c r="AD160" s="39"/>
      <c r="AE160" s="39"/>
      <c r="AR160" s="218" t="s">
        <v>170</v>
      </c>
      <c r="AT160" s="218" t="s">
        <v>193</v>
      </c>
      <c r="AU160" s="218" t="s">
        <v>83</v>
      </c>
      <c r="AY160" s="18" t="s">
        <v>125</v>
      </c>
      <c r="BE160" s="219">
        <f>IF(N160="základní",J160,0)</f>
        <v>0</v>
      </c>
      <c r="BF160" s="219">
        <f>IF(N160="snížená",J160,0)</f>
        <v>0</v>
      </c>
      <c r="BG160" s="219">
        <f>IF(N160="zákl. přenesená",J160,0)</f>
        <v>0</v>
      </c>
      <c r="BH160" s="219">
        <f>IF(N160="sníž. přenesená",J160,0)</f>
        <v>0</v>
      </c>
      <c r="BI160" s="219">
        <f>IF(N160="nulová",J160,0)</f>
        <v>0</v>
      </c>
      <c r="BJ160" s="18" t="s">
        <v>81</v>
      </c>
      <c r="BK160" s="219">
        <f>ROUND(I160*H160,2)</f>
        <v>0</v>
      </c>
      <c r="BL160" s="18" t="s">
        <v>131</v>
      </c>
      <c r="BM160" s="218" t="s">
        <v>292</v>
      </c>
    </row>
    <row r="161" spans="1:65" s="2" customFormat="1" ht="14.4" customHeight="1">
      <c r="A161" s="39"/>
      <c r="B161" s="40"/>
      <c r="C161" s="257" t="s">
        <v>293</v>
      </c>
      <c r="D161" s="257" t="s">
        <v>193</v>
      </c>
      <c r="E161" s="258" t="s">
        <v>294</v>
      </c>
      <c r="F161" s="259" t="s">
        <v>295</v>
      </c>
      <c r="G161" s="260" t="s">
        <v>208</v>
      </c>
      <c r="H161" s="261">
        <v>2</v>
      </c>
      <c r="I161" s="262"/>
      <c r="J161" s="263">
        <f>ROUND(I161*H161,2)</f>
        <v>0</v>
      </c>
      <c r="K161" s="264"/>
      <c r="L161" s="265"/>
      <c r="M161" s="266" t="s">
        <v>19</v>
      </c>
      <c r="N161" s="267" t="s">
        <v>44</v>
      </c>
      <c r="O161" s="85"/>
      <c r="P161" s="216">
        <f>O161*H161</f>
        <v>0</v>
      </c>
      <c r="Q161" s="216">
        <v>0.004</v>
      </c>
      <c r="R161" s="216">
        <f>Q161*H161</f>
        <v>0.008</v>
      </c>
      <c r="S161" s="216">
        <v>0</v>
      </c>
      <c r="T161" s="217">
        <f>S161*H161</f>
        <v>0</v>
      </c>
      <c r="U161" s="39"/>
      <c r="V161" s="39"/>
      <c r="W161" s="39"/>
      <c r="X161" s="39"/>
      <c r="Y161" s="39"/>
      <c r="Z161" s="39"/>
      <c r="AA161" s="39"/>
      <c r="AB161" s="39"/>
      <c r="AC161" s="39"/>
      <c r="AD161" s="39"/>
      <c r="AE161" s="39"/>
      <c r="AR161" s="218" t="s">
        <v>170</v>
      </c>
      <c r="AT161" s="218" t="s">
        <v>193</v>
      </c>
      <c r="AU161" s="218" t="s">
        <v>83</v>
      </c>
      <c r="AY161" s="18" t="s">
        <v>125</v>
      </c>
      <c r="BE161" s="219">
        <f>IF(N161="základní",J161,0)</f>
        <v>0</v>
      </c>
      <c r="BF161" s="219">
        <f>IF(N161="snížená",J161,0)</f>
        <v>0</v>
      </c>
      <c r="BG161" s="219">
        <f>IF(N161="zákl. přenesená",J161,0)</f>
        <v>0</v>
      </c>
      <c r="BH161" s="219">
        <f>IF(N161="sníž. přenesená",J161,0)</f>
        <v>0</v>
      </c>
      <c r="BI161" s="219">
        <f>IF(N161="nulová",J161,0)</f>
        <v>0</v>
      </c>
      <c r="BJ161" s="18" t="s">
        <v>81</v>
      </c>
      <c r="BK161" s="219">
        <f>ROUND(I161*H161,2)</f>
        <v>0</v>
      </c>
      <c r="BL161" s="18" t="s">
        <v>131</v>
      </c>
      <c r="BM161" s="218" t="s">
        <v>296</v>
      </c>
    </row>
    <row r="162" spans="1:65" s="2" customFormat="1" ht="37.8" customHeight="1">
      <c r="A162" s="39"/>
      <c r="B162" s="40"/>
      <c r="C162" s="206" t="s">
        <v>297</v>
      </c>
      <c r="D162" s="206" t="s">
        <v>127</v>
      </c>
      <c r="E162" s="207" t="s">
        <v>298</v>
      </c>
      <c r="F162" s="208" t="s">
        <v>299</v>
      </c>
      <c r="G162" s="209" t="s">
        <v>208</v>
      </c>
      <c r="H162" s="210">
        <v>2</v>
      </c>
      <c r="I162" s="211"/>
      <c r="J162" s="212">
        <f>ROUND(I162*H162,2)</f>
        <v>0</v>
      </c>
      <c r="K162" s="213"/>
      <c r="L162" s="45"/>
      <c r="M162" s="214" t="s">
        <v>19</v>
      </c>
      <c r="N162" s="215" t="s">
        <v>44</v>
      </c>
      <c r="O162" s="85"/>
      <c r="P162" s="216">
        <f>O162*H162</f>
        <v>0</v>
      </c>
      <c r="Q162" s="216">
        <v>0</v>
      </c>
      <c r="R162" s="216">
        <f>Q162*H162</f>
        <v>0</v>
      </c>
      <c r="S162" s="216">
        <v>0.04185</v>
      </c>
      <c r="T162" s="217">
        <f>S162*H162</f>
        <v>0.0837</v>
      </c>
      <c r="U162" s="39"/>
      <c r="V162" s="39"/>
      <c r="W162" s="39"/>
      <c r="X162" s="39"/>
      <c r="Y162" s="39"/>
      <c r="Z162" s="39"/>
      <c r="AA162" s="39"/>
      <c r="AB162" s="39"/>
      <c r="AC162" s="39"/>
      <c r="AD162" s="39"/>
      <c r="AE162" s="39"/>
      <c r="AR162" s="218" t="s">
        <v>131</v>
      </c>
      <c r="AT162" s="218" t="s">
        <v>127</v>
      </c>
      <c r="AU162" s="218" t="s">
        <v>83</v>
      </c>
      <c r="AY162" s="18" t="s">
        <v>125</v>
      </c>
      <c r="BE162" s="219">
        <f>IF(N162="základní",J162,0)</f>
        <v>0</v>
      </c>
      <c r="BF162" s="219">
        <f>IF(N162="snížená",J162,0)</f>
        <v>0</v>
      </c>
      <c r="BG162" s="219">
        <f>IF(N162="zákl. přenesená",J162,0)</f>
        <v>0</v>
      </c>
      <c r="BH162" s="219">
        <f>IF(N162="sníž. přenesená",J162,0)</f>
        <v>0</v>
      </c>
      <c r="BI162" s="219">
        <f>IF(N162="nulová",J162,0)</f>
        <v>0</v>
      </c>
      <c r="BJ162" s="18" t="s">
        <v>81</v>
      </c>
      <c r="BK162" s="219">
        <f>ROUND(I162*H162,2)</f>
        <v>0</v>
      </c>
      <c r="BL162" s="18" t="s">
        <v>131</v>
      </c>
      <c r="BM162" s="218" t="s">
        <v>300</v>
      </c>
    </row>
    <row r="163" spans="1:65" s="2" customFormat="1" ht="24.15" customHeight="1">
      <c r="A163" s="39"/>
      <c r="B163" s="40"/>
      <c r="C163" s="206" t="s">
        <v>301</v>
      </c>
      <c r="D163" s="206" t="s">
        <v>127</v>
      </c>
      <c r="E163" s="207" t="s">
        <v>302</v>
      </c>
      <c r="F163" s="208" t="s">
        <v>303</v>
      </c>
      <c r="G163" s="209" t="s">
        <v>208</v>
      </c>
      <c r="H163" s="210">
        <v>1</v>
      </c>
      <c r="I163" s="211"/>
      <c r="J163" s="212">
        <f>ROUND(I163*H163,2)</f>
        <v>0</v>
      </c>
      <c r="K163" s="213"/>
      <c r="L163" s="45"/>
      <c r="M163" s="214" t="s">
        <v>19</v>
      </c>
      <c r="N163" s="215" t="s">
        <v>44</v>
      </c>
      <c r="O163" s="85"/>
      <c r="P163" s="216">
        <f>O163*H163</f>
        <v>0</v>
      </c>
      <c r="Q163" s="216">
        <v>0</v>
      </c>
      <c r="R163" s="216">
        <f>Q163*H163</f>
        <v>0</v>
      </c>
      <c r="S163" s="216">
        <v>0.05</v>
      </c>
      <c r="T163" s="217">
        <f>S163*H163</f>
        <v>0.05</v>
      </c>
      <c r="U163" s="39"/>
      <c r="V163" s="39"/>
      <c r="W163" s="39"/>
      <c r="X163" s="39"/>
      <c r="Y163" s="39"/>
      <c r="Z163" s="39"/>
      <c r="AA163" s="39"/>
      <c r="AB163" s="39"/>
      <c r="AC163" s="39"/>
      <c r="AD163" s="39"/>
      <c r="AE163" s="39"/>
      <c r="AR163" s="218" t="s">
        <v>131</v>
      </c>
      <c r="AT163" s="218" t="s">
        <v>127</v>
      </c>
      <c r="AU163" s="218" t="s">
        <v>83</v>
      </c>
      <c r="AY163" s="18" t="s">
        <v>125</v>
      </c>
      <c r="BE163" s="219">
        <f>IF(N163="základní",J163,0)</f>
        <v>0</v>
      </c>
      <c r="BF163" s="219">
        <f>IF(N163="snížená",J163,0)</f>
        <v>0</v>
      </c>
      <c r="BG163" s="219">
        <f>IF(N163="zákl. přenesená",J163,0)</f>
        <v>0</v>
      </c>
      <c r="BH163" s="219">
        <f>IF(N163="sníž. přenesená",J163,0)</f>
        <v>0</v>
      </c>
      <c r="BI163" s="219">
        <f>IF(N163="nulová",J163,0)</f>
        <v>0</v>
      </c>
      <c r="BJ163" s="18" t="s">
        <v>81</v>
      </c>
      <c r="BK163" s="219">
        <f>ROUND(I163*H163,2)</f>
        <v>0</v>
      </c>
      <c r="BL163" s="18" t="s">
        <v>131</v>
      </c>
      <c r="BM163" s="218" t="s">
        <v>304</v>
      </c>
    </row>
    <row r="164" spans="1:65" s="2" customFormat="1" ht="14.4" customHeight="1">
      <c r="A164" s="39"/>
      <c r="B164" s="40"/>
      <c r="C164" s="206" t="s">
        <v>305</v>
      </c>
      <c r="D164" s="206" t="s">
        <v>127</v>
      </c>
      <c r="E164" s="207" t="s">
        <v>306</v>
      </c>
      <c r="F164" s="208" t="s">
        <v>307</v>
      </c>
      <c r="G164" s="209" t="s">
        <v>208</v>
      </c>
      <c r="H164" s="210">
        <v>4</v>
      </c>
      <c r="I164" s="211"/>
      <c r="J164" s="212">
        <f>ROUND(I164*H164,2)</f>
        <v>0</v>
      </c>
      <c r="K164" s="213"/>
      <c r="L164" s="45"/>
      <c r="M164" s="214" t="s">
        <v>19</v>
      </c>
      <c r="N164" s="215" t="s">
        <v>44</v>
      </c>
      <c r="O164" s="85"/>
      <c r="P164" s="216">
        <f>O164*H164</f>
        <v>0</v>
      </c>
      <c r="Q164" s="216">
        <v>0.12303</v>
      </c>
      <c r="R164" s="216">
        <f>Q164*H164</f>
        <v>0.49212</v>
      </c>
      <c r="S164" s="216">
        <v>0</v>
      </c>
      <c r="T164" s="217">
        <f>S164*H164</f>
        <v>0</v>
      </c>
      <c r="U164" s="39"/>
      <c r="V164" s="39"/>
      <c r="W164" s="39"/>
      <c r="X164" s="39"/>
      <c r="Y164" s="39"/>
      <c r="Z164" s="39"/>
      <c r="AA164" s="39"/>
      <c r="AB164" s="39"/>
      <c r="AC164" s="39"/>
      <c r="AD164" s="39"/>
      <c r="AE164" s="39"/>
      <c r="AR164" s="218" t="s">
        <v>131</v>
      </c>
      <c r="AT164" s="218" t="s">
        <v>127</v>
      </c>
      <c r="AU164" s="218" t="s">
        <v>83</v>
      </c>
      <c r="AY164" s="18" t="s">
        <v>125</v>
      </c>
      <c r="BE164" s="219">
        <f>IF(N164="základní",J164,0)</f>
        <v>0</v>
      </c>
      <c r="BF164" s="219">
        <f>IF(N164="snížená",J164,0)</f>
        <v>0</v>
      </c>
      <c r="BG164" s="219">
        <f>IF(N164="zákl. přenesená",J164,0)</f>
        <v>0</v>
      </c>
      <c r="BH164" s="219">
        <f>IF(N164="sníž. přenesená",J164,0)</f>
        <v>0</v>
      </c>
      <c r="BI164" s="219">
        <f>IF(N164="nulová",J164,0)</f>
        <v>0</v>
      </c>
      <c r="BJ164" s="18" t="s">
        <v>81</v>
      </c>
      <c r="BK164" s="219">
        <f>ROUND(I164*H164,2)</f>
        <v>0</v>
      </c>
      <c r="BL164" s="18" t="s">
        <v>131</v>
      </c>
      <c r="BM164" s="218" t="s">
        <v>308</v>
      </c>
    </row>
    <row r="165" spans="1:65" s="2" customFormat="1" ht="24.15" customHeight="1">
      <c r="A165" s="39"/>
      <c r="B165" s="40"/>
      <c r="C165" s="257" t="s">
        <v>309</v>
      </c>
      <c r="D165" s="257" t="s">
        <v>193</v>
      </c>
      <c r="E165" s="258" t="s">
        <v>310</v>
      </c>
      <c r="F165" s="259" t="s">
        <v>311</v>
      </c>
      <c r="G165" s="260" t="s">
        <v>208</v>
      </c>
      <c r="H165" s="261">
        <v>4</v>
      </c>
      <c r="I165" s="262"/>
      <c r="J165" s="263">
        <f>ROUND(I165*H165,2)</f>
        <v>0</v>
      </c>
      <c r="K165" s="264"/>
      <c r="L165" s="265"/>
      <c r="M165" s="266" t="s">
        <v>19</v>
      </c>
      <c r="N165" s="267" t="s">
        <v>44</v>
      </c>
      <c r="O165" s="85"/>
      <c r="P165" s="216">
        <f>O165*H165</f>
        <v>0</v>
      </c>
      <c r="Q165" s="216">
        <v>0.0133</v>
      </c>
      <c r="R165" s="216">
        <f>Q165*H165</f>
        <v>0.0532</v>
      </c>
      <c r="S165" s="216">
        <v>0</v>
      </c>
      <c r="T165" s="217">
        <f>S165*H165</f>
        <v>0</v>
      </c>
      <c r="U165" s="39"/>
      <c r="V165" s="39"/>
      <c r="W165" s="39"/>
      <c r="X165" s="39"/>
      <c r="Y165" s="39"/>
      <c r="Z165" s="39"/>
      <c r="AA165" s="39"/>
      <c r="AB165" s="39"/>
      <c r="AC165" s="39"/>
      <c r="AD165" s="39"/>
      <c r="AE165" s="39"/>
      <c r="AR165" s="218" t="s">
        <v>170</v>
      </c>
      <c r="AT165" s="218" t="s">
        <v>193</v>
      </c>
      <c r="AU165" s="218" t="s">
        <v>83</v>
      </c>
      <c r="AY165" s="18" t="s">
        <v>125</v>
      </c>
      <c r="BE165" s="219">
        <f>IF(N165="základní",J165,0)</f>
        <v>0</v>
      </c>
      <c r="BF165" s="219">
        <f>IF(N165="snížená",J165,0)</f>
        <v>0</v>
      </c>
      <c r="BG165" s="219">
        <f>IF(N165="zákl. přenesená",J165,0)</f>
        <v>0</v>
      </c>
      <c r="BH165" s="219">
        <f>IF(N165="sníž. přenesená",J165,0)</f>
        <v>0</v>
      </c>
      <c r="BI165" s="219">
        <f>IF(N165="nulová",J165,0)</f>
        <v>0</v>
      </c>
      <c r="BJ165" s="18" t="s">
        <v>81</v>
      </c>
      <c r="BK165" s="219">
        <f>ROUND(I165*H165,2)</f>
        <v>0</v>
      </c>
      <c r="BL165" s="18" t="s">
        <v>131</v>
      </c>
      <c r="BM165" s="218" t="s">
        <v>312</v>
      </c>
    </row>
    <row r="166" spans="1:65" s="2" customFormat="1" ht="14.4" customHeight="1">
      <c r="A166" s="39"/>
      <c r="B166" s="40"/>
      <c r="C166" s="206" t="s">
        <v>313</v>
      </c>
      <c r="D166" s="206" t="s">
        <v>127</v>
      </c>
      <c r="E166" s="207" t="s">
        <v>314</v>
      </c>
      <c r="F166" s="208" t="s">
        <v>315</v>
      </c>
      <c r="G166" s="209" t="s">
        <v>145</v>
      </c>
      <c r="H166" s="210">
        <v>4.3</v>
      </c>
      <c r="I166" s="211"/>
      <c r="J166" s="212">
        <f>ROUND(I166*H166,2)</f>
        <v>0</v>
      </c>
      <c r="K166" s="213"/>
      <c r="L166" s="45"/>
      <c r="M166" s="214" t="s">
        <v>19</v>
      </c>
      <c r="N166" s="215" t="s">
        <v>44</v>
      </c>
      <c r="O166" s="85"/>
      <c r="P166" s="216">
        <f>O166*H166</f>
        <v>0</v>
      </c>
      <c r="Q166" s="216">
        <v>6E-05</v>
      </c>
      <c r="R166" s="216">
        <f>Q166*H166</f>
        <v>0.000258</v>
      </c>
      <c r="S166" s="216">
        <v>0</v>
      </c>
      <c r="T166" s="217">
        <f>S166*H166</f>
        <v>0</v>
      </c>
      <c r="U166" s="39"/>
      <c r="V166" s="39"/>
      <c r="W166" s="39"/>
      <c r="X166" s="39"/>
      <c r="Y166" s="39"/>
      <c r="Z166" s="39"/>
      <c r="AA166" s="39"/>
      <c r="AB166" s="39"/>
      <c r="AC166" s="39"/>
      <c r="AD166" s="39"/>
      <c r="AE166" s="39"/>
      <c r="AR166" s="218" t="s">
        <v>131</v>
      </c>
      <c r="AT166" s="218" t="s">
        <v>127</v>
      </c>
      <c r="AU166" s="218" t="s">
        <v>83</v>
      </c>
      <c r="AY166" s="18" t="s">
        <v>125</v>
      </c>
      <c r="BE166" s="219">
        <f>IF(N166="základní",J166,0)</f>
        <v>0</v>
      </c>
      <c r="BF166" s="219">
        <f>IF(N166="snížená",J166,0)</f>
        <v>0</v>
      </c>
      <c r="BG166" s="219">
        <f>IF(N166="zákl. přenesená",J166,0)</f>
        <v>0</v>
      </c>
      <c r="BH166" s="219">
        <f>IF(N166="sníž. přenesená",J166,0)</f>
        <v>0</v>
      </c>
      <c r="BI166" s="219">
        <f>IF(N166="nulová",J166,0)</f>
        <v>0</v>
      </c>
      <c r="BJ166" s="18" t="s">
        <v>81</v>
      </c>
      <c r="BK166" s="219">
        <f>ROUND(I166*H166,2)</f>
        <v>0</v>
      </c>
      <c r="BL166" s="18" t="s">
        <v>131</v>
      </c>
      <c r="BM166" s="218" t="s">
        <v>316</v>
      </c>
    </row>
    <row r="167" spans="1:51" s="13" customFormat="1" ht="12">
      <c r="A167" s="13"/>
      <c r="B167" s="220"/>
      <c r="C167" s="221"/>
      <c r="D167" s="222" t="s">
        <v>133</v>
      </c>
      <c r="E167" s="223" t="s">
        <v>19</v>
      </c>
      <c r="F167" s="224" t="s">
        <v>317</v>
      </c>
      <c r="G167" s="221"/>
      <c r="H167" s="225">
        <v>4.3</v>
      </c>
      <c r="I167" s="226"/>
      <c r="J167" s="221"/>
      <c r="K167" s="221"/>
      <c r="L167" s="227"/>
      <c r="M167" s="228"/>
      <c r="N167" s="229"/>
      <c r="O167" s="229"/>
      <c r="P167" s="229"/>
      <c r="Q167" s="229"/>
      <c r="R167" s="229"/>
      <c r="S167" s="229"/>
      <c r="T167" s="230"/>
      <c r="U167" s="13"/>
      <c r="V167" s="13"/>
      <c r="W167" s="13"/>
      <c r="X167" s="13"/>
      <c r="Y167" s="13"/>
      <c r="Z167" s="13"/>
      <c r="AA167" s="13"/>
      <c r="AB167" s="13"/>
      <c r="AC167" s="13"/>
      <c r="AD167" s="13"/>
      <c r="AE167" s="13"/>
      <c r="AT167" s="231" t="s">
        <v>133</v>
      </c>
      <c r="AU167" s="231" t="s">
        <v>83</v>
      </c>
      <c r="AV167" s="13" t="s">
        <v>83</v>
      </c>
      <c r="AW167" s="13" t="s">
        <v>35</v>
      </c>
      <c r="AX167" s="13" t="s">
        <v>81</v>
      </c>
      <c r="AY167" s="231" t="s">
        <v>125</v>
      </c>
    </row>
    <row r="168" spans="1:65" s="2" customFormat="1" ht="24.15" customHeight="1">
      <c r="A168" s="39"/>
      <c r="B168" s="40"/>
      <c r="C168" s="206" t="s">
        <v>318</v>
      </c>
      <c r="D168" s="206" t="s">
        <v>127</v>
      </c>
      <c r="E168" s="207" t="s">
        <v>319</v>
      </c>
      <c r="F168" s="208" t="s">
        <v>320</v>
      </c>
      <c r="G168" s="209" t="s">
        <v>208</v>
      </c>
      <c r="H168" s="210">
        <v>1</v>
      </c>
      <c r="I168" s="211"/>
      <c r="J168" s="212">
        <f>ROUND(I168*H168,2)</f>
        <v>0</v>
      </c>
      <c r="K168" s="213"/>
      <c r="L168" s="45"/>
      <c r="M168" s="214" t="s">
        <v>19</v>
      </c>
      <c r="N168" s="215" t="s">
        <v>44</v>
      </c>
      <c r="O168" s="85"/>
      <c r="P168" s="216">
        <f>O168*H168</f>
        <v>0</v>
      </c>
      <c r="Q168" s="216">
        <v>0.00016</v>
      </c>
      <c r="R168" s="216">
        <f>Q168*H168</f>
        <v>0.00016</v>
      </c>
      <c r="S168" s="216">
        <v>0</v>
      </c>
      <c r="T168" s="217">
        <f>S168*H168</f>
        <v>0</v>
      </c>
      <c r="U168" s="39"/>
      <c r="V168" s="39"/>
      <c r="W168" s="39"/>
      <c r="X168" s="39"/>
      <c r="Y168" s="39"/>
      <c r="Z168" s="39"/>
      <c r="AA168" s="39"/>
      <c r="AB168" s="39"/>
      <c r="AC168" s="39"/>
      <c r="AD168" s="39"/>
      <c r="AE168" s="39"/>
      <c r="AR168" s="218" t="s">
        <v>131</v>
      </c>
      <c r="AT168" s="218" t="s">
        <v>127</v>
      </c>
      <c r="AU168" s="218" t="s">
        <v>83</v>
      </c>
      <c r="AY168" s="18" t="s">
        <v>125</v>
      </c>
      <c r="BE168" s="219">
        <f>IF(N168="základní",J168,0)</f>
        <v>0</v>
      </c>
      <c r="BF168" s="219">
        <f>IF(N168="snížená",J168,0)</f>
        <v>0</v>
      </c>
      <c r="BG168" s="219">
        <f>IF(N168="zákl. přenesená",J168,0)</f>
        <v>0</v>
      </c>
      <c r="BH168" s="219">
        <f>IF(N168="sníž. přenesená",J168,0)</f>
        <v>0</v>
      </c>
      <c r="BI168" s="219">
        <f>IF(N168="nulová",J168,0)</f>
        <v>0</v>
      </c>
      <c r="BJ168" s="18" t="s">
        <v>81</v>
      </c>
      <c r="BK168" s="219">
        <f>ROUND(I168*H168,2)</f>
        <v>0</v>
      </c>
      <c r="BL168" s="18" t="s">
        <v>131</v>
      </c>
      <c r="BM168" s="218" t="s">
        <v>321</v>
      </c>
    </row>
    <row r="169" spans="1:47" s="2" customFormat="1" ht="12">
      <c r="A169" s="39"/>
      <c r="B169" s="40"/>
      <c r="C169" s="41"/>
      <c r="D169" s="222" t="s">
        <v>154</v>
      </c>
      <c r="E169" s="41"/>
      <c r="F169" s="243" t="s">
        <v>322</v>
      </c>
      <c r="G169" s="41"/>
      <c r="H169" s="41"/>
      <c r="I169" s="244"/>
      <c r="J169" s="41"/>
      <c r="K169" s="41"/>
      <c r="L169" s="45"/>
      <c r="M169" s="245"/>
      <c r="N169" s="246"/>
      <c r="O169" s="85"/>
      <c r="P169" s="85"/>
      <c r="Q169" s="85"/>
      <c r="R169" s="85"/>
      <c r="S169" s="85"/>
      <c r="T169" s="86"/>
      <c r="U169" s="39"/>
      <c r="V169" s="39"/>
      <c r="W169" s="39"/>
      <c r="X169" s="39"/>
      <c r="Y169" s="39"/>
      <c r="Z169" s="39"/>
      <c r="AA169" s="39"/>
      <c r="AB169" s="39"/>
      <c r="AC169" s="39"/>
      <c r="AD169" s="39"/>
      <c r="AE169" s="39"/>
      <c r="AT169" s="18" t="s">
        <v>154</v>
      </c>
      <c r="AU169" s="18" t="s">
        <v>83</v>
      </c>
    </row>
    <row r="170" spans="1:65" s="2" customFormat="1" ht="24.15" customHeight="1">
      <c r="A170" s="39"/>
      <c r="B170" s="40"/>
      <c r="C170" s="257" t="s">
        <v>323</v>
      </c>
      <c r="D170" s="257" t="s">
        <v>193</v>
      </c>
      <c r="E170" s="258" t="s">
        <v>324</v>
      </c>
      <c r="F170" s="259" t="s">
        <v>325</v>
      </c>
      <c r="G170" s="260" t="s">
        <v>208</v>
      </c>
      <c r="H170" s="261">
        <v>1</v>
      </c>
      <c r="I170" s="262"/>
      <c r="J170" s="263">
        <f>ROUND(I170*H170,2)</f>
        <v>0</v>
      </c>
      <c r="K170" s="264"/>
      <c r="L170" s="265"/>
      <c r="M170" s="266" t="s">
        <v>19</v>
      </c>
      <c r="N170" s="267" t="s">
        <v>44</v>
      </c>
      <c r="O170" s="85"/>
      <c r="P170" s="216">
        <f>O170*H170</f>
        <v>0</v>
      </c>
      <c r="Q170" s="216">
        <v>0</v>
      </c>
      <c r="R170" s="216">
        <f>Q170*H170</f>
        <v>0</v>
      </c>
      <c r="S170" s="216">
        <v>0</v>
      </c>
      <c r="T170" s="217">
        <f>S170*H170</f>
        <v>0</v>
      </c>
      <c r="U170" s="39"/>
      <c r="V170" s="39"/>
      <c r="W170" s="39"/>
      <c r="X170" s="39"/>
      <c r="Y170" s="39"/>
      <c r="Z170" s="39"/>
      <c r="AA170" s="39"/>
      <c r="AB170" s="39"/>
      <c r="AC170" s="39"/>
      <c r="AD170" s="39"/>
      <c r="AE170" s="39"/>
      <c r="AR170" s="218" t="s">
        <v>170</v>
      </c>
      <c r="AT170" s="218" t="s">
        <v>193</v>
      </c>
      <c r="AU170" s="218" t="s">
        <v>83</v>
      </c>
      <c r="AY170" s="18" t="s">
        <v>125</v>
      </c>
      <c r="BE170" s="219">
        <f>IF(N170="základní",J170,0)</f>
        <v>0</v>
      </c>
      <c r="BF170" s="219">
        <f>IF(N170="snížená",J170,0)</f>
        <v>0</v>
      </c>
      <c r="BG170" s="219">
        <f>IF(N170="zákl. přenesená",J170,0)</f>
        <v>0</v>
      </c>
      <c r="BH170" s="219">
        <f>IF(N170="sníž. přenesená",J170,0)</f>
        <v>0</v>
      </c>
      <c r="BI170" s="219">
        <f>IF(N170="nulová",J170,0)</f>
        <v>0</v>
      </c>
      <c r="BJ170" s="18" t="s">
        <v>81</v>
      </c>
      <c r="BK170" s="219">
        <f>ROUND(I170*H170,2)</f>
        <v>0</v>
      </c>
      <c r="BL170" s="18" t="s">
        <v>131</v>
      </c>
      <c r="BM170" s="218" t="s">
        <v>326</v>
      </c>
    </row>
    <row r="171" spans="1:65" s="2" customFormat="1" ht="14.4" customHeight="1">
      <c r="A171" s="39"/>
      <c r="B171" s="40"/>
      <c r="C171" s="257" t="s">
        <v>327</v>
      </c>
      <c r="D171" s="257" t="s">
        <v>193</v>
      </c>
      <c r="E171" s="258" t="s">
        <v>328</v>
      </c>
      <c r="F171" s="259" t="s">
        <v>329</v>
      </c>
      <c r="G171" s="260" t="s">
        <v>208</v>
      </c>
      <c r="H171" s="261">
        <v>3</v>
      </c>
      <c r="I171" s="262"/>
      <c r="J171" s="263">
        <f>ROUND(I171*H171,2)</f>
        <v>0</v>
      </c>
      <c r="K171" s="264"/>
      <c r="L171" s="265"/>
      <c r="M171" s="266" t="s">
        <v>19</v>
      </c>
      <c r="N171" s="267" t="s">
        <v>44</v>
      </c>
      <c r="O171" s="85"/>
      <c r="P171" s="216">
        <f>O171*H171</f>
        <v>0</v>
      </c>
      <c r="Q171" s="216">
        <v>0</v>
      </c>
      <c r="R171" s="216">
        <f>Q171*H171</f>
        <v>0</v>
      </c>
      <c r="S171" s="216">
        <v>0</v>
      </c>
      <c r="T171" s="217">
        <f>S171*H171</f>
        <v>0</v>
      </c>
      <c r="U171" s="39"/>
      <c r="V171" s="39"/>
      <c r="W171" s="39"/>
      <c r="X171" s="39"/>
      <c r="Y171" s="39"/>
      <c r="Z171" s="39"/>
      <c r="AA171" s="39"/>
      <c r="AB171" s="39"/>
      <c r="AC171" s="39"/>
      <c r="AD171" s="39"/>
      <c r="AE171" s="39"/>
      <c r="AR171" s="218" t="s">
        <v>170</v>
      </c>
      <c r="AT171" s="218" t="s">
        <v>193</v>
      </c>
      <c r="AU171" s="218" t="s">
        <v>83</v>
      </c>
      <c r="AY171" s="18" t="s">
        <v>125</v>
      </c>
      <c r="BE171" s="219">
        <f>IF(N171="základní",J171,0)</f>
        <v>0</v>
      </c>
      <c r="BF171" s="219">
        <f>IF(N171="snížená",J171,0)</f>
        <v>0</v>
      </c>
      <c r="BG171" s="219">
        <f>IF(N171="zákl. přenesená",J171,0)</f>
        <v>0</v>
      </c>
      <c r="BH171" s="219">
        <f>IF(N171="sníž. přenesená",J171,0)</f>
        <v>0</v>
      </c>
      <c r="BI171" s="219">
        <f>IF(N171="nulová",J171,0)</f>
        <v>0</v>
      </c>
      <c r="BJ171" s="18" t="s">
        <v>81</v>
      </c>
      <c r="BK171" s="219">
        <f>ROUND(I171*H171,2)</f>
        <v>0</v>
      </c>
      <c r="BL171" s="18" t="s">
        <v>131</v>
      </c>
      <c r="BM171" s="218" t="s">
        <v>330</v>
      </c>
    </row>
    <row r="172" spans="1:65" s="2" customFormat="1" ht="24.15" customHeight="1">
      <c r="A172" s="39"/>
      <c r="B172" s="40"/>
      <c r="C172" s="206" t="s">
        <v>331</v>
      </c>
      <c r="D172" s="206" t="s">
        <v>127</v>
      </c>
      <c r="E172" s="207" t="s">
        <v>332</v>
      </c>
      <c r="F172" s="208" t="s">
        <v>333</v>
      </c>
      <c r="G172" s="209" t="s">
        <v>208</v>
      </c>
      <c r="H172" s="210">
        <v>1</v>
      </c>
      <c r="I172" s="211"/>
      <c r="J172" s="212">
        <f>ROUND(I172*H172,2)</f>
        <v>0</v>
      </c>
      <c r="K172" s="213"/>
      <c r="L172" s="45"/>
      <c r="M172" s="214" t="s">
        <v>19</v>
      </c>
      <c r="N172" s="215" t="s">
        <v>44</v>
      </c>
      <c r="O172" s="85"/>
      <c r="P172" s="216">
        <f>O172*H172</f>
        <v>0</v>
      </c>
      <c r="Q172" s="216">
        <v>0</v>
      </c>
      <c r="R172" s="216">
        <f>Q172*H172</f>
        <v>0</v>
      </c>
      <c r="S172" s="216">
        <v>0</v>
      </c>
      <c r="T172" s="217">
        <f>S172*H172</f>
        <v>0</v>
      </c>
      <c r="U172" s="39"/>
      <c r="V172" s="39"/>
      <c r="W172" s="39"/>
      <c r="X172" s="39"/>
      <c r="Y172" s="39"/>
      <c r="Z172" s="39"/>
      <c r="AA172" s="39"/>
      <c r="AB172" s="39"/>
      <c r="AC172" s="39"/>
      <c r="AD172" s="39"/>
      <c r="AE172" s="39"/>
      <c r="AR172" s="218" t="s">
        <v>131</v>
      </c>
      <c r="AT172" s="218" t="s">
        <v>127</v>
      </c>
      <c r="AU172" s="218" t="s">
        <v>83</v>
      </c>
      <c r="AY172" s="18" t="s">
        <v>125</v>
      </c>
      <c r="BE172" s="219">
        <f>IF(N172="základní",J172,0)</f>
        <v>0</v>
      </c>
      <c r="BF172" s="219">
        <f>IF(N172="snížená",J172,0)</f>
        <v>0</v>
      </c>
      <c r="BG172" s="219">
        <f>IF(N172="zákl. přenesená",J172,0)</f>
        <v>0</v>
      </c>
      <c r="BH172" s="219">
        <f>IF(N172="sníž. přenesená",J172,0)</f>
        <v>0</v>
      </c>
      <c r="BI172" s="219">
        <f>IF(N172="nulová",J172,0)</f>
        <v>0</v>
      </c>
      <c r="BJ172" s="18" t="s">
        <v>81</v>
      </c>
      <c r="BK172" s="219">
        <f>ROUND(I172*H172,2)</f>
        <v>0</v>
      </c>
      <c r="BL172" s="18" t="s">
        <v>131</v>
      </c>
      <c r="BM172" s="218" t="s">
        <v>334</v>
      </c>
    </row>
    <row r="173" spans="1:63" s="12" customFormat="1" ht="22.8" customHeight="1">
      <c r="A173" s="12"/>
      <c r="B173" s="190"/>
      <c r="C173" s="191"/>
      <c r="D173" s="192" t="s">
        <v>72</v>
      </c>
      <c r="E173" s="204" t="s">
        <v>177</v>
      </c>
      <c r="F173" s="204" t="s">
        <v>335</v>
      </c>
      <c r="G173" s="191"/>
      <c r="H173" s="191"/>
      <c r="I173" s="194"/>
      <c r="J173" s="205">
        <f>BK173</f>
        <v>0</v>
      </c>
      <c r="K173" s="191"/>
      <c r="L173" s="196"/>
      <c r="M173" s="197"/>
      <c r="N173" s="198"/>
      <c r="O173" s="198"/>
      <c r="P173" s="199">
        <f>SUM(P174:P202)</f>
        <v>0</v>
      </c>
      <c r="Q173" s="198"/>
      <c r="R173" s="199">
        <f>SUM(R174:R202)</f>
        <v>101.86872400000001</v>
      </c>
      <c r="S173" s="198"/>
      <c r="T173" s="200">
        <f>SUM(T174:T202)</f>
        <v>0.964</v>
      </c>
      <c r="U173" s="12"/>
      <c r="V173" s="12"/>
      <c r="W173" s="12"/>
      <c r="X173" s="12"/>
      <c r="Y173" s="12"/>
      <c r="Z173" s="12"/>
      <c r="AA173" s="12"/>
      <c r="AB173" s="12"/>
      <c r="AC173" s="12"/>
      <c r="AD173" s="12"/>
      <c r="AE173" s="12"/>
      <c r="AR173" s="201" t="s">
        <v>81</v>
      </c>
      <c r="AT173" s="202" t="s">
        <v>72</v>
      </c>
      <c r="AU173" s="202" t="s">
        <v>81</v>
      </c>
      <c r="AY173" s="201" t="s">
        <v>125</v>
      </c>
      <c r="BK173" s="203">
        <f>SUM(BK174:BK202)</f>
        <v>0</v>
      </c>
    </row>
    <row r="174" spans="1:65" s="2" customFormat="1" ht="24.15" customHeight="1">
      <c r="A174" s="39"/>
      <c r="B174" s="40"/>
      <c r="C174" s="206" t="s">
        <v>336</v>
      </c>
      <c r="D174" s="206" t="s">
        <v>127</v>
      </c>
      <c r="E174" s="207" t="s">
        <v>337</v>
      </c>
      <c r="F174" s="208" t="s">
        <v>338</v>
      </c>
      <c r="G174" s="209" t="s">
        <v>208</v>
      </c>
      <c r="H174" s="210">
        <v>6</v>
      </c>
      <c r="I174" s="211"/>
      <c r="J174" s="212">
        <f>ROUND(I174*H174,2)</f>
        <v>0</v>
      </c>
      <c r="K174" s="213"/>
      <c r="L174" s="45"/>
      <c r="M174" s="214" t="s">
        <v>19</v>
      </c>
      <c r="N174" s="215" t="s">
        <v>44</v>
      </c>
      <c r="O174" s="85"/>
      <c r="P174" s="216">
        <f>O174*H174</f>
        <v>0</v>
      </c>
      <c r="Q174" s="216">
        <v>0.0007</v>
      </c>
      <c r="R174" s="216">
        <f>Q174*H174</f>
        <v>0.0042</v>
      </c>
      <c r="S174" s="216">
        <v>0</v>
      </c>
      <c r="T174" s="217">
        <f>S174*H174</f>
        <v>0</v>
      </c>
      <c r="U174" s="39"/>
      <c r="V174" s="39"/>
      <c r="W174" s="39"/>
      <c r="X174" s="39"/>
      <c r="Y174" s="39"/>
      <c r="Z174" s="39"/>
      <c r="AA174" s="39"/>
      <c r="AB174" s="39"/>
      <c r="AC174" s="39"/>
      <c r="AD174" s="39"/>
      <c r="AE174" s="39"/>
      <c r="AR174" s="218" t="s">
        <v>131</v>
      </c>
      <c r="AT174" s="218" t="s">
        <v>127</v>
      </c>
      <c r="AU174" s="218" t="s">
        <v>83</v>
      </c>
      <c r="AY174" s="18" t="s">
        <v>125</v>
      </c>
      <c r="BE174" s="219">
        <f>IF(N174="základní",J174,0)</f>
        <v>0</v>
      </c>
      <c r="BF174" s="219">
        <f>IF(N174="snížená",J174,0)</f>
        <v>0</v>
      </c>
      <c r="BG174" s="219">
        <f>IF(N174="zákl. přenesená",J174,0)</f>
        <v>0</v>
      </c>
      <c r="BH174" s="219">
        <f>IF(N174="sníž. přenesená",J174,0)</f>
        <v>0</v>
      </c>
      <c r="BI174" s="219">
        <f>IF(N174="nulová",J174,0)</f>
        <v>0</v>
      </c>
      <c r="BJ174" s="18" t="s">
        <v>81</v>
      </c>
      <c r="BK174" s="219">
        <f>ROUND(I174*H174,2)</f>
        <v>0</v>
      </c>
      <c r="BL174" s="18" t="s">
        <v>131</v>
      </c>
      <c r="BM174" s="218" t="s">
        <v>339</v>
      </c>
    </row>
    <row r="175" spans="1:47" s="2" customFormat="1" ht="12">
      <c r="A175" s="39"/>
      <c r="B175" s="40"/>
      <c r="C175" s="41"/>
      <c r="D175" s="222" t="s">
        <v>154</v>
      </c>
      <c r="E175" s="41"/>
      <c r="F175" s="243" t="s">
        <v>340</v>
      </c>
      <c r="G175" s="41"/>
      <c r="H175" s="41"/>
      <c r="I175" s="244"/>
      <c r="J175" s="41"/>
      <c r="K175" s="41"/>
      <c r="L175" s="45"/>
      <c r="M175" s="245"/>
      <c r="N175" s="246"/>
      <c r="O175" s="85"/>
      <c r="P175" s="85"/>
      <c r="Q175" s="85"/>
      <c r="R175" s="85"/>
      <c r="S175" s="85"/>
      <c r="T175" s="86"/>
      <c r="U175" s="39"/>
      <c r="V175" s="39"/>
      <c r="W175" s="39"/>
      <c r="X175" s="39"/>
      <c r="Y175" s="39"/>
      <c r="Z175" s="39"/>
      <c r="AA175" s="39"/>
      <c r="AB175" s="39"/>
      <c r="AC175" s="39"/>
      <c r="AD175" s="39"/>
      <c r="AE175" s="39"/>
      <c r="AT175" s="18" t="s">
        <v>154</v>
      </c>
      <c r="AU175" s="18" t="s">
        <v>83</v>
      </c>
    </row>
    <row r="176" spans="1:65" s="2" customFormat="1" ht="24.15" customHeight="1">
      <c r="A176" s="39"/>
      <c r="B176" s="40"/>
      <c r="C176" s="257" t="s">
        <v>341</v>
      </c>
      <c r="D176" s="257" t="s">
        <v>193</v>
      </c>
      <c r="E176" s="258" t="s">
        <v>342</v>
      </c>
      <c r="F176" s="259" t="s">
        <v>343</v>
      </c>
      <c r="G176" s="260" t="s">
        <v>208</v>
      </c>
      <c r="H176" s="261">
        <v>5</v>
      </c>
      <c r="I176" s="262"/>
      <c r="J176" s="263">
        <f>ROUND(I176*H176,2)</f>
        <v>0</v>
      </c>
      <c r="K176" s="264"/>
      <c r="L176" s="265"/>
      <c r="M176" s="266" t="s">
        <v>19</v>
      </c>
      <c r="N176" s="267" t="s">
        <v>44</v>
      </c>
      <c r="O176" s="85"/>
      <c r="P176" s="216">
        <f>O176*H176</f>
        <v>0</v>
      </c>
      <c r="Q176" s="216">
        <v>0.0025</v>
      </c>
      <c r="R176" s="216">
        <f>Q176*H176</f>
        <v>0.0125</v>
      </c>
      <c r="S176" s="216">
        <v>0</v>
      </c>
      <c r="T176" s="217">
        <f>S176*H176</f>
        <v>0</v>
      </c>
      <c r="U176" s="39"/>
      <c r="V176" s="39"/>
      <c r="W176" s="39"/>
      <c r="X176" s="39"/>
      <c r="Y176" s="39"/>
      <c r="Z176" s="39"/>
      <c r="AA176" s="39"/>
      <c r="AB176" s="39"/>
      <c r="AC176" s="39"/>
      <c r="AD176" s="39"/>
      <c r="AE176" s="39"/>
      <c r="AR176" s="218" t="s">
        <v>170</v>
      </c>
      <c r="AT176" s="218" t="s">
        <v>193</v>
      </c>
      <c r="AU176" s="218" t="s">
        <v>83</v>
      </c>
      <c r="AY176" s="18" t="s">
        <v>125</v>
      </c>
      <c r="BE176" s="219">
        <f>IF(N176="základní",J176,0)</f>
        <v>0</v>
      </c>
      <c r="BF176" s="219">
        <f>IF(N176="snížená",J176,0)</f>
        <v>0</v>
      </c>
      <c r="BG176" s="219">
        <f>IF(N176="zákl. přenesená",J176,0)</f>
        <v>0</v>
      </c>
      <c r="BH176" s="219">
        <f>IF(N176="sníž. přenesená",J176,0)</f>
        <v>0</v>
      </c>
      <c r="BI176" s="219">
        <f>IF(N176="nulová",J176,0)</f>
        <v>0</v>
      </c>
      <c r="BJ176" s="18" t="s">
        <v>81</v>
      </c>
      <c r="BK176" s="219">
        <f>ROUND(I176*H176,2)</f>
        <v>0</v>
      </c>
      <c r="BL176" s="18" t="s">
        <v>131</v>
      </c>
      <c r="BM176" s="218" t="s">
        <v>344</v>
      </c>
    </row>
    <row r="177" spans="1:65" s="2" customFormat="1" ht="14.4" customHeight="1">
      <c r="A177" s="39"/>
      <c r="B177" s="40"/>
      <c r="C177" s="257" t="s">
        <v>345</v>
      </c>
      <c r="D177" s="257" t="s">
        <v>193</v>
      </c>
      <c r="E177" s="258" t="s">
        <v>346</v>
      </c>
      <c r="F177" s="259" t="s">
        <v>347</v>
      </c>
      <c r="G177" s="260" t="s">
        <v>208</v>
      </c>
      <c r="H177" s="261">
        <v>1</v>
      </c>
      <c r="I177" s="262"/>
      <c r="J177" s="263">
        <f>ROUND(I177*H177,2)</f>
        <v>0</v>
      </c>
      <c r="K177" s="264"/>
      <c r="L177" s="265"/>
      <c r="M177" s="266" t="s">
        <v>19</v>
      </c>
      <c r="N177" s="267" t="s">
        <v>44</v>
      </c>
      <c r="O177" s="85"/>
      <c r="P177" s="216">
        <f>O177*H177</f>
        <v>0</v>
      </c>
      <c r="Q177" s="216">
        <v>0.0017</v>
      </c>
      <c r="R177" s="216">
        <f>Q177*H177</f>
        <v>0.0017</v>
      </c>
      <c r="S177" s="216">
        <v>0</v>
      </c>
      <c r="T177" s="217">
        <f>S177*H177</f>
        <v>0</v>
      </c>
      <c r="U177" s="39"/>
      <c r="V177" s="39"/>
      <c r="W177" s="39"/>
      <c r="X177" s="39"/>
      <c r="Y177" s="39"/>
      <c r="Z177" s="39"/>
      <c r="AA177" s="39"/>
      <c r="AB177" s="39"/>
      <c r="AC177" s="39"/>
      <c r="AD177" s="39"/>
      <c r="AE177" s="39"/>
      <c r="AR177" s="218" t="s">
        <v>170</v>
      </c>
      <c r="AT177" s="218" t="s">
        <v>193</v>
      </c>
      <c r="AU177" s="218" t="s">
        <v>83</v>
      </c>
      <c r="AY177" s="18" t="s">
        <v>125</v>
      </c>
      <c r="BE177" s="219">
        <f>IF(N177="základní",J177,0)</f>
        <v>0</v>
      </c>
      <c r="BF177" s="219">
        <f>IF(N177="snížená",J177,0)</f>
        <v>0</v>
      </c>
      <c r="BG177" s="219">
        <f>IF(N177="zákl. přenesená",J177,0)</f>
        <v>0</v>
      </c>
      <c r="BH177" s="219">
        <f>IF(N177="sníž. přenesená",J177,0)</f>
        <v>0</v>
      </c>
      <c r="BI177" s="219">
        <f>IF(N177="nulová",J177,0)</f>
        <v>0</v>
      </c>
      <c r="BJ177" s="18" t="s">
        <v>81</v>
      </c>
      <c r="BK177" s="219">
        <f>ROUND(I177*H177,2)</f>
        <v>0</v>
      </c>
      <c r="BL177" s="18" t="s">
        <v>131</v>
      </c>
      <c r="BM177" s="218" t="s">
        <v>348</v>
      </c>
    </row>
    <row r="178" spans="1:65" s="2" customFormat="1" ht="24.15" customHeight="1">
      <c r="A178" s="39"/>
      <c r="B178" s="40"/>
      <c r="C178" s="206" t="s">
        <v>349</v>
      </c>
      <c r="D178" s="206" t="s">
        <v>127</v>
      </c>
      <c r="E178" s="207" t="s">
        <v>350</v>
      </c>
      <c r="F178" s="208" t="s">
        <v>351</v>
      </c>
      <c r="G178" s="209" t="s">
        <v>208</v>
      </c>
      <c r="H178" s="210">
        <v>3</v>
      </c>
      <c r="I178" s="211"/>
      <c r="J178" s="212">
        <f>ROUND(I178*H178,2)</f>
        <v>0</v>
      </c>
      <c r="K178" s="213"/>
      <c r="L178" s="45"/>
      <c r="M178" s="214" t="s">
        <v>19</v>
      </c>
      <c r="N178" s="215" t="s">
        <v>44</v>
      </c>
      <c r="O178" s="85"/>
      <c r="P178" s="216">
        <f>O178*H178</f>
        <v>0</v>
      </c>
      <c r="Q178" s="216">
        <v>0.10941</v>
      </c>
      <c r="R178" s="216">
        <f>Q178*H178</f>
        <v>0.32822999999999997</v>
      </c>
      <c r="S178" s="216">
        <v>0</v>
      </c>
      <c r="T178" s="217">
        <f>S178*H178</f>
        <v>0</v>
      </c>
      <c r="U178" s="39"/>
      <c r="V178" s="39"/>
      <c r="W178" s="39"/>
      <c r="X178" s="39"/>
      <c r="Y178" s="39"/>
      <c r="Z178" s="39"/>
      <c r="AA178" s="39"/>
      <c r="AB178" s="39"/>
      <c r="AC178" s="39"/>
      <c r="AD178" s="39"/>
      <c r="AE178" s="39"/>
      <c r="AR178" s="218" t="s">
        <v>131</v>
      </c>
      <c r="AT178" s="218" t="s">
        <v>127</v>
      </c>
      <c r="AU178" s="218" t="s">
        <v>83</v>
      </c>
      <c r="AY178" s="18" t="s">
        <v>125</v>
      </c>
      <c r="BE178" s="219">
        <f>IF(N178="základní",J178,0)</f>
        <v>0</v>
      </c>
      <c r="BF178" s="219">
        <f>IF(N178="snížená",J178,0)</f>
        <v>0</v>
      </c>
      <c r="BG178" s="219">
        <f>IF(N178="zákl. přenesená",J178,0)</f>
        <v>0</v>
      </c>
      <c r="BH178" s="219">
        <f>IF(N178="sníž. přenesená",J178,0)</f>
        <v>0</v>
      </c>
      <c r="BI178" s="219">
        <f>IF(N178="nulová",J178,0)</f>
        <v>0</v>
      </c>
      <c r="BJ178" s="18" t="s">
        <v>81</v>
      </c>
      <c r="BK178" s="219">
        <f>ROUND(I178*H178,2)</f>
        <v>0</v>
      </c>
      <c r="BL178" s="18" t="s">
        <v>131</v>
      </c>
      <c r="BM178" s="218" t="s">
        <v>352</v>
      </c>
    </row>
    <row r="179" spans="1:47" s="2" customFormat="1" ht="12">
      <c r="A179" s="39"/>
      <c r="B179" s="40"/>
      <c r="C179" s="41"/>
      <c r="D179" s="222" t="s">
        <v>154</v>
      </c>
      <c r="E179" s="41"/>
      <c r="F179" s="243" t="s">
        <v>353</v>
      </c>
      <c r="G179" s="41"/>
      <c r="H179" s="41"/>
      <c r="I179" s="244"/>
      <c r="J179" s="41"/>
      <c r="K179" s="41"/>
      <c r="L179" s="45"/>
      <c r="M179" s="245"/>
      <c r="N179" s="246"/>
      <c r="O179" s="85"/>
      <c r="P179" s="85"/>
      <c r="Q179" s="85"/>
      <c r="R179" s="85"/>
      <c r="S179" s="85"/>
      <c r="T179" s="86"/>
      <c r="U179" s="39"/>
      <c r="V179" s="39"/>
      <c r="W179" s="39"/>
      <c r="X179" s="39"/>
      <c r="Y179" s="39"/>
      <c r="Z179" s="39"/>
      <c r="AA179" s="39"/>
      <c r="AB179" s="39"/>
      <c r="AC179" s="39"/>
      <c r="AD179" s="39"/>
      <c r="AE179" s="39"/>
      <c r="AT179" s="18" t="s">
        <v>154</v>
      </c>
      <c r="AU179" s="18" t="s">
        <v>83</v>
      </c>
    </row>
    <row r="180" spans="1:65" s="2" customFormat="1" ht="14.4" customHeight="1">
      <c r="A180" s="39"/>
      <c r="B180" s="40"/>
      <c r="C180" s="257" t="s">
        <v>354</v>
      </c>
      <c r="D180" s="257" t="s">
        <v>193</v>
      </c>
      <c r="E180" s="258" t="s">
        <v>355</v>
      </c>
      <c r="F180" s="259" t="s">
        <v>356</v>
      </c>
      <c r="G180" s="260" t="s">
        <v>208</v>
      </c>
      <c r="H180" s="261">
        <v>3</v>
      </c>
      <c r="I180" s="262"/>
      <c r="J180" s="263">
        <f>ROUND(I180*H180,2)</f>
        <v>0</v>
      </c>
      <c r="K180" s="264"/>
      <c r="L180" s="265"/>
      <c r="M180" s="266" t="s">
        <v>19</v>
      </c>
      <c r="N180" s="267" t="s">
        <v>44</v>
      </c>
      <c r="O180" s="85"/>
      <c r="P180" s="216">
        <f>O180*H180</f>
        <v>0</v>
      </c>
      <c r="Q180" s="216">
        <v>0.0065</v>
      </c>
      <c r="R180" s="216">
        <f>Q180*H180</f>
        <v>0.0195</v>
      </c>
      <c r="S180" s="216">
        <v>0</v>
      </c>
      <c r="T180" s="217">
        <f>S180*H180</f>
        <v>0</v>
      </c>
      <c r="U180" s="39"/>
      <c r="V180" s="39"/>
      <c r="W180" s="39"/>
      <c r="X180" s="39"/>
      <c r="Y180" s="39"/>
      <c r="Z180" s="39"/>
      <c r="AA180" s="39"/>
      <c r="AB180" s="39"/>
      <c r="AC180" s="39"/>
      <c r="AD180" s="39"/>
      <c r="AE180" s="39"/>
      <c r="AR180" s="218" t="s">
        <v>170</v>
      </c>
      <c r="AT180" s="218" t="s">
        <v>193</v>
      </c>
      <c r="AU180" s="218" t="s">
        <v>83</v>
      </c>
      <c r="AY180" s="18" t="s">
        <v>125</v>
      </c>
      <c r="BE180" s="219">
        <f>IF(N180="základní",J180,0)</f>
        <v>0</v>
      </c>
      <c r="BF180" s="219">
        <f>IF(N180="snížená",J180,0)</f>
        <v>0</v>
      </c>
      <c r="BG180" s="219">
        <f>IF(N180="zákl. přenesená",J180,0)</f>
        <v>0</v>
      </c>
      <c r="BH180" s="219">
        <f>IF(N180="sníž. přenesená",J180,0)</f>
        <v>0</v>
      </c>
      <c r="BI180" s="219">
        <f>IF(N180="nulová",J180,0)</f>
        <v>0</v>
      </c>
      <c r="BJ180" s="18" t="s">
        <v>81</v>
      </c>
      <c r="BK180" s="219">
        <f>ROUND(I180*H180,2)</f>
        <v>0</v>
      </c>
      <c r="BL180" s="18" t="s">
        <v>131</v>
      </c>
      <c r="BM180" s="218" t="s">
        <v>357</v>
      </c>
    </row>
    <row r="181" spans="1:65" s="2" customFormat="1" ht="37.8" customHeight="1">
      <c r="A181" s="39"/>
      <c r="B181" s="40"/>
      <c r="C181" s="206" t="s">
        <v>358</v>
      </c>
      <c r="D181" s="206" t="s">
        <v>127</v>
      </c>
      <c r="E181" s="207" t="s">
        <v>359</v>
      </c>
      <c r="F181" s="208" t="s">
        <v>360</v>
      </c>
      <c r="G181" s="209" t="s">
        <v>130</v>
      </c>
      <c r="H181" s="210">
        <v>11.72</v>
      </c>
      <c r="I181" s="211"/>
      <c r="J181" s="212">
        <f>ROUND(I181*H181,2)</f>
        <v>0</v>
      </c>
      <c r="K181" s="213"/>
      <c r="L181" s="45"/>
      <c r="M181" s="214" t="s">
        <v>19</v>
      </c>
      <c r="N181" s="215" t="s">
        <v>44</v>
      </c>
      <c r="O181" s="85"/>
      <c r="P181" s="216">
        <f>O181*H181</f>
        <v>0</v>
      </c>
      <c r="Q181" s="216">
        <v>1E-05</v>
      </c>
      <c r="R181" s="216">
        <f>Q181*H181</f>
        <v>0.00011720000000000002</v>
      </c>
      <c r="S181" s="216">
        <v>0</v>
      </c>
      <c r="T181" s="217">
        <f>S181*H181</f>
        <v>0</v>
      </c>
      <c r="U181" s="39"/>
      <c r="V181" s="39"/>
      <c r="W181" s="39"/>
      <c r="X181" s="39"/>
      <c r="Y181" s="39"/>
      <c r="Z181" s="39"/>
      <c r="AA181" s="39"/>
      <c r="AB181" s="39"/>
      <c r="AC181" s="39"/>
      <c r="AD181" s="39"/>
      <c r="AE181" s="39"/>
      <c r="AR181" s="218" t="s">
        <v>131</v>
      </c>
      <c r="AT181" s="218" t="s">
        <v>127</v>
      </c>
      <c r="AU181" s="218" t="s">
        <v>83</v>
      </c>
      <c r="AY181" s="18" t="s">
        <v>125</v>
      </c>
      <c r="BE181" s="219">
        <f>IF(N181="základní",J181,0)</f>
        <v>0</v>
      </c>
      <c r="BF181" s="219">
        <f>IF(N181="snížená",J181,0)</f>
        <v>0</v>
      </c>
      <c r="BG181" s="219">
        <f>IF(N181="zákl. přenesená",J181,0)</f>
        <v>0</v>
      </c>
      <c r="BH181" s="219">
        <f>IF(N181="sníž. přenesená",J181,0)</f>
        <v>0</v>
      </c>
      <c r="BI181" s="219">
        <f>IF(N181="nulová",J181,0)</f>
        <v>0</v>
      </c>
      <c r="BJ181" s="18" t="s">
        <v>81</v>
      </c>
      <c r="BK181" s="219">
        <f>ROUND(I181*H181,2)</f>
        <v>0</v>
      </c>
      <c r="BL181" s="18" t="s">
        <v>131</v>
      </c>
      <c r="BM181" s="218" t="s">
        <v>361</v>
      </c>
    </row>
    <row r="182" spans="1:51" s="15" customFormat="1" ht="12">
      <c r="A182" s="15"/>
      <c r="B182" s="247"/>
      <c r="C182" s="248"/>
      <c r="D182" s="222" t="s">
        <v>133</v>
      </c>
      <c r="E182" s="249" t="s">
        <v>19</v>
      </c>
      <c r="F182" s="250" t="s">
        <v>362</v>
      </c>
      <c r="G182" s="248"/>
      <c r="H182" s="249" t="s">
        <v>19</v>
      </c>
      <c r="I182" s="251"/>
      <c r="J182" s="248"/>
      <c r="K182" s="248"/>
      <c r="L182" s="252"/>
      <c r="M182" s="253"/>
      <c r="N182" s="254"/>
      <c r="O182" s="254"/>
      <c r="P182" s="254"/>
      <c r="Q182" s="254"/>
      <c r="R182" s="254"/>
      <c r="S182" s="254"/>
      <c r="T182" s="255"/>
      <c r="U182" s="15"/>
      <c r="V182" s="15"/>
      <c r="W182" s="15"/>
      <c r="X182" s="15"/>
      <c r="Y182" s="15"/>
      <c r="Z182" s="15"/>
      <c r="AA182" s="15"/>
      <c r="AB182" s="15"/>
      <c r="AC182" s="15"/>
      <c r="AD182" s="15"/>
      <c r="AE182" s="15"/>
      <c r="AT182" s="256" t="s">
        <v>133</v>
      </c>
      <c r="AU182" s="256" t="s">
        <v>83</v>
      </c>
      <c r="AV182" s="15" t="s">
        <v>81</v>
      </c>
      <c r="AW182" s="15" t="s">
        <v>35</v>
      </c>
      <c r="AX182" s="15" t="s">
        <v>73</v>
      </c>
      <c r="AY182" s="256" t="s">
        <v>125</v>
      </c>
    </row>
    <row r="183" spans="1:51" s="13" customFormat="1" ht="12">
      <c r="A183" s="13"/>
      <c r="B183" s="220"/>
      <c r="C183" s="221"/>
      <c r="D183" s="222" t="s">
        <v>133</v>
      </c>
      <c r="E183" s="223" t="s">
        <v>19</v>
      </c>
      <c r="F183" s="224" t="s">
        <v>363</v>
      </c>
      <c r="G183" s="221"/>
      <c r="H183" s="225">
        <v>6.6</v>
      </c>
      <c r="I183" s="226"/>
      <c r="J183" s="221"/>
      <c r="K183" s="221"/>
      <c r="L183" s="227"/>
      <c r="M183" s="228"/>
      <c r="N183" s="229"/>
      <c r="O183" s="229"/>
      <c r="P183" s="229"/>
      <c r="Q183" s="229"/>
      <c r="R183" s="229"/>
      <c r="S183" s="229"/>
      <c r="T183" s="230"/>
      <c r="U183" s="13"/>
      <c r="V183" s="13"/>
      <c r="W183" s="13"/>
      <c r="X183" s="13"/>
      <c r="Y183" s="13"/>
      <c r="Z183" s="13"/>
      <c r="AA183" s="13"/>
      <c r="AB183" s="13"/>
      <c r="AC183" s="13"/>
      <c r="AD183" s="13"/>
      <c r="AE183" s="13"/>
      <c r="AT183" s="231" t="s">
        <v>133</v>
      </c>
      <c r="AU183" s="231" t="s">
        <v>83</v>
      </c>
      <c r="AV183" s="13" t="s">
        <v>83</v>
      </c>
      <c r="AW183" s="13" t="s">
        <v>35</v>
      </c>
      <c r="AX183" s="13" t="s">
        <v>73</v>
      </c>
      <c r="AY183" s="231" t="s">
        <v>125</v>
      </c>
    </row>
    <row r="184" spans="1:51" s="13" customFormat="1" ht="12">
      <c r="A184" s="13"/>
      <c r="B184" s="220"/>
      <c r="C184" s="221"/>
      <c r="D184" s="222" t="s">
        <v>133</v>
      </c>
      <c r="E184" s="223" t="s">
        <v>19</v>
      </c>
      <c r="F184" s="224" t="s">
        <v>364</v>
      </c>
      <c r="G184" s="221"/>
      <c r="H184" s="225">
        <v>3</v>
      </c>
      <c r="I184" s="226"/>
      <c r="J184" s="221"/>
      <c r="K184" s="221"/>
      <c r="L184" s="227"/>
      <c r="M184" s="228"/>
      <c r="N184" s="229"/>
      <c r="O184" s="229"/>
      <c r="P184" s="229"/>
      <c r="Q184" s="229"/>
      <c r="R184" s="229"/>
      <c r="S184" s="229"/>
      <c r="T184" s="230"/>
      <c r="U184" s="13"/>
      <c r="V184" s="13"/>
      <c r="W184" s="13"/>
      <c r="X184" s="13"/>
      <c r="Y184" s="13"/>
      <c r="Z184" s="13"/>
      <c r="AA184" s="13"/>
      <c r="AB184" s="13"/>
      <c r="AC184" s="13"/>
      <c r="AD184" s="13"/>
      <c r="AE184" s="13"/>
      <c r="AT184" s="231" t="s">
        <v>133</v>
      </c>
      <c r="AU184" s="231" t="s">
        <v>83</v>
      </c>
      <c r="AV184" s="13" t="s">
        <v>83</v>
      </c>
      <c r="AW184" s="13" t="s">
        <v>35</v>
      </c>
      <c r="AX184" s="13" t="s">
        <v>73</v>
      </c>
      <c r="AY184" s="231" t="s">
        <v>125</v>
      </c>
    </row>
    <row r="185" spans="1:51" s="13" customFormat="1" ht="12">
      <c r="A185" s="13"/>
      <c r="B185" s="220"/>
      <c r="C185" s="221"/>
      <c r="D185" s="222" t="s">
        <v>133</v>
      </c>
      <c r="E185" s="223" t="s">
        <v>19</v>
      </c>
      <c r="F185" s="224" t="s">
        <v>365</v>
      </c>
      <c r="G185" s="221"/>
      <c r="H185" s="225">
        <v>2.12</v>
      </c>
      <c r="I185" s="226"/>
      <c r="J185" s="221"/>
      <c r="K185" s="221"/>
      <c r="L185" s="227"/>
      <c r="M185" s="228"/>
      <c r="N185" s="229"/>
      <c r="O185" s="229"/>
      <c r="P185" s="229"/>
      <c r="Q185" s="229"/>
      <c r="R185" s="229"/>
      <c r="S185" s="229"/>
      <c r="T185" s="230"/>
      <c r="U185" s="13"/>
      <c r="V185" s="13"/>
      <c r="W185" s="13"/>
      <c r="X185" s="13"/>
      <c r="Y185" s="13"/>
      <c r="Z185" s="13"/>
      <c r="AA185" s="13"/>
      <c r="AB185" s="13"/>
      <c r="AC185" s="13"/>
      <c r="AD185" s="13"/>
      <c r="AE185" s="13"/>
      <c r="AT185" s="231" t="s">
        <v>133</v>
      </c>
      <c r="AU185" s="231" t="s">
        <v>83</v>
      </c>
      <c r="AV185" s="13" t="s">
        <v>83</v>
      </c>
      <c r="AW185" s="13" t="s">
        <v>35</v>
      </c>
      <c r="AX185" s="13" t="s">
        <v>73</v>
      </c>
      <c r="AY185" s="231" t="s">
        <v>125</v>
      </c>
    </row>
    <row r="186" spans="1:51" s="14" customFormat="1" ht="12">
      <c r="A186" s="14"/>
      <c r="B186" s="232"/>
      <c r="C186" s="233"/>
      <c r="D186" s="222" t="s">
        <v>133</v>
      </c>
      <c r="E186" s="234" t="s">
        <v>19</v>
      </c>
      <c r="F186" s="235" t="s">
        <v>149</v>
      </c>
      <c r="G186" s="233"/>
      <c r="H186" s="236">
        <v>11.719999999999999</v>
      </c>
      <c r="I186" s="237"/>
      <c r="J186" s="233"/>
      <c r="K186" s="233"/>
      <c r="L186" s="238"/>
      <c r="M186" s="239"/>
      <c r="N186" s="240"/>
      <c r="O186" s="240"/>
      <c r="P186" s="240"/>
      <c r="Q186" s="240"/>
      <c r="R186" s="240"/>
      <c r="S186" s="240"/>
      <c r="T186" s="241"/>
      <c r="U186" s="14"/>
      <c r="V186" s="14"/>
      <c r="W186" s="14"/>
      <c r="X186" s="14"/>
      <c r="Y186" s="14"/>
      <c r="Z186" s="14"/>
      <c r="AA186" s="14"/>
      <c r="AB186" s="14"/>
      <c r="AC186" s="14"/>
      <c r="AD186" s="14"/>
      <c r="AE186" s="14"/>
      <c r="AT186" s="242" t="s">
        <v>133</v>
      </c>
      <c r="AU186" s="242" t="s">
        <v>83</v>
      </c>
      <c r="AV186" s="14" t="s">
        <v>131</v>
      </c>
      <c r="AW186" s="14" t="s">
        <v>35</v>
      </c>
      <c r="AX186" s="14" t="s">
        <v>81</v>
      </c>
      <c r="AY186" s="242" t="s">
        <v>125</v>
      </c>
    </row>
    <row r="187" spans="1:65" s="2" customFormat="1" ht="37.8" customHeight="1">
      <c r="A187" s="39"/>
      <c r="B187" s="40"/>
      <c r="C187" s="206" t="s">
        <v>366</v>
      </c>
      <c r="D187" s="206" t="s">
        <v>127</v>
      </c>
      <c r="E187" s="207" t="s">
        <v>367</v>
      </c>
      <c r="F187" s="208" t="s">
        <v>368</v>
      </c>
      <c r="G187" s="209" t="s">
        <v>130</v>
      </c>
      <c r="H187" s="210">
        <v>11.72</v>
      </c>
      <c r="I187" s="211"/>
      <c r="J187" s="212">
        <f>ROUND(I187*H187,2)</f>
        <v>0</v>
      </c>
      <c r="K187" s="213"/>
      <c r="L187" s="45"/>
      <c r="M187" s="214" t="s">
        <v>19</v>
      </c>
      <c r="N187" s="215" t="s">
        <v>44</v>
      </c>
      <c r="O187" s="85"/>
      <c r="P187" s="216">
        <f>O187*H187</f>
        <v>0</v>
      </c>
      <c r="Q187" s="216">
        <v>0.0026</v>
      </c>
      <c r="R187" s="216">
        <f>Q187*H187</f>
        <v>0.030472</v>
      </c>
      <c r="S187" s="216">
        <v>0</v>
      </c>
      <c r="T187" s="217">
        <f>S187*H187</f>
        <v>0</v>
      </c>
      <c r="U187" s="39"/>
      <c r="V187" s="39"/>
      <c r="W187" s="39"/>
      <c r="X187" s="39"/>
      <c r="Y187" s="39"/>
      <c r="Z187" s="39"/>
      <c r="AA187" s="39"/>
      <c r="AB187" s="39"/>
      <c r="AC187" s="39"/>
      <c r="AD187" s="39"/>
      <c r="AE187" s="39"/>
      <c r="AR187" s="218" t="s">
        <v>131</v>
      </c>
      <c r="AT187" s="218" t="s">
        <v>127</v>
      </c>
      <c r="AU187" s="218" t="s">
        <v>83</v>
      </c>
      <c r="AY187" s="18" t="s">
        <v>125</v>
      </c>
      <c r="BE187" s="219">
        <f>IF(N187="základní",J187,0)</f>
        <v>0</v>
      </c>
      <c r="BF187" s="219">
        <f>IF(N187="snížená",J187,0)</f>
        <v>0</v>
      </c>
      <c r="BG187" s="219">
        <f>IF(N187="zákl. přenesená",J187,0)</f>
        <v>0</v>
      </c>
      <c r="BH187" s="219">
        <f>IF(N187="sníž. přenesená",J187,0)</f>
        <v>0</v>
      </c>
      <c r="BI187" s="219">
        <f>IF(N187="nulová",J187,0)</f>
        <v>0</v>
      </c>
      <c r="BJ187" s="18" t="s">
        <v>81</v>
      </c>
      <c r="BK187" s="219">
        <f>ROUND(I187*H187,2)</f>
        <v>0</v>
      </c>
      <c r="BL187" s="18" t="s">
        <v>131</v>
      </c>
      <c r="BM187" s="218" t="s">
        <v>369</v>
      </c>
    </row>
    <row r="188" spans="1:65" s="2" customFormat="1" ht="49.05" customHeight="1">
      <c r="A188" s="39"/>
      <c r="B188" s="40"/>
      <c r="C188" s="206" t="s">
        <v>370</v>
      </c>
      <c r="D188" s="206" t="s">
        <v>127</v>
      </c>
      <c r="E188" s="207" t="s">
        <v>371</v>
      </c>
      <c r="F188" s="208" t="s">
        <v>372</v>
      </c>
      <c r="G188" s="209" t="s">
        <v>145</v>
      </c>
      <c r="H188" s="210">
        <v>539.5</v>
      </c>
      <c r="I188" s="211"/>
      <c r="J188" s="212">
        <f>ROUND(I188*H188,2)</f>
        <v>0</v>
      </c>
      <c r="K188" s="213"/>
      <c r="L188" s="45"/>
      <c r="M188" s="214" t="s">
        <v>19</v>
      </c>
      <c r="N188" s="215" t="s">
        <v>44</v>
      </c>
      <c r="O188" s="85"/>
      <c r="P188" s="216">
        <f>O188*H188</f>
        <v>0</v>
      </c>
      <c r="Q188" s="216">
        <v>0.1295</v>
      </c>
      <c r="R188" s="216">
        <f>Q188*H188</f>
        <v>69.86525</v>
      </c>
      <c r="S188" s="216">
        <v>0</v>
      </c>
      <c r="T188" s="217">
        <f>S188*H188</f>
        <v>0</v>
      </c>
      <c r="U188" s="39"/>
      <c r="V188" s="39"/>
      <c r="W188" s="39"/>
      <c r="X188" s="39"/>
      <c r="Y188" s="39"/>
      <c r="Z188" s="39"/>
      <c r="AA188" s="39"/>
      <c r="AB188" s="39"/>
      <c r="AC188" s="39"/>
      <c r="AD188" s="39"/>
      <c r="AE188" s="39"/>
      <c r="AR188" s="218" t="s">
        <v>131</v>
      </c>
      <c r="AT188" s="218" t="s">
        <v>127</v>
      </c>
      <c r="AU188" s="218" t="s">
        <v>83</v>
      </c>
      <c r="AY188" s="18" t="s">
        <v>125</v>
      </c>
      <c r="BE188" s="219">
        <f>IF(N188="základní",J188,0)</f>
        <v>0</v>
      </c>
      <c r="BF188" s="219">
        <f>IF(N188="snížená",J188,0)</f>
        <v>0</v>
      </c>
      <c r="BG188" s="219">
        <f>IF(N188="zákl. přenesená",J188,0)</f>
        <v>0</v>
      </c>
      <c r="BH188" s="219">
        <f>IF(N188="sníž. přenesená",J188,0)</f>
        <v>0</v>
      </c>
      <c r="BI188" s="219">
        <f>IF(N188="nulová",J188,0)</f>
        <v>0</v>
      </c>
      <c r="BJ188" s="18" t="s">
        <v>81</v>
      </c>
      <c r="BK188" s="219">
        <f>ROUND(I188*H188,2)</f>
        <v>0</v>
      </c>
      <c r="BL188" s="18" t="s">
        <v>131</v>
      </c>
      <c r="BM188" s="218" t="s">
        <v>373</v>
      </c>
    </row>
    <row r="189" spans="1:47" s="2" customFormat="1" ht="12">
      <c r="A189" s="39"/>
      <c r="B189" s="40"/>
      <c r="C189" s="41"/>
      <c r="D189" s="222" t="s">
        <v>154</v>
      </c>
      <c r="E189" s="41"/>
      <c r="F189" s="243" t="s">
        <v>374</v>
      </c>
      <c r="G189" s="41"/>
      <c r="H189" s="41"/>
      <c r="I189" s="244"/>
      <c r="J189" s="41"/>
      <c r="K189" s="41"/>
      <c r="L189" s="45"/>
      <c r="M189" s="245"/>
      <c r="N189" s="246"/>
      <c r="O189" s="85"/>
      <c r="P189" s="85"/>
      <c r="Q189" s="85"/>
      <c r="R189" s="85"/>
      <c r="S189" s="85"/>
      <c r="T189" s="86"/>
      <c r="U189" s="39"/>
      <c r="V189" s="39"/>
      <c r="W189" s="39"/>
      <c r="X189" s="39"/>
      <c r="Y189" s="39"/>
      <c r="Z189" s="39"/>
      <c r="AA189" s="39"/>
      <c r="AB189" s="39"/>
      <c r="AC189" s="39"/>
      <c r="AD189" s="39"/>
      <c r="AE189" s="39"/>
      <c r="AT189" s="18" t="s">
        <v>154</v>
      </c>
      <c r="AU189" s="18" t="s">
        <v>83</v>
      </c>
    </row>
    <row r="190" spans="1:51" s="13" customFormat="1" ht="12">
      <c r="A190" s="13"/>
      <c r="B190" s="220"/>
      <c r="C190" s="221"/>
      <c r="D190" s="222" t="s">
        <v>133</v>
      </c>
      <c r="E190" s="223" t="s">
        <v>19</v>
      </c>
      <c r="F190" s="224" t="s">
        <v>375</v>
      </c>
      <c r="G190" s="221"/>
      <c r="H190" s="225">
        <v>268.5</v>
      </c>
      <c r="I190" s="226"/>
      <c r="J190" s="221"/>
      <c r="K190" s="221"/>
      <c r="L190" s="227"/>
      <c r="M190" s="228"/>
      <c r="N190" s="229"/>
      <c r="O190" s="229"/>
      <c r="P190" s="229"/>
      <c r="Q190" s="229"/>
      <c r="R190" s="229"/>
      <c r="S190" s="229"/>
      <c r="T190" s="230"/>
      <c r="U190" s="13"/>
      <c r="V190" s="13"/>
      <c r="W190" s="13"/>
      <c r="X190" s="13"/>
      <c r="Y190" s="13"/>
      <c r="Z190" s="13"/>
      <c r="AA190" s="13"/>
      <c r="AB190" s="13"/>
      <c r="AC190" s="13"/>
      <c r="AD190" s="13"/>
      <c r="AE190" s="13"/>
      <c r="AT190" s="231" t="s">
        <v>133</v>
      </c>
      <c r="AU190" s="231" t="s">
        <v>83</v>
      </c>
      <c r="AV190" s="13" t="s">
        <v>83</v>
      </c>
      <c r="AW190" s="13" t="s">
        <v>35</v>
      </c>
      <c r="AX190" s="13" t="s">
        <v>73</v>
      </c>
      <c r="AY190" s="231" t="s">
        <v>125</v>
      </c>
    </row>
    <row r="191" spans="1:51" s="13" customFormat="1" ht="12">
      <c r="A191" s="13"/>
      <c r="B191" s="220"/>
      <c r="C191" s="221"/>
      <c r="D191" s="222" t="s">
        <v>133</v>
      </c>
      <c r="E191" s="223" t="s">
        <v>19</v>
      </c>
      <c r="F191" s="224" t="s">
        <v>376</v>
      </c>
      <c r="G191" s="221"/>
      <c r="H191" s="225">
        <v>271</v>
      </c>
      <c r="I191" s="226"/>
      <c r="J191" s="221"/>
      <c r="K191" s="221"/>
      <c r="L191" s="227"/>
      <c r="M191" s="228"/>
      <c r="N191" s="229"/>
      <c r="O191" s="229"/>
      <c r="P191" s="229"/>
      <c r="Q191" s="229"/>
      <c r="R191" s="229"/>
      <c r="S191" s="229"/>
      <c r="T191" s="230"/>
      <c r="U191" s="13"/>
      <c r="V191" s="13"/>
      <c r="W191" s="13"/>
      <c r="X191" s="13"/>
      <c r="Y191" s="13"/>
      <c r="Z191" s="13"/>
      <c r="AA191" s="13"/>
      <c r="AB191" s="13"/>
      <c r="AC191" s="13"/>
      <c r="AD191" s="13"/>
      <c r="AE191" s="13"/>
      <c r="AT191" s="231" t="s">
        <v>133</v>
      </c>
      <c r="AU191" s="231" t="s">
        <v>83</v>
      </c>
      <c r="AV191" s="13" t="s">
        <v>83</v>
      </c>
      <c r="AW191" s="13" t="s">
        <v>35</v>
      </c>
      <c r="AX191" s="13" t="s">
        <v>73</v>
      </c>
      <c r="AY191" s="231" t="s">
        <v>125</v>
      </c>
    </row>
    <row r="192" spans="1:51" s="14" customFormat="1" ht="12">
      <c r="A192" s="14"/>
      <c r="B192" s="232"/>
      <c r="C192" s="233"/>
      <c r="D192" s="222" t="s">
        <v>133</v>
      </c>
      <c r="E192" s="234" t="s">
        <v>19</v>
      </c>
      <c r="F192" s="235" t="s">
        <v>149</v>
      </c>
      <c r="G192" s="233"/>
      <c r="H192" s="236">
        <v>539.5</v>
      </c>
      <c r="I192" s="237"/>
      <c r="J192" s="233"/>
      <c r="K192" s="233"/>
      <c r="L192" s="238"/>
      <c r="M192" s="239"/>
      <c r="N192" s="240"/>
      <c r="O192" s="240"/>
      <c r="P192" s="240"/>
      <c r="Q192" s="240"/>
      <c r="R192" s="240"/>
      <c r="S192" s="240"/>
      <c r="T192" s="241"/>
      <c r="U192" s="14"/>
      <c r="V192" s="14"/>
      <c r="W192" s="14"/>
      <c r="X192" s="14"/>
      <c r="Y192" s="14"/>
      <c r="Z192" s="14"/>
      <c r="AA192" s="14"/>
      <c r="AB192" s="14"/>
      <c r="AC192" s="14"/>
      <c r="AD192" s="14"/>
      <c r="AE192" s="14"/>
      <c r="AT192" s="242" t="s">
        <v>133</v>
      </c>
      <c r="AU192" s="242" t="s">
        <v>83</v>
      </c>
      <c r="AV192" s="14" t="s">
        <v>131</v>
      </c>
      <c r="AW192" s="14" t="s">
        <v>35</v>
      </c>
      <c r="AX192" s="14" t="s">
        <v>81</v>
      </c>
      <c r="AY192" s="242" t="s">
        <v>125</v>
      </c>
    </row>
    <row r="193" spans="1:65" s="2" customFormat="1" ht="14.4" customHeight="1">
      <c r="A193" s="39"/>
      <c r="B193" s="40"/>
      <c r="C193" s="257" t="s">
        <v>377</v>
      </c>
      <c r="D193" s="257" t="s">
        <v>193</v>
      </c>
      <c r="E193" s="258" t="s">
        <v>378</v>
      </c>
      <c r="F193" s="259" t="s">
        <v>379</v>
      </c>
      <c r="G193" s="260" t="s">
        <v>145</v>
      </c>
      <c r="H193" s="261">
        <v>550.29</v>
      </c>
      <c r="I193" s="262"/>
      <c r="J193" s="263">
        <f>ROUND(I193*H193,2)</f>
        <v>0</v>
      </c>
      <c r="K193" s="264"/>
      <c r="L193" s="265"/>
      <c r="M193" s="266" t="s">
        <v>19</v>
      </c>
      <c r="N193" s="267" t="s">
        <v>44</v>
      </c>
      <c r="O193" s="85"/>
      <c r="P193" s="216">
        <f>O193*H193</f>
        <v>0</v>
      </c>
      <c r="Q193" s="216">
        <v>0.05612</v>
      </c>
      <c r="R193" s="216">
        <f>Q193*H193</f>
        <v>30.8822748</v>
      </c>
      <c r="S193" s="216">
        <v>0</v>
      </c>
      <c r="T193" s="217">
        <f>S193*H193</f>
        <v>0</v>
      </c>
      <c r="U193" s="39"/>
      <c r="V193" s="39"/>
      <c r="W193" s="39"/>
      <c r="X193" s="39"/>
      <c r="Y193" s="39"/>
      <c r="Z193" s="39"/>
      <c r="AA193" s="39"/>
      <c r="AB193" s="39"/>
      <c r="AC193" s="39"/>
      <c r="AD193" s="39"/>
      <c r="AE193" s="39"/>
      <c r="AR193" s="218" t="s">
        <v>170</v>
      </c>
      <c r="AT193" s="218" t="s">
        <v>193</v>
      </c>
      <c r="AU193" s="218" t="s">
        <v>83</v>
      </c>
      <c r="AY193" s="18" t="s">
        <v>125</v>
      </c>
      <c r="BE193" s="219">
        <f>IF(N193="základní",J193,0)</f>
        <v>0</v>
      </c>
      <c r="BF193" s="219">
        <f>IF(N193="snížená",J193,0)</f>
        <v>0</v>
      </c>
      <c r="BG193" s="219">
        <f>IF(N193="zákl. přenesená",J193,0)</f>
        <v>0</v>
      </c>
      <c r="BH193" s="219">
        <f>IF(N193="sníž. přenesená",J193,0)</f>
        <v>0</v>
      </c>
      <c r="BI193" s="219">
        <f>IF(N193="nulová",J193,0)</f>
        <v>0</v>
      </c>
      <c r="BJ193" s="18" t="s">
        <v>81</v>
      </c>
      <c r="BK193" s="219">
        <f>ROUND(I193*H193,2)</f>
        <v>0</v>
      </c>
      <c r="BL193" s="18" t="s">
        <v>131</v>
      </c>
      <c r="BM193" s="218" t="s">
        <v>380</v>
      </c>
    </row>
    <row r="194" spans="1:51" s="13" customFormat="1" ht="12">
      <c r="A194" s="13"/>
      <c r="B194" s="220"/>
      <c r="C194" s="221"/>
      <c r="D194" s="222" t="s">
        <v>133</v>
      </c>
      <c r="E194" s="221"/>
      <c r="F194" s="224" t="s">
        <v>381</v>
      </c>
      <c r="G194" s="221"/>
      <c r="H194" s="225">
        <v>550.29</v>
      </c>
      <c r="I194" s="226"/>
      <c r="J194" s="221"/>
      <c r="K194" s="221"/>
      <c r="L194" s="227"/>
      <c r="M194" s="228"/>
      <c r="N194" s="229"/>
      <c r="O194" s="229"/>
      <c r="P194" s="229"/>
      <c r="Q194" s="229"/>
      <c r="R194" s="229"/>
      <c r="S194" s="229"/>
      <c r="T194" s="230"/>
      <c r="U194" s="13"/>
      <c r="V194" s="13"/>
      <c r="W194" s="13"/>
      <c r="X194" s="13"/>
      <c r="Y194" s="13"/>
      <c r="Z194" s="13"/>
      <c r="AA194" s="13"/>
      <c r="AB194" s="13"/>
      <c r="AC194" s="13"/>
      <c r="AD194" s="13"/>
      <c r="AE194" s="13"/>
      <c r="AT194" s="231" t="s">
        <v>133</v>
      </c>
      <c r="AU194" s="231" t="s">
        <v>83</v>
      </c>
      <c r="AV194" s="13" t="s">
        <v>83</v>
      </c>
      <c r="AW194" s="13" t="s">
        <v>4</v>
      </c>
      <c r="AX194" s="13" t="s">
        <v>81</v>
      </c>
      <c r="AY194" s="231" t="s">
        <v>125</v>
      </c>
    </row>
    <row r="195" spans="1:65" s="2" customFormat="1" ht="14.4" customHeight="1">
      <c r="A195" s="39"/>
      <c r="B195" s="40"/>
      <c r="C195" s="206" t="s">
        <v>382</v>
      </c>
      <c r="D195" s="206" t="s">
        <v>127</v>
      </c>
      <c r="E195" s="207" t="s">
        <v>383</v>
      </c>
      <c r="F195" s="208" t="s">
        <v>384</v>
      </c>
      <c r="G195" s="209" t="s">
        <v>208</v>
      </c>
      <c r="H195" s="210">
        <v>2</v>
      </c>
      <c r="I195" s="211"/>
      <c r="J195" s="212">
        <f>ROUND(I195*H195,2)</f>
        <v>0</v>
      </c>
      <c r="K195" s="213"/>
      <c r="L195" s="45"/>
      <c r="M195" s="214" t="s">
        <v>19</v>
      </c>
      <c r="N195" s="215" t="s">
        <v>44</v>
      </c>
      <c r="O195" s="85"/>
      <c r="P195" s="216">
        <f>O195*H195</f>
        <v>0</v>
      </c>
      <c r="Q195" s="216">
        <v>0.0008</v>
      </c>
      <c r="R195" s="216">
        <f>Q195*H195</f>
        <v>0.0016</v>
      </c>
      <c r="S195" s="216">
        <v>0</v>
      </c>
      <c r="T195" s="217">
        <f>S195*H195</f>
        <v>0</v>
      </c>
      <c r="U195" s="39"/>
      <c r="V195" s="39"/>
      <c r="W195" s="39"/>
      <c r="X195" s="39"/>
      <c r="Y195" s="39"/>
      <c r="Z195" s="39"/>
      <c r="AA195" s="39"/>
      <c r="AB195" s="39"/>
      <c r="AC195" s="39"/>
      <c r="AD195" s="39"/>
      <c r="AE195" s="39"/>
      <c r="AR195" s="218" t="s">
        <v>131</v>
      </c>
      <c r="AT195" s="218" t="s">
        <v>127</v>
      </c>
      <c r="AU195" s="218" t="s">
        <v>83</v>
      </c>
      <c r="AY195" s="18" t="s">
        <v>125</v>
      </c>
      <c r="BE195" s="219">
        <f>IF(N195="základní",J195,0)</f>
        <v>0</v>
      </c>
      <c r="BF195" s="219">
        <f>IF(N195="snížená",J195,0)</f>
        <v>0</v>
      </c>
      <c r="BG195" s="219">
        <f>IF(N195="zákl. přenesená",J195,0)</f>
        <v>0</v>
      </c>
      <c r="BH195" s="219">
        <f>IF(N195="sníž. přenesená",J195,0)</f>
        <v>0</v>
      </c>
      <c r="BI195" s="219">
        <f>IF(N195="nulová",J195,0)</f>
        <v>0</v>
      </c>
      <c r="BJ195" s="18" t="s">
        <v>81</v>
      </c>
      <c r="BK195" s="219">
        <f>ROUND(I195*H195,2)</f>
        <v>0</v>
      </c>
      <c r="BL195" s="18" t="s">
        <v>131</v>
      </c>
      <c r="BM195" s="218" t="s">
        <v>385</v>
      </c>
    </row>
    <row r="196" spans="1:65" s="2" customFormat="1" ht="14.4" customHeight="1">
      <c r="A196" s="39"/>
      <c r="B196" s="40"/>
      <c r="C196" s="257" t="s">
        <v>386</v>
      </c>
      <c r="D196" s="257" t="s">
        <v>193</v>
      </c>
      <c r="E196" s="258" t="s">
        <v>387</v>
      </c>
      <c r="F196" s="259" t="s">
        <v>388</v>
      </c>
      <c r="G196" s="260" t="s">
        <v>208</v>
      </c>
      <c r="H196" s="261">
        <v>2</v>
      </c>
      <c r="I196" s="262"/>
      <c r="J196" s="263">
        <f>ROUND(I196*H196,2)</f>
        <v>0</v>
      </c>
      <c r="K196" s="264"/>
      <c r="L196" s="265"/>
      <c r="M196" s="266" t="s">
        <v>19</v>
      </c>
      <c r="N196" s="267" t="s">
        <v>44</v>
      </c>
      <c r="O196" s="85"/>
      <c r="P196" s="216">
        <f>O196*H196</f>
        <v>0</v>
      </c>
      <c r="Q196" s="216">
        <v>0</v>
      </c>
      <c r="R196" s="216">
        <f>Q196*H196</f>
        <v>0</v>
      </c>
      <c r="S196" s="216">
        <v>0</v>
      </c>
      <c r="T196" s="217">
        <f>S196*H196</f>
        <v>0</v>
      </c>
      <c r="U196" s="39"/>
      <c r="V196" s="39"/>
      <c r="W196" s="39"/>
      <c r="X196" s="39"/>
      <c r="Y196" s="39"/>
      <c r="Z196" s="39"/>
      <c r="AA196" s="39"/>
      <c r="AB196" s="39"/>
      <c r="AC196" s="39"/>
      <c r="AD196" s="39"/>
      <c r="AE196" s="39"/>
      <c r="AR196" s="218" t="s">
        <v>170</v>
      </c>
      <c r="AT196" s="218" t="s">
        <v>193</v>
      </c>
      <c r="AU196" s="218" t="s">
        <v>83</v>
      </c>
      <c r="AY196" s="18" t="s">
        <v>125</v>
      </c>
      <c r="BE196" s="219">
        <f>IF(N196="základní",J196,0)</f>
        <v>0</v>
      </c>
      <c r="BF196" s="219">
        <f>IF(N196="snížená",J196,0)</f>
        <v>0</v>
      </c>
      <c r="BG196" s="219">
        <f>IF(N196="zákl. přenesená",J196,0)</f>
        <v>0</v>
      </c>
      <c r="BH196" s="219">
        <f>IF(N196="sníž. přenesená",J196,0)</f>
        <v>0</v>
      </c>
      <c r="BI196" s="219">
        <f>IF(N196="nulová",J196,0)</f>
        <v>0</v>
      </c>
      <c r="BJ196" s="18" t="s">
        <v>81</v>
      </c>
      <c r="BK196" s="219">
        <f>ROUND(I196*H196,2)</f>
        <v>0</v>
      </c>
      <c r="BL196" s="18" t="s">
        <v>131</v>
      </c>
      <c r="BM196" s="218" t="s">
        <v>389</v>
      </c>
    </row>
    <row r="197" spans="1:47" s="2" customFormat="1" ht="12">
      <c r="A197" s="39"/>
      <c r="B197" s="40"/>
      <c r="C197" s="41"/>
      <c r="D197" s="222" t="s">
        <v>154</v>
      </c>
      <c r="E197" s="41"/>
      <c r="F197" s="243" t="s">
        <v>390</v>
      </c>
      <c r="G197" s="41"/>
      <c r="H197" s="41"/>
      <c r="I197" s="244"/>
      <c r="J197" s="41"/>
      <c r="K197" s="41"/>
      <c r="L197" s="45"/>
      <c r="M197" s="245"/>
      <c r="N197" s="246"/>
      <c r="O197" s="85"/>
      <c r="P197" s="85"/>
      <c r="Q197" s="85"/>
      <c r="R197" s="85"/>
      <c r="S197" s="85"/>
      <c r="T197" s="86"/>
      <c r="U197" s="39"/>
      <c r="V197" s="39"/>
      <c r="W197" s="39"/>
      <c r="X197" s="39"/>
      <c r="Y197" s="39"/>
      <c r="Z197" s="39"/>
      <c r="AA197" s="39"/>
      <c r="AB197" s="39"/>
      <c r="AC197" s="39"/>
      <c r="AD197" s="39"/>
      <c r="AE197" s="39"/>
      <c r="AT197" s="18" t="s">
        <v>154</v>
      </c>
      <c r="AU197" s="18" t="s">
        <v>83</v>
      </c>
    </row>
    <row r="198" spans="1:65" s="2" customFormat="1" ht="14.4" customHeight="1">
      <c r="A198" s="39"/>
      <c r="B198" s="40"/>
      <c r="C198" s="257" t="s">
        <v>391</v>
      </c>
      <c r="D198" s="257" t="s">
        <v>193</v>
      </c>
      <c r="E198" s="258" t="s">
        <v>392</v>
      </c>
      <c r="F198" s="259" t="s">
        <v>393</v>
      </c>
      <c r="G198" s="260" t="s">
        <v>208</v>
      </c>
      <c r="H198" s="261">
        <v>2</v>
      </c>
      <c r="I198" s="262"/>
      <c r="J198" s="263">
        <f>ROUND(I198*H198,2)</f>
        <v>0</v>
      </c>
      <c r="K198" s="264"/>
      <c r="L198" s="265"/>
      <c r="M198" s="266" t="s">
        <v>19</v>
      </c>
      <c r="N198" s="267" t="s">
        <v>44</v>
      </c>
      <c r="O198" s="85"/>
      <c r="P198" s="216">
        <f>O198*H198</f>
        <v>0</v>
      </c>
      <c r="Q198" s="216">
        <v>0.004</v>
      </c>
      <c r="R198" s="216">
        <f>Q198*H198</f>
        <v>0.008</v>
      </c>
      <c r="S198" s="216">
        <v>0</v>
      </c>
      <c r="T198" s="217">
        <f>S198*H198</f>
        <v>0</v>
      </c>
      <c r="U198" s="39"/>
      <c r="V198" s="39"/>
      <c r="W198" s="39"/>
      <c r="X198" s="39"/>
      <c r="Y198" s="39"/>
      <c r="Z198" s="39"/>
      <c r="AA198" s="39"/>
      <c r="AB198" s="39"/>
      <c r="AC198" s="39"/>
      <c r="AD198" s="39"/>
      <c r="AE198" s="39"/>
      <c r="AR198" s="218" t="s">
        <v>170</v>
      </c>
      <c r="AT198" s="218" t="s">
        <v>193</v>
      </c>
      <c r="AU198" s="218" t="s">
        <v>83</v>
      </c>
      <c r="AY198" s="18" t="s">
        <v>125</v>
      </c>
      <c r="BE198" s="219">
        <f>IF(N198="základní",J198,0)</f>
        <v>0</v>
      </c>
      <c r="BF198" s="219">
        <f>IF(N198="snížená",J198,0)</f>
        <v>0</v>
      </c>
      <c r="BG198" s="219">
        <f>IF(N198="zákl. přenesená",J198,0)</f>
        <v>0</v>
      </c>
      <c r="BH198" s="219">
        <f>IF(N198="sníž. přenesená",J198,0)</f>
        <v>0</v>
      </c>
      <c r="BI198" s="219">
        <f>IF(N198="nulová",J198,0)</f>
        <v>0</v>
      </c>
      <c r="BJ198" s="18" t="s">
        <v>81</v>
      </c>
      <c r="BK198" s="219">
        <f>ROUND(I198*H198,2)</f>
        <v>0</v>
      </c>
      <c r="BL198" s="18" t="s">
        <v>131</v>
      </c>
      <c r="BM198" s="218" t="s">
        <v>394</v>
      </c>
    </row>
    <row r="199" spans="1:65" s="2" customFormat="1" ht="14.4" customHeight="1">
      <c r="A199" s="39"/>
      <c r="B199" s="40"/>
      <c r="C199" s="206" t="s">
        <v>395</v>
      </c>
      <c r="D199" s="206" t="s">
        <v>127</v>
      </c>
      <c r="E199" s="207" t="s">
        <v>396</v>
      </c>
      <c r="F199" s="208" t="s">
        <v>397</v>
      </c>
      <c r="G199" s="209" t="s">
        <v>208</v>
      </c>
      <c r="H199" s="210">
        <v>2</v>
      </c>
      <c r="I199" s="211"/>
      <c r="J199" s="212">
        <f>ROUND(I199*H199,2)</f>
        <v>0</v>
      </c>
      <c r="K199" s="213"/>
      <c r="L199" s="45"/>
      <c r="M199" s="214" t="s">
        <v>19</v>
      </c>
      <c r="N199" s="215" t="s">
        <v>44</v>
      </c>
      <c r="O199" s="85"/>
      <c r="P199" s="216">
        <f>O199*H199</f>
        <v>0</v>
      </c>
      <c r="Q199" s="216">
        <v>0.35744</v>
      </c>
      <c r="R199" s="216">
        <f>Q199*H199</f>
        <v>0.71488</v>
      </c>
      <c r="S199" s="216">
        <v>0</v>
      </c>
      <c r="T199" s="217">
        <f>S199*H199</f>
        <v>0</v>
      </c>
      <c r="U199" s="39"/>
      <c r="V199" s="39"/>
      <c r="W199" s="39"/>
      <c r="X199" s="39"/>
      <c r="Y199" s="39"/>
      <c r="Z199" s="39"/>
      <c r="AA199" s="39"/>
      <c r="AB199" s="39"/>
      <c r="AC199" s="39"/>
      <c r="AD199" s="39"/>
      <c r="AE199" s="39"/>
      <c r="AR199" s="218" t="s">
        <v>131</v>
      </c>
      <c r="AT199" s="218" t="s">
        <v>127</v>
      </c>
      <c r="AU199" s="218" t="s">
        <v>83</v>
      </c>
      <c r="AY199" s="18" t="s">
        <v>125</v>
      </c>
      <c r="BE199" s="219">
        <f>IF(N199="základní",J199,0)</f>
        <v>0</v>
      </c>
      <c r="BF199" s="219">
        <f>IF(N199="snížená",J199,0)</f>
        <v>0</v>
      </c>
      <c r="BG199" s="219">
        <f>IF(N199="zákl. přenesená",J199,0)</f>
        <v>0</v>
      </c>
      <c r="BH199" s="219">
        <f>IF(N199="sníž. přenesená",J199,0)</f>
        <v>0</v>
      </c>
      <c r="BI199" s="219">
        <f>IF(N199="nulová",J199,0)</f>
        <v>0</v>
      </c>
      <c r="BJ199" s="18" t="s">
        <v>81</v>
      </c>
      <c r="BK199" s="219">
        <f>ROUND(I199*H199,2)</f>
        <v>0</v>
      </c>
      <c r="BL199" s="18" t="s">
        <v>131</v>
      </c>
      <c r="BM199" s="218" t="s">
        <v>398</v>
      </c>
    </row>
    <row r="200" spans="1:47" s="2" customFormat="1" ht="12">
      <c r="A200" s="39"/>
      <c r="B200" s="40"/>
      <c r="C200" s="41"/>
      <c r="D200" s="222" t="s">
        <v>154</v>
      </c>
      <c r="E200" s="41"/>
      <c r="F200" s="243" t="s">
        <v>399</v>
      </c>
      <c r="G200" s="41"/>
      <c r="H200" s="41"/>
      <c r="I200" s="244"/>
      <c r="J200" s="41"/>
      <c r="K200" s="41"/>
      <c r="L200" s="45"/>
      <c r="M200" s="245"/>
      <c r="N200" s="246"/>
      <c r="O200" s="85"/>
      <c r="P200" s="85"/>
      <c r="Q200" s="85"/>
      <c r="R200" s="85"/>
      <c r="S200" s="85"/>
      <c r="T200" s="86"/>
      <c r="U200" s="39"/>
      <c r="V200" s="39"/>
      <c r="W200" s="39"/>
      <c r="X200" s="39"/>
      <c r="Y200" s="39"/>
      <c r="Z200" s="39"/>
      <c r="AA200" s="39"/>
      <c r="AB200" s="39"/>
      <c r="AC200" s="39"/>
      <c r="AD200" s="39"/>
      <c r="AE200" s="39"/>
      <c r="AT200" s="18" t="s">
        <v>154</v>
      </c>
      <c r="AU200" s="18" t="s">
        <v>83</v>
      </c>
    </row>
    <row r="201" spans="1:65" s="2" customFormat="1" ht="14.4" customHeight="1">
      <c r="A201" s="39"/>
      <c r="B201" s="40"/>
      <c r="C201" s="206" t="s">
        <v>400</v>
      </c>
      <c r="D201" s="206" t="s">
        <v>127</v>
      </c>
      <c r="E201" s="207" t="s">
        <v>401</v>
      </c>
      <c r="F201" s="208" t="s">
        <v>402</v>
      </c>
      <c r="G201" s="209" t="s">
        <v>208</v>
      </c>
      <c r="H201" s="210">
        <v>2</v>
      </c>
      <c r="I201" s="211"/>
      <c r="J201" s="212">
        <f>ROUND(I201*H201,2)</f>
        <v>0</v>
      </c>
      <c r="K201" s="213"/>
      <c r="L201" s="45"/>
      <c r="M201" s="214" t="s">
        <v>19</v>
      </c>
      <c r="N201" s="215" t="s">
        <v>44</v>
      </c>
      <c r="O201" s="85"/>
      <c r="P201" s="216">
        <f>O201*H201</f>
        <v>0</v>
      </c>
      <c r="Q201" s="216">
        <v>0</v>
      </c>
      <c r="R201" s="216">
        <f>Q201*H201</f>
        <v>0</v>
      </c>
      <c r="S201" s="216">
        <v>0.482</v>
      </c>
      <c r="T201" s="217">
        <f>S201*H201</f>
        <v>0.964</v>
      </c>
      <c r="U201" s="39"/>
      <c r="V201" s="39"/>
      <c r="W201" s="39"/>
      <c r="X201" s="39"/>
      <c r="Y201" s="39"/>
      <c r="Z201" s="39"/>
      <c r="AA201" s="39"/>
      <c r="AB201" s="39"/>
      <c r="AC201" s="39"/>
      <c r="AD201" s="39"/>
      <c r="AE201" s="39"/>
      <c r="AR201" s="218" t="s">
        <v>131</v>
      </c>
      <c r="AT201" s="218" t="s">
        <v>127</v>
      </c>
      <c r="AU201" s="218" t="s">
        <v>83</v>
      </c>
      <c r="AY201" s="18" t="s">
        <v>125</v>
      </c>
      <c r="BE201" s="219">
        <f>IF(N201="základní",J201,0)</f>
        <v>0</v>
      </c>
      <c r="BF201" s="219">
        <f>IF(N201="snížená",J201,0)</f>
        <v>0</v>
      </c>
      <c r="BG201" s="219">
        <f>IF(N201="zákl. přenesená",J201,0)</f>
        <v>0</v>
      </c>
      <c r="BH201" s="219">
        <f>IF(N201="sníž. přenesená",J201,0)</f>
        <v>0</v>
      </c>
      <c r="BI201" s="219">
        <f>IF(N201="nulová",J201,0)</f>
        <v>0</v>
      </c>
      <c r="BJ201" s="18" t="s">
        <v>81</v>
      </c>
      <c r="BK201" s="219">
        <f>ROUND(I201*H201,2)</f>
        <v>0</v>
      </c>
      <c r="BL201" s="18" t="s">
        <v>131</v>
      </c>
      <c r="BM201" s="218" t="s">
        <v>403</v>
      </c>
    </row>
    <row r="202" spans="1:47" s="2" customFormat="1" ht="12">
      <c r="A202" s="39"/>
      <c r="B202" s="40"/>
      <c r="C202" s="41"/>
      <c r="D202" s="222" t="s">
        <v>154</v>
      </c>
      <c r="E202" s="41"/>
      <c r="F202" s="243" t="s">
        <v>404</v>
      </c>
      <c r="G202" s="41"/>
      <c r="H202" s="41"/>
      <c r="I202" s="244"/>
      <c r="J202" s="41"/>
      <c r="K202" s="41"/>
      <c r="L202" s="45"/>
      <c r="M202" s="245"/>
      <c r="N202" s="246"/>
      <c r="O202" s="85"/>
      <c r="P202" s="85"/>
      <c r="Q202" s="85"/>
      <c r="R202" s="85"/>
      <c r="S202" s="85"/>
      <c r="T202" s="86"/>
      <c r="U202" s="39"/>
      <c r="V202" s="39"/>
      <c r="W202" s="39"/>
      <c r="X202" s="39"/>
      <c r="Y202" s="39"/>
      <c r="Z202" s="39"/>
      <c r="AA202" s="39"/>
      <c r="AB202" s="39"/>
      <c r="AC202" s="39"/>
      <c r="AD202" s="39"/>
      <c r="AE202" s="39"/>
      <c r="AT202" s="18" t="s">
        <v>154</v>
      </c>
      <c r="AU202" s="18" t="s">
        <v>83</v>
      </c>
    </row>
    <row r="203" spans="1:63" s="12" customFormat="1" ht="22.8" customHeight="1">
      <c r="A203" s="12"/>
      <c r="B203" s="190"/>
      <c r="C203" s="191"/>
      <c r="D203" s="192" t="s">
        <v>72</v>
      </c>
      <c r="E203" s="204" t="s">
        <v>405</v>
      </c>
      <c r="F203" s="204" t="s">
        <v>406</v>
      </c>
      <c r="G203" s="191"/>
      <c r="H203" s="191"/>
      <c r="I203" s="194"/>
      <c r="J203" s="205">
        <f>BK203</f>
        <v>0</v>
      </c>
      <c r="K203" s="191"/>
      <c r="L203" s="196"/>
      <c r="M203" s="197"/>
      <c r="N203" s="198"/>
      <c r="O203" s="198"/>
      <c r="P203" s="199">
        <f>SUM(P204:P213)</f>
        <v>0</v>
      </c>
      <c r="Q203" s="198"/>
      <c r="R203" s="199">
        <f>SUM(R204:R213)</f>
        <v>0</v>
      </c>
      <c r="S203" s="198"/>
      <c r="T203" s="200">
        <f>SUM(T204:T213)</f>
        <v>0</v>
      </c>
      <c r="U203" s="12"/>
      <c r="V203" s="12"/>
      <c r="W203" s="12"/>
      <c r="X203" s="12"/>
      <c r="Y203" s="12"/>
      <c r="Z203" s="12"/>
      <c r="AA203" s="12"/>
      <c r="AB203" s="12"/>
      <c r="AC203" s="12"/>
      <c r="AD203" s="12"/>
      <c r="AE203" s="12"/>
      <c r="AR203" s="201" t="s">
        <v>81</v>
      </c>
      <c r="AT203" s="202" t="s">
        <v>72</v>
      </c>
      <c r="AU203" s="202" t="s">
        <v>81</v>
      </c>
      <c r="AY203" s="201" t="s">
        <v>125</v>
      </c>
      <c r="BK203" s="203">
        <f>SUM(BK204:BK213)</f>
        <v>0</v>
      </c>
    </row>
    <row r="204" spans="1:65" s="2" customFormat="1" ht="37.8" customHeight="1">
      <c r="A204" s="39"/>
      <c r="B204" s="40"/>
      <c r="C204" s="206" t="s">
        <v>407</v>
      </c>
      <c r="D204" s="206" t="s">
        <v>127</v>
      </c>
      <c r="E204" s="207" t="s">
        <v>408</v>
      </c>
      <c r="F204" s="208" t="s">
        <v>409</v>
      </c>
      <c r="G204" s="209" t="s">
        <v>196</v>
      </c>
      <c r="H204" s="210">
        <v>502.482</v>
      </c>
      <c r="I204" s="211"/>
      <c r="J204" s="212">
        <f>ROUND(I204*H204,2)</f>
        <v>0</v>
      </c>
      <c r="K204" s="213"/>
      <c r="L204" s="45"/>
      <c r="M204" s="214" t="s">
        <v>19</v>
      </c>
      <c r="N204" s="215" t="s">
        <v>44</v>
      </c>
      <c r="O204" s="85"/>
      <c r="P204" s="216">
        <f>O204*H204</f>
        <v>0</v>
      </c>
      <c r="Q204" s="216">
        <v>0</v>
      </c>
      <c r="R204" s="216">
        <f>Q204*H204</f>
        <v>0</v>
      </c>
      <c r="S204" s="216">
        <v>0</v>
      </c>
      <c r="T204" s="217">
        <f>S204*H204</f>
        <v>0</v>
      </c>
      <c r="U204" s="39"/>
      <c r="V204" s="39"/>
      <c r="W204" s="39"/>
      <c r="X204" s="39"/>
      <c r="Y204" s="39"/>
      <c r="Z204" s="39"/>
      <c r="AA204" s="39"/>
      <c r="AB204" s="39"/>
      <c r="AC204" s="39"/>
      <c r="AD204" s="39"/>
      <c r="AE204" s="39"/>
      <c r="AR204" s="218" t="s">
        <v>131</v>
      </c>
      <c r="AT204" s="218" t="s">
        <v>127</v>
      </c>
      <c r="AU204" s="218" t="s">
        <v>83</v>
      </c>
      <c r="AY204" s="18" t="s">
        <v>125</v>
      </c>
      <c r="BE204" s="219">
        <f>IF(N204="základní",J204,0)</f>
        <v>0</v>
      </c>
      <c r="BF204" s="219">
        <f>IF(N204="snížená",J204,0)</f>
        <v>0</v>
      </c>
      <c r="BG204" s="219">
        <f>IF(N204="zákl. přenesená",J204,0)</f>
        <v>0</v>
      </c>
      <c r="BH204" s="219">
        <f>IF(N204="sníž. přenesená",J204,0)</f>
        <v>0</v>
      </c>
      <c r="BI204" s="219">
        <f>IF(N204="nulová",J204,0)</f>
        <v>0</v>
      </c>
      <c r="BJ204" s="18" t="s">
        <v>81</v>
      </c>
      <c r="BK204" s="219">
        <f>ROUND(I204*H204,2)</f>
        <v>0</v>
      </c>
      <c r="BL204" s="18" t="s">
        <v>131</v>
      </c>
      <c r="BM204" s="218" t="s">
        <v>410</v>
      </c>
    </row>
    <row r="205" spans="1:65" s="2" customFormat="1" ht="37.8" customHeight="1">
      <c r="A205" s="39"/>
      <c r="B205" s="40"/>
      <c r="C205" s="206" t="s">
        <v>411</v>
      </c>
      <c r="D205" s="206" t="s">
        <v>127</v>
      </c>
      <c r="E205" s="207" t="s">
        <v>412</v>
      </c>
      <c r="F205" s="208" t="s">
        <v>413</v>
      </c>
      <c r="G205" s="209" t="s">
        <v>196</v>
      </c>
      <c r="H205" s="210">
        <v>501.3</v>
      </c>
      <c r="I205" s="211"/>
      <c r="J205" s="212">
        <f>ROUND(I205*H205,2)</f>
        <v>0</v>
      </c>
      <c r="K205" s="213"/>
      <c r="L205" s="45"/>
      <c r="M205" s="214" t="s">
        <v>19</v>
      </c>
      <c r="N205" s="215" t="s">
        <v>44</v>
      </c>
      <c r="O205" s="85"/>
      <c r="P205" s="216">
        <f>O205*H205</f>
        <v>0</v>
      </c>
      <c r="Q205" s="216">
        <v>0</v>
      </c>
      <c r="R205" s="216">
        <f>Q205*H205</f>
        <v>0</v>
      </c>
      <c r="S205" s="216">
        <v>0</v>
      </c>
      <c r="T205" s="217">
        <f>S205*H205</f>
        <v>0</v>
      </c>
      <c r="U205" s="39"/>
      <c r="V205" s="39"/>
      <c r="W205" s="39"/>
      <c r="X205" s="39"/>
      <c r="Y205" s="39"/>
      <c r="Z205" s="39"/>
      <c r="AA205" s="39"/>
      <c r="AB205" s="39"/>
      <c r="AC205" s="39"/>
      <c r="AD205" s="39"/>
      <c r="AE205" s="39"/>
      <c r="AR205" s="218" t="s">
        <v>131</v>
      </c>
      <c r="AT205" s="218" t="s">
        <v>127</v>
      </c>
      <c r="AU205" s="218" t="s">
        <v>83</v>
      </c>
      <c r="AY205" s="18" t="s">
        <v>125</v>
      </c>
      <c r="BE205" s="219">
        <f>IF(N205="základní",J205,0)</f>
        <v>0</v>
      </c>
      <c r="BF205" s="219">
        <f>IF(N205="snížená",J205,0)</f>
        <v>0</v>
      </c>
      <c r="BG205" s="219">
        <f>IF(N205="zákl. přenesená",J205,0)</f>
        <v>0</v>
      </c>
      <c r="BH205" s="219">
        <f>IF(N205="sníž. přenesená",J205,0)</f>
        <v>0</v>
      </c>
      <c r="BI205" s="219">
        <f>IF(N205="nulová",J205,0)</f>
        <v>0</v>
      </c>
      <c r="BJ205" s="18" t="s">
        <v>81</v>
      </c>
      <c r="BK205" s="219">
        <f>ROUND(I205*H205,2)</f>
        <v>0</v>
      </c>
      <c r="BL205" s="18" t="s">
        <v>131</v>
      </c>
      <c r="BM205" s="218" t="s">
        <v>414</v>
      </c>
    </row>
    <row r="206" spans="1:65" s="2" customFormat="1" ht="37.8" customHeight="1">
      <c r="A206" s="39"/>
      <c r="B206" s="40"/>
      <c r="C206" s="206" t="s">
        <v>415</v>
      </c>
      <c r="D206" s="206" t="s">
        <v>127</v>
      </c>
      <c r="E206" s="207" t="s">
        <v>416</v>
      </c>
      <c r="F206" s="208" t="s">
        <v>417</v>
      </c>
      <c r="G206" s="209" t="s">
        <v>196</v>
      </c>
      <c r="H206" s="210">
        <v>0.971</v>
      </c>
      <c r="I206" s="211"/>
      <c r="J206" s="212">
        <f>ROUND(I206*H206,2)</f>
        <v>0</v>
      </c>
      <c r="K206" s="213"/>
      <c r="L206" s="45"/>
      <c r="M206" s="214" t="s">
        <v>19</v>
      </c>
      <c r="N206" s="215" t="s">
        <v>44</v>
      </c>
      <c r="O206" s="85"/>
      <c r="P206" s="216">
        <f>O206*H206</f>
        <v>0</v>
      </c>
      <c r="Q206" s="216">
        <v>0</v>
      </c>
      <c r="R206" s="216">
        <f>Q206*H206</f>
        <v>0</v>
      </c>
      <c r="S206" s="216">
        <v>0</v>
      </c>
      <c r="T206" s="217">
        <f>S206*H206</f>
        <v>0</v>
      </c>
      <c r="U206" s="39"/>
      <c r="V206" s="39"/>
      <c r="W206" s="39"/>
      <c r="X206" s="39"/>
      <c r="Y206" s="39"/>
      <c r="Z206" s="39"/>
      <c r="AA206" s="39"/>
      <c r="AB206" s="39"/>
      <c r="AC206" s="39"/>
      <c r="AD206" s="39"/>
      <c r="AE206" s="39"/>
      <c r="AR206" s="218" t="s">
        <v>131</v>
      </c>
      <c r="AT206" s="218" t="s">
        <v>127</v>
      </c>
      <c r="AU206" s="218" t="s">
        <v>83</v>
      </c>
      <c r="AY206" s="18" t="s">
        <v>125</v>
      </c>
      <c r="BE206" s="219">
        <f>IF(N206="základní",J206,0)</f>
        <v>0</v>
      </c>
      <c r="BF206" s="219">
        <f>IF(N206="snížená",J206,0)</f>
        <v>0</v>
      </c>
      <c r="BG206" s="219">
        <f>IF(N206="zákl. přenesená",J206,0)</f>
        <v>0</v>
      </c>
      <c r="BH206" s="219">
        <f>IF(N206="sníž. přenesená",J206,0)</f>
        <v>0</v>
      </c>
      <c r="BI206" s="219">
        <f>IF(N206="nulová",J206,0)</f>
        <v>0</v>
      </c>
      <c r="BJ206" s="18" t="s">
        <v>81</v>
      </c>
      <c r="BK206" s="219">
        <f>ROUND(I206*H206,2)</f>
        <v>0</v>
      </c>
      <c r="BL206" s="18" t="s">
        <v>131</v>
      </c>
      <c r="BM206" s="218" t="s">
        <v>418</v>
      </c>
    </row>
    <row r="207" spans="1:65" s="2" customFormat="1" ht="37.8" customHeight="1">
      <c r="A207" s="39"/>
      <c r="B207" s="40"/>
      <c r="C207" s="206" t="s">
        <v>419</v>
      </c>
      <c r="D207" s="206" t="s">
        <v>127</v>
      </c>
      <c r="E207" s="207" t="s">
        <v>420</v>
      </c>
      <c r="F207" s="208" t="s">
        <v>421</v>
      </c>
      <c r="G207" s="209" t="s">
        <v>196</v>
      </c>
      <c r="H207" s="210">
        <v>55.67</v>
      </c>
      <c r="I207" s="211"/>
      <c r="J207" s="212">
        <f>ROUND(I207*H207,2)</f>
        <v>0</v>
      </c>
      <c r="K207" s="213"/>
      <c r="L207" s="45"/>
      <c r="M207" s="214" t="s">
        <v>19</v>
      </c>
      <c r="N207" s="215" t="s">
        <v>44</v>
      </c>
      <c r="O207" s="85"/>
      <c r="P207" s="216">
        <f>O207*H207</f>
        <v>0</v>
      </c>
      <c r="Q207" s="216">
        <v>0</v>
      </c>
      <c r="R207" s="216">
        <f>Q207*H207</f>
        <v>0</v>
      </c>
      <c r="S207" s="216">
        <v>0</v>
      </c>
      <c r="T207" s="217">
        <f>S207*H207</f>
        <v>0</v>
      </c>
      <c r="U207" s="39"/>
      <c r="V207" s="39"/>
      <c r="W207" s="39"/>
      <c r="X207" s="39"/>
      <c r="Y207" s="39"/>
      <c r="Z207" s="39"/>
      <c r="AA207" s="39"/>
      <c r="AB207" s="39"/>
      <c r="AC207" s="39"/>
      <c r="AD207" s="39"/>
      <c r="AE207" s="39"/>
      <c r="AR207" s="218" t="s">
        <v>131</v>
      </c>
      <c r="AT207" s="218" t="s">
        <v>127</v>
      </c>
      <c r="AU207" s="218" t="s">
        <v>83</v>
      </c>
      <c r="AY207" s="18" t="s">
        <v>125</v>
      </c>
      <c r="BE207" s="219">
        <f>IF(N207="základní",J207,0)</f>
        <v>0</v>
      </c>
      <c r="BF207" s="219">
        <f>IF(N207="snížená",J207,0)</f>
        <v>0</v>
      </c>
      <c r="BG207" s="219">
        <f>IF(N207="zákl. přenesená",J207,0)</f>
        <v>0</v>
      </c>
      <c r="BH207" s="219">
        <f>IF(N207="sníž. přenesená",J207,0)</f>
        <v>0</v>
      </c>
      <c r="BI207" s="219">
        <f>IF(N207="nulová",J207,0)</f>
        <v>0</v>
      </c>
      <c r="BJ207" s="18" t="s">
        <v>81</v>
      </c>
      <c r="BK207" s="219">
        <f>ROUND(I207*H207,2)</f>
        <v>0</v>
      </c>
      <c r="BL207" s="18" t="s">
        <v>131</v>
      </c>
      <c r="BM207" s="218" t="s">
        <v>422</v>
      </c>
    </row>
    <row r="208" spans="1:51" s="13" customFormat="1" ht="12">
      <c r="A208" s="13"/>
      <c r="B208" s="220"/>
      <c r="C208" s="221"/>
      <c r="D208" s="222" t="s">
        <v>133</v>
      </c>
      <c r="E208" s="223" t="s">
        <v>19</v>
      </c>
      <c r="F208" s="224" t="s">
        <v>423</v>
      </c>
      <c r="G208" s="221"/>
      <c r="H208" s="225">
        <v>0.832</v>
      </c>
      <c r="I208" s="226"/>
      <c r="J208" s="221"/>
      <c r="K208" s="221"/>
      <c r="L208" s="227"/>
      <c r="M208" s="228"/>
      <c r="N208" s="229"/>
      <c r="O208" s="229"/>
      <c r="P208" s="229"/>
      <c r="Q208" s="229"/>
      <c r="R208" s="229"/>
      <c r="S208" s="229"/>
      <c r="T208" s="230"/>
      <c r="U208" s="13"/>
      <c r="V208" s="13"/>
      <c r="W208" s="13"/>
      <c r="X208" s="13"/>
      <c r="Y208" s="13"/>
      <c r="Z208" s="13"/>
      <c r="AA208" s="13"/>
      <c r="AB208" s="13"/>
      <c r="AC208" s="13"/>
      <c r="AD208" s="13"/>
      <c r="AE208" s="13"/>
      <c r="AT208" s="231" t="s">
        <v>133</v>
      </c>
      <c r="AU208" s="231" t="s">
        <v>83</v>
      </c>
      <c r="AV208" s="13" t="s">
        <v>83</v>
      </c>
      <c r="AW208" s="13" t="s">
        <v>35</v>
      </c>
      <c r="AX208" s="13" t="s">
        <v>73</v>
      </c>
      <c r="AY208" s="231" t="s">
        <v>125</v>
      </c>
    </row>
    <row r="209" spans="1:51" s="13" customFormat="1" ht="12">
      <c r="A209" s="13"/>
      <c r="B209" s="220"/>
      <c r="C209" s="221"/>
      <c r="D209" s="222" t="s">
        <v>133</v>
      </c>
      <c r="E209" s="223" t="s">
        <v>19</v>
      </c>
      <c r="F209" s="224" t="s">
        <v>424</v>
      </c>
      <c r="G209" s="221"/>
      <c r="H209" s="225">
        <v>54.838</v>
      </c>
      <c r="I209" s="226"/>
      <c r="J209" s="221"/>
      <c r="K209" s="221"/>
      <c r="L209" s="227"/>
      <c r="M209" s="228"/>
      <c r="N209" s="229"/>
      <c r="O209" s="229"/>
      <c r="P209" s="229"/>
      <c r="Q209" s="229"/>
      <c r="R209" s="229"/>
      <c r="S209" s="229"/>
      <c r="T209" s="230"/>
      <c r="U209" s="13"/>
      <c r="V209" s="13"/>
      <c r="W209" s="13"/>
      <c r="X209" s="13"/>
      <c r="Y209" s="13"/>
      <c r="Z209" s="13"/>
      <c r="AA209" s="13"/>
      <c r="AB209" s="13"/>
      <c r="AC209" s="13"/>
      <c r="AD209" s="13"/>
      <c r="AE209" s="13"/>
      <c r="AT209" s="231" t="s">
        <v>133</v>
      </c>
      <c r="AU209" s="231" t="s">
        <v>83</v>
      </c>
      <c r="AV209" s="13" t="s">
        <v>83</v>
      </c>
      <c r="AW209" s="13" t="s">
        <v>35</v>
      </c>
      <c r="AX209" s="13" t="s">
        <v>73</v>
      </c>
      <c r="AY209" s="231" t="s">
        <v>125</v>
      </c>
    </row>
    <row r="210" spans="1:51" s="14" customFormat="1" ht="12">
      <c r="A210" s="14"/>
      <c r="B210" s="232"/>
      <c r="C210" s="233"/>
      <c r="D210" s="222" t="s">
        <v>133</v>
      </c>
      <c r="E210" s="234" t="s">
        <v>19</v>
      </c>
      <c r="F210" s="235" t="s">
        <v>149</v>
      </c>
      <c r="G210" s="233"/>
      <c r="H210" s="236">
        <v>55.67</v>
      </c>
      <c r="I210" s="237"/>
      <c r="J210" s="233"/>
      <c r="K210" s="233"/>
      <c r="L210" s="238"/>
      <c r="M210" s="239"/>
      <c r="N210" s="240"/>
      <c r="O210" s="240"/>
      <c r="P210" s="240"/>
      <c r="Q210" s="240"/>
      <c r="R210" s="240"/>
      <c r="S210" s="240"/>
      <c r="T210" s="241"/>
      <c r="U210" s="14"/>
      <c r="V210" s="14"/>
      <c r="W210" s="14"/>
      <c r="X210" s="14"/>
      <c r="Y210" s="14"/>
      <c r="Z210" s="14"/>
      <c r="AA210" s="14"/>
      <c r="AB210" s="14"/>
      <c r="AC210" s="14"/>
      <c r="AD210" s="14"/>
      <c r="AE210" s="14"/>
      <c r="AT210" s="242" t="s">
        <v>133</v>
      </c>
      <c r="AU210" s="242" t="s">
        <v>83</v>
      </c>
      <c r="AV210" s="14" t="s">
        <v>131</v>
      </c>
      <c r="AW210" s="14" t="s">
        <v>35</v>
      </c>
      <c r="AX210" s="14" t="s">
        <v>81</v>
      </c>
      <c r="AY210" s="242" t="s">
        <v>125</v>
      </c>
    </row>
    <row r="211" spans="1:65" s="2" customFormat="1" ht="37.8" customHeight="1">
      <c r="A211" s="39"/>
      <c r="B211" s="40"/>
      <c r="C211" s="206" t="s">
        <v>425</v>
      </c>
      <c r="D211" s="206" t="s">
        <v>127</v>
      </c>
      <c r="E211" s="207" t="s">
        <v>426</v>
      </c>
      <c r="F211" s="208" t="s">
        <v>427</v>
      </c>
      <c r="G211" s="209" t="s">
        <v>196</v>
      </c>
      <c r="H211" s="210">
        <v>363.66</v>
      </c>
      <c r="I211" s="211"/>
      <c r="J211" s="212">
        <f>ROUND(I211*H211,2)</f>
        <v>0</v>
      </c>
      <c r="K211" s="213"/>
      <c r="L211" s="45"/>
      <c r="M211" s="214" t="s">
        <v>19</v>
      </c>
      <c r="N211" s="215" t="s">
        <v>44</v>
      </c>
      <c r="O211" s="85"/>
      <c r="P211" s="216">
        <f>O211*H211</f>
        <v>0</v>
      </c>
      <c r="Q211" s="216">
        <v>0</v>
      </c>
      <c r="R211" s="216">
        <f>Q211*H211</f>
        <v>0</v>
      </c>
      <c r="S211" s="216">
        <v>0</v>
      </c>
      <c r="T211" s="217">
        <f>S211*H211</f>
        <v>0</v>
      </c>
      <c r="U211" s="39"/>
      <c r="V211" s="39"/>
      <c r="W211" s="39"/>
      <c r="X211" s="39"/>
      <c r="Y211" s="39"/>
      <c r="Z211" s="39"/>
      <c r="AA211" s="39"/>
      <c r="AB211" s="39"/>
      <c r="AC211" s="39"/>
      <c r="AD211" s="39"/>
      <c r="AE211" s="39"/>
      <c r="AR211" s="218" t="s">
        <v>131</v>
      </c>
      <c r="AT211" s="218" t="s">
        <v>127</v>
      </c>
      <c r="AU211" s="218" t="s">
        <v>83</v>
      </c>
      <c r="AY211" s="18" t="s">
        <v>125</v>
      </c>
      <c r="BE211" s="219">
        <f>IF(N211="základní",J211,0)</f>
        <v>0</v>
      </c>
      <c r="BF211" s="219">
        <f>IF(N211="snížená",J211,0)</f>
        <v>0</v>
      </c>
      <c r="BG211" s="219">
        <f>IF(N211="zákl. přenesená",J211,0)</f>
        <v>0</v>
      </c>
      <c r="BH211" s="219">
        <f>IF(N211="sníž. přenesená",J211,0)</f>
        <v>0</v>
      </c>
      <c r="BI211" s="219">
        <f>IF(N211="nulová",J211,0)</f>
        <v>0</v>
      </c>
      <c r="BJ211" s="18" t="s">
        <v>81</v>
      </c>
      <c r="BK211" s="219">
        <f>ROUND(I211*H211,2)</f>
        <v>0</v>
      </c>
      <c r="BL211" s="18" t="s">
        <v>131</v>
      </c>
      <c r="BM211" s="218" t="s">
        <v>428</v>
      </c>
    </row>
    <row r="212" spans="1:51" s="13" customFormat="1" ht="12">
      <c r="A212" s="13"/>
      <c r="B212" s="220"/>
      <c r="C212" s="221"/>
      <c r="D212" s="222" t="s">
        <v>133</v>
      </c>
      <c r="E212" s="223" t="s">
        <v>19</v>
      </c>
      <c r="F212" s="224" t="s">
        <v>429</v>
      </c>
      <c r="G212" s="221"/>
      <c r="H212" s="225">
        <v>363.66</v>
      </c>
      <c r="I212" s="226"/>
      <c r="J212" s="221"/>
      <c r="K212" s="221"/>
      <c r="L212" s="227"/>
      <c r="M212" s="228"/>
      <c r="N212" s="229"/>
      <c r="O212" s="229"/>
      <c r="P212" s="229"/>
      <c r="Q212" s="229"/>
      <c r="R212" s="229"/>
      <c r="S212" s="229"/>
      <c r="T212" s="230"/>
      <c r="U212" s="13"/>
      <c r="V212" s="13"/>
      <c r="W212" s="13"/>
      <c r="X212" s="13"/>
      <c r="Y212" s="13"/>
      <c r="Z212" s="13"/>
      <c r="AA212" s="13"/>
      <c r="AB212" s="13"/>
      <c r="AC212" s="13"/>
      <c r="AD212" s="13"/>
      <c r="AE212" s="13"/>
      <c r="AT212" s="231" t="s">
        <v>133</v>
      </c>
      <c r="AU212" s="231" t="s">
        <v>83</v>
      </c>
      <c r="AV212" s="13" t="s">
        <v>83</v>
      </c>
      <c r="AW212" s="13" t="s">
        <v>35</v>
      </c>
      <c r="AX212" s="13" t="s">
        <v>81</v>
      </c>
      <c r="AY212" s="231" t="s">
        <v>125</v>
      </c>
    </row>
    <row r="213" spans="1:65" s="2" customFormat="1" ht="37.8" customHeight="1">
      <c r="A213" s="39"/>
      <c r="B213" s="40"/>
      <c r="C213" s="206" t="s">
        <v>430</v>
      </c>
      <c r="D213" s="206" t="s">
        <v>127</v>
      </c>
      <c r="E213" s="207" t="s">
        <v>431</v>
      </c>
      <c r="F213" s="208" t="s">
        <v>432</v>
      </c>
      <c r="G213" s="209" t="s">
        <v>196</v>
      </c>
      <c r="H213" s="210">
        <v>80.997</v>
      </c>
      <c r="I213" s="211"/>
      <c r="J213" s="212">
        <f>ROUND(I213*H213,2)</f>
        <v>0</v>
      </c>
      <c r="K213" s="213"/>
      <c r="L213" s="45"/>
      <c r="M213" s="214" t="s">
        <v>19</v>
      </c>
      <c r="N213" s="215" t="s">
        <v>44</v>
      </c>
      <c r="O213" s="85"/>
      <c r="P213" s="216">
        <f>O213*H213</f>
        <v>0</v>
      </c>
      <c r="Q213" s="216">
        <v>0</v>
      </c>
      <c r="R213" s="216">
        <f>Q213*H213</f>
        <v>0</v>
      </c>
      <c r="S213" s="216">
        <v>0</v>
      </c>
      <c r="T213" s="217">
        <f>S213*H213</f>
        <v>0</v>
      </c>
      <c r="U213" s="39"/>
      <c r="V213" s="39"/>
      <c r="W213" s="39"/>
      <c r="X213" s="39"/>
      <c r="Y213" s="39"/>
      <c r="Z213" s="39"/>
      <c r="AA213" s="39"/>
      <c r="AB213" s="39"/>
      <c r="AC213" s="39"/>
      <c r="AD213" s="39"/>
      <c r="AE213" s="39"/>
      <c r="AR213" s="218" t="s">
        <v>131</v>
      </c>
      <c r="AT213" s="218" t="s">
        <v>127</v>
      </c>
      <c r="AU213" s="218" t="s">
        <v>83</v>
      </c>
      <c r="AY213" s="18" t="s">
        <v>125</v>
      </c>
      <c r="BE213" s="219">
        <f>IF(N213="základní",J213,0)</f>
        <v>0</v>
      </c>
      <c r="BF213" s="219">
        <f>IF(N213="snížená",J213,0)</f>
        <v>0</v>
      </c>
      <c r="BG213" s="219">
        <f>IF(N213="zákl. přenesená",J213,0)</f>
        <v>0</v>
      </c>
      <c r="BH213" s="219">
        <f>IF(N213="sníž. přenesená",J213,0)</f>
        <v>0</v>
      </c>
      <c r="BI213" s="219">
        <f>IF(N213="nulová",J213,0)</f>
        <v>0</v>
      </c>
      <c r="BJ213" s="18" t="s">
        <v>81</v>
      </c>
      <c r="BK213" s="219">
        <f>ROUND(I213*H213,2)</f>
        <v>0</v>
      </c>
      <c r="BL213" s="18" t="s">
        <v>131</v>
      </c>
      <c r="BM213" s="218" t="s">
        <v>433</v>
      </c>
    </row>
    <row r="214" spans="1:63" s="12" customFormat="1" ht="22.8" customHeight="1">
      <c r="A214" s="12"/>
      <c r="B214" s="190"/>
      <c r="C214" s="191"/>
      <c r="D214" s="192" t="s">
        <v>72</v>
      </c>
      <c r="E214" s="204" t="s">
        <v>434</v>
      </c>
      <c r="F214" s="204" t="s">
        <v>435</v>
      </c>
      <c r="G214" s="191"/>
      <c r="H214" s="191"/>
      <c r="I214" s="194"/>
      <c r="J214" s="205">
        <f>BK214</f>
        <v>0</v>
      </c>
      <c r="K214" s="191"/>
      <c r="L214" s="196"/>
      <c r="M214" s="197"/>
      <c r="N214" s="198"/>
      <c r="O214" s="198"/>
      <c r="P214" s="199">
        <f>SUM(P215:P217)</f>
        <v>0</v>
      </c>
      <c r="Q214" s="198"/>
      <c r="R214" s="199">
        <f>SUM(R215:R217)</f>
        <v>0</v>
      </c>
      <c r="S214" s="198"/>
      <c r="T214" s="200">
        <f>SUM(T215:T217)</f>
        <v>0</v>
      </c>
      <c r="U214" s="12"/>
      <c r="V214" s="12"/>
      <c r="W214" s="12"/>
      <c r="X214" s="12"/>
      <c r="Y214" s="12"/>
      <c r="Z214" s="12"/>
      <c r="AA214" s="12"/>
      <c r="AB214" s="12"/>
      <c r="AC214" s="12"/>
      <c r="AD214" s="12"/>
      <c r="AE214" s="12"/>
      <c r="AR214" s="201" t="s">
        <v>81</v>
      </c>
      <c r="AT214" s="202" t="s">
        <v>72</v>
      </c>
      <c r="AU214" s="202" t="s">
        <v>81</v>
      </c>
      <c r="AY214" s="201" t="s">
        <v>125</v>
      </c>
      <c r="BK214" s="203">
        <f>SUM(BK215:BK217)</f>
        <v>0</v>
      </c>
    </row>
    <row r="215" spans="1:65" s="2" customFormat="1" ht="37.8" customHeight="1">
      <c r="A215" s="39"/>
      <c r="B215" s="40"/>
      <c r="C215" s="206" t="s">
        <v>436</v>
      </c>
      <c r="D215" s="206" t="s">
        <v>127</v>
      </c>
      <c r="E215" s="207" t="s">
        <v>437</v>
      </c>
      <c r="F215" s="208" t="s">
        <v>438</v>
      </c>
      <c r="G215" s="209" t="s">
        <v>196</v>
      </c>
      <c r="H215" s="210">
        <v>103.158</v>
      </c>
      <c r="I215" s="211"/>
      <c r="J215" s="212">
        <f>ROUND(I215*H215,2)</f>
        <v>0</v>
      </c>
      <c r="K215" s="213"/>
      <c r="L215" s="45"/>
      <c r="M215" s="214" t="s">
        <v>19</v>
      </c>
      <c r="N215" s="215" t="s">
        <v>44</v>
      </c>
      <c r="O215" s="85"/>
      <c r="P215" s="216">
        <f>O215*H215</f>
        <v>0</v>
      </c>
      <c r="Q215" s="216">
        <v>0</v>
      </c>
      <c r="R215" s="216">
        <f>Q215*H215</f>
        <v>0</v>
      </c>
      <c r="S215" s="216">
        <v>0</v>
      </c>
      <c r="T215" s="217">
        <f>S215*H215</f>
        <v>0</v>
      </c>
      <c r="U215" s="39"/>
      <c r="V215" s="39"/>
      <c r="W215" s="39"/>
      <c r="X215" s="39"/>
      <c r="Y215" s="39"/>
      <c r="Z215" s="39"/>
      <c r="AA215" s="39"/>
      <c r="AB215" s="39"/>
      <c r="AC215" s="39"/>
      <c r="AD215" s="39"/>
      <c r="AE215" s="39"/>
      <c r="AR215" s="218" t="s">
        <v>131</v>
      </c>
      <c r="AT215" s="218" t="s">
        <v>127</v>
      </c>
      <c r="AU215" s="218" t="s">
        <v>83</v>
      </c>
      <c r="AY215" s="18" t="s">
        <v>125</v>
      </c>
      <c r="BE215" s="219">
        <f>IF(N215="základní",J215,0)</f>
        <v>0</v>
      </c>
      <c r="BF215" s="219">
        <f>IF(N215="snížená",J215,0)</f>
        <v>0</v>
      </c>
      <c r="BG215" s="219">
        <f>IF(N215="zákl. přenesená",J215,0)</f>
        <v>0</v>
      </c>
      <c r="BH215" s="219">
        <f>IF(N215="sníž. přenesená",J215,0)</f>
        <v>0</v>
      </c>
      <c r="BI215" s="219">
        <f>IF(N215="nulová",J215,0)</f>
        <v>0</v>
      </c>
      <c r="BJ215" s="18" t="s">
        <v>81</v>
      </c>
      <c r="BK215" s="219">
        <f>ROUND(I215*H215,2)</f>
        <v>0</v>
      </c>
      <c r="BL215" s="18" t="s">
        <v>131</v>
      </c>
      <c r="BM215" s="218" t="s">
        <v>439</v>
      </c>
    </row>
    <row r="216" spans="1:65" s="2" customFormat="1" ht="37.8" customHeight="1">
      <c r="A216" s="39"/>
      <c r="B216" s="40"/>
      <c r="C216" s="206" t="s">
        <v>440</v>
      </c>
      <c r="D216" s="206" t="s">
        <v>127</v>
      </c>
      <c r="E216" s="207" t="s">
        <v>441</v>
      </c>
      <c r="F216" s="208" t="s">
        <v>442</v>
      </c>
      <c r="G216" s="209" t="s">
        <v>196</v>
      </c>
      <c r="H216" s="210">
        <v>0.776</v>
      </c>
      <c r="I216" s="211"/>
      <c r="J216" s="212">
        <f>ROUND(I216*H216,2)</f>
        <v>0</v>
      </c>
      <c r="K216" s="213"/>
      <c r="L216" s="45"/>
      <c r="M216" s="214" t="s">
        <v>19</v>
      </c>
      <c r="N216" s="215" t="s">
        <v>44</v>
      </c>
      <c r="O216" s="85"/>
      <c r="P216" s="216">
        <f>O216*H216</f>
        <v>0</v>
      </c>
      <c r="Q216" s="216">
        <v>0</v>
      </c>
      <c r="R216" s="216">
        <f>Q216*H216</f>
        <v>0</v>
      </c>
      <c r="S216" s="216">
        <v>0</v>
      </c>
      <c r="T216" s="217">
        <f>S216*H216</f>
        <v>0</v>
      </c>
      <c r="U216" s="39"/>
      <c r="V216" s="39"/>
      <c r="W216" s="39"/>
      <c r="X216" s="39"/>
      <c r="Y216" s="39"/>
      <c r="Z216" s="39"/>
      <c r="AA216" s="39"/>
      <c r="AB216" s="39"/>
      <c r="AC216" s="39"/>
      <c r="AD216" s="39"/>
      <c r="AE216" s="39"/>
      <c r="AR216" s="218" t="s">
        <v>131</v>
      </c>
      <c r="AT216" s="218" t="s">
        <v>127</v>
      </c>
      <c r="AU216" s="218" t="s">
        <v>83</v>
      </c>
      <c r="AY216" s="18" t="s">
        <v>125</v>
      </c>
      <c r="BE216" s="219">
        <f>IF(N216="základní",J216,0)</f>
        <v>0</v>
      </c>
      <c r="BF216" s="219">
        <f>IF(N216="snížená",J216,0)</f>
        <v>0</v>
      </c>
      <c r="BG216" s="219">
        <f>IF(N216="zákl. přenesená",J216,0)</f>
        <v>0</v>
      </c>
      <c r="BH216" s="219">
        <f>IF(N216="sníž. přenesená",J216,0)</f>
        <v>0</v>
      </c>
      <c r="BI216" s="219">
        <f>IF(N216="nulová",J216,0)</f>
        <v>0</v>
      </c>
      <c r="BJ216" s="18" t="s">
        <v>81</v>
      </c>
      <c r="BK216" s="219">
        <f>ROUND(I216*H216,2)</f>
        <v>0</v>
      </c>
      <c r="BL216" s="18" t="s">
        <v>131</v>
      </c>
      <c r="BM216" s="218" t="s">
        <v>443</v>
      </c>
    </row>
    <row r="217" spans="1:65" s="2" customFormat="1" ht="37.8" customHeight="1">
      <c r="A217" s="39"/>
      <c r="B217" s="40"/>
      <c r="C217" s="206" t="s">
        <v>444</v>
      </c>
      <c r="D217" s="206" t="s">
        <v>127</v>
      </c>
      <c r="E217" s="207" t="s">
        <v>445</v>
      </c>
      <c r="F217" s="208" t="s">
        <v>446</v>
      </c>
      <c r="G217" s="209" t="s">
        <v>196</v>
      </c>
      <c r="H217" s="210">
        <v>0.776</v>
      </c>
      <c r="I217" s="211"/>
      <c r="J217" s="212">
        <f>ROUND(I217*H217,2)</f>
        <v>0</v>
      </c>
      <c r="K217" s="213"/>
      <c r="L217" s="45"/>
      <c r="M217" s="214" t="s">
        <v>19</v>
      </c>
      <c r="N217" s="215" t="s">
        <v>44</v>
      </c>
      <c r="O217" s="85"/>
      <c r="P217" s="216">
        <f>O217*H217</f>
        <v>0</v>
      </c>
      <c r="Q217" s="216">
        <v>0</v>
      </c>
      <c r="R217" s="216">
        <f>Q217*H217</f>
        <v>0</v>
      </c>
      <c r="S217" s="216">
        <v>0</v>
      </c>
      <c r="T217" s="217">
        <f>S217*H217</f>
        <v>0</v>
      </c>
      <c r="U217" s="39"/>
      <c r="V217" s="39"/>
      <c r="W217" s="39"/>
      <c r="X217" s="39"/>
      <c r="Y217" s="39"/>
      <c r="Z217" s="39"/>
      <c r="AA217" s="39"/>
      <c r="AB217" s="39"/>
      <c r="AC217" s="39"/>
      <c r="AD217" s="39"/>
      <c r="AE217" s="39"/>
      <c r="AR217" s="218" t="s">
        <v>131</v>
      </c>
      <c r="AT217" s="218" t="s">
        <v>127</v>
      </c>
      <c r="AU217" s="218" t="s">
        <v>83</v>
      </c>
      <c r="AY217" s="18" t="s">
        <v>125</v>
      </c>
      <c r="BE217" s="219">
        <f>IF(N217="základní",J217,0)</f>
        <v>0</v>
      </c>
      <c r="BF217" s="219">
        <f>IF(N217="snížená",J217,0)</f>
        <v>0</v>
      </c>
      <c r="BG217" s="219">
        <f>IF(N217="zákl. přenesená",J217,0)</f>
        <v>0</v>
      </c>
      <c r="BH217" s="219">
        <f>IF(N217="sníž. přenesená",J217,0)</f>
        <v>0</v>
      </c>
      <c r="BI217" s="219">
        <f>IF(N217="nulová",J217,0)</f>
        <v>0</v>
      </c>
      <c r="BJ217" s="18" t="s">
        <v>81</v>
      </c>
      <c r="BK217" s="219">
        <f>ROUND(I217*H217,2)</f>
        <v>0</v>
      </c>
      <c r="BL217" s="18" t="s">
        <v>131</v>
      </c>
      <c r="BM217" s="218" t="s">
        <v>447</v>
      </c>
    </row>
    <row r="218" spans="1:63" s="12" customFormat="1" ht="25.9" customHeight="1">
      <c r="A218" s="12"/>
      <c r="B218" s="190"/>
      <c r="C218" s="191"/>
      <c r="D218" s="192" t="s">
        <v>72</v>
      </c>
      <c r="E218" s="193" t="s">
        <v>448</v>
      </c>
      <c r="F218" s="193" t="s">
        <v>449</v>
      </c>
      <c r="G218" s="191"/>
      <c r="H218" s="191"/>
      <c r="I218" s="194"/>
      <c r="J218" s="195">
        <f>BK218</f>
        <v>0</v>
      </c>
      <c r="K218" s="191"/>
      <c r="L218" s="196"/>
      <c r="M218" s="197"/>
      <c r="N218" s="198"/>
      <c r="O218" s="198"/>
      <c r="P218" s="199">
        <f>P219</f>
        <v>0</v>
      </c>
      <c r="Q218" s="198"/>
      <c r="R218" s="199">
        <f>R219</f>
        <v>0</v>
      </c>
      <c r="S218" s="198"/>
      <c r="T218" s="200">
        <f>T219</f>
        <v>0.05</v>
      </c>
      <c r="U218" s="12"/>
      <c r="V218" s="12"/>
      <c r="W218" s="12"/>
      <c r="X218" s="12"/>
      <c r="Y218" s="12"/>
      <c r="Z218" s="12"/>
      <c r="AA218" s="12"/>
      <c r="AB218" s="12"/>
      <c r="AC218" s="12"/>
      <c r="AD218" s="12"/>
      <c r="AE218" s="12"/>
      <c r="AR218" s="201" t="s">
        <v>83</v>
      </c>
      <c r="AT218" s="202" t="s">
        <v>72</v>
      </c>
      <c r="AU218" s="202" t="s">
        <v>73</v>
      </c>
      <c r="AY218" s="201" t="s">
        <v>125</v>
      </c>
      <c r="BK218" s="203">
        <f>BK219</f>
        <v>0</v>
      </c>
    </row>
    <row r="219" spans="1:63" s="12" customFormat="1" ht="22.8" customHeight="1">
      <c r="A219" s="12"/>
      <c r="B219" s="190"/>
      <c r="C219" s="191"/>
      <c r="D219" s="192" t="s">
        <v>72</v>
      </c>
      <c r="E219" s="204" t="s">
        <v>450</v>
      </c>
      <c r="F219" s="204" t="s">
        <v>451</v>
      </c>
      <c r="G219" s="191"/>
      <c r="H219" s="191"/>
      <c r="I219" s="194"/>
      <c r="J219" s="205">
        <f>BK219</f>
        <v>0</v>
      </c>
      <c r="K219" s="191"/>
      <c r="L219" s="196"/>
      <c r="M219" s="197"/>
      <c r="N219" s="198"/>
      <c r="O219" s="198"/>
      <c r="P219" s="199">
        <f>P220</f>
        <v>0</v>
      </c>
      <c r="Q219" s="198"/>
      <c r="R219" s="199">
        <f>R220</f>
        <v>0</v>
      </c>
      <c r="S219" s="198"/>
      <c r="T219" s="200">
        <f>T220</f>
        <v>0.05</v>
      </c>
      <c r="U219" s="12"/>
      <c r="V219" s="12"/>
      <c r="W219" s="12"/>
      <c r="X219" s="12"/>
      <c r="Y219" s="12"/>
      <c r="Z219" s="12"/>
      <c r="AA219" s="12"/>
      <c r="AB219" s="12"/>
      <c r="AC219" s="12"/>
      <c r="AD219" s="12"/>
      <c r="AE219" s="12"/>
      <c r="AR219" s="201" t="s">
        <v>83</v>
      </c>
      <c r="AT219" s="202" t="s">
        <v>72</v>
      </c>
      <c r="AU219" s="202" t="s">
        <v>81</v>
      </c>
      <c r="AY219" s="201" t="s">
        <v>125</v>
      </c>
      <c r="BK219" s="203">
        <f>BK220</f>
        <v>0</v>
      </c>
    </row>
    <row r="220" spans="1:65" s="2" customFormat="1" ht="24.15" customHeight="1">
      <c r="A220" s="39"/>
      <c r="B220" s="40"/>
      <c r="C220" s="206" t="s">
        <v>452</v>
      </c>
      <c r="D220" s="206" t="s">
        <v>127</v>
      </c>
      <c r="E220" s="207" t="s">
        <v>453</v>
      </c>
      <c r="F220" s="208" t="s">
        <v>454</v>
      </c>
      <c r="G220" s="209" t="s">
        <v>208</v>
      </c>
      <c r="H220" s="210">
        <v>1</v>
      </c>
      <c r="I220" s="211"/>
      <c r="J220" s="212">
        <f>ROUND(I220*H220,2)</f>
        <v>0</v>
      </c>
      <c r="K220" s="213"/>
      <c r="L220" s="45"/>
      <c r="M220" s="268" t="s">
        <v>19</v>
      </c>
      <c r="N220" s="269" t="s">
        <v>44</v>
      </c>
      <c r="O220" s="270"/>
      <c r="P220" s="271">
        <f>O220*H220</f>
        <v>0</v>
      </c>
      <c r="Q220" s="271">
        <v>0</v>
      </c>
      <c r="R220" s="271">
        <f>Q220*H220</f>
        <v>0</v>
      </c>
      <c r="S220" s="271">
        <v>0.05</v>
      </c>
      <c r="T220" s="272">
        <f>S220*H220</f>
        <v>0.05</v>
      </c>
      <c r="U220" s="39"/>
      <c r="V220" s="39"/>
      <c r="W220" s="39"/>
      <c r="X220" s="39"/>
      <c r="Y220" s="39"/>
      <c r="Z220" s="39"/>
      <c r="AA220" s="39"/>
      <c r="AB220" s="39"/>
      <c r="AC220" s="39"/>
      <c r="AD220" s="39"/>
      <c r="AE220" s="39"/>
      <c r="AR220" s="218" t="s">
        <v>217</v>
      </c>
      <c r="AT220" s="218" t="s">
        <v>127</v>
      </c>
      <c r="AU220" s="218" t="s">
        <v>83</v>
      </c>
      <c r="AY220" s="18" t="s">
        <v>125</v>
      </c>
      <c r="BE220" s="219">
        <f>IF(N220="základní",J220,0)</f>
        <v>0</v>
      </c>
      <c r="BF220" s="219">
        <f>IF(N220="snížená",J220,0)</f>
        <v>0</v>
      </c>
      <c r="BG220" s="219">
        <f>IF(N220="zákl. přenesená",J220,0)</f>
        <v>0</v>
      </c>
      <c r="BH220" s="219">
        <f>IF(N220="sníž. přenesená",J220,0)</f>
        <v>0</v>
      </c>
      <c r="BI220" s="219">
        <f>IF(N220="nulová",J220,0)</f>
        <v>0</v>
      </c>
      <c r="BJ220" s="18" t="s">
        <v>81</v>
      </c>
      <c r="BK220" s="219">
        <f>ROUND(I220*H220,2)</f>
        <v>0</v>
      </c>
      <c r="BL220" s="18" t="s">
        <v>217</v>
      </c>
      <c r="BM220" s="218" t="s">
        <v>455</v>
      </c>
    </row>
    <row r="221" spans="1:31" s="2" customFormat="1" ht="6.95" customHeight="1">
      <c r="A221" s="39"/>
      <c r="B221" s="60"/>
      <c r="C221" s="61"/>
      <c r="D221" s="61"/>
      <c r="E221" s="61"/>
      <c r="F221" s="61"/>
      <c r="G221" s="61"/>
      <c r="H221" s="61"/>
      <c r="I221" s="61"/>
      <c r="J221" s="61"/>
      <c r="K221" s="61"/>
      <c r="L221" s="45"/>
      <c r="M221" s="39"/>
      <c r="O221" s="39"/>
      <c r="P221" s="39"/>
      <c r="Q221" s="39"/>
      <c r="R221" s="39"/>
      <c r="S221" s="39"/>
      <c r="T221" s="39"/>
      <c r="U221" s="39"/>
      <c r="V221" s="39"/>
      <c r="W221" s="39"/>
      <c r="X221" s="39"/>
      <c r="Y221" s="39"/>
      <c r="Z221" s="39"/>
      <c r="AA221" s="39"/>
      <c r="AB221" s="39"/>
      <c r="AC221" s="39"/>
      <c r="AD221" s="39"/>
      <c r="AE221" s="39"/>
    </row>
  </sheetData>
  <sheetProtection password="CC35" sheet="1" objects="1" scenarios="1" formatColumns="0" formatRows="0" autoFilter="0"/>
  <autoFilter ref="C88:K220"/>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5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86</v>
      </c>
    </row>
    <row r="3" spans="2:46" s="1" customFormat="1" ht="6.95" customHeight="1">
      <c r="B3" s="129"/>
      <c r="C3" s="130"/>
      <c r="D3" s="130"/>
      <c r="E3" s="130"/>
      <c r="F3" s="130"/>
      <c r="G3" s="130"/>
      <c r="H3" s="130"/>
      <c r="I3" s="130"/>
      <c r="J3" s="130"/>
      <c r="K3" s="130"/>
      <c r="L3" s="21"/>
      <c r="AT3" s="18" t="s">
        <v>83</v>
      </c>
    </row>
    <row r="4" spans="2:46" s="1" customFormat="1" ht="24.95" customHeight="1">
      <c r="B4" s="21"/>
      <c r="D4" s="131" t="s">
        <v>93</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Dačice, Stavební úpravy stezky pro chodce a cyklisty ke hřbitovu</v>
      </c>
      <c r="F7" s="133"/>
      <c r="G7" s="133"/>
      <c r="H7" s="133"/>
      <c r="L7" s="21"/>
    </row>
    <row r="8" spans="1:31" s="2" customFormat="1" ht="12" customHeight="1">
      <c r="A8" s="39"/>
      <c r="B8" s="45"/>
      <c r="C8" s="39"/>
      <c r="D8" s="133" t="s">
        <v>94</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456</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31. 1. 2022</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tr">
        <f>IF('Rekapitulace stavby'!AN10="","",'Rekapitulace stavby'!AN10)</f>
        <v>00246476</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stavby'!E11="","",'Rekapitulace stavby'!E11)</f>
        <v>Město Dačice, Krajířova 27/I, 380 13 Dačice</v>
      </c>
      <c r="F15" s="39"/>
      <c r="G15" s="39"/>
      <c r="H15" s="39"/>
      <c r="I15" s="133" t="s">
        <v>29</v>
      </c>
      <c r="J15" s="137" t="str">
        <f>IF('Rekapitulace stavby'!AN11="","",'Rekapitulace stavby'!AN11)</f>
        <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30</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32</v>
      </c>
      <c r="E20" s="39"/>
      <c r="F20" s="39"/>
      <c r="G20" s="39"/>
      <c r="H20" s="39"/>
      <c r="I20" s="133" t="s">
        <v>26</v>
      </c>
      <c r="J20" s="137" t="s">
        <v>33</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34</v>
      </c>
      <c r="F21" s="39"/>
      <c r="G21" s="39"/>
      <c r="H21" s="39"/>
      <c r="I21" s="133" t="s">
        <v>29</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36</v>
      </c>
      <c r="E23" s="39"/>
      <c r="F23" s="39"/>
      <c r="G23" s="39"/>
      <c r="H23" s="39"/>
      <c r="I23" s="133" t="s">
        <v>26</v>
      </c>
      <c r="J23" s="137" t="str">
        <f>IF('Rekapitulace stavby'!AN19="","",'Rekapitulace stavby'!AN19)</f>
        <v>49974424</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Agroprojekt Jihlava, spol. s.r.o.</v>
      </c>
      <c r="F24" s="39"/>
      <c r="G24" s="39"/>
      <c r="H24" s="39"/>
      <c r="I24" s="133" t="s">
        <v>29</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39</v>
      </c>
      <c r="E30" s="39"/>
      <c r="F30" s="39"/>
      <c r="G30" s="39"/>
      <c r="H30" s="39"/>
      <c r="I30" s="39"/>
      <c r="J30" s="145">
        <f>ROUND(J84,2)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43</v>
      </c>
      <c r="E33" s="133" t="s">
        <v>44</v>
      </c>
      <c r="F33" s="148">
        <f>ROUND((SUM(BE84:BE158)),2)</f>
        <v>0</v>
      </c>
      <c r="G33" s="39"/>
      <c r="H33" s="39"/>
      <c r="I33" s="149">
        <v>0.21</v>
      </c>
      <c r="J33" s="148">
        <f>ROUND(((SUM(BE84:BE158))*I33),2)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45</v>
      </c>
      <c r="F34" s="148">
        <f>ROUND((SUM(BF84:BF158)),2)</f>
        <v>0</v>
      </c>
      <c r="G34" s="39"/>
      <c r="H34" s="39"/>
      <c r="I34" s="149">
        <v>0.15</v>
      </c>
      <c r="J34" s="148">
        <f>ROUND(((SUM(BF84:BF158))*I34),2)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46</v>
      </c>
      <c r="F35" s="148">
        <f>ROUND((SUM(BG84:BG158)),2)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47</v>
      </c>
      <c r="F36" s="148">
        <f>ROUND((SUM(BH84:BH158)),2)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48</v>
      </c>
      <c r="F37" s="148">
        <f>ROUND((SUM(BI84:BI158)),2)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96</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Dačice, Stavební úpravy stezky pro chodce a cyklisty ke hřbitovu</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94</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IO 401 - Veřejné osvětlení</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Dačice</v>
      </c>
      <c r="G52" s="41"/>
      <c r="H52" s="41"/>
      <c r="I52" s="33" t="s">
        <v>23</v>
      </c>
      <c r="J52" s="73" t="str">
        <f>IF(J12="","",J12)</f>
        <v>31. 1. 2022</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Město Dačice, Krajířova 27/I, 380 13 Dačice</v>
      </c>
      <c r="G54" s="41"/>
      <c r="H54" s="41"/>
      <c r="I54" s="33" t="s">
        <v>32</v>
      </c>
      <c r="J54" s="37" t="str">
        <f>E21</f>
        <v>Agroprojekt Jihlava, spol. s.r.o.</v>
      </c>
      <c r="K54" s="41"/>
      <c r="L54" s="135"/>
      <c r="S54" s="39"/>
      <c r="T54" s="39"/>
      <c r="U54" s="39"/>
      <c r="V54" s="39"/>
      <c r="W54" s="39"/>
      <c r="X54" s="39"/>
      <c r="Y54" s="39"/>
      <c r="Z54" s="39"/>
      <c r="AA54" s="39"/>
      <c r="AB54" s="39"/>
      <c r="AC54" s="39"/>
      <c r="AD54" s="39"/>
      <c r="AE54" s="39"/>
    </row>
    <row r="55" spans="1:31" s="2" customFormat="1" ht="25.65" customHeight="1">
      <c r="A55" s="39"/>
      <c r="B55" s="40"/>
      <c r="C55" s="33" t="s">
        <v>30</v>
      </c>
      <c r="D55" s="41"/>
      <c r="E55" s="41"/>
      <c r="F55" s="28" t="str">
        <f>IF(E18="","",E18)</f>
        <v>Vyplň údaj</v>
      </c>
      <c r="G55" s="41"/>
      <c r="H55" s="41"/>
      <c r="I55" s="33" t="s">
        <v>36</v>
      </c>
      <c r="J55" s="37" t="str">
        <f>E24</f>
        <v>Agroprojekt Jihlava, spol. s.r.o.</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97</v>
      </c>
      <c r="D57" s="163"/>
      <c r="E57" s="163"/>
      <c r="F57" s="163"/>
      <c r="G57" s="163"/>
      <c r="H57" s="163"/>
      <c r="I57" s="163"/>
      <c r="J57" s="164" t="s">
        <v>98</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71</v>
      </c>
      <c r="D59" s="41"/>
      <c r="E59" s="41"/>
      <c r="F59" s="41"/>
      <c r="G59" s="41"/>
      <c r="H59" s="41"/>
      <c r="I59" s="41"/>
      <c r="J59" s="103">
        <f>J84</f>
        <v>0</v>
      </c>
      <c r="K59" s="41"/>
      <c r="L59" s="135"/>
      <c r="S59" s="39"/>
      <c r="T59" s="39"/>
      <c r="U59" s="39"/>
      <c r="V59" s="39"/>
      <c r="W59" s="39"/>
      <c r="X59" s="39"/>
      <c r="Y59" s="39"/>
      <c r="Z59" s="39"/>
      <c r="AA59" s="39"/>
      <c r="AB59" s="39"/>
      <c r="AC59" s="39"/>
      <c r="AD59" s="39"/>
      <c r="AE59" s="39"/>
      <c r="AU59" s="18" t="s">
        <v>99</v>
      </c>
    </row>
    <row r="60" spans="1:31" s="9" customFormat="1" ht="24.95" customHeight="1">
      <c r="A60" s="9"/>
      <c r="B60" s="166"/>
      <c r="C60" s="167"/>
      <c r="D60" s="168" t="s">
        <v>457</v>
      </c>
      <c r="E60" s="169"/>
      <c r="F60" s="169"/>
      <c r="G60" s="169"/>
      <c r="H60" s="169"/>
      <c r="I60" s="169"/>
      <c r="J60" s="170">
        <f>J85</f>
        <v>0</v>
      </c>
      <c r="K60" s="167"/>
      <c r="L60" s="171"/>
      <c r="S60" s="9"/>
      <c r="T60" s="9"/>
      <c r="U60" s="9"/>
      <c r="V60" s="9"/>
      <c r="W60" s="9"/>
      <c r="X60" s="9"/>
      <c r="Y60" s="9"/>
      <c r="Z60" s="9"/>
      <c r="AA60" s="9"/>
      <c r="AB60" s="9"/>
      <c r="AC60" s="9"/>
      <c r="AD60" s="9"/>
      <c r="AE60" s="9"/>
    </row>
    <row r="61" spans="1:31" s="10" customFormat="1" ht="19.9" customHeight="1">
      <c r="A61" s="10"/>
      <c r="B61" s="172"/>
      <c r="C61" s="173"/>
      <c r="D61" s="174" t="s">
        <v>458</v>
      </c>
      <c r="E61" s="175"/>
      <c r="F61" s="175"/>
      <c r="G61" s="175"/>
      <c r="H61" s="175"/>
      <c r="I61" s="175"/>
      <c r="J61" s="176">
        <f>J86</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459</v>
      </c>
      <c r="E62" s="175"/>
      <c r="F62" s="175"/>
      <c r="G62" s="175"/>
      <c r="H62" s="175"/>
      <c r="I62" s="175"/>
      <c r="J62" s="176">
        <f>J127</f>
        <v>0</v>
      </c>
      <c r="K62" s="173"/>
      <c r="L62" s="177"/>
      <c r="S62" s="10"/>
      <c r="T62" s="10"/>
      <c r="U62" s="10"/>
      <c r="V62" s="10"/>
      <c r="W62" s="10"/>
      <c r="X62" s="10"/>
      <c r="Y62" s="10"/>
      <c r="Z62" s="10"/>
      <c r="AA62" s="10"/>
      <c r="AB62" s="10"/>
      <c r="AC62" s="10"/>
      <c r="AD62" s="10"/>
      <c r="AE62" s="10"/>
    </row>
    <row r="63" spans="1:31" s="9" customFormat="1" ht="24.95" customHeight="1">
      <c r="A63" s="9"/>
      <c r="B63" s="166"/>
      <c r="C63" s="167"/>
      <c r="D63" s="168" t="s">
        <v>460</v>
      </c>
      <c r="E63" s="169"/>
      <c r="F63" s="169"/>
      <c r="G63" s="169"/>
      <c r="H63" s="169"/>
      <c r="I63" s="169"/>
      <c r="J63" s="170">
        <f>J148</f>
        <v>0</v>
      </c>
      <c r="K63" s="167"/>
      <c r="L63" s="171"/>
      <c r="S63" s="9"/>
      <c r="T63" s="9"/>
      <c r="U63" s="9"/>
      <c r="V63" s="9"/>
      <c r="W63" s="9"/>
      <c r="X63" s="9"/>
      <c r="Y63" s="9"/>
      <c r="Z63" s="9"/>
      <c r="AA63" s="9"/>
      <c r="AB63" s="9"/>
      <c r="AC63" s="9"/>
      <c r="AD63" s="9"/>
      <c r="AE63" s="9"/>
    </row>
    <row r="64" spans="1:31" s="10" customFormat="1" ht="19.9" customHeight="1">
      <c r="A64" s="10"/>
      <c r="B64" s="172"/>
      <c r="C64" s="173"/>
      <c r="D64" s="174" t="s">
        <v>461</v>
      </c>
      <c r="E64" s="175"/>
      <c r="F64" s="175"/>
      <c r="G64" s="175"/>
      <c r="H64" s="175"/>
      <c r="I64" s="175"/>
      <c r="J64" s="176">
        <f>J149</f>
        <v>0</v>
      </c>
      <c r="K64" s="173"/>
      <c r="L64" s="177"/>
      <c r="S64" s="10"/>
      <c r="T64" s="10"/>
      <c r="U64" s="10"/>
      <c r="V64" s="10"/>
      <c r="W64" s="10"/>
      <c r="X64" s="10"/>
      <c r="Y64" s="10"/>
      <c r="Z64" s="10"/>
      <c r="AA64" s="10"/>
      <c r="AB64" s="10"/>
      <c r="AC64" s="10"/>
      <c r="AD64" s="10"/>
      <c r="AE64" s="10"/>
    </row>
    <row r="65" spans="1:31" s="2" customFormat="1" ht="21.8" customHeight="1">
      <c r="A65" s="39"/>
      <c r="B65" s="40"/>
      <c r="C65" s="41"/>
      <c r="D65" s="41"/>
      <c r="E65" s="41"/>
      <c r="F65" s="41"/>
      <c r="G65" s="41"/>
      <c r="H65" s="41"/>
      <c r="I65" s="41"/>
      <c r="J65" s="41"/>
      <c r="K65" s="41"/>
      <c r="L65" s="135"/>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61"/>
      <c r="J66" s="61"/>
      <c r="K66" s="61"/>
      <c r="L66" s="135"/>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63"/>
      <c r="J70" s="63"/>
      <c r="K70" s="63"/>
      <c r="L70" s="135"/>
      <c r="S70" s="39"/>
      <c r="T70" s="39"/>
      <c r="U70" s="39"/>
      <c r="V70" s="39"/>
      <c r="W70" s="39"/>
      <c r="X70" s="39"/>
      <c r="Y70" s="39"/>
      <c r="Z70" s="39"/>
      <c r="AA70" s="39"/>
      <c r="AB70" s="39"/>
      <c r="AC70" s="39"/>
      <c r="AD70" s="39"/>
      <c r="AE70" s="39"/>
    </row>
    <row r="71" spans="1:31" s="2" customFormat="1" ht="24.95" customHeight="1">
      <c r="A71" s="39"/>
      <c r="B71" s="40"/>
      <c r="C71" s="24" t="s">
        <v>110</v>
      </c>
      <c r="D71" s="41"/>
      <c r="E71" s="41"/>
      <c r="F71" s="41"/>
      <c r="G71" s="41"/>
      <c r="H71" s="41"/>
      <c r="I71" s="41"/>
      <c r="J71" s="41"/>
      <c r="K71" s="41"/>
      <c r="L71" s="135"/>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12" customHeight="1">
      <c r="A73" s="39"/>
      <c r="B73" s="40"/>
      <c r="C73" s="33" t="s">
        <v>16</v>
      </c>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16.5" customHeight="1">
      <c r="A74" s="39"/>
      <c r="B74" s="40"/>
      <c r="C74" s="41"/>
      <c r="D74" s="41"/>
      <c r="E74" s="161" t="str">
        <f>E7</f>
        <v>Dačice, Stavební úpravy stezky pro chodce a cyklisty ke hřbitovu</v>
      </c>
      <c r="F74" s="33"/>
      <c r="G74" s="33"/>
      <c r="H74" s="33"/>
      <c r="I74" s="41"/>
      <c r="J74" s="41"/>
      <c r="K74" s="41"/>
      <c r="L74" s="135"/>
      <c r="S74" s="39"/>
      <c r="T74" s="39"/>
      <c r="U74" s="39"/>
      <c r="V74" s="39"/>
      <c r="W74" s="39"/>
      <c r="X74" s="39"/>
      <c r="Y74" s="39"/>
      <c r="Z74" s="39"/>
      <c r="AA74" s="39"/>
      <c r="AB74" s="39"/>
      <c r="AC74" s="39"/>
      <c r="AD74" s="39"/>
      <c r="AE74" s="39"/>
    </row>
    <row r="75" spans="1:31" s="2" customFormat="1" ht="12" customHeight="1">
      <c r="A75" s="39"/>
      <c r="B75" s="40"/>
      <c r="C75" s="33" t="s">
        <v>94</v>
      </c>
      <c r="D75" s="41"/>
      <c r="E75" s="41"/>
      <c r="F75" s="41"/>
      <c r="G75" s="41"/>
      <c r="H75" s="41"/>
      <c r="I75" s="41"/>
      <c r="J75" s="41"/>
      <c r="K75" s="41"/>
      <c r="L75" s="135"/>
      <c r="S75" s="39"/>
      <c r="T75" s="39"/>
      <c r="U75" s="39"/>
      <c r="V75" s="39"/>
      <c r="W75" s="39"/>
      <c r="X75" s="39"/>
      <c r="Y75" s="39"/>
      <c r="Z75" s="39"/>
      <c r="AA75" s="39"/>
      <c r="AB75" s="39"/>
      <c r="AC75" s="39"/>
      <c r="AD75" s="39"/>
      <c r="AE75" s="39"/>
    </row>
    <row r="76" spans="1:31" s="2" customFormat="1" ht="16.5" customHeight="1">
      <c r="A76" s="39"/>
      <c r="B76" s="40"/>
      <c r="C76" s="41"/>
      <c r="D76" s="41"/>
      <c r="E76" s="70" t="str">
        <f>E9</f>
        <v>IO 401 - Veřejné osvětlení</v>
      </c>
      <c r="F76" s="41"/>
      <c r="G76" s="41"/>
      <c r="H76" s="41"/>
      <c r="I76" s="41"/>
      <c r="J76" s="41"/>
      <c r="K76" s="41"/>
      <c r="L76" s="135"/>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12" customHeight="1">
      <c r="A78" s="39"/>
      <c r="B78" s="40"/>
      <c r="C78" s="33" t="s">
        <v>21</v>
      </c>
      <c r="D78" s="41"/>
      <c r="E78" s="41"/>
      <c r="F78" s="28" t="str">
        <f>F12</f>
        <v>Dačice</v>
      </c>
      <c r="G78" s="41"/>
      <c r="H78" s="41"/>
      <c r="I78" s="33" t="s">
        <v>23</v>
      </c>
      <c r="J78" s="73" t="str">
        <f>IF(J12="","",J12)</f>
        <v>31. 1. 2022</v>
      </c>
      <c r="K78" s="41"/>
      <c r="L78" s="135"/>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pans="1:31" s="2" customFormat="1" ht="25.65" customHeight="1">
      <c r="A80" s="39"/>
      <c r="B80" s="40"/>
      <c r="C80" s="33" t="s">
        <v>25</v>
      </c>
      <c r="D80" s="41"/>
      <c r="E80" s="41"/>
      <c r="F80" s="28" t="str">
        <f>E15</f>
        <v>Město Dačice, Krajířova 27/I, 380 13 Dačice</v>
      </c>
      <c r="G80" s="41"/>
      <c r="H80" s="41"/>
      <c r="I80" s="33" t="s">
        <v>32</v>
      </c>
      <c r="J80" s="37" t="str">
        <f>E21</f>
        <v>Agroprojekt Jihlava, spol. s.r.o.</v>
      </c>
      <c r="K80" s="41"/>
      <c r="L80" s="135"/>
      <c r="S80" s="39"/>
      <c r="T80" s="39"/>
      <c r="U80" s="39"/>
      <c r="V80" s="39"/>
      <c r="W80" s="39"/>
      <c r="X80" s="39"/>
      <c r="Y80" s="39"/>
      <c r="Z80" s="39"/>
      <c r="AA80" s="39"/>
      <c r="AB80" s="39"/>
      <c r="AC80" s="39"/>
      <c r="AD80" s="39"/>
      <c r="AE80" s="39"/>
    </row>
    <row r="81" spans="1:31" s="2" customFormat="1" ht="25.65" customHeight="1">
      <c r="A81" s="39"/>
      <c r="B81" s="40"/>
      <c r="C81" s="33" t="s">
        <v>30</v>
      </c>
      <c r="D81" s="41"/>
      <c r="E81" s="41"/>
      <c r="F81" s="28" t="str">
        <f>IF(E18="","",E18)</f>
        <v>Vyplň údaj</v>
      </c>
      <c r="G81" s="41"/>
      <c r="H81" s="41"/>
      <c r="I81" s="33" t="s">
        <v>36</v>
      </c>
      <c r="J81" s="37" t="str">
        <f>E24</f>
        <v>Agroprojekt Jihlava, spol. s.r.o.</v>
      </c>
      <c r="K81" s="41"/>
      <c r="L81" s="135"/>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41"/>
      <c r="J82" s="41"/>
      <c r="K82" s="41"/>
      <c r="L82" s="135"/>
      <c r="S82" s="39"/>
      <c r="T82" s="39"/>
      <c r="U82" s="39"/>
      <c r="V82" s="39"/>
      <c r="W82" s="39"/>
      <c r="X82" s="39"/>
      <c r="Y82" s="39"/>
      <c r="Z82" s="39"/>
      <c r="AA82" s="39"/>
      <c r="AB82" s="39"/>
      <c r="AC82" s="39"/>
      <c r="AD82" s="39"/>
      <c r="AE82" s="39"/>
    </row>
    <row r="83" spans="1:31" s="11" customFormat="1" ht="29.25" customHeight="1">
      <c r="A83" s="178"/>
      <c r="B83" s="179"/>
      <c r="C83" s="180" t="s">
        <v>111</v>
      </c>
      <c r="D83" s="181" t="s">
        <v>58</v>
      </c>
      <c r="E83" s="181" t="s">
        <v>54</v>
      </c>
      <c r="F83" s="181" t="s">
        <v>55</v>
      </c>
      <c r="G83" s="181" t="s">
        <v>112</v>
      </c>
      <c r="H83" s="181" t="s">
        <v>113</v>
      </c>
      <c r="I83" s="181" t="s">
        <v>114</v>
      </c>
      <c r="J83" s="182" t="s">
        <v>98</v>
      </c>
      <c r="K83" s="183" t="s">
        <v>115</v>
      </c>
      <c r="L83" s="184"/>
      <c r="M83" s="93" t="s">
        <v>19</v>
      </c>
      <c r="N83" s="94" t="s">
        <v>43</v>
      </c>
      <c r="O83" s="94" t="s">
        <v>116</v>
      </c>
      <c r="P83" s="94" t="s">
        <v>117</v>
      </c>
      <c r="Q83" s="94" t="s">
        <v>118</v>
      </c>
      <c r="R83" s="94" t="s">
        <v>119</v>
      </c>
      <c r="S83" s="94" t="s">
        <v>120</v>
      </c>
      <c r="T83" s="95" t="s">
        <v>121</v>
      </c>
      <c r="U83" s="178"/>
      <c r="V83" s="178"/>
      <c r="W83" s="178"/>
      <c r="X83" s="178"/>
      <c r="Y83" s="178"/>
      <c r="Z83" s="178"/>
      <c r="AA83" s="178"/>
      <c r="AB83" s="178"/>
      <c r="AC83" s="178"/>
      <c r="AD83" s="178"/>
      <c r="AE83" s="178"/>
    </row>
    <row r="84" spans="1:63" s="2" customFormat="1" ht="22.8" customHeight="1">
      <c r="A84" s="39"/>
      <c r="B84" s="40"/>
      <c r="C84" s="100" t="s">
        <v>122</v>
      </c>
      <c r="D84" s="41"/>
      <c r="E84" s="41"/>
      <c r="F84" s="41"/>
      <c r="G84" s="41"/>
      <c r="H84" s="41"/>
      <c r="I84" s="41"/>
      <c r="J84" s="185">
        <f>BK84</f>
        <v>0</v>
      </c>
      <c r="K84" s="41"/>
      <c r="L84" s="45"/>
      <c r="M84" s="96"/>
      <c r="N84" s="186"/>
      <c r="O84" s="97"/>
      <c r="P84" s="187">
        <f>P85+P148</f>
        <v>0</v>
      </c>
      <c r="Q84" s="97"/>
      <c r="R84" s="187">
        <f>R85+R148</f>
        <v>69.48521532</v>
      </c>
      <c r="S84" s="97"/>
      <c r="T84" s="188">
        <f>T85+T148</f>
        <v>0</v>
      </c>
      <c r="U84" s="39"/>
      <c r="V84" s="39"/>
      <c r="W84" s="39"/>
      <c r="X84" s="39"/>
      <c r="Y84" s="39"/>
      <c r="Z84" s="39"/>
      <c r="AA84" s="39"/>
      <c r="AB84" s="39"/>
      <c r="AC84" s="39"/>
      <c r="AD84" s="39"/>
      <c r="AE84" s="39"/>
      <c r="AT84" s="18" t="s">
        <v>72</v>
      </c>
      <c r="AU84" s="18" t="s">
        <v>99</v>
      </c>
      <c r="BK84" s="189">
        <f>BK85+BK148</f>
        <v>0</v>
      </c>
    </row>
    <row r="85" spans="1:63" s="12" customFormat="1" ht="25.9" customHeight="1">
      <c r="A85" s="12"/>
      <c r="B85" s="190"/>
      <c r="C85" s="191"/>
      <c r="D85" s="192" t="s">
        <v>72</v>
      </c>
      <c r="E85" s="193" t="s">
        <v>193</v>
      </c>
      <c r="F85" s="193" t="s">
        <v>193</v>
      </c>
      <c r="G85" s="191"/>
      <c r="H85" s="191"/>
      <c r="I85" s="194"/>
      <c r="J85" s="195">
        <f>BK85</f>
        <v>0</v>
      </c>
      <c r="K85" s="191"/>
      <c r="L85" s="196"/>
      <c r="M85" s="197"/>
      <c r="N85" s="198"/>
      <c r="O85" s="198"/>
      <c r="P85" s="199">
        <f>P86+P127</f>
        <v>0</v>
      </c>
      <c r="Q85" s="198"/>
      <c r="R85" s="199">
        <f>R86+R127</f>
        <v>69.48521532</v>
      </c>
      <c r="S85" s="198"/>
      <c r="T85" s="200">
        <f>T86+T127</f>
        <v>0</v>
      </c>
      <c r="U85" s="12"/>
      <c r="V85" s="12"/>
      <c r="W85" s="12"/>
      <c r="X85" s="12"/>
      <c r="Y85" s="12"/>
      <c r="Z85" s="12"/>
      <c r="AA85" s="12"/>
      <c r="AB85" s="12"/>
      <c r="AC85" s="12"/>
      <c r="AD85" s="12"/>
      <c r="AE85" s="12"/>
      <c r="AR85" s="201" t="s">
        <v>138</v>
      </c>
      <c r="AT85" s="202" t="s">
        <v>72</v>
      </c>
      <c r="AU85" s="202" t="s">
        <v>73</v>
      </c>
      <c r="AY85" s="201" t="s">
        <v>125</v>
      </c>
      <c r="BK85" s="203">
        <f>BK86+BK127</f>
        <v>0</v>
      </c>
    </row>
    <row r="86" spans="1:63" s="12" customFormat="1" ht="22.8" customHeight="1">
      <c r="A86" s="12"/>
      <c r="B86" s="190"/>
      <c r="C86" s="191"/>
      <c r="D86" s="192" t="s">
        <v>72</v>
      </c>
      <c r="E86" s="204" t="s">
        <v>462</v>
      </c>
      <c r="F86" s="204" t="s">
        <v>463</v>
      </c>
      <c r="G86" s="191"/>
      <c r="H86" s="191"/>
      <c r="I86" s="194"/>
      <c r="J86" s="205">
        <f>BK86</f>
        <v>0</v>
      </c>
      <c r="K86" s="191"/>
      <c r="L86" s="196"/>
      <c r="M86" s="197"/>
      <c r="N86" s="198"/>
      <c r="O86" s="198"/>
      <c r="P86" s="199">
        <f>SUM(P87:P126)</f>
        <v>0</v>
      </c>
      <c r="Q86" s="198"/>
      <c r="R86" s="199">
        <f>SUM(R87:R126)</f>
        <v>2.068899</v>
      </c>
      <c r="S86" s="198"/>
      <c r="T86" s="200">
        <f>SUM(T87:T126)</f>
        <v>0</v>
      </c>
      <c r="U86" s="12"/>
      <c r="V86" s="12"/>
      <c r="W86" s="12"/>
      <c r="X86" s="12"/>
      <c r="Y86" s="12"/>
      <c r="Z86" s="12"/>
      <c r="AA86" s="12"/>
      <c r="AB86" s="12"/>
      <c r="AC86" s="12"/>
      <c r="AD86" s="12"/>
      <c r="AE86" s="12"/>
      <c r="AR86" s="201" t="s">
        <v>138</v>
      </c>
      <c r="AT86" s="202" t="s">
        <v>72</v>
      </c>
      <c r="AU86" s="202" t="s">
        <v>81</v>
      </c>
      <c r="AY86" s="201" t="s">
        <v>125</v>
      </c>
      <c r="BK86" s="203">
        <f>SUM(BK87:BK126)</f>
        <v>0</v>
      </c>
    </row>
    <row r="87" spans="1:65" s="2" customFormat="1" ht="24.15" customHeight="1">
      <c r="A87" s="39"/>
      <c r="B87" s="40"/>
      <c r="C87" s="206" t="s">
        <v>81</v>
      </c>
      <c r="D87" s="206" t="s">
        <v>127</v>
      </c>
      <c r="E87" s="207" t="s">
        <v>464</v>
      </c>
      <c r="F87" s="208" t="s">
        <v>465</v>
      </c>
      <c r="G87" s="209" t="s">
        <v>208</v>
      </c>
      <c r="H87" s="210">
        <v>16</v>
      </c>
      <c r="I87" s="211"/>
      <c r="J87" s="212">
        <f>ROUND(I87*H87,2)</f>
        <v>0</v>
      </c>
      <c r="K87" s="213"/>
      <c r="L87" s="45"/>
      <c r="M87" s="214" t="s">
        <v>19</v>
      </c>
      <c r="N87" s="215" t="s">
        <v>44</v>
      </c>
      <c r="O87" s="85"/>
      <c r="P87" s="216">
        <f>O87*H87</f>
        <v>0</v>
      </c>
      <c r="Q87" s="216">
        <v>0</v>
      </c>
      <c r="R87" s="216">
        <f>Q87*H87</f>
        <v>0</v>
      </c>
      <c r="S87" s="216">
        <v>0</v>
      </c>
      <c r="T87" s="217">
        <f>S87*H87</f>
        <v>0</v>
      </c>
      <c r="U87" s="39"/>
      <c r="V87" s="39"/>
      <c r="W87" s="39"/>
      <c r="X87" s="39"/>
      <c r="Y87" s="39"/>
      <c r="Z87" s="39"/>
      <c r="AA87" s="39"/>
      <c r="AB87" s="39"/>
      <c r="AC87" s="39"/>
      <c r="AD87" s="39"/>
      <c r="AE87" s="39"/>
      <c r="AR87" s="218" t="s">
        <v>131</v>
      </c>
      <c r="AT87" s="218" t="s">
        <v>127</v>
      </c>
      <c r="AU87" s="218" t="s">
        <v>83</v>
      </c>
      <c r="AY87" s="18" t="s">
        <v>125</v>
      </c>
      <c r="BE87" s="219">
        <f>IF(N87="základní",J87,0)</f>
        <v>0</v>
      </c>
      <c r="BF87" s="219">
        <f>IF(N87="snížená",J87,0)</f>
        <v>0</v>
      </c>
      <c r="BG87" s="219">
        <f>IF(N87="zákl. přenesená",J87,0)</f>
        <v>0</v>
      </c>
      <c r="BH87" s="219">
        <f>IF(N87="sníž. přenesená",J87,0)</f>
        <v>0</v>
      </c>
      <c r="BI87" s="219">
        <f>IF(N87="nulová",J87,0)</f>
        <v>0</v>
      </c>
      <c r="BJ87" s="18" t="s">
        <v>81</v>
      </c>
      <c r="BK87" s="219">
        <f>ROUND(I87*H87,2)</f>
        <v>0</v>
      </c>
      <c r="BL87" s="18" t="s">
        <v>131</v>
      </c>
      <c r="BM87" s="218" t="s">
        <v>81</v>
      </c>
    </row>
    <row r="88" spans="1:65" s="2" customFormat="1" ht="24.15" customHeight="1">
      <c r="A88" s="39"/>
      <c r="B88" s="40"/>
      <c r="C88" s="206" t="s">
        <v>83</v>
      </c>
      <c r="D88" s="206" t="s">
        <v>127</v>
      </c>
      <c r="E88" s="207" t="s">
        <v>466</v>
      </c>
      <c r="F88" s="208" t="s">
        <v>467</v>
      </c>
      <c r="G88" s="209" t="s">
        <v>208</v>
      </c>
      <c r="H88" s="210">
        <v>17</v>
      </c>
      <c r="I88" s="211"/>
      <c r="J88" s="212">
        <f>ROUND(I88*H88,2)</f>
        <v>0</v>
      </c>
      <c r="K88" s="213"/>
      <c r="L88" s="45"/>
      <c r="M88" s="214" t="s">
        <v>19</v>
      </c>
      <c r="N88" s="215" t="s">
        <v>44</v>
      </c>
      <c r="O88" s="85"/>
      <c r="P88" s="216">
        <f>O88*H88</f>
        <v>0</v>
      </c>
      <c r="Q88" s="216">
        <v>0</v>
      </c>
      <c r="R88" s="216">
        <f>Q88*H88</f>
        <v>0</v>
      </c>
      <c r="S88" s="216">
        <v>0</v>
      </c>
      <c r="T88" s="217">
        <f>S88*H88</f>
        <v>0</v>
      </c>
      <c r="U88" s="39"/>
      <c r="V88" s="39"/>
      <c r="W88" s="39"/>
      <c r="X88" s="39"/>
      <c r="Y88" s="39"/>
      <c r="Z88" s="39"/>
      <c r="AA88" s="39"/>
      <c r="AB88" s="39"/>
      <c r="AC88" s="39"/>
      <c r="AD88" s="39"/>
      <c r="AE88" s="39"/>
      <c r="AR88" s="218" t="s">
        <v>131</v>
      </c>
      <c r="AT88" s="218" t="s">
        <v>127</v>
      </c>
      <c r="AU88" s="218" t="s">
        <v>83</v>
      </c>
      <c r="AY88" s="18" t="s">
        <v>125</v>
      </c>
      <c r="BE88" s="219">
        <f>IF(N88="základní",J88,0)</f>
        <v>0</v>
      </c>
      <c r="BF88" s="219">
        <f>IF(N88="snížená",J88,0)</f>
        <v>0</v>
      </c>
      <c r="BG88" s="219">
        <f>IF(N88="zákl. přenesená",J88,0)</f>
        <v>0</v>
      </c>
      <c r="BH88" s="219">
        <f>IF(N88="sníž. přenesená",J88,0)</f>
        <v>0</v>
      </c>
      <c r="BI88" s="219">
        <f>IF(N88="nulová",J88,0)</f>
        <v>0</v>
      </c>
      <c r="BJ88" s="18" t="s">
        <v>81</v>
      </c>
      <c r="BK88" s="219">
        <f>ROUND(I88*H88,2)</f>
        <v>0</v>
      </c>
      <c r="BL88" s="18" t="s">
        <v>131</v>
      </c>
      <c r="BM88" s="218" t="s">
        <v>83</v>
      </c>
    </row>
    <row r="89" spans="1:65" s="2" customFormat="1" ht="24.15" customHeight="1">
      <c r="A89" s="39"/>
      <c r="B89" s="40"/>
      <c r="C89" s="257" t="s">
        <v>138</v>
      </c>
      <c r="D89" s="257" t="s">
        <v>193</v>
      </c>
      <c r="E89" s="258" t="s">
        <v>468</v>
      </c>
      <c r="F89" s="259" t="s">
        <v>469</v>
      </c>
      <c r="G89" s="260" t="s">
        <v>208</v>
      </c>
      <c r="H89" s="261">
        <v>17</v>
      </c>
      <c r="I89" s="262"/>
      <c r="J89" s="263">
        <f>ROUND(I89*H89,2)</f>
        <v>0</v>
      </c>
      <c r="K89" s="264"/>
      <c r="L89" s="265"/>
      <c r="M89" s="266" t="s">
        <v>19</v>
      </c>
      <c r="N89" s="267" t="s">
        <v>44</v>
      </c>
      <c r="O89" s="85"/>
      <c r="P89" s="216">
        <f>O89*H89</f>
        <v>0</v>
      </c>
      <c r="Q89" s="216">
        <v>0.0021</v>
      </c>
      <c r="R89" s="216">
        <f>Q89*H89</f>
        <v>0.035699999999999996</v>
      </c>
      <c r="S89" s="216">
        <v>0</v>
      </c>
      <c r="T89" s="217">
        <f>S89*H89</f>
        <v>0</v>
      </c>
      <c r="U89" s="39"/>
      <c r="V89" s="39"/>
      <c r="W89" s="39"/>
      <c r="X89" s="39"/>
      <c r="Y89" s="39"/>
      <c r="Z89" s="39"/>
      <c r="AA89" s="39"/>
      <c r="AB89" s="39"/>
      <c r="AC89" s="39"/>
      <c r="AD89" s="39"/>
      <c r="AE89" s="39"/>
      <c r="AR89" s="218" t="s">
        <v>170</v>
      </c>
      <c r="AT89" s="218" t="s">
        <v>193</v>
      </c>
      <c r="AU89" s="218" t="s">
        <v>83</v>
      </c>
      <c r="AY89" s="18" t="s">
        <v>125</v>
      </c>
      <c r="BE89" s="219">
        <f>IF(N89="základní",J89,0)</f>
        <v>0</v>
      </c>
      <c r="BF89" s="219">
        <f>IF(N89="snížená",J89,0)</f>
        <v>0</v>
      </c>
      <c r="BG89" s="219">
        <f>IF(N89="zákl. přenesená",J89,0)</f>
        <v>0</v>
      </c>
      <c r="BH89" s="219">
        <f>IF(N89="sníž. přenesená",J89,0)</f>
        <v>0</v>
      </c>
      <c r="BI89" s="219">
        <f>IF(N89="nulová",J89,0)</f>
        <v>0</v>
      </c>
      <c r="BJ89" s="18" t="s">
        <v>81</v>
      </c>
      <c r="BK89" s="219">
        <f>ROUND(I89*H89,2)</f>
        <v>0</v>
      </c>
      <c r="BL89" s="18" t="s">
        <v>131</v>
      </c>
      <c r="BM89" s="218" t="s">
        <v>138</v>
      </c>
    </row>
    <row r="90" spans="1:65" s="2" customFormat="1" ht="37.8" customHeight="1">
      <c r="A90" s="39"/>
      <c r="B90" s="40"/>
      <c r="C90" s="206" t="s">
        <v>131</v>
      </c>
      <c r="D90" s="206" t="s">
        <v>127</v>
      </c>
      <c r="E90" s="207" t="s">
        <v>470</v>
      </c>
      <c r="F90" s="208" t="s">
        <v>471</v>
      </c>
      <c r="G90" s="209" t="s">
        <v>208</v>
      </c>
      <c r="H90" s="210">
        <v>1</v>
      </c>
      <c r="I90" s="211"/>
      <c r="J90" s="212">
        <f>ROUND(I90*H90,2)</f>
        <v>0</v>
      </c>
      <c r="K90" s="213"/>
      <c r="L90" s="45"/>
      <c r="M90" s="214" t="s">
        <v>19</v>
      </c>
      <c r="N90" s="215" t="s">
        <v>44</v>
      </c>
      <c r="O90" s="85"/>
      <c r="P90" s="216">
        <f>O90*H90</f>
        <v>0</v>
      </c>
      <c r="Q90" s="216">
        <v>0</v>
      </c>
      <c r="R90" s="216">
        <f>Q90*H90</f>
        <v>0</v>
      </c>
      <c r="S90" s="216">
        <v>0</v>
      </c>
      <c r="T90" s="217">
        <f>S90*H90</f>
        <v>0</v>
      </c>
      <c r="U90" s="39"/>
      <c r="V90" s="39"/>
      <c r="W90" s="39"/>
      <c r="X90" s="39"/>
      <c r="Y90" s="39"/>
      <c r="Z90" s="39"/>
      <c r="AA90" s="39"/>
      <c r="AB90" s="39"/>
      <c r="AC90" s="39"/>
      <c r="AD90" s="39"/>
      <c r="AE90" s="39"/>
      <c r="AR90" s="218" t="s">
        <v>131</v>
      </c>
      <c r="AT90" s="218" t="s">
        <v>127</v>
      </c>
      <c r="AU90" s="218" t="s">
        <v>83</v>
      </c>
      <c r="AY90" s="18" t="s">
        <v>125</v>
      </c>
      <c r="BE90" s="219">
        <f>IF(N90="základní",J90,0)</f>
        <v>0</v>
      </c>
      <c r="BF90" s="219">
        <f>IF(N90="snížená",J90,0)</f>
        <v>0</v>
      </c>
      <c r="BG90" s="219">
        <f>IF(N90="zákl. přenesená",J90,0)</f>
        <v>0</v>
      </c>
      <c r="BH90" s="219">
        <f>IF(N90="sníž. přenesená",J90,0)</f>
        <v>0</v>
      </c>
      <c r="BI90" s="219">
        <f>IF(N90="nulová",J90,0)</f>
        <v>0</v>
      </c>
      <c r="BJ90" s="18" t="s">
        <v>81</v>
      </c>
      <c r="BK90" s="219">
        <f>ROUND(I90*H90,2)</f>
        <v>0</v>
      </c>
      <c r="BL90" s="18" t="s">
        <v>131</v>
      </c>
      <c r="BM90" s="218" t="s">
        <v>131</v>
      </c>
    </row>
    <row r="91" spans="1:65" s="2" customFormat="1" ht="24.15" customHeight="1">
      <c r="A91" s="39"/>
      <c r="B91" s="40"/>
      <c r="C91" s="257" t="s">
        <v>150</v>
      </c>
      <c r="D91" s="257" t="s">
        <v>193</v>
      </c>
      <c r="E91" s="258" t="s">
        <v>472</v>
      </c>
      <c r="F91" s="259" t="s">
        <v>473</v>
      </c>
      <c r="G91" s="260" t="s">
        <v>208</v>
      </c>
      <c r="H91" s="261">
        <v>1</v>
      </c>
      <c r="I91" s="262"/>
      <c r="J91" s="263">
        <f>ROUND(I91*H91,2)</f>
        <v>0</v>
      </c>
      <c r="K91" s="264"/>
      <c r="L91" s="265"/>
      <c r="M91" s="266" t="s">
        <v>19</v>
      </c>
      <c r="N91" s="267" t="s">
        <v>44</v>
      </c>
      <c r="O91" s="85"/>
      <c r="P91" s="216">
        <f>O91*H91</f>
        <v>0</v>
      </c>
      <c r="Q91" s="216">
        <v>0.0081</v>
      </c>
      <c r="R91" s="216">
        <f>Q91*H91</f>
        <v>0.0081</v>
      </c>
      <c r="S91" s="216">
        <v>0</v>
      </c>
      <c r="T91" s="217">
        <f>S91*H91</f>
        <v>0</v>
      </c>
      <c r="U91" s="39"/>
      <c r="V91" s="39"/>
      <c r="W91" s="39"/>
      <c r="X91" s="39"/>
      <c r="Y91" s="39"/>
      <c r="Z91" s="39"/>
      <c r="AA91" s="39"/>
      <c r="AB91" s="39"/>
      <c r="AC91" s="39"/>
      <c r="AD91" s="39"/>
      <c r="AE91" s="39"/>
      <c r="AR91" s="218" t="s">
        <v>170</v>
      </c>
      <c r="AT91" s="218" t="s">
        <v>193</v>
      </c>
      <c r="AU91" s="218" t="s">
        <v>83</v>
      </c>
      <c r="AY91" s="18" t="s">
        <v>125</v>
      </c>
      <c r="BE91" s="219">
        <f>IF(N91="základní",J91,0)</f>
        <v>0</v>
      </c>
      <c r="BF91" s="219">
        <f>IF(N91="snížená",J91,0)</f>
        <v>0</v>
      </c>
      <c r="BG91" s="219">
        <f>IF(N91="zákl. přenesená",J91,0)</f>
        <v>0</v>
      </c>
      <c r="BH91" s="219">
        <f>IF(N91="sníž. přenesená",J91,0)</f>
        <v>0</v>
      </c>
      <c r="BI91" s="219">
        <f>IF(N91="nulová",J91,0)</f>
        <v>0</v>
      </c>
      <c r="BJ91" s="18" t="s">
        <v>81</v>
      </c>
      <c r="BK91" s="219">
        <f>ROUND(I91*H91,2)</f>
        <v>0</v>
      </c>
      <c r="BL91" s="18" t="s">
        <v>131</v>
      </c>
      <c r="BM91" s="218" t="s">
        <v>150</v>
      </c>
    </row>
    <row r="92" spans="1:65" s="2" customFormat="1" ht="24.15" customHeight="1">
      <c r="A92" s="39"/>
      <c r="B92" s="40"/>
      <c r="C92" s="206" t="s">
        <v>157</v>
      </c>
      <c r="D92" s="206" t="s">
        <v>127</v>
      </c>
      <c r="E92" s="207" t="s">
        <v>474</v>
      </c>
      <c r="F92" s="208" t="s">
        <v>475</v>
      </c>
      <c r="G92" s="209" t="s">
        <v>208</v>
      </c>
      <c r="H92" s="210">
        <v>8</v>
      </c>
      <c r="I92" s="211"/>
      <c r="J92" s="212">
        <f>ROUND(I92*H92,2)</f>
        <v>0</v>
      </c>
      <c r="K92" s="213"/>
      <c r="L92" s="45"/>
      <c r="M92" s="214" t="s">
        <v>19</v>
      </c>
      <c r="N92" s="215" t="s">
        <v>44</v>
      </c>
      <c r="O92" s="85"/>
      <c r="P92" s="216">
        <f>O92*H92</f>
        <v>0</v>
      </c>
      <c r="Q92" s="216">
        <v>0</v>
      </c>
      <c r="R92" s="216">
        <f>Q92*H92</f>
        <v>0</v>
      </c>
      <c r="S92" s="216">
        <v>0</v>
      </c>
      <c r="T92" s="217">
        <f>S92*H92</f>
        <v>0</v>
      </c>
      <c r="U92" s="39"/>
      <c r="V92" s="39"/>
      <c r="W92" s="39"/>
      <c r="X92" s="39"/>
      <c r="Y92" s="39"/>
      <c r="Z92" s="39"/>
      <c r="AA92" s="39"/>
      <c r="AB92" s="39"/>
      <c r="AC92" s="39"/>
      <c r="AD92" s="39"/>
      <c r="AE92" s="39"/>
      <c r="AR92" s="218" t="s">
        <v>131</v>
      </c>
      <c r="AT92" s="218" t="s">
        <v>127</v>
      </c>
      <c r="AU92" s="218" t="s">
        <v>83</v>
      </c>
      <c r="AY92" s="18" t="s">
        <v>125</v>
      </c>
      <c r="BE92" s="219">
        <f>IF(N92="základní",J92,0)</f>
        <v>0</v>
      </c>
      <c r="BF92" s="219">
        <f>IF(N92="snížená",J92,0)</f>
        <v>0</v>
      </c>
      <c r="BG92" s="219">
        <f>IF(N92="zákl. přenesená",J92,0)</f>
        <v>0</v>
      </c>
      <c r="BH92" s="219">
        <f>IF(N92="sníž. přenesená",J92,0)</f>
        <v>0</v>
      </c>
      <c r="BI92" s="219">
        <f>IF(N92="nulová",J92,0)</f>
        <v>0</v>
      </c>
      <c r="BJ92" s="18" t="s">
        <v>81</v>
      </c>
      <c r="BK92" s="219">
        <f>ROUND(I92*H92,2)</f>
        <v>0</v>
      </c>
      <c r="BL92" s="18" t="s">
        <v>131</v>
      </c>
      <c r="BM92" s="218" t="s">
        <v>157</v>
      </c>
    </row>
    <row r="93" spans="1:65" s="2" customFormat="1" ht="14.4" customHeight="1">
      <c r="A93" s="39"/>
      <c r="B93" s="40"/>
      <c r="C93" s="257" t="s">
        <v>163</v>
      </c>
      <c r="D93" s="257" t="s">
        <v>193</v>
      </c>
      <c r="E93" s="258" t="s">
        <v>476</v>
      </c>
      <c r="F93" s="259" t="s">
        <v>477</v>
      </c>
      <c r="G93" s="260" t="s">
        <v>208</v>
      </c>
      <c r="H93" s="261">
        <v>8</v>
      </c>
      <c r="I93" s="262"/>
      <c r="J93" s="263">
        <f>ROUND(I93*H93,2)</f>
        <v>0</v>
      </c>
      <c r="K93" s="264"/>
      <c r="L93" s="265"/>
      <c r="M93" s="266" t="s">
        <v>19</v>
      </c>
      <c r="N93" s="267" t="s">
        <v>44</v>
      </c>
      <c r="O93" s="85"/>
      <c r="P93" s="216">
        <f>O93*H93</f>
        <v>0</v>
      </c>
      <c r="Q93" s="216">
        <v>3E-05</v>
      </c>
      <c r="R93" s="216">
        <f>Q93*H93</f>
        <v>0.00024</v>
      </c>
      <c r="S93" s="216">
        <v>0</v>
      </c>
      <c r="T93" s="217">
        <f>S93*H93</f>
        <v>0</v>
      </c>
      <c r="U93" s="39"/>
      <c r="V93" s="39"/>
      <c r="W93" s="39"/>
      <c r="X93" s="39"/>
      <c r="Y93" s="39"/>
      <c r="Z93" s="39"/>
      <c r="AA93" s="39"/>
      <c r="AB93" s="39"/>
      <c r="AC93" s="39"/>
      <c r="AD93" s="39"/>
      <c r="AE93" s="39"/>
      <c r="AR93" s="218" t="s">
        <v>170</v>
      </c>
      <c r="AT93" s="218" t="s">
        <v>193</v>
      </c>
      <c r="AU93" s="218" t="s">
        <v>83</v>
      </c>
      <c r="AY93" s="18" t="s">
        <v>125</v>
      </c>
      <c r="BE93" s="219">
        <f>IF(N93="základní",J93,0)</f>
        <v>0</v>
      </c>
      <c r="BF93" s="219">
        <f>IF(N93="snížená",J93,0)</f>
        <v>0</v>
      </c>
      <c r="BG93" s="219">
        <f>IF(N93="zákl. přenesená",J93,0)</f>
        <v>0</v>
      </c>
      <c r="BH93" s="219">
        <f>IF(N93="sníž. přenesená",J93,0)</f>
        <v>0</v>
      </c>
      <c r="BI93" s="219">
        <f>IF(N93="nulová",J93,0)</f>
        <v>0</v>
      </c>
      <c r="BJ93" s="18" t="s">
        <v>81</v>
      </c>
      <c r="BK93" s="219">
        <f>ROUND(I93*H93,2)</f>
        <v>0</v>
      </c>
      <c r="BL93" s="18" t="s">
        <v>131</v>
      </c>
      <c r="BM93" s="218" t="s">
        <v>163</v>
      </c>
    </row>
    <row r="94" spans="1:65" s="2" customFormat="1" ht="14.4" customHeight="1">
      <c r="A94" s="39"/>
      <c r="B94" s="40"/>
      <c r="C94" s="206" t="s">
        <v>170</v>
      </c>
      <c r="D94" s="206" t="s">
        <v>127</v>
      </c>
      <c r="E94" s="207" t="s">
        <v>478</v>
      </c>
      <c r="F94" s="208" t="s">
        <v>479</v>
      </c>
      <c r="G94" s="209" t="s">
        <v>208</v>
      </c>
      <c r="H94" s="210">
        <v>8</v>
      </c>
      <c r="I94" s="211"/>
      <c r="J94" s="212">
        <f>ROUND(I94*H94,2)</f>
        <v>0</v>
      </c>
      <c r="K94" s="213"/>
      <c r="L94" s="45"/>
      <c r="M94" s="214" t="s">
        <v>19</v>
      </c>
      <c r="N94" s="215" t="s">
        <v>44</v>
      </c>
      <c r="O94" s="85"/>
      <c r="P94" s="216">
        <f>O94*H94</f>
        <v>0</v>
      </c>
      <c r="Q94" s="216">
        <v>0</v>
      </c>
      <c r="R94" s="216">
        <f>Q94*H94</f>
        <v>0</v>
      </c>
      <c r="S94" s="216">
        <v>0</v>
      </c>
      <c r="T94" s="217">
        <f>S94*H94</f>
        <v>0</v>
      </c>
      <c r="U94" s="39"/>
      <c r="V94" s="39"/>
      <c r="W94" s="39"/>
      <c r="X94" s="39"/>
      <c r="Y94" s="39"/>
      <c r="Z94" s="39"/>
      <c r="AA94" s="39"/>
      <c r="AB94" s="39"/>
      <c r="AC94" s="39"/>
      <c r="AD94" s="39"/>
      <c r="AE94" s="39"/>
      <c r="AR94" s="218" t="s">
        <v>131</v>
      </c>
      <c r="AT94" s="218" t="s">
        <v>127</v>
      </c>
      <c r="AU94" s="218" t="s">
        <v>83</v>
      </c>
      <c r="AY94" s="18" t="s">
        <v>125</v>
      </c>
      <c r="BE94" s="219">
        <f>IF(N94="základní",J94,0)</f>
        <v>0</v>
      </c>
      <c r="BF94" s="219">
        <f>IF(N94="snížená",J94,0)</f>
        <v>0</v>
      </c>
      <c r="BG94" s="219">
        <f>IF(N94="zákl. přenesená",J94,0)</f>
        <v>0</v>
      </c>
      <c r="BH94" s="219">
        <f>IF(N94="sníž. přenesená",J94,0)</f>
        <v>0</v>
      </c>
      <c r="BI94" s="219">
        <f>IF(N94="nulová",J94,0)</f>
        <v>0</v>
      </c>
      <c r="BJ94" s="18" t="s">
        <v>81</v>
      </c>
      <c r="BK94" s="219">
        <f>ROUND(I94*H94,2)</f>
        <v>0</v>
      </c>
      <c r="BL94" s="18" t="s">
        <v>131</v>
      </c>
      <c r="BM94" s="218" t="s">
        <v>170</v>
      </c>
    </row>
    <row r="95" spans="1:65" s="2" customFormat="1" ht="24.15" customHeight="1">
      <c r="A95" s="39"/>
      <c r="B95" s="40"/>
      <c r="C95" s="257" t="s">
        <v>177</v>
      </c>
      <c r="D95" s="257" t="s">
        <v>193</v>
      </c>
      <c r="E95" s="258" t="s">
        <v>480</v>
      </c>
      <c r="F95" s="259" t="s">
        <v>481</v>
      </c>
      <c r="G95" s="260" t="s">
        <v>208</v>
      </c>
      <c r="H95" s="261">
        <v>8</v>
      </c>
      <c r="I95" s="262"/>
      <c r="J95" s="263">
        <f>ROUND(I95*H95,2)</f>
        <v>0</v>
      </c>
      <c r="K95" s="264"/>
      <c r="L95" s="265"/>
      <c r="M95" s="266" t="s">
        <v>19</v>
      </c>
      <c r="N95" s="267" t="s">
        <v>44</v>
      </c>
      <c r="O95" s="85"/>
      <c r="P95" s="216">
        <f>O95*H95</f>
        <v>0</v>
      </c>
      <c r="Q95" s="216">
        <v>0.0075</v>
      </c>
      <c r="R95" s="216">
        <f>Q95*H95</f>
        <v>0.06</v>
      </c>
      <c r="S95" s="216">
        <v>0</v>
      </c>
      <c r="T95" s="217">
        <f>S95*H95</f>
        <v>0</v>
      </c>
      <c r="U95" s="39"/>
      <c r="V95" s="39"/>
      <c r="W95" s="39"/>
      <c r="X95" s="39"/>
      <c r="Y95" s="39"/>
      <c r="Z95" s="39"/>
      <c r="AA95" s="39"/>
      <c r="AB95" s="39"/>
      <c r="AC95" s="39"/>
      <c r="AD95" s="39"/>
      <c r="AE95" s="39"/>
      <c r="AR95" s="218" t="s">
        <v>170</v>
      </c>
      <c r="AT95" s="218" t="s">
        <v>193</v>
      </c>
      <c r="AU95" s="218" t="s">
        <v>83</v>
      </c>
      <c r="AY95" s="18" t="s">
        <v>125</v>
      </c>
      <c r="BE95" s="219">
        <f>IF(N95="základní",J95,0)</f>
        <v>0</v>
      </c>
      <c r="BF95" s="219">
        <f>IF(N95="snížená",J95,0)</f>
        <v>0</v>
      </c>
      <c r="BG95" s="219">
        <f>IF(N95="zákl. přenesená",J95,0)</f>
        <v>0</v>
      </c>
      <c r="BH95" s="219">
        <f>IF(N95="sníž. přenesená",J95,0)</f>
        <v>0</v>
      </c>
      <c r="BI95" s="219">
        <f>IF(N95="nulová",J95,0)</f>
        <v>0</v>
      </c>
      <c r="BJ95" s="18" t="s">
        <v>81</v>
      </c>
      <c r="BK95" s="219">
        <f>ROUND(I95*H95,2)</f>
        <v>0</v>
      </c>
      <c r="BL95" s="18" t="s">
        <v>131</v>
      </c>
      <c r="BM95" s="218" t="s">
        <v>177</v>
      </c>
    </row>
    <row r="96" spans="1:65" s="2" customFormat="1" ht="24.15" customHeight="1">
      <c r="A96" s="39"/>
      <c r="B96" s="40"/>
      <c r="C96" s="206" t="s">
        <v>181</v>
      </c>
      <c r="D96" s="206" t="s">
        <v>127</v>
      </c>
      <c r="E96" s="207" t="s">
        <v>482</v>
      </c>
      <c r="F96" s="208" t="s">
        <v>483</v>
      </c>
      <c r="G96" s="209" t="s">
        <v>208</v>
      </c>
      <c r="H96" s="210">
        <v>9</v>
      </c>
      <c r="I96" s="211"/>
      <c r="J96" s="212">
        <f>ROUND(I96*H96,2)</f>
        <v>0</v>
      </c>
      <c r="K96" s="213"/>
      <c r="L96" s="45"/>
      <c r="M96" s="214" t="s">
        <v>19</v>
      </c>
      <c r="N96" s="215" t="s">
        <v>44</v>
      </c>
      <c r="O96" s="85"/>
      <c r="P96" s="216">
        <f>O96*H96</f>
        <v>0</v>
      </c>
      <c r="Q96" s="216">
        <v>0</v>
      </c>
      <c r="R96" s="216">
        <f>Q96*H96</f>
        <v>0</v>
      </c>
      <c r="S96" s="216">
        <v>0</v>
      </c>
      <c r="T96" s="217">
        <f>S96*H96</f>
        <v>0</v>
      </c>
      <c r="U96" s="39"/>
      <c r="V96" s="39"/>
      <c r="W96" s="39"/>
      <c r="X96" s="39"/>
      <c r="Y96" s="39"/>
      <c r="Z96" s="39"/>
      <c r="AA96" s="39"/>
      <c r="AB96" s="39"/>
      <c r="AC96" s="39"/>
      <c r="AD96" s="39"/>
      <c r="AE96" s="39"/>
      <c r="AR96" s="218" t="s">
        <v>131</v>
      </c>
      <c r="AT96" s="218" t="s">
        <v>127</v>
      </c>
      <c r="AU96" s="218" t="s">
        <v>83</v>
      </c>
      <c r="AY96" s="18" t="s">
        <v>125</v>
      </c>
      <c r="BE96" s="219">
        <f>IF(N96="základní",J96,0)</f>
        <v>0</v>
      </c>
      <c r="BF96" s="219">
        <f>IF(N96="snížená",J96,0)</f>
        <v>0</v>
      </c>
      <c r="BG96" s="219">
        <f>IF(N96="zákl. přenesená",J96,0)</f>
        <v>0</v>
      </c>
      <c r="BH96" s="219">
        <f>IF(N96="sníž. přenesená",J96,0)</f>
        <v>0</v>
      </c>
      <c r="BI96" s="219">
        <f>IF(N96="nulová",J96,0)</f>
        <v>0</v>
      </c>
      <c r="BJ96" s="18" t="s">
        <v>81</v>
      </c>
      <c r="BK96" s="219">
        <f>ROUND(I96*H96,2)</f>
        <v>0</v>
      </c>
      <c r="BL96" s="18" t="s">
        <v>131</v>
      </c>
      <c r="BM96" s="218" t="s">
        <v>181</v>
      </c>
    </row>
    <row r="97" spans="1:65" s="2" customFormat="1" ht="24.15" customHeight="1">
      <c r="A97" s="39"/>
      <c r="B97" s="40"/>
      <c r="C97" s="206" t="s">
        <v>187</v>
      </c>
      <c r="D97" s="206" t="s">
        <v>127</v>
      </c>
      <c r="E97" s="207" t="s">
        <v>484</v>
      </c>
      <c r="F97" s="208" t="s">
        <v>485</v>
      </c>
      <c r="G97" s="209" t="s">
        <v>208</v>
      </c>
      <c r="H97" s="210">
        <v>8</v>
      </c>
      <c r="I97" s="211"/>
      <c r="J97" s="212">
        <f>ROUND(I97*H97,2)</f>
        <v>0</v>
      </c>
      <c r="K97" s="213"/>
      <c r="L97" s="45"/>
      <c r="M97" s="214" t="s">
        <v>19</v>
      </c>
      <c r="N97" s="215" t="s">
        <v>44</v>
      </c>
      <c r="O97" s="85"/>
      <c r="P97" s="216">
        <f>O97*H97</f>
        <v>0</v>
      </c>
      <c r="Q97" s="216">
        <v>0</v>
      </c>
      <c r="R97" s="216">
        <f>Q97*H97</f>
        <v>0</v>
      </c>
      <c r="S97" s="216">
        <v>0</v>
      </c>
      <c r="T97" s="217">
        <f>S97*H97</f>
        <v>0</v>
      </c>
      <c r="U97" s="39"/>
      <c r="V97" s="39"/>
      <c r="W97" s="39"/>
      <c r="X97" s="39"/>
      <c r="Y97" s="39"/>
      <c r="Z97" s="39"/>
      <c r="AA97" s="39"/>
      <c r="AB97" s="39"/>
      <c r="AC97" s="39"/>
      <c r="AD97" s="39"/>
      <c r="AE97" s="39"/>
      <c r="AR97" s="218" t="s">
        <v>131</v>
      </c>
      <c r="AT97" s="218" t="s">
        <v>127</v>
      </c>
      <c r="AU97" s="218" t="s">
        <v>83</v>
      </c>
      <c r="AY97" s="18" t="s">
        <v>125</v>
      </c>
      <c r="BE97" s="219">
        <f>IF(N97="základní",J97,0)</f>
        <v>0</v>
      </c>
      <c r="BF97" s="219">
        <f>IF(N97="snížená",J97,0)</f>
        <v>0</v>
      </c>
      <c r="BG97" s="219">
        <f>IF(N97="zákl. přenesená",J97,0)</f>
        <v>0</v>
      </c>
      <c r="BH97" s="219">
        <f>IF(N97="sníž. přenesená",J97,0)</f>
        <v>0</v>
      </c>
      <c r="BI97" s="219">
        <f>IF(N97="nulová",J97,0)</f>
        <v>0</v>
      </c>
      <c r="BJ97" s="18" t="s">
        <v>81</v>
      </c>
      <c r="BK97" s="219">
        <f>ROUND(I97*H97,2)</f>
        <v>0</v>
      </c>
      <c r="BL97" s="18" t="s">
        <v>131</v>
      </c>
      <c r="BM97" s="218" t="s">
        <v>187</v>
      </c>
    </row>
    <row r="98" spans="1:65" s="2" customFormat="1" ht="14.4" customHeight="1">
      <c r="A98" s="39"/>
      <c r="B98" s="40"/>
      <c r="C98" s="257" t="s">
        <v>192</v>
      </c>
      <c r="D98" s="257" t="s">
        <v>193</v>
      </c>
      <c r="E98" s="258" t="s">
        <v>486</v>
      </c>
      <c r="F98" s="259" t="s">
        <v>487</v>
      </c>
      <c r="G98" s="260" t="s">
        <v>208</v>
      </c>
      <c r="H98" s="261">
        <v>8</v>
      </c>
      <c r="I98" s="262"/>
      <c r="J98" s="263">
        <f>ROUND(I98*H98,2)</f>
        <v>0</v>
      </c>
      <c r="K98" s="264"/>
      <c r="L98" s="265"/>
      <c r="M98" s="266" t="s">
        <v>19</v>
      </c>
      <c r="N98" s="267" t="s">
        <v>44</v>
      </c>
      <c r="O98" s="85"/>
      <c r="P98" s="216">
        <f>O98*H98</f>
        <v>0</v>
      </c>
      <c r="Q98" s="216">
        <v>0.079</v>
      </c>
      <c r="R98" s="216">
        <f>Q98*H98</f>
        <v>0.632</v>
      </c>
      <c r="S98" s="216">
        <v>0</v>
      </c>
      <c r="T98" s="217">
        <f>S98*H98</f>
        <v>0</v>
      </c>
      <c r="U98" s="39"/>
      <c r="V98" s="39"/>
      <c r="W98" s="39"/>
      <c r="X98" s="39"/>
      <c r="Y98" s="39"/>
      <c r="Z98" s="39"/>
      <c r="AA98" s="39"/>
      <c r="AB98" s="39"/>
      <c r="AC98" s="39"/>
      <c r="AD98" s="39"/>
      <c r="AE98" s="39"/>
      <c r="AR98" s="218" t="s">
        <v>170</v>
      </c>
      <c r="AT98" s="218" t="s">
        <v>193</v>
      </c>
      <c r="AU98" s="218" t="s">
        <v>83</v>
      </c>
      <c r="AY98" s="18" t="s">
        <v>125</v>
      </c>
      <c r="BE98" s="219">
        <f>IF(N98="základní",J98,0)</f>
        <v>0</v>
      </c>
      <c r="BF98" s="219">
        <f>IF(N98="snížená",J98,0)</f>
        <v>0</v>
      </c>
      <c r="BG98" s="219">
        <f>IF(N98="zákl. přenesená",J98,0)</f>
        <v>0</v>
      </c>
      <c r="BH98" s="219">
        <f>IF(N98="sníž. přenesená",J98,0)</f>
        <v>0</v>
      </c>
      <c r="BI98" s="219">
        <f>IF(N98="nulová",J98,0)</f>
        <v>0</v>
      </c>
      <c r="BJ98" s="18" t="s">
        <v>81</v>
      </c>
      <c r="BK98" s="219">
        <f>ROUND(I98*H98,2)</f>
        <v>0</v>
      </c>
      <c r="BL98" s="18" t="s">
        <v>131</v>
      </c>
      <c r="BM98" s="218" t="s">
        <v>192</v>
      </c>
    </row>
    <row r="99" spans="1:65" s="2" customFormat="1" ht="14.4" customHeight="1">
      <c r="A99" s="39"/>
      <c r="B99" s="40"/>
      <c r="C99" s="257" t="s">
        <v>199</v>
      </c>
      <c r="D99" s="257" t="s">
        <v>193</v>
      </c>
      <c r="E99" s="258" t="s">
        <v>488</v>
      </c>
      <c r="F99" s="259" t="s">
        <v>489</v>
      </c>
      <c r="G99" s="260" t="s">
        <v>208</v>
      </c>
      <c r="H99" s="261">
        <v>8</v>
      </c>
      <c r="I99" s="262"/>
      <c r="J99" s="263">
        <f>ROUND(I99*H99,2)</f>
        <v>0</v>
      </c>
      <c r="K99" s="264"/>
      <c r="L99" s="265"/>
      <c r="M99" s="266" t="s">
        <v>19</v>
      </c>
      <c r="N99" s="267" t="s">
        <v>44</v>
      </c>
      <c r="O99" s="85"/>
      <c r="P99" s="216">
        <f>O99*H99</f>
        <v>0</v>
      </c>
      <c r="Q99" s="216">
        <v>0.079</v>
      </c>
      <c r="R99" s="216">
        <f>Q99*H99</f>
        <v>0.632</v>
      </c>
      <c r="S99" s="216">
        <v>0</v>
      </c>
      <c r="T99" s="217">
        <f>S99*H99</f>
        <v>0</v>
      </c>
      <c r="U99" s="39"/>
      <c r="V99" s="39"/>
      <c r="W99" s="39"/>
      <c r="X99" s="39"/>
      <c r="Y99" s="39"/>
      <c r="Z99" s="39"/>
      <c r="AA99" s="39"/>
      <c r="AB99" s="39"/>
      <c r="AC99" s="39"/>
      <c r="AD99" s="39"/>
      <c r="AE99" s="39"/>
      <c r="AR99" s="218" t="s">
        <v>170</v>
      </c>
      <c r="AT99" s="218" t="s">
        <v>193</v>
      </c>
      <c r="AU99" s="218" t="s">
        <v>83</v>
      </c>
      <c r="AY99" s="18" t="s">
        <v>125</v>
      </c>
      <c r="BE99" s="219">
        <f>IF(N99="základní",J99,0)</f>
        <v>0</v>
      </c>
      <c r="BF99" s="219">
        <f>IF(N99="snížená",J99,0)</f>
        <v>0</v>
      </c>
      <c r="BG99" s="219">
        <f>IF(N99="zákl. přenesená",J99,0)</f>
        <v>0</v>
      </c>
      <c r="BH99" s="219">
        <f>IF(N99="sníž. přenesená",J99,0)</f>
        <v>0</v>
      </c>
      <c r="BI99" s="219">
        <f>IF(N99="nulová",J99,0)</f>
        <v>0</v>
      </c>
      <c r="BJ99" s="18" t="s">
        <v>81</v>
      </c>
      <c r="BK99" s="219">
        <f>ROUND(I99*H99,2)</f>
        <v>0</v>
      </c>
      <c r="BL99" s="18" t="s">
        <v>131</v>
      </c>
      <c r="BM99" s="218" t="s">
        <v>199</v>
      </c>
    </row>
    <row r="100" spans="1:65" s="2" customFormat="1" ht="24.15" customHeight="1">
      <c r="A100" s="39"/>
      <c r="B100" s="40"/>
      <c r="C100" s="206" t="s">
        <v>205</v>
      </c>
      <c r="D100" s="206" t="s">
        <v>127</v>
      </c>
      <c r="E100" s="207" t="s">
        <v>490</v>
      </c>
      <c r="F100" s="208" t="s">
        <v>491</v>
      </c>
      <c r="G100" s="209" t="s">
        <v>208</v>
      </c>
      <c r="H100" s="210">
        <v>9</v>
      </c>
      <c r="I100" s="211"/>
      <c r="J100" s="212">
        <f>ROUND(I100*H100,2)</f>
        <v>0</v>
      </c>
      <c r="K100" s="213"/>
      <c r="L100" s="45"/>
      <c r="M100" s="214" t="s">
        <v>19</v>
      </c>
      <c r="N100" s="215" t="s">
        <v>44</v>
      </c>
      <c r="O100" s="85"/>
      <c r="P100" s="216">
        <f>O100*H100</f>
        <v>0</v>
      </c>
      <c r="Q100" s="216">
        <v>0</v>
      </c>
      <c r="R100" s="216">
        <f>Q100*H100</f>
        <v>0</v>
      </c>
      <c r="S100" s="216">
        <v>0</v>
      </c>
      <c r="T100" s="217">
        <f>S100*H100</f>
        <v>0</v>
      </c>
      <c r="U100" s="39"/>
      <c r="V100" s="39"/>
      <c r="W100" s="39"/>
      <c r="X100" s="39"/>
      <c r="Y100" s="39"/>
      <c r="Z100" s="39"/>
      <c r="AA100" s="39"/>
      <c r="AB100" s="39"/>
      <c r="AC100" s="39"/>
      <c r="AD100" s="39"/>
      <c r="AE100" s="39"/>
      <c r="AR100" s="218" t="s">
        <v>131</v>
      </c>
      <c r="AT100" s="218" t="s">
        <v>127</v>
      </c>
      <c r="AU100" s="218" t="s">
        <v>83</v>
      </c>
      <c r="AY100" s="18" t="s">
        <v>125</v>
      </c>
      <c r="BE100" s="219">
        <f>IF(N100="základní",J100,0)</f>
        <v>0</v>
      </c>
      <c r="BF100" s="219">
        <f>IF(N100="snížená",J100,0)</f>
        <v>0</v>
      </c>
      <c r="BG100" s="219">
        <f>IF(N100="zákl. přenesená",J100,0)</f>
        <v>0</v>
      </c>
      <c r="BH100" s="219">
        <f>IF(N100="sníž. přenesená",J100,0)</f>
        <v>0</v>
      </c>
      <c r="BI100" s="219">
        <f>IF(N100="nulová",J100,0)</f>
        <v>0</v>
      </c>
      <c r="BJ100" s="18" t="s">
        <v>81</v>
      </c>
      <c r="BK100" s="219">
        <f>ROUND(I100*H100,2)</f>
        <v>0</v>
      </c>
      <c r="BL100" s="18" t="s">
        <v>131</v>
      </c>
      <c r="BM100" s="218" t="s">
        <v>205</v>
      </c>
    </row>
    <row r="101" spans="1:65" s="2" customFormat="1" ht="24.15" customHeight="1">
      <c r="A101" s="39"/>
      <c r="B101" s="40"/>
      <c r="C101" s="206" t="s">
        <v>8</v>
      </c>
      <c r="D101" s="206" t="s">
        <v>127</v>
      </c>
      <c r="E101" s="207" t="s">
        <v>492</v>
      </c>
      <c r="F101" s="208" t="s">
        <v>493</v>
      </c>
      <c r="G101" s="209" t="s">
        <v>208</v>
      </c>
      <c r="H101" s="210">
        <v>2</v>
      </c>
      <c r="I101" s="211"/>
      <c r="J101" s="212">
        <f>ROUND(I101*H101,2)</f>
        <v>0</v>
      </c>
      <c r="K101" s="213"/>
      <c r="L101" s="45"/>
      <c r="M101" s="214" t="s">
        <v>19</v>
      </c>
      <c r="N101" s="215" t="s">
        <v>44</v>
      </c>
      <c r="O101" s="85"/>
      <c r="P101" s="216">
        <f>O101*H101</f>
        <v>0</v>
      </c>
      <c r="Q101" s="216">
        <v>0</v>
      </c>
      <c r="R101" s="216">
        <f>Q101*H101</f>
        <v>0</v>
      </c>
      <c r="S101" s="216">
        <v>0</v>
      </c>
      <c r="T101" s="217">
        <f>S101*H101</f>
        <v>0</v>
      </c>
      <c r="U101" s="39"/>
      <c r="V101" s="39"/>
      <c r="W101" s="39"/>
      <c r="X101" s="39"/>
      <c r="Y101" s="39"/>
      <c r="Z101" s="39"/>
      <c r="AA101" s="39"/>
      <c r="AB101" s="39"/>
      <c r="AC101" s="39"/>
      <c r="AD101" s="39"/>
      <c r="AE101" s="39"/>
      <c r="AR101" s="218" t="s">
        <v>131</v>
      </c>
      <c r="AT101" s="218" t="s">
        <v>127</v>
      </c>
      <c r="AU101" s="218" t="s">
        <v>83</v>
      </c>
      <c r="AY101" s="18" t="s">
        <v>125</v>
      </c>
      <c r="BE101" s="219">
        <f>IF(N101="základní",J101,0)</f>
        <v>0</v>
      </c>
      <c r="BF101" s="219">
        <f>IF(N101="snížená",J101,0)</f>
        <v>0</v>
      </c>
      <c r="BG101" s="219">
        <f>IF(N101="zákl. přenesená",J101,0)</f>
        <v>0</v>
      </c>
      <c r="BH101" s="219">
        <f>IF(N101="sníž. přenesená",J101,0)</f>
        <v>0</v>
      </c>
      <c r="BI101" s="219">
        <f>IF(N101="nulová",J101,0)</f>
        <v>0</v>
      </c>
      <c r="BJ101" s="18" t="s">
        <v>81</v>
      </c>
      <c r="BK101" s="219">
        <f>ROUND(I101*H101,2)</f>
        <v>0</v>
      </c>
      <c r="BL101" s="18" t="s">
        <v>131</v>
      </c>
      <c r="BM101" s="218" t="s">
        <v>8</v>
      </c>
    </row>
    <row r="102" spans="1:65" s="2" customFormat="1" ht="14.4" customHeight="1">
      <c r="A102" s="39"/>
      <c r="B102" s="40"/>
      <c r="C102" s="257" t="s">
        <v>217</v>
      </c>
      <c r="D102" s="257" t="s">
        <v>193</v>
      </c>
      <c r="E102" s="258" t="s">
        <v>494</v>
      </c>
      <c r="F102" s="259" t="s">
        <v>495</v>
      </c>
      <c r="G102" s="260" t="s">
        <v>208</v>
      </c>
      <c r="H102" s="261">
        <v>2</v>
      </c>
      <c r="I102" s="262"/>
      <c r="J102" s="263">
        <f>ROUND(I102*H102,2)</f>
        <v>0</v>
      </c>
      <c r="K102" s="264"/>
      <c r="L102" s="265"/>
      <c r="M102" s="266" t="s">
        <v>19</v>
      </c>
      <c r="N102" s="267" t="s">
        <v>44</v>
      </c>
      <c r="O102" s="85"/>
      <c r="P102" s="216">
        <f>O102*H102</f>
        <v>0</v>
      </c>
      <c r="Q102" s="216">
        <v>0.018</v>
      </c>
      <c r="R102" s="216">
        <f>Q102*H102</f>
        <v>0.036</v>
      </c>
      <c r="S102" s="216">
        <v>0</v>
      </c>
      <c r="T102" s="217">
        <f>S102*H102</f>
        <v>0</v>
      </c>
      <c r="U102" s="39"/>
      <c r="V102" s="39"/>
      <c r="W102" s="39"/>
      <c r="X102" s="39"/>
      <c r="Y102" s="39"/>
      <c r="Z102" s="39"/>
      <c r="AA102" s="39"/>
      <c r="AB102" s="39"/>
      <c r="AC102" s="39"/>
      <c r="AD102" s="39"/>
      <c r="AE102" s="39"/>
      <c r="AR102" s="218" t="s">
        <v>170</v>
      </c>
      <c r="AT102" s="218" t="s">
        <v>193</v>
      </c>
      <c r="AU102" s="218" t="s">
        <v>83</v>
      </c>
      <c r="AY102" s="18" t="s">
        <v>125</v>
      </c>
      <c r="BE102" s="219">
        <f>IF(N102="základní",J102,0)</f>
        <v>0</v>
      </c>
      <c r="BF102" s="219">
        <f>IF(N102="snížená",J102,0)</f>
        <v>0</v>
      </c>
      <c r="BG102" s="219">
        <f>IF(N102="zákl. přenesená",J102,0)</f>
        <v>0</v>
      </c>
      <c r="BH102" s="219">
        <f>IF(N102="sníž. přenesená",J102,0)</f>
        <v>0</v>
      </c>
      <c r="BI102" s="219">
        <f>IF(N102="nulová",J102,0)</f>
        <v>0</v>
      </c>
      <c r="BJ102" s="18" t="s">
        <v>81</v>
      </c>
      <c r="BK102" s="219">
        <f>ROUND(I102*H102,2)</f>
        <v>0</v>
      </c>
      <c r="BL102" s="18" t="s">
        <v>131</v>
      </c>
      <c r="BM102" s="218" t="s">
        <v>217</v>
      </c>
    </row>
    <row r="103" spans="1:65" s="2" customFormat="1" ht="14.4" customHeight="1">
      <c r="A103" s="39"/>
      <c r="B103" s="40"/>
      <c r="C103" s="206" t="s">
        <v>221</v>
      </c>
      <c r="D103" s="206" t="s">
        <v>127</v>
      </c>
      <c r="E103" s="207" t="s">
        <v>496</v>
      </c>
      <c r="F103" s="208" t="s">
        <v>497</v>
      </c>
      <c r="G103" s="209" t="s">
        <v>208</v>
      </c>
      <c r="H103" s="210">
        <v>8</v>
      </c>
      <c r="I103" s="211"/>
      <c r="J103" s="212">
        <f>ROUND(I103*H103,2)</f>
        <v>0</v>
      </c>
      <c r="K103" s="213"/>
      <c r="L103" s="45"/>
      <c r="M103" s="214" t="s">
        <v>19</v>
      </c>
      <c r="N103" s="215" t="s">
        <v>44</v>
      </c>
      <c r="O103" s="85"/>
      <c r="P103" s="216">
        <f>O103*H103</f>
        <v>0</v>
      </c>
      <c r="Q103" s="216">
        <v>0</v>
      </c>
      <c r="R103" s="216">
        <f>Q103*H103</f>
        <v>0</v>
      </c>
      <c r="S103" s="216">
        <v>0</v>
      </c>
      <c r="T103" s="217">
        <f>S103*H103</f>
        <v>0</v>
      </c>
      <c r="U103" s="39"/>
      <c r="V103" s="39"/>
      <c r="W103" s="39"/>
      <c r="X103" s="39"/>
      <c r="Y103" s="39"/>
      <c r="Z103" s="39"/>
      <c r="AA103" s="39"/>
      <c r="AB103" s="39"/>
      <c r="AC103" s="39"/>
      <c r="AD103" s="39"/>
      <c r="AE103" s="39"/>
      <c r="AR103" s="218" t="s">
        <v>131</v>
      </c>
      <c r="AT103" s="218" t="s">
        <v>127</v>
      </c>
      <c r="AU103" s="218" t="s">
        <v>83</v>
      </c>
      <c r="AY103" s="18" t="s">
        <v>125</v>
      </c>
      <c r="BE103" s="219">
        <f>IF(N103="základní",J103,0)</f>
        <v>0</v>
      </c>
      <c r="BF103" s="219">
        <f>IF(N103="snížená",J103,0)</f>
        <v>0</v>
      </c>
      <c r="BG103" s="219">
        <f>IF(N103="zákl. přenesená",J103,0)</f>
        <v>0</v>
      </c>
      <c r="BH103" s="219">
        <f>IF(N103="sníž. přenesená",J103,0)</f>
        <v>0</v>
      </c>
      <c r="BI103" s="219">
        <f>IF(N103="nulová",J103,0)</f>
        <v>0</v>
      </c>
      <c r="BJ103" s="18" t="s">
        <v>81</v>
      </c>
      <c r="BK103" s="219">
        <f>ROUND(I103*H103,2)</f>
        <v>0</v>
      </c>
      <c r="BL103" s="18" t="s">
        <v>131</v>
      </c>
      <c r="BM103" s="218" t="s">
        <v>221</v>
      </c>
    </row>
    <row r="104" spans="1:65" s="2" customFormat="1" ht="24.15" customHeight="1">
      <c r="A104" s="39"/>
      <c r="B104" s="40"/>
      <c r="C104" s="257" t="s">
        <v>228</v>
      </c>
      <c r="D104" s="257" t="s">
        <v>193</v>
      </c>
      <c r="E104" s="258" t="s">
        <v>498</v>
      </c>
      <c r="F104" s="259" t="s">
        <v>499</v>
      </c>
      <c r="G104" s="260" t="s">
        <v>208</v>
      </c>
      <c r="H104" s="261">
        <v>8</v>
      </c>
      <c r="I104" s="262"/>
      <c r="J104" s="263">
        <f>ROUND(I104*H104,2)</f>
        <v>0</v>
      </c>
      <c r="K104" s="264"/>
      <c r="L104" s="265"/>
      <c r="M104" s="266" t="s">
        <v>19</v>
      </c>
      <c r="N104" s="267" t="s">
        <v>44</v>
      </c>
      <c r="O104" s="85"/>
      <c r="P104" s="216">
        <f>O104*H104</f>
        <v>0</v>
      </c>
      <c r="Q104" s="216">
        <v>0</v>
      </c>
      <c r="R104" s="216">
        <f>Q104*H104</f>
        <v>0</v>
      </c>
      <c r="S104" s="216">
        <v>0</v>
      </c>
      <c r="T104" s="217">
        <f>S104*H104</f>
        <v>0</v>
      </c>
      <c r="U104" s="39"/>
      <c r="V104" s="39"/>
      <c r="W104" s="39"/>
      <c r="X104" s="39"/>
      <c r="Y104" s="39"/>
      <c r="Z104" s="39"/>
      <c r="AA104" s="39"/>
      <c r="AB104" s="39"/>
      <c r="AC104" s="39"/>
      <c r="AD104" s="39"/>
      <c r="AE104" s="39"/>
      <c r="AR104" s="218" t="s">
        <v>170</v>
      </c>
      <c r="AT104" s="218" t="s">
        <v>193</v>
      </c>
      <c r="AU104" s="218" t="s">
        <v>83</v>
      </c>
      <c r="AY104" s="18" t="s">
        <v>125</v>
      </c>
      <c r="BE104" s="219">
        <f>IF(N104="základní",J104,0)</f>
        <v>0</v>
      </c>
      <c r="BF104" s="219">
        <f>IF(N104="snížená",J104,0)</f>
        <v>0</v>
      </c>
      <c r="BG104" s="219">
        <f>IF(N104="zákl. přenesená",J104,0)</f>
        <v>0</v>
      </c>
      <c r="BH104" s="219">
        <f>IF(N104="sníž. přenesená",J104,0)</f>
        <v>0</v>
      </c>
      <c r="BI104" s="219">
        <f>IF(N104="nulová",J104,0)</f>
        <v>0</v>
      </c>
      <c r="BJ104" s="18" t="s">
        <v>81</v>
      </c>
      <c r="BK104" s="219">
        <f>ROUND(I104*H104,2)</f>
        <v>0</v>
      </c>
      <c r="BL104" s="18" t="s">
        <v>131</v>
      </c>
      <c r="BM104" s="218" t="s">
        <v>228</v>
      </c>
    </row>
    <row r="105" spans="1:65" s="2" customFormat="1" ht="37.8" customHeight="1">
      <c r="A105" s="39"/>
      <c r="B105" s="40"/>
      <c r="C105" s="206" t="s">
        <v>232</v>
      </c>
      <c r="D105" s="206" t="s">
        <v>127</v>
      </c>
      <c r="E105" s="207" t="s">
        <v>500</v>
      </c>
      <c r="F105" s="208" t="s">
        <v>501</v>
      </c>
      <c r="G105" s="209" t="s">
        <v>145</v>
      </c>
      <c r="H105" s="210">
        <v>310</v>
      </c>
      <c r="I105" s="211"/>
      <c r="J105" s="212">
        <f>ROUND(I105*H105,2)</f>
        <v>0</v>
      </c>
      <c r="K105" s="213"/>
      <c r="L105" s="45"/>
      <c r="M105" s="214" t="s">
        <v>19</v>
      </c>
      <c r="N105" s="215" t="s">
        <v>44</v>
      </c>
      <c r="O105" s="85"/>
      <c r="P105" s="216">
        <f>O105*H105</f>
        <v>0</v>
      </c>
      <c r="Q105" s="216">
        <v>0</v>
      </c>
      <c r="R105" s="216">
        <f>Q105*H105</f>
        <v>0</v>
      </c>
      <c r="S105" s="216">
        <v>0</v>
      </c>
      <c r="T105" s="217">
        <f>S105*H105</f>
        <v>0</v>
      </c>
      <c r="U105" s="39"/>
      <c r="V105" s="39"/>
      <c r="W105" s="39"/>
      <c r="X105" s="39"/>
      <c r="Y105" s="39"/>
      <c r="Z105" s="39"/>
      <c r="AA105" s="39"/>
      <c r="AB105" s="39"/>
      <c r="AC105" s="39"/>
      <c r="AD105" s="39"/>
      <c r="AE105" s="39"/>
      <c r="AR105" s="218" t="s">
        <v>131</v>
      </c>
      <c r="AT105" s="218" t="s">
        <v>127</v>
      </c>
      <c r="AU105" s="218" t="s">
        <v>83</v>
      </c>
      <c r="AY105" s="18" t="s">
        <v>125</v>
      </c>
      <c r="BE105" s="219">
        <f>IF(N105="základní",J105,0)</f>
        <v>0</v>
      </c>
      <c r="BF105" s="219">
        <f>IF(N105="snížená",J105,0)</f>
        <v>0</v>
      </c>
      <c r="BG105" s="219">
        <f>IF(N105="zákl. přenesená",J105,0)</f>
        <v>0</v>
      </c>
      <c r="BH105" s="219">
        <f>IF(N105="sníž. přenesená",J105,0)</f>
        <v>0</v>
      </c>
      <c r="BI105" s="219">
        <f>IF(N105="nulová",J105,0)</f>
        <v>0</v>
      </c>
      <c r="BJ105" s="18" t="s">
        <v>81</v>
      </c>
      <c r="BK105" s="219">
        <f>ROUND(I105*H105,2)</f>
        <v>0</v>
      </c>
      <c r="BL105" s="18" t="s">
        <v>131</v>
      </c>
      <c r="BM105" s="218" t="s">
        <v>232</v>
      </c>
    </row>
    <row r="106" spans="1:65" s="2" customFormat="1" ht="14.4" customHeight="1">
      <c r="A106" s="39"/>
      <c r="B106" s="40"/>
      <c r="C106" s="257" t="s">
        <v>237</v>
      </c>
      <c r="D106" s="257" t="s">
        <v>193</v>
      </c>
      <c r="E106" s="258" t="s">
        <v>502</v>
      </c>
      <c r="F106" s="259" t="s">
        <v>503</v>
      </c>
      <c r="G106" s="260" t="s">
        <v>504</v>
      </c>
      <c r="H106" s="261">
        <v>306.621</v>
      </c>
      <c r="I106" s="262"/>
      <c r="J106" s="263">
        <f>ROUND(I106*H106,2)</f>
        <v>0</v>
      </c>
      <c r="K106" s="264"/>
      <c r="L106" s="265"/>
      <c r="M106" s="266" t="s">
        <v>19</v>
      </c>
      <c r="N106" s="267" t="s">
        <v>44</v>
      </c>
      <c r="O106" s="85"/>
      <c r="P106" s="216">
        <f>O106*H106</f>
        <v>0</v>
      </c>
      <c r="Q106" s="216">
        <v>0.001</v>
      </c>
      <c r="R106" s="216">
        <f>Q106*H106</f>
        <v>0.306621</v>
      </c>
      <c r="S106" s="216">
        <v>0</v>
      </c>
      <c r="T106" s="217">
        <f>S106*H106</f>
        <v>0</v>
      </c>
      <c r="U106" s="39"/>
      <c r="V106" s="39"/>
      <c r="W106" s="39"/>
      <c r="X106" s="39"/>
      <c r="Y106" s="39"/>
      <c r="Z106" s="39"/>
      <c r="AA106" s="39"/>
      <c r="AB106" s="39"/>
      <c r="AC106" s="39"/>
      <c r="AD106" s="39"/>
      <c r="AE106" s="39"/>
      <c r="AR106" s="218" t="s">
        <v>170</v>
      </c>
      <c r="AT106" s="218" t="s">
        <v>193</v>
      </c>
      <c r="AU106" s="218" t="s">
        <v>83</v>
      </c>
      <c r="AY106" s="18" t="s">
        <v>125</v>
      </c>
      <c r="BE106" s="219">
        <f>IF(N106="základní",J106,0)</f>
        <v>0</v>
      </c>
      <c r="BF106" s="219">
        <f>IF(N106="snížená",J106,0)</f>
        <v>0</v>
      </c>
      <c r="BG106" s="219">
        <f>IF(N106="zákl. přenesená",J106,0)</f>
        <v>0</v>
      </c>
      <c r="BH106" s="219">
        <f>IF(N106="sníž. přenesená",J106,0)</f>
        <v>0</v>
      </c>
      <c r="BI106" s="219">
        <f>IF(N106="nulová",J106,0)</f>
        <v>0</v>
      </c>
      <c r="BJ106" s="18" t="s">
        <v>81</v>
      </c>
      <c r="BK106" s="219">
        <f>ROUND(I106*H106,2)</f>
        <v>0</v>
      </c>
      <c r="BL106" s="18" t="s">
        <v>131</v>
      </c>
      <c r="BM106" s="218" t="s">
        <v>237</v>
      </c>
    </row>
    <row r="107" spans="1:65" s="2" customFormat="1" ht="24.15" customHeight="1">
      <c r="A107" s="39"/>
      <c r="B107" s="40"/>
      <c r="C107" s="206" t="s">
        <v>7</v>
      </c>
      <c r="D107" s="206" t="s">
        <v>127</v>
      </c>
      <c r="E107" s="207" t="s">
        <v>505</v>
      </c>
      <c r="F107" s="208" t="s">
        <v>506</v>
      </c>
      <c r="G107" s="209" t="s">
        <v>145</v>
      </c>
      <c r="H107" s="210">
        <v>24</v>
      </c>
      <c r="I107" s="211"/>
      <c r="J107" s="212">
        <f>ROUND(I107*H107,2)</f>
        <v>0</v>
      </c>
      <c r="K107" s="213"/>
      <c r="L107" s="45"/>
      <c r="M107" s="214" t="s">
        <v>19</v>
      </c>
      <c r="N107" s="215" t="s">
        <v>44</v>
      </c>
      <c r="O107" s="85"/>
      <c r="P107" s="216">
        <f>O107*H107</f>
        <v>0</v>
      </c>
      <c r="Q107" s="216">
        <v>0</v>
      </c>
      <c r="R107" s="216">
        <f>Q107*H107</f>
        <v>0</v>
      </c>
      <c r="S107" s="216">
        <v>0</v>
      </c>
      <c r="T107" s="217">
        <f>S107*H107</f>
        <v>0</v>
      </c>
      <c r="U107" s="39"/>
      <c r="V107" s="39"/>
      <c r="W107" s="39"/>
      <c r="X107" s="39"/>
      <c r="Y107" s="39"/>
      <c r="Z107" s="39"/>
      <c r="AA107" s="39"/>
      <c r="AB107" s="39"/>
      <c r="AC107" s="39"/>
      <c r="AD107" s="39"/>
      <c r="AE107" s="39"/>
      <c r="AR107" s="218" t="s">
        <v>131</v>
      </c>
      <c r="AT107" s="218" t="s">
        <v>127</v>
      </c>
      <c r="AU107" s="218" t="s">
        <v>83</v>
      </c>
      <c r="AY107" s="18" t="s">
        <v>125</v>
      </c>
      <c r="BE107" s="219">
        <f>IF(N107="základní",J107,0)</f>
        <v>0</v>
      </c>
      <c r="BF107" s="219">
        <f>IF(N107="snížená",J107,0)</f>
        <v>0</v>
      </c>
      <c r="BG107" s="219">
        <f>IF(N107="zákl. přenesená",J107,0)</f>
        <v>0</v>
      </c>
      <c r="BH107" s="219">
        <f>IF(N107="sníž. přenesená",J107,0)</f>
        <v>0</v>
      </c>
      <c r="BI107" s="219">
        <f>IF(N107="nulová",J107,0)</f>
        <v>0</v>
      </c>
      <c r="BJ107" s="18" t="s">
        <v>81</v>
      </c>
      <c r="BK107" s="219">
        <f>ROUND(I107*H107,2)</f>
        <v>0</v>
      </c>
      <c r="BL107" s="18" t="s">
        <v>131</v>
      </c>
      <c r="BM107" s="218" t="s">
        <v>7</v>
      </c>
    </row>
    <row r="108" spans="1:65" s="2" customFormat="1" ht="14.4" customHeight="1">
      <c r="A108" s="39"/>
      <c r="B108" s="40"/>
      <c r="C108" s="257" t="s">
        <v>246</v>
      </c>
      <c r="D108" s="257" t="s">
        <v>193</v>
      </c>
      <c r="E108" s="258" t="s">
        <v>507</v>
      </c>
      <c r="F108" s="259" t="s">
        <v>508</v>
      </c>
      <c r="G108" s="260" t="s">
        <v>504</v>
      </c>
      <c r="H108" s="261">
        <v>0.131</v>
      </c>
      <c r="I108" s="262"/>
      <c r="J108" s="263">
        <f>ROUND(I108*H108,2)</f>
        <v>0</v>
      </c>
      <c r="K108" s="264"/>
      <c r="L108" s="265"/>
      <c r="M108" s="266" t="s">
        <v>19</v>
      </c>
      <c r="N108" s="267" t="s">
        <v>44</v>
      </c>
      <c r="O108" s="85"/>
      <c r="P108" s="216">
        <f>O108*H108</f>
        <v>0</v>
      </c>
      <c r="Q108" s="216">
        <v>0.001</v>
      </c>
      <c r="R108" s="216">
        <f>Q108*H108</f>
        <v>0.000131</v>
      </c>
      <c r="S108" s="216">
        <v>0</v>
      </c>
      <c r="T108" s="217">
        <f>S108*H108</f>
        <v>0</v>
      </c>
      <c r="U108" s="39"/>
      <c r="V108" s="39"/>
      <c r="W108" s="39"/>
      <c r="X108" s="39"/>
      <c r="Y108" s="39"/>
      <c r="Z108" s="39"/>
      <c r="AA108" s="39"/>
      <c r="AB108" s="39"/>
      <c r="AC108" s="39"/>
      <c r="AD108" s="39"/>
      <c r="AE108" s="39"/>
      <c r="AR108" s="218" t="s">
        <v>170</v>
      </c>
      <c r="AT108" s="218" t="s">
        <v>193</v>
      </c>
      <c r="AU108" s="218" t="s">
        <v>83</v>
      </c>
      <c r="AY108" s="18" t="s">
        <v>125</v>
      </c>
      <c r="BE108" s="219">
        <f>IF(N108="základní",J108,0)</f>
        <v>0</v>
      </c>
      <c r="BF108" s="219">
        <f>IF(N108="snížená",J108,0)</f>
        <v>0</v>
      </c>
      <c r="BG108" s="219">
        <f>IF(N108="zákl. přenesená",J108,0)</f>
        <v>0</v>
      </c>
      <c r="BH108" s="219">
        <f>IF(N108="sníž. přenesená",J108,0)</f>
        <v>0</v>
      </c>
      <c r="BI108" s="219">
        <f>IF(N108="nulová",J108,0)</f>
        <v>0</v>
      </c>
      <c r="BJ108" s="18" t="s">
        <v>81</v>
      </c>
      <c r="BK108" s="219">
        <f>ROUND(I108*H108,2)</f>
        <v>0</v>
      </c>
      <c r="BL108" s="18" t="s">
        <v>131</v>
      </c>
      <c r="BM108" s="218" t="s">
        <v>246</v>
      </c>
    </row>
    <row r="109" spans="1:65" s="2" customFormat="1" ht="24.15" customHeight="1">
      <c r="A109" s="39"/>
      <c r="B109" s="40"/>
      <c r="C109" s="206" t="s">
        <v>250</v>
      </c>
      <c r="D109" s="206" t="s">
        <v>127</v>
      </c>
      <c r="E109" s="207" t="s">
        <v>509</v>
      </c>
      <c r="F109" s="208" t="s">
        <v>510</v>
      </c>
      <c r="G109" s="209" t="s">
        <v>208</v>
      </c>
      <c r="H109" s="210">
        <v>16</v>
      </c>
      <c r="I109" s="211"/>
      <c r="J109" s="212">
        <f>ROUND(I109*H109,2)</f>
        <v>0</v>
      </c>
      <c r="K109" s="213"/>
      <c r="L109" s="45"/>
      <c r="M109" s="214" t="s">
        <v>19</v>
      </c>
      <c r="N109" s="215" t="s">
        <v>44</v>
      </c>
      <c r="O109" s="85"/>
      <c r="P109" s="216">
        <f>O109*H109</f>
        <v>0</v>
      </c>
      <c r="Q109" s="216">
        <v>0</v>
      </c>
      <c r="R109" s="216">
        <f>Q109*H109</f>
        <v>0</v>
      </c>
      <c r="S109" s="216">
        <v>0</v>
      </c>
      <c r="T109" s="217">
        <f>S109*H109</f>
        <v>0</v>
      </c>
      <c r="U109" s="39"/>
      <c r="V109" s="39"/>
      <c r="W109" s="39"/>
      <c r="X109" s="39"/>
      <c r="Y109" s="39"/>
      <c r="Z109" s="39"/>
      <c r="AA109" s="39"/>
      <c r="AB109" s="39"/>
      <c r="AC109" s="39"/>
      <c r="AD109" s="39"/>
      <c r="AE109" s="39"/>
      <c r="AR109" s="218" t="s">
        <v>131</v>
      </c>
      <c r="AT109" s="218" t="s">
        <v>127</v>
      </c>
      <c r="AU109" s="218" t="s">
        <v>83</v>
      </c>
      <c r="AY109" s="18" t="s">
        <v>125</v>
      </c>
      <c r="BE109" s="219">
        <f>IF(N109="základní",J109,0)</f>
        <v>0</v>
      </c>
      <c r="BF109" s="219">
        <f>IF(N109="snížená",J109,0)</f>
        <v>0</v>
      </c>
      <c r="BG109" s="219">
        <f>IF(N109="zákl. přenesená",J109,0)</f>
        <v>0</v>
      </c>
      <c r="BH109" s="219">
        <f>IF(N109="sníž. přenesená",J109,0)</f>
        <v>0</v>
      </c>
      <c r="BI109" s="219">
        <f>IF(N109="nulová",J109,0)</f>
        <v>0</v>
      </c>
      <c r="BJ109" s="18" t="s">
        <v>81</v>
      </c>
      <c r="BK109" s="219">
        <f>ROUND(I109*H109,2)</f>
        <v>0</v>
      </c>
      <c r="BL109" s="18" t="s">
        <v>131</v>
      </c>
      <c r="BM109" s="218" t="s">
        <v>250</v>
      </c>
    </row>
    <row r="110" spans="1:65" s="2" customFormat="1" ht="24.15" customHeight="1">
      <c r="A110" s="39"/>
      <c r="B110" s="40"/>
      <c r="C110" s="257" t="s">
        <v>254</v>
      </c>
      <c r="D110" s="257" t="s">
        <v>193</v>
      </c>
      <c r="E110" s="258" t="s">
        <v>511</v>
      </c>
      <c r="F110" s="259" t="s">
        <v>512</v>
      </c>
      <c r="G110" s="260" t="s">
        <v>208</v>
      </c>
      <c r="H110" s="261">
        <v>16</v>
      </c>
      <c r="I110" s="262"/>
      <c r="J110" s="263">
        <f>ROUND(I110*H110,2)</f>
        <v>0</v>
      </c>
      <c r="K110" s="264"/>
      <c r="L110" s="265"/>
      <c r="M110" s="266" t="s">
        <v>19</v>
      </c>
      <c r="N110" s="267" t="s">
        <v>44</v>
      </c>
      <c r="O110" s="85"/>
      <c r="P110" s="216">
        <f>O110*H110</f>
        <v>0</v>
      </c>
      <c r="Q110" s="216">
        <v>0.0007</v>
      </c>
      <c r="R110" s="216">
        <f>Q110*H110</f>
        <v>0.0112</v>
      </c>
      <c r="S110" s="216">
        <v>0</v>
      </c>
      <c r="T110" s="217">
        <f>S110*H110</f>
        <v>0</v>
      </c>
      <c r="U110" s="39"/>
      <c r="V110" s="39"/>
      <c r="W110" s="39"/>
      <c r="X110" s="39"/>
      <c r="Y110" s="39"/>
      <c r="Z110" s="39"/>
      <c r="AA110" s="39"/>
      <c r="AB110" s="39"/>
      <c r="AC110" s="39"/>
      <c r="AD110" s="39"/>
      <c r="AE110" s="39"/>
      <c r="AR110" s="218" t="s">
        <v>170</v>
      </c>
      <c r="AT110" s="218" t="s">
        <v>193</v>
      </c>
      <c r="AU110" s="218" t="s">
        <v>83</v>
      </c>
      <c r="AY110" s="18" t="s">
        <v>125</v>
      </c>
      <c r="BE110" s="219">
        <f>IF(N110="základní",J110,0)</f>
        <v>0</v>
      </c>
      <c r="BF110" s="219">
        <f>IF(N110="snížená",J110,0)</f>
        <v>0</v>
      </c>
      <c r="BG110" s="219">
        <f>IF(N110="zákl. přenesená",J110,0)</f>
        <v>0</v>
      </c>
      <c r="BH110" s="219">
        <f>IF(N110="sníž. přenesená",J110,0)</f>
        <v>0</v>
      </c>
      <c r="BI110" s="219">
        <f>IF(N110="nulová",J110,0)</f>
        <v>0</v>
      </c>
      <c r="BJ110" s="18" t="s">
        <v>81</v>
      </c>
      <c r="BK110" s="219">
        <f>ROUND(I110*H110,2)</f>
        <v>0</v>
      </c>
      <c r="BL110" s="18" t="s">
        <v>131</v>
      </c>
      <c r="BM110" s="218" t="s">
        <v>254</v>
      </c>
    </row>
    <row r="111" spans="1:65" s="2" customFormat="1" ht="24.15" customHeight="1">
      <c r="A111" s="39"/>
      <c r="B111" s="40"/>
      <c r="C111" s="206" t="s">
        <v>258</v>
      </c>
      <c r="D111" s="206" t="s">
        <v>127</v>
      </c>
      <c r="E111" s="207" t="s">
        <v>513</v>
      </c>
      <c r="F111" s="208" t="s">
        <v>514</v>
      </c>
      <c r="G111" s="209" t="s">
        <v>208</v>
      </c>
      <c r="H111" s="210">
        <v>20</v>
      </c>
      <c r="I111" s="211"/>
      <c r="J111" s="212">
        <f>ROUND(I111*H111,2)</f>
        <v>0</v>
      </c>
      <c r="K111" s="213"/>
      <c r="L111" s="45"/>
      <c r="M111" s="214" t="s">
        <v>19</v>
      </c>
      <c r="N111" s="215" t="s">
        <v>44</v>
      </c>
      <c r="O111" s="85"/>
      <c r="P111" s="216">
        <f>O111*H111</f>
        <v>0</v>
      </c>
      <c r="Q111" s="216">
        <v>0</v>
      </c>
      <c r="R111" s="216">
        <f>Q111*H111</f>
        <v>0</v>
      </c>
      <c r="S111" s="216">
        <v>0</v>
      </c>
      <c r="T111" s="217">
        <f>S111*H111</f>
        <v>0</v>
      </c>
      <c r="U111" s="39"/>
      <c r="V111" s="39"/>
      <c r="W111" s="39"/>
      <c r="X111" s="39"/>
      <c r="Y111" s="39"/>
      <c r="Z111" s="39"/>
      <c r="AA111" s="39"/>
      <c r="AB111" s="39"/>
      <c r="AC111" s="39"/>
      <c r="AD111" s="39"/>
      <c r="AE111" s="39"/>
      <c r="AR111" s="218" t="s">
        <v>131</v>
      </c>
      <c r="AT111" s="218" t="s">
        <v>127</v>
      </c>
      <c r="AU111" s="218" t="s">
        <v>83</v>
      </c>
      <c r="AY111" s="18" t="s">
        <v>125</v>
      </c>
      <c r="BE111" s="219">
        <f>IF(N111="základní",J111,0)</f>
        <v>0</v>
      </c>
      <c r="BF111" s="219">
        <f>IF(N111="snížená",J111,0)</f>
        <v>0</v>
      </c>
      <c r="BG111" s="219">
        <f>IF(N111="zákl. přenesená",J111,0)</f>
        <v>0</v>
      </c>
      <c r="BH111" s="219">
        <f>IF(N111="sníž. přenesená",J111,0)</f>
        <v>0</v>
      </c>
      <c r="BI111" s="219">
        <f>IF(N111="nulová",J111,0)</f>
        <v>0</v>
      </c>
      <c r="BJ111" s="18" t="s">
        <v>81</v>
      </c>
      <c r="BK111" s="219">
        <f>ROUND(I111*H111,2)</f>
        <v>0</v>
      </c>
      <c r="BL111" s="18" t="s">
        <v>131</v>
      </c>
      <c r="BM111" s="218" t="s">
        <v>258</v>
      </c>
    </row>
    <row r="112" spans="1:65" s="2" customFormat="1" ht="24.15" customHeight="1">
      <c r="A112" s="39"/>
      <c r="B112" s="40"/>
      <c r="C112" s="257" t="s">
        <v>262</v>
      </c>
      <c r="D112" s="257" t="s">
        <v>193</v>
      </c>
      <c r="E112" s="258" t="s">
        <v>515</v>
      </c>
      <c r="F112" s="259" t="s">
        <v>516</v>
      </c>
      <c r="G112" s="260" t="s">
        <v>208</v>
      </c>
      <c r="H112" s="261">
        <v>12</v>
      </c>
      <c r="I112" s="262"/>
      <c r="J112" s="263">
        <f>ROUND(I112*H112,2)</f>
        <v>0</v>
      </c>
      <c r="K112" s="264"/>
      <c r="L112" s="265"/>
      <c r="M112" s="266" t="s">
        <v>19</v>
      </c>
      <c r="N112" s="267" t="s">
        <v>44</v>
      </c>
      <c r="O112" s="85"/>
      <c r="P112" s="216">
        <f>O112*H112</f>
        <v>0</v>
      </c>
      <c r="Q112" s="216">
        <v>0.00026</v>
      </c>
      <c r="R112" s="216">
        <f>Q112*H112</f>
        <v>0.0031199999999999995</v>
      </c>
      <c r="S112" s="216">
        <v>0</v>
      </c>
      <c r="T112" s="217">
        <f>S112*H112</f>
        <v>0</v>
      </c>
      <c r="U112" s="39"/>
      <c r="V112" s="39"/>
      <c r="W112" s="39"/>
      <c r="X112" s="39"/>
      <c r="Y112" s="39"/>
      <c r="Z112" s="39"/>
      <c r="AA112" s="39"/>
      <c r="AB112" s="39"/>
      <c r="AC112" s="39"/>
      <c r="AD112" s="39"/>
      <c r="AE112" s="39"/>
      <c r="AR112" s="218" t="s">
        <v>170</v>
      </c>
      <c r="AT112" s="218" t="s">
        <v>193</v>
      </c>
      <c r="AU112" s="218" t="s">
        <v>83</v>
      </c>
      <c r="AY112" s="18" t="s">
        <v>125</v>
      </c>
      <c r="BE112" s="219">
        <f>IF(N112="základní",J112,0)</f>
        <v>0</v>
      </c>
      <c r="BF112" s="219">
        <f>IF(N112="snížená",J112,0)</f>
        <v>0</v>
      </c>
      <c r="BG112" s="219">
        <f>IF(N112="zákl. přenesená",J112,0)</f>
        <v>0</v>
      </c>
      <c r="BH112" s="219">
        <f>IF(N112="sníž. přenesená",J112,0)</f>
        <v>0</v>
      </c>
      <c r="BI112" s="219">
        <f>IF(N112="nulová",J112,0)</f>
        <v>0</v>
      </c>
      <c r="BJ112" s="18" t="s">
        <v>81</v>
      </c>
      <c r="BK112" s="219">
        <f>ROUND(I112*H112,2)</f>
        <v>0</v>
      </c>
      <c r="BL112" s="18" t="s">
        <v>131</v>
      </c>
      <c r="BM112" s="218" t="s">
        <v>262</v>
      </c>
    </row>
    <row r="113" spans="1:65" s="2" customFormat="1" ht="14.4" customHeight="1">
      <c r="A113" s="39"/>
      <c r="B113" s="40"/>
      <c r="C113" s="257" t="s">
        <v>269</v>
      </c>
      <c r="D113" s="257" t="s">
        <v>193</v>
      </c>
      <c r="E113" s="258" t="s">
        <v>517</v>
      </c>
      <c r="F113" s="259" t="s">
        <v>518</v>
      </c>
      <c r="G113" s="260" t="s">
        <v>208</v>
      </c>
      <c r="H113" s="261">
        <v>8</v>
      </c>
      <c r="I113" s="262"/>
      <c r="J113" s="263">
        <f>ROUND(I113*H113,2)</f>
        <v>0</v>
      </c>
      <c r="K113" s="264"/>
      <c r="L113" s="265"/>
      <c r="M113" s="266" t="s">
        <v>19</v>
      </c>
      <c r="N113" s="267" t="s">
        <v>44</v>
      </c>
      <c r="O113" s="85"/>
      <c r="P113" s="216">
        <f>O113*H113</f>
        <v>0</v>
      </c>
      <c r="Q113" s="216">
        <v>0.0002</v>
      </c>
      <c r="R113" s="216">
        <f>Q113*H113</f>
        <v>0.0016</v>
      </c>
      <c r="S113" s="216">
        <v>0</v>
      </c>
      <c r="T113" s="217">
        <f>S113*H113</f>
        <v>0</v>
      </c>
      <c r="U113" s="39"/>
      <c r="V113" s="39"/>
      <c r="W113" s="39"/>
      <c r="X113" s="39"/>
      <c r="Y113" s="39"/>
      <c r="Z113" s="39"/>
      <c r="AA113" s="39"/>
      <c r="AB113" s="39"/>
      <c r="AC113" s="39"/>
      <c r="AD113" s="39"/>
      <c r="AE113" s="39"/>
      <c r="AR113" s="218" t="s">
        <v>170</v>
      </c>
      <c r="AT113" s="218" t="s">
        <v>193</v>
      </c>
      <c r="AU113" s="218" t="s">
        <v>83</v>
      </c>
      <c r="AY113" s="18" t="s">
        <v>125</v>
      </c>
      <c r="BE113" s="219">
        <f>IF(N113="základní",J113,0)</f>
        <v>0</v>
      </c>
      <c r="BF113" s="219">
        <f>IF(N113="snížená",J113,0)</f>
        <v>0</v>
      </c>
      <c r="BG113" s="219">
        <f>IF(N113="zákl. přenesená",J113,0)</f>
        <v>0</v>
      </c>
      <c r="BH113" s="219">
        <f>IF(N113="sníž. přenesená",J113,0)</f>
        <v>0</v>
      </c>
      <c r="BI113" s="219">
        <f>IF(N113="nulová",J113,0)</f>
        <v>0</v>
      </c>
      <c r="BJ113" s="18" t="s">
        <v>81</v>
      </c>
      <c r="BK113" s="219">
        <f>ROUND(I113*H113,2)</f>
        <v>0</v>
      </c>
      <c r="BL113" s="18" t="s">
        <v>131</v>
      </c>
      <c r="BM113" s="218" t="s">
        <v>269</v>
      </c>
    </row>
    <row r="114" spans="1:65" s="2" customFormat="1" ht="14.4" customHeight="1">
      <c r="A114" s="39"/>
      <c r="B114" s="40"/>
      <c r="C114" s="206" t="s">
        <v>273</v>
      </c>
      <c r="D114" s="206" t="s">
        <v>127</v>
      </c>
      <c r="E114" s="207" t="s">
        <v>519</v>
      </c>
      <c r="F114" s="208" t="s">
        <v>520</v>
      </c>
      <c r="G114" s="209" t="s">
        <v>208</v>
      </c>
      <c r="H114" s="210">
        <v>16</v>
      </c>
      <c r="I114" s="211"/>
      <c r="J114" s="212">
        <f>ROUND(I114*H114,2)</f>
        <v>0</v>
      </c>
      <c r="K114" s="213"/>
      <c r="L114" s="45"/>
      <c r="M114" s="214" t="s">
        <v>19</v>
      </c>
      <c r="N114" s="215" t="s">
        <v>44</v>
      </c>
      <c r="O114" s="85"/>
      <c r="P114" s="216">
        <f>O114*H114</f>
        <v>0</v>
      </c>
      <c r="Q114" s="216">
        <v>0</v>
      </c>
      <c r="R114" s="216">
        <f>Q114*H114</f>
        <v>0</v>
      </c>
      <c r="S114" s="216">
        <v>0</v>
      </c>
      <c r="T114" s="217">
        <f>S114*H114</f>
        <v>0</v>
      </c>
      <c r="U114" s="39"/>
      <c r="V114" s="39"/>
      <c r="W114" s="39"/>
      <c r="X114" s="39"/>
      <c r="Y114" s="39"/>
      <c r="Z114" s="39"/>
      <c r="AA114" s="39"/>
      <c r="AB114" s="39"/>
      <c r="AC114" s="39"/>
      <c r="AD114" s="39"/>
      <c r="AE114" s="39"/>
      <c r="AR114" s="218" t="s">
        <v>131</v>
      </c>
      <c r="AT114" s="218" t="s">
        <v>127</v>
      </c>
      <c r="AU114" s="218" t="s">
        <v>83</v>
      </c>
      <c r="AY114" s="18" t="s">
        <v>125</v>
      </c>
      <c r="BE114" s="219">
        <f>IF(N114="základní",J114,0)</f>
        <v>0</v>
      </c>
      <c r="BF114" s="219">
        <f>IF(N114="snížená",J114,0)</f>
        <v>0</v>
      </c>
      <c r="BG114" s="219">
        <f>IF(N114="zákl. přenesená",J114,0)</f>
        <v>0</v>
      </c>
      <c r="BH114" s="219">
        <f>IF(N114="sníž. přenesená",J114,0)</f>
        <v>0</v>
      </c>
      <c r="BI114" s="219">
        <f>IF(N114="nulová",J114,0)</f>
        <v>0</v>
      </c>
      <c r="BJ114" s="18" t="s">
        <v>81</v>
      </c>
      <c r="BK114" s="219">
        <f>ROUND(I114*H114,2)</f>
        <v>0</v>
      </c>
      <c r="BL114" s="18" t="s">
        <v>131</v>
      </c>
      <c r="BM114" s="218" t="s">
        <v>273</v>
      </c>
    </row>
    <row r="115" spans="1:65" s="2" customFormat="1" ht="14.4" customHeight="1">
      <c r="A115" s="39"/>
      <c r="B115" s="40"/>
      <c r="C115" s="257" t="s">
        <v>277</v>
      </c>
      <c r="D115" s="257" t="s">
        <v>193</v>
      </c>
      <c r="E115" s="258" t="s">
        <v>521</v>
      </c>
      <c r="F115" s="259" t="s">
        <v>522</v>
      </c>
      <c r="G115" s="260" t="s">
        <v>208</v>
      </c>
      <c r="H115" s="261">
        <v>16</v>
      </c>
      <c r="I115" s="262"/>
      <c r="J115" s="263">
        <f>ROUND(I115*H115,2)</f>
        <v>0</v>
      </c>
      <c r="K115" s="264"/>
      <c r="L115" s="265"/>
      <c r="M115" s="266" t="s">
        <v>19</v>
      </c>
      <c r="N115" s="267" t="s">
        <v>44</v>
      </c>
      <c r="O115" s="85"/>
      <c r="P115" s="216">
        <f>O115*H115</f>
        <v>0</v>
      </c>
      <c r="Q115" s="216">
        <v>0</v>
      </c>
      <c r="R115" s="216">
        <f>Q115*H115</f>
        <v>0</v>
      </c>
      <c r="S115" s="216">
        <v>0</v>
      </c>
      <c r="T115" s="217">
        <f>S115*H115</f>
        <v>0</v>
      </c>
      <c r="U115" s="39"/>
      <c r="V115" s="39"/>
      <c r="W115" s="39"/>
      <c r="X115" s="39"/>
      <c r="Y115" s="39"/>
      <c r="Z115" s="39"/>
      <c r="AA115" s="39"/>
      <c r="AB115" s="39"/>
      <c r="AC115" s="39"/>
      <c r="AD115" s="39"/>
      <c r="AE115" s="39"/>
      <c r="AR115" s="218" t="s">
        <v>170</v>
      </c>
      <c r="AT115" s="218" t="s">
        <v>193</v>
      </c>
      <c r="AU115" s="218" t="s">
        <v>83</v>
      </c>
      <c r="AY115" s="18" t="s">
        <v>125</v>
      </c>
      <c r="BE115" s="219">
        <f>IF(N115="základní",J115,0)</f>
        <v>0</v>
      </c>
      <c r="BF115" s="219">
        <f>IF(N115="snížená",J115,0)</f>
        <v>0</v>
      </c>
      <c r="BG115" s="219">
        <f>IF(N115="zákl. přenesená",J115,0)</f>
        <v>0</v>
      </c>
      <c r="BH115" s="219">
        <f>IF(N115="sníž. přenesená",J115,0)</f>
        <v>0</v>
      </c>
      <c r="BI115" s="219">
        <f>IF(N115="nulová",J115,0)</f>
        <v>0</v>
      </c>
      <c r="BJ115" s="18" t="s">
        <v>81</v>
      </c>
      <c r="BK115" s="219">
        <f>ROUND(I115*H115,2)</f>
        <v>0</v>
      </c>
      <c r="BL115" s="18" t="s">
        <v>131</v>
      </c>
      <c r="BM115" s="218" t="s">
        <v>277</v>
      </c>
    </row>
    <row r="116" spans="1:65" s="2" customFormat="1" ht="14.4" customHeight="1">
      <c r="A116" s="39"/>
      <c r="B116" s="40"/>
      <c r="C116" s="206" t="s">
        <v>281</v>
      </c>
      <c r="D116" s="206" t="s">
        <v>127</v>
      </c>
      <c r="E116" s="207" t="s">
        <v>523</v>
      </c>
      <c r="F116" s="208" t="s">
        <v>524</v>
      </c>
      <c r="G116" s="209" t="s">
        <v>145</v>
      </c>
      <c r="H116" s="210">
        <v>20</v>
      </c>
      <c r="I116" s="211"/>
      <c r="J116" s="212">
        <f>ROUND(I116*H116,2)</f>
        <v>0</v>
      </c>
      <c r="K116" s="213"/>
      <c r="L116" s="45"/>
      <c r="M116" s="214" t="s">
        <v>19</v>
      </c>
      <c r="N116" s="215" t="s">
        <v>44</v>
      </c>
      <c r="O116" s="85"/>
      <c r="P116" s="216">
        <f>O116*H116</f>
        <v>0</v>
      </c>
      <c r="Q116" s="216">
        <v>0</v>
      </c>
      <c r="R116" s="216">
        <f>Q116*H116</f>
        <v>0</v>
      </c>
      <c r="S116" s="216">
        <v>0</v>
      </c>
      <c r="T116" s="217">
        <f>S116*H116</f>
        <v>0</v>
      </c>
      <c r="U116" s="39"/>
      <c r="V116" s="39"/>
      <c r="W116" s="39"/>
      <c r="X116" s="39"/>
      <c r="Y116" s="39"/>
      <c r="Z116" s="39"/>
      <c r="AA116" s="39"/>
      <c r="AB116" s="39"/>
      <c r="AC116" s="39"/>
      <c r="AD116" s="39"/>
      <c r="AE116" s="39"/>
      <c r="AR116" s="218" t="s">
        <v>131</v>
      </c>
      <c r="AT116" s="218" t="s">
        <v>127</v>
      </c>
      <c r="AU116" s="218" t="s">
        <v>83</v>
      </c>
      <c r="AY116" s="18" t="s">
        <v>125</v>
      </c>
      <c r="BE116" s="219">
        <f>IF(N116="základní",J116,0)</f>
        <v>0</v>
      </c>
      <c r="BF116" s="219">
        <f>IF(N116="snížená",J116,0)</f>
        <v>0</v>
      </c>
      <c r="BG116" s="219">
        <f>IF(N116="zákl. přenesená",J116,0)</f>
        <v>0</v>
      </c>
      <c r="BH116" s="219">
        <f>IF(N116="sníž. přenesená",J116,0)</f>
        <v>0</v>
      </c>
      <c r="BI116" s="219">
        <f>IF(N116="nulová",J116,0)</f>
        <v>0</v>
      </c>
      <c r="BJ116" s="18" t="s">
        <v>81</v>
      </c>
      <c r="BK116" s="219">
        <f>ROUND(I116*H116,2)</f>
        <v>0</v>
      </c>
      <c r="BL116" s="18" t="s">
        <v>131</v>
      </c>
      <c r="BM116" s="218" t="s">
        <v>281</v>
      </c>
    </row>
    <row r="117" spans="1:65" s="2" customFormat="1" ht="14.4" customHeight="1">
      <c r="A117" s="39"/>
      <c r="B117" s="40"/>
      <c r="C117" s="257" t="s">
        <v>285</v>
      </c>
      <c r="D117" s="257" t="s">
        <v>193</v>
      </c>
      <c r="E117" s="258" t="s">
        <v>525</v>
      </c>
      <c r="F117" s="259" t="s">
        <v>526</v>
      </c>
      <c r="G117" s="260" t="s">
        <v>196</v>
      </c>
      <c r="H117" s="261">
        <v>0.014</v>
      </c>
      <c r="I117" s="262"/>
      <c r="J117" s="263">
        <f>ROUND(I117*H117,2)</f>
        <v>0</v>
      </c>
      <c r="K117" s="264"/>
      <c r="L117" s="265"/>
      <c r="M117" s="266" t="s">
        <v>19</v>
      </c>
      <c r="N117" s="267" t="s">
        <v>44</v>
      </c>
      <c r="O117" s="85"/>
      <c r="P117" s="216">
        <f>O117*H117</f>
        <v>0</v>
      </c>
      <c r="Q117" s="216">
        <v>1</v>
      </c>
      <c r="R117" s="216">
        <f>Q117*H117</f>
        <v>0.014</v>
      </c>
      <c r="S117" s="216">
        <v>0</v>
      </c>
      <c r="T117" s="217">
        <f>S117*H117</f>
        <v>0</v>
      </c>
      <c r="U117" s="39"/>
      <c r="V117" s="39"/>
      <c r="W117" s="39"/>
      <c r="X117" s="39"/>
      <c r="Y117" s="39"/>
      <c r="Z117" s="39"/>
      <c r="AA117" s="39"/>
      <c r="AB117" s="39"/>
      <c r="AC117" s="39"/>
      <c r="AD117" s="39"/>
      <c r="AE117" s="39"/>
      <c r="AR117" s="218" t="s">
        <v>170</v>
      </c>
      <c r="AT117" s="218" t="s">
        <v>193</v>
      </c>
      <c r="AU117" s="218" t="s">
        <v>83</v>
      </c>
      <c r="AY117" s="18" t="s">
        <v>125</v>
      </c>
      <c r="BE117" s="219">
        <f>IF(N117="základní",J117,0)</f>
        <v>0</v>
      </c>
      <c r="BF117" s="219">
        <f>IF(N117="snížená",J117,0)</f>
        <v>0</v>
      </c>
      <c r="BG117" s="219">
        <f>IF(N117="zákl. přenesená",J117,0)</f>
        <v>0</v>
      </c>
      <c r="BH117" s="219">
        <f>IF(N117="sníž. přenesená",J117,0)</f>
        <v>0</v>
      </c>
      <c r="BI117" s="219">
        <f>IF(N117="nulová",J117,0)</f>
        <v>0</v>
      </c>
      <c r="BJ117" s="18" t="s">
        <v>81</v>
      </c>
      <c r="BK117" s="219">
        <f>ROUND(I117*H117,2)</f>
        <v>0</v>
      </c>
      <c r="BL117" s="18" t="s">
        <v>131</v>
      </c>
      <c r="BM117" s="218" t="s">
        <v>285</v>
      </c>
    </row>
    <row r="118" spans="1:65" s="2" customFormat="1" ht="14.4" customHeight="1">
      <c r="A118" s="39"/>
      <c r="B118" s="40"/>
      <c r="C118" s="206" t="s">
        <v>289</v>
      </c>
      <c r="D118" s="206" t="s">
        <v>127</v>
      </c>
      <c r="E118" s="207" t="s">
        <v>527</v>
      </c>
      <c r="F118" s="208" t="s">
        <v>528</v>
      </c>
      <c r="G118" s="209" t="s">
        <v>208</v>
      </c>
      <c r="H118" s="210">
        <v>17</v>
      </c>
      <c r="I118" s="211"/>
      <c r="J118" s="212">
        <f>ROUND(I118*H118,2)</f>
        <v>0</v>
      </c>
      <c r="K118" s="213"/>
      <c r="L118" s="45"/>
      <c r="M118" s="214" t="s">
        <v>19</v>
      </c>
      <c r="N118" s="215" t="s">
        <v>44</v>
      </c>
      <c r="O118" s="85"/>
      <c r="P118" s="216">
        <f>O118*H118</f>
        <v>0</v>
      </c>
      <c r="Q118" s="216">
        <v>0</v>
      </c>
      <c r="R118" s="216">
        <f>Q118*H118</f>
        <v>0</v>
      </c>
      <c r="S118" s="216">
        <v>0</v>
      </c>
      <c r="T118" s="217">
        <f>S118*H118</f>
        <v>0</v>
      </c>
      <c r="U118" s="39"/>
      <c r="V118" s="39"/>
      <c r="W118" s="39"/>
      <c r="X118" s="39"/>
      <c r="Y118" s="39"/>
      <c r="Z118" s="39"/>
      <c r="AA118" s="39"/>
      <c r="AB118" s="39"/>
      <c r="AC118" s="39"/>
      <c r="AD118" s="39"/>
      <c r="AE118" s="39"/>
      <c r="AR118" s="218" t="s">
        <v>131</v>
      </c>
      <c r="AT118" s="218" t="s">
        <v>127</v>
      </c>
      <c r="AU118" s="218" t="s">
        <v>83</v>
      </c>
      <c r="AY118" s="18" t="s">
        <v>125</v>
      </c>
      <c r="BE118" s="219">
        <f>IF(N118="základní",J118,0)</f>
        <v>0</v>
      </c>
      <c r="BF118" s="219">
        <f>IF(N118="snížená",J118,0)</f>
        <v>0</v>
      </c>
      <c r="BG118" s="219">
        <f>IF(N118="zákl. přenesená",J118,0)</f>
        <v>0</v>
      </c>
      <c r="BH118" s="219">
        <f>IF(N118="sníž. přenesená",J118,0)</f>
        <v>0</v>
      </c>
      <c r="BI118" s="219">
        <f>IF(N118="nulová",J118,0)</f>
        <v>0</v>
      </c>
      <c r="BJ118" s="18" t="s">
        <v>81</v>
      </c>
      <c r="BK118" s="219">
        <f>ROUND(I118*H118,2)</f>
        <v>0</v>
      </c>
      <c r="BL118" s="18" t="s">
        <v>131</v>
      </c>
      <c r="BM118" s="218" t="s">
        <v>289</v>
      </c>
    </row>
    <row r="119" spans="1:65" s="2" customFormat="1" ht="24.15" customHeight="1">
      <c r="A119" s="39"/>
      <c r="B119" s="40"/>
      <c r="C119" s="206" t="s">
        <v>293</v>
      </c>
      <c r="D119" s="206" t="s">
        <v>127</v>
      </c>
      <c r="E119" s="207" t="s">
        <v>529</v>
      </c>
      <c r="F119" s="208" t="s">
        <v>530</v>
      </c>
      <c r="G119" s="209" t="s">
        <v>145</v>
      </c>
      <c r="H119" s="210">
        <v>58</v>
      </c>
      <c r="I119" s="211"/>
      <c r="J119" s="212">
        <f>ROUND(I119*H119,2)</f>
        <v>0</v>
      </c>
      <c r="K119" s="213"/>
      <c r="L119" s="45"/>
      <c r="M119" s="214" t="s">
        <v>19</v>
      </c>
      <c r="N119" s="215" t="s">
        <v>44</v>
      </c>
      <c r="O119" s="85"/>
      <c r="P119" s="216">
        <f>O119*H119</f>
        <v>0</v>
      </c>
      <c r="Q119" s="216">
        <v>0</v>
      </c>
      <c r="R119" s="216">
        <f>Q119*H119</f>
        <v>0</v>
      </c>
      <c r="S119" s="216">
        <v>0</v>
      </c>
      <c r="T119" s="217">
        <f>S119*H119</f>
        <v>0</v>
      </c>
      <c r="U119" s="39"/>
      <c r="V119" s="39"/>
      <c r="W119" s="39"/>
      <c r="X119" s="39"/>
      <c r="Y119" s="39"/>
      <c r="Z119" s="39"/>
      <c r="AA119" s="39"/>
      <c r="AB119" s="39"/>
      <c r="AC119" s="39"/>
      <c r="AD119" s="39"/>
      <c r="AE119" s="39"/>
      <c r="AR119" s="218" t="s">
        <v>131</v>
      </c>
      <c r="AT119" s="218" t="s">
        <v>127</v>
      </c>
      <c r="AU119" s="218" t="s">
        <v>83</v>
      </c>
      <c r="AY119" s="18" t="s">
        <v>125</v>
      </c>
      <c r="BE119" s="219">
        <f>IF(N119="základní",J119,0)</f>
        <v>0</v>
      </c>
      <c r="BF119" s="219">
        <f>IF(N119="snížená",J119,0)</f>
        <v>0</v>
      </c>
      <c r="BG119" s="219">
        <f>IF(N119="zákl. přenesená",J119,0)</f>
        <v>0</v>
      </c>
      <c r="BH119" s="219">
        <f>IF(N119="sníž. přenesená",J119,0)</f>
        <v>0</v>
      </c>
      <c r="BI119" s="219">
        <f>IF(N119="nulová",J119,0)</f>
        <v>0</v>
      </c>
      <c r="BJ119" s="18" t="s">
        <v>81</v>
      </c>
      <c r="BK119" s="219">
        <f>ROUND(I119*H119,2)</f>
        <v>0</v>
      </c>
      <c r="BL119" s="18" t="s">
        <v>131</v>
      </c>
      <c r="BM119" s="218" t="s">
        <v>293</v>
      </c>
    </row>
    <row r="120" spans="1:65" s="2" customFormat="1" ht="14.4" customHeight="1">
      <c r="A120" s="39"/>
      <c r="B120" s="40"/>
      <c r="C120" s="257" t="s">
        <v>297</v>
      </c>
      <c r="D120" s="257" t="s">
        <v>193</v>
      </c>
      <c r="E120" s="258" t="s">
        <v>531</v>
      </c>
      <c r="F120" s="259" t="s">
        <v>532</v>
      </c>
      <c r="G120" s="260" t="s">
        <v>145</v>
      </c>
      <c r="H120" s="261">
        <v>66.7</v>
      </c>
      <c r="I120" s="262"/>
      <c r="J120" s="263">
        <f>ROUND(I120*H120,2)</f>
        <v>0</v>
      </c>
      <c r="K120" s="264"/>
      <c r="L120" s="265"/>
      <c r="M120" s="266" t="s">
        <v>19</v>
      </c>
      <c r="N120" s="267" t="s">
        <v>44</v>
      </c>
      <c r="O120" s="85"/>
      <c r="P120" s="216">
        <f>O120*H120</f>
        <v>0</v>
      </c>
      <c r="Q120" s="216">
        <v>0.00017</v>
      </c>
      <c r="R120" s="216">
        <f>Q120*H120</f>
        <v>0.011339000000000002</v>
      </c>
      <c r="S120" s="216">
        <v>0</v>
      </c>
      <c r="T120" s="217">
        <f>S120*H120</f>
        <v>0</v>
      </c>
      <c r="U120" s="39"/>
      <c r="V120" s="39"/>
      <c r="W120" s="39"/>
      <c r="X120" s="39"/>
      <c r="Y120" s="39"/>
      <c r="Z120" s="39"/>
      <c r="AA120" s="39"/>
      <c r="AB120" s="39"/>
      <c r="AC120" s="39"/>
      <c r="AD120" s="39"/>
      <c r="AE120" s="39"/>
      <c r="AR120" s="218" t="s">
        <v>170</v>
      </c>
      <c r="AT120" s="218" t="s">
        <v>193</v>
      </c>
      <c r="AU120" s="218" t="s">
        <v>83</v>
      </c>
      <c r="AY120" s="18" t="s">
        <v>125</v>
      </c>
      <c r="BE120" s="219">
        <f>IF(N120="základní",J120,0)</f>
        <v>0</v>
      </c>
      <c r="BF120" s="219">
        <f>IF(N120="snížená",J120,0)</f>
        <v>0</v>
      </c>
      <c r="BG120" s="219">
        <f>IF(N120="zákl. přenesená",J120,0)</f>
        <v>0</v>
      </c>
      <c r="BH120" s="219">
        <f>IF(N120="sníž. přenesená",J120,0)</f>
        <v>0</v>
      </c>
      <c r="BI120" s="219">
        <f>IF(N120="nulová",J120,0)</f>
        <v>0</v>
      </c>
      <c r="BJ120" s="18" t="s">
        <v>81</v>
      </c>
      <c r="BK120" s="219">
        <f>ROUND(I120*H120,2)</f>
        <v>0</v>
      </c>
      <c r="BL120" s="18" t="s">
        <v>131</v>
      </c>
      <c r="BM120" s="218" t="s">
        <v>297</v>
      </c>
    </row>
    <row r="121" spans="1:65" s="2" customFormat="1" ht="24.15" customHeight="1">
      <c r="A121" s="39"/>
      <c r="B121" s="40"/>
      <c r="C121" s="206" t="s">
        <v>301</v>
      </c>
      <c r="D121" s="206" t="s">
        <v>127</v>
      </c>
      <c r="E121" s="207" t="s">
        <v>533</v>
      </c>
      <c r="F121" s="208" t="s">
        <v>534</v>
      </c>
      <c r="G121" s="209" t="s">
        <v>145</v>
      </c>
      <c r="H121" s="210">
        <v>336</v>
      </c>
      <c r="I121" s="211"/>
      <c r="J121" s="212">
        <f>ROUND(I121*H121,2)</f>
        <v>0</v>
      </c>
      <c r="K121" s="213"/>
      <c r="L121" s="45"/>
      <c r="M121" s="214" t="s">
        <v>19</v>
      </c>
      <c r="N121" s="215" t="s">
        <v>44</v>
      </c>
      <c r="O121" s="85"/>
      <c r="P121" s="216">
        <f>O121*H121</f>
        <v>0</v>
      </c>
      <c r="Q121" s="216">
        <v>0</v>
      </c>
      <c r="R121" s="216">
        <f>Q121*H121</f>
        <v>0</v>
      </c>
      <c r="S121" s="216">
        <v>0</v>
      </c>
      <c r="T121" s="217">
        <f>S121*H121</f>
        <v>0</v>
      </c>
      <c r="U121" s="39"/>
      <c r="V121" s="39"/>
      <c r="W121" s="39"/>
      <c r="X121" s="39"/>
      <c r="Y121" s="39"/>
      <c r="Z121" s="39"/>
      <c r="AA121" s="39"/>
      <c r="AB121" s="39"/>
      <c r="AC121" s="39"/>
      <c r="AD121" s="39"/>
      <c r="AE121" s="39"/>
      <c r="AR121" s="218" t="s">
        <v>131</v>
      </c>
      <c r="AT121" s="218" t="s">
        <v>127</v>
      </c>
      <c r="AU121" s="218" t="s">
        <v>83</v>
      </c>
      <c r="AY121" s="18" t="s">
        <v>125</v>
      </c>
      <c r="BE121" s="219">
        <f>IF(N121="základní",J121,0)</f>
        <v>0</v>
      </c>
      <c r="BF121" s="219">
        <f>IF(N121="snížená",J121,0)</f>
        <v>0</v>
      </c>
      <c r="BG121" s="219">
        <f>IF(N121="zákl. přenesená",J121,0)</f>
        <v>0</v>
      </c>
      <c r="BH121" s="219">
        <f>IF(N121="sníž. přenesená",J121,0)</f>
        <v>0</v>
      </c>
      <c r="BI121" s="219">
        <f>IF(N121="nulová",J121,0)</f>
        <v>0</v>
      </c>
      <c r="BJ121" s="18" t="s">
        <v>81</v>
      </c>
      <c r="BK121" s="219">
        <f>ROUND(I121*H121,2)</f>
        <v>0</v>
      </c>
      <c r="BL121" s="18" t="s">
        <v>131</v>
      </c>
      <c r="BM121" s="218" t="s">
        <v>301</v>
      </c>
    </row>
    <row r="122" spans="1:65" s="2" customFormat="1" ht="14.4" customHeight="1">
      <c r="A122" s="39"/>
      <c r="B122" s="40"/>
      <c r="C122" s="257" t="s">
        <v>305</v>
      </c>
      <c r="D122" s="257" t="s">
        <v>193</v>
      </c>
      <c r="E122" s="258" t="s">
        <v>535</v>
      </c>
      <c r="F122" s="259" t="s">
        <v>536</v>
      </c>
      <c r="G122" s="260" t="s">
        <v>145</v>
      </c>
      <c r="H122" s="261">
        <v>386.4</v>
      </c>
      <c r="I122" s="262"/>
      <c r="J122" s="263">
        <f>ROUND(I122*H122,2)</f>
        <v>0</v>
      </c>
      <c r="K122" s="264"/>
      <c r="L122" s="265"/>
      <c r="M122" s="266" t="s">
        <v>19</v>
      </c>
      <c r="N122" s="267" t="s">
        <v>44</v>
      </c>
      <c r="O122" s="85"/>
      <c r="P122" s="216">
        <f>O122*H122</f>
        <v>0</v>
      </c>
      <c r="Q122" s="216">
        <v>0.00082</v>
      </c>
      <c r="R122" s="216">
        <f>Q122*H122</f>
        <v>0.31684799999999996</v>
      </c>
      <c r="S122" s="216">
        <v>0</v>
      </c>
      <c r="T122" s="217">
        <f>S122*H122</f>
        <v>0</v>
      </c>
      <c r="U122" s="39"/>
      <c r="V122" s="39"/>
      <c r="W122" s="39"/>
      <c r="X122" s="39"/>
      <c r="Y122" s="39"/>
      <c r="Z122" s="39"/>
      <c r="AA122" s="39"/>
      <c r="AB122" s="39"/>
      <c r="AC122" s="39"/>
      <c r="AD122" s="39"/>
      <c r="AE122" s="39"/>
      <c r="AR122" s="218" t="s">
        <v>170</v>
      </c>
      <c r="AT122" s="218" t="s">
        <v>193</v>
      </c>
      <c r="AU122" s="218" t="s">
        <v>83</v>
      </c>
      <c r="AY122" s="18" t="s">
        <v>125</v>
      </c>
      <c r="BE122" s="219">
        <f>IF(N122="základní",J122,0)</f>
        <v>0</v>
      </c>
      <c r="BF122" s="219">
        <f>IF(N122="snížená",J122,0)</f>
        <v>0</v>
      </c>
      <c r="BG122" s="219">
        <f>IF(N122="zákl. přenesená",J122,0)</f>
        <v>0</v>
      </c>
      <c r="BH122" s="219">
        <f>IF(N122="sníž. přenesená",J122,0)</f>
        <v>0</v>
      </c>
      <c r="BI122" s="219">
        <f>IF(N122="nulová",J122,0)</f>
        <v>0</v>
      </c>
      <c r="BJ122" s="18" t="s">
        <v>81</v>
      </c>
      <c r="BK122" s="219">
        <f>ROUND(I122*H122,2)</f>
        <v>0</v>
      </c>
      <c r="BL122" s="18" t="s">
        <v>131</v>
      </c>
      <c r="BM122" s="218" t="s">
        <v>305</v>
      </c>
    </row>
    <row r="123" spans="1:65" s="2" customFormat="1" ht="24.15" customHeight="1">
      <c r="A123" s="39"/>
      <c r="B123" s="40"/>
      <c r="C123" s="206" t="s">
        <v>309</v>
      </c>
      <c r="D123" s="206" t="s">
        <v>127</v>
      </c>
      <c r="E123" s="207" t="s">
        <v>537</v>
      </c>
      <c r="F123" s="208" t="s">
        <v>538</v>
      </c>
      <c r="G123" s="209" t="s">
        <v>145</v>
      </c>
      <c r="H123" s="210">
        <v>270</v>
      </c>
      <c r="I123" s="211"/>
      <c r="J123" s="212">
        <f>ROUND(I123*H123,2)</f>
        <v>0</v>
      </c>
      <c r="K123" s="213"/>
      <c r="L123" s="45"/>
      <c r="M123" s="214" t="s">
        <v>19</v>
      </c>
      <c r="N123" s="215" t="s">
        <v>44</v>
      </c>
      <c r="O123" s="85"/>
      <c r="P123" s="216">
        <f>O123*H123</f>
        <v>0</v>
      </c>
      <c r="Q123" s="216">
        <v>0</v>
      </c>
      <c r="R123" s="216">
        <f>Q123*H123</f>
        <v>0</v>
      </c>
      <c r="S123" s="216">
        <v>0</v>
      </c>
      <c r="T123" s="217">
        <f>S123*H123</f>
        <v>0</v>
      </c>
      <c r="U123" s="39"/>
      <c r="V123" s="39"/>
      <c r="W123" s="39"/>
      <c r="X123" s="39"/>
      <c r="Y123" s="39"/>
      <c r="Z123" s="39"/>
      <c r="AA123" s="39"/>
      <c r="AB123" s="39"/>
      <c r="AC123" s="39"/>
      <c r="AD123" s="39"/>
      <c r="AE123" s="39"/>
      <c r="AR123" s="218" t="s">
        <v>131</v>
      </c>
      <c r="AT123" s="218" t="s">
        <v>127</v>
      </c>
      <c r="AU123" s="218" t="s">
        <v>83</v>
      </c>
      <c r="AY123" s="18" t="s">
        <v>125</v>
      </c>
      <c r="BE123" s="219">
        <f>IF(N123="základní",J123,0)</f>
        <v>0</v>
      </c>
      <c r="BF123" s="219">
        <f>IF(N123="snížená",J123,0)</f>
        <v>0</v>
      </c>
      <c r="BG123" s="219">
        <f>IF(N123="zákl. přenesená",J123,0)</f>
        <v>0</v>
      </c>
      <c r="BH123" s="219">
        <f>IF(N123="sníž. přenesená",J123,0)</f>
        <v>0</v>
      </c>
      <c r="BI123" s="219">
        <f>IF(N123="nulová",J123,0)</f>
        <v>0</v>
      </c>
      <c r="BJ123" s="18" t="s">
        <v>81</v>
      </c>
      <c r="BK123" s="219">
        <f>ROUND(I123*H123,2)</f>
        <v>0</v>
      </c>
      <c r="BL123" s="18" t="s">
        <v>131</v>
      </c>
      <c r="BM123" s="218" t="s">
        <v>309</v>
      </c>
    </row>
    <row r="124" spans="1:65" s="2" customFormat="1" ht="14.4" customHeight="1">
      <c r="A124" s="39"/>
      <c r="B124" s="40"/>
      <c r="C124" s="206" t="s">
        <v>313</v>
      </c>
      <c r="D124" s="206" t="s">
        <v>127</v>
      </c>
      <c r="E124" s="207" t="s">
        <v>539</v>
      </c>
      <c r="F124" s="208" t="s">
        <v>540</v>
      </c>
      <c r="G124" s="209" t="s">
        <v>541</v>
      </c>
      <c r="H124" s="273"/>
      <c r="I124" s="211"/>
      <c r="J124" s="212">
        <f>ROUND(I124*H124,2)</f>
        <v>0</v>
      </c>
      <c r="K124" s="213"/>
      <c r="L124" s="45"/>
      <c r="M124" s="214" t="s">
        <v>19</v>
      </c>
      <c r="N124" s="215" t="s">
        <v>44</v>
      </c>
      <c r="O124" s="85"/>
      <c r="P124" s="216">
        <f>O124*H124</f>
        <v>0</v>
      </c>
      <c r="Q124" s="216">
        <v>0</v>
      </c>
      <c r="R124" s="216">
        <f>Q124*H124</f>
        <v>0</v>
      </c>
      <c r="S124" s="216">
        <v>0</v>
      </c>
      <c r="T124" s="217">
        <f>S124*H124</f>
        <v>0</v>
      </c>
      <c r="U124" s="39"/>
      <c r="V124" s="39"/>
      <c r="W124" s="39"/>
      <c r="X124" s="39"/>
      <c r="Y124" s="39"/>
      <c r="Z124" s="39"/>
      <c r="AA124" s="39"/>
      <c r="AB124" s="39"/>
      <c r="AC124" s="39"/>
      <c r="AD124" s="39"/>
      <c r="AE124" s="39"/>
      <c r="AR124" s="218" t="s">
        <v>131</v>
      </c>
      <c r="AT124" s="218" t="s">
        <v>127</v>
      </c>
      <c r="AU124" s="218" t="s">
        <v>83</v>
      </c>
      <c r="AY124" s="18" t="s">
        <v>125</v>
      </c>
      <c r="BE124" s="219">
        <f>IF(N124="základní",J124,0)</f>
        <v>0</v>
      </c>
      <c r="BF124" s="219">
        <f>IF(N124="snížená",J124,0)</f>
        <v>0</v>
      </c>
      <c r="BG124" s="219">
        <f>IF(N124="zákl. přenesená",J124,0)</f>
        <v>0</v>
      </c>
      <c r="BH124" s="219">
        <f>IF(N124="sníž. přenesená",J124,0)</f>
        <v>0</v>
      </c>
      <c r="BI124" s="219">
        <f>IF(N124="nulová",J124,0)</f>
        <v>0</v>
      </c>
      <c r="BJ124" s="18" t="s">
        <v>81</v>
      </c>
      <c r="BK124" s="219">
        <f>ROUND(I124*H124,2)</f>
        <v>0</v>
      </c>
      <c r="BL124" s="18" t="s">
        <v>131</v>
      </c>
      <c r="BM124" s="218" t="s">
        <v>313</v>
      </c>
    </row>
    <row r="125" spans="1:65" s="2" customFormat="1" ht="14.4" customHeight="1">
      <c r="A125" s="39"/>
      <c r="B125" s="40"/>
      <c r="C125" s="206" t="s">
        <v>318</v>
      </c>
      <c r="D125" s="206" t="s">
        <v>127</v>
      </c>
      <c r="E125" s="207" t="s">
        <v>542</v>
      </c>
      <c r="F125" s="208" t="s">
        <v>543</v>
      </c>
      <c r="G125" s="209" t="s">
        <v>541</v>
      </c>
      <c r="H125" s="273"/>
      <c r="I125" s="211"/>
      <c r="J125" s="212">
        <f>ROUND(I125*H125,2)</f>
        <v>0</v>
      </c>
      <c r="K125" s="213"/>
      <c r="L125" s="45"/>
      <c r="M125" s="214" t="s">
        <v>19</v>
      </c>
      <c r="N125" s="215" t="s">
        <v>44</v>
      </c>
      <c r="O125" s="85"/>
      <c r="P125" s="216">
        <f>O125*H125</f>
        <v>0</v>
      </c>
      <c r="Q125" s="216">
        <v>0</v>
      </c>
      <c r="R125" s="216">
        <f>Q125*H125</f>
        <v>0</v>
      </c>
      <c r="S125" s="216">
        <v>0</v>
      </c>
      <c r="T125" s="217">
        <f>S125*H125</f>
        <v>0</v>
      </c>
      <c r="U125" s="39"/>
      <c r="V125" s="39"/>
      <c r="W125" s="39"/>
      <c r="X125" s="39"/>
      <c r="Y125" s="39"/>
      <c r="Z125" s="39"/>
      <c r="AA125" s="39"/>
      <c r="AB125" s="39"/>
      <c r="AC125" s="39"/>
      <c r="AD125" s="39"/>
      <c r="AE125" s="39"/>
      <c r="AR125" s="218" t="s">
        <v>131</v>
      </c>
      <c r="AT125" s="218" t="s">
        <v>127</v>
      </c>
      <c r="AU125" s="218" t="s">
        <v>83</v>
      </c>
      <c r="AY125" s="18" t="s">
        <v>125</v>
      </c>
      <c r="BE125" s="219">
        <f>IF(N125="základní",J125,0)</f>
        <v>0</v>
      </c>
      <c r="BF125" s="219">
        <f>IF(N125="snížená",J125,0)</f>
        <v>0</v>
      </c>
      <c r="BG125" s="219">
        <f>IF(N125="zákl. přenesená",J125,0)</f>
        <v>0</v>
      </c>
      <c r="BH125" s="219">
        <f>IF(N125="sníž. přenesená",J125,0)</f>
        <v>0</v>
      </c>
      <c r="BI125" s="219">
        <f>IF(N125="nulová",J125,0)</f>
        <v>0</v>
      </c>
      <c r="BJ125" s="18" t="s">
        <v>81</v>
      </c>
      <c r="BK125" s="219">
        <f>ROUND(I125*H125,2)</f>
        <v>0</v>
      </c>
      <c r="BL125" s="18" t="s">
        <v>131</v>
      </c>
      <c r="BM125" s="218" t="s">
        <v>318</v>
      </c>
    </row>
    <row r="126" spans="1:65" s="2" customFormat="1" ht="14.4" customHeight="1">
      <c r="A126" s="39"/>
      <c r="B126" s="40"/>
      <c r="C126" s="206" t="s">
        <v>323</v>
      </c>
      <c r="D126" s="206" t="s">
        <v>127</v>
      </c>
      <c r="E126" s="207" t="s">
        <v>544</v>
      </c>
      <c r="F126" s="208" t="s">
        <v>545</v>
      </c>
      <c r="G126" s="209" t="s">
        <v>541</v>
      </c>
      <c r="H126" s="273"/>
      <c r="I126" s="211"/>
      <c r="J126" s="212">
        <f>ROUND(I126*H126,2)</f>
        <v>0</v>
      </c>
      <c r="K126" s="213"/>
      <c r="L126" s="45"/>
      <c r="M126" s="214" t="s">
        <v>19</v>
      </c>
      <c r="N126" s="215" t="s">
        <v>44</v>
      </c>
      <c r="O126" s="85"/>
      <c r="P126" s="216">
        <f>O126*H126</f>
        <v>0</v>
      </c>
      <c r="Q126" s="216">
        <v>0</v>
      </c>
      <c r="R126" s="216">
        <f>Q126*H126</f>
        <v>0</v>
      </c>
      <c r="S126" s="216">
        <v>0</v>
      </c>
      <c r="T126" s="217">
        <f>S126*H126</f>
        <v>0</v>
      </c>
      <c r="U126" s="39"/>
      <c r="V126" s="39"/>
      <c r="W126" s="39"/>
      <c r="X126" s="39"/>
      <c r="Y126" s="39"/>
      <c r="Z126" s="39"/>
      <c r="AA126" s="39"/>
      <c r="AB126" s="39"/>
      <c r="AC126" s="39"/>
      <c r="AD126" s="39"/>
      <c r="AE126" s="39"/>
      <c r="AR126" s="218" t="s">
        <v>131</v>
      </c>
      <c r="AT126" s="218" t="s">
        <v>127</v>
      </c>
      <c r="AU126" s="218" t="s">
        <v>83</v>
      </c>
      <c r="AY126" s="18" t="s">
        <v>125</v>
      </c>
      <c r="BE126" s="219">
        <f>IF(N126="základní",J126,0)</f>
        <v>0</v>
      </c>
      <c r="BF126" s="219">
        <f>IF(N126="snížená",J126,0)</f>
        <v>0</v>
      </c>
      <c r="BG126" s="219">
        <f>IF(N126="zákl. přenesená",J126,0)</f>
        <v>0</v>
      </c>
      <c r="BH126" s="219">
        <f>IF(N126="sníž. přenesená",J126,0)</f>
        <v>0</v>
      </c>
      <c r="BI126" s="219">
        <f>IF(N126="nulová",J126,0)</f>
        <v>0</v>
      </c>
      <c r="BJ126" s="18" t="s">
        <v>81</v>
      </c>
      <c r="BK126" s="219">
        <f>ROUND(I126*H126,2)</f>
        <v>0</v>
      </c>
      <c r="BL126" s="18" t="s">
        <v>131</v>
      </c>
      <c r="BM126" s="218" t="s">
        <v>323</v>
      </c>
    </row>
    <row r="127" spans="1:63" s="12" customFormat="1" ht="22.8" customHeight="1">
      <c r="A127" s="12"/>
      <c r="B127" s="190"/>
      <c r="C127" s="191"/>
      <c r="D127" s="192" t="s">
        <v>72</v>
      </c>
      <c r="E127" s="204" t="s">
        <v>546</v>
      </c>
      <c r="F127" s="204" t="s">
        <v>547</v>
      </c>
      <c r="G127" s="191"/>
      <c r="H127" s="191"/>
      <c r="I127" s="194"/>
      <c r="J127" s="205">
        <f>BK127</f>
        <v>0</v>
      </c>
      <c r="K127" s="191"/>
      <c r="L127" s="196"/>
      <c r="M127" s="197"/>
      <c r="N127" s="198"/>
      <c r="O127" s="198"/>
      <c r="P127" s="199">
        <f>SUM(P128:P147)</f>
        <v>0</v>
      </c>
      <c r="Q127" s="198"/>
      <c r="R127" s="199">
        <f>SUM(R128:R147)</f>
        <v>67.41631631999999</v>
      </c>
      <c r="S127" s="198"/>
      <c r="T127" s="200">
        <f>SUM(T128:T147)</f>
        <v>0</v>
      </c>
      <c r="U127" s="12"/>
      <c r="V127" s="12"/>
      <c r="W127" s="12"/>
      <c r="X127" s="12"/>
      <c r="Y127" s="12"/>
      <c r="Z127" s="12"/>
      <c r="AA127" s="12"/>
      <c r="AB127" s="12"/>
      <c r="AC127" s="12"/>
      <c r="AD127" s="12"/>
      <c r="AE127" s="12"/>
      <c r="AR127" s="201" t="s">
        <v>138</v>
      </c>
      <c r="AT127" s="202" t="s">
        <v>72</v>
      </c>
      <c r="AU127" s="202" t="s">
        <v>81</v>
      </c>
      <c r="AY127" s="201" t="s">
        <v>125</v>
      </c>
      <c r="BK127" s="203">
        <f>SUM(BK128:BK147)</f>
        <v>0</v>
      </c>
    </row>
    <row r="128" spans="1:65" s="2" customFormat="1" ht="24.15" customHeight="1">
      <c r="A128" s="39"/>
      <c r="B128" s="40"/>
      <c r="C128" s="206" t="s">
        <v>327</v>
      </c>
      <c r="D128" s="206" t="s">
        <v>127</v>
      </c>
      <c r="E128" s="207" t="s">
        <v>548</v>
      </c>
      <c r="F128" s="208" t="s">
        <v>549</v>
      </c>
      <c r="G128" s="209" t="s">
        <v>550</v>
      </c>
      <c r="H128" s="210">
        <v>0.3</v>
      </c>
      <c r="I128" s="211"/>
      <c r="J128" s="212">
        <f>ROUND(I128*H128,2)</f>
        <v>0</v>
      </c>
      <c r="K128" s="213"/>
      <c r="L128" s="45"/>
      <c r="M128" s="214" t="s">
        <v>19</v>
      </c>
      <c r="N128" s="215" t="s">
        <v>44</v>
      </c>
      <c r="O128" s="85"/>
      <c r="P128" s="216">
        <f>O128*H128</f>
        <v>0</v>
      </c>
      <c r="Q128" s="216">
        <v>0.0088</v>
      </c>
      <c r="R128" s="216">
        <f>Q128*H128</f>
        <v>0.00264</v>
      </c>
      <c r="S128" s="216">
        <v>0</v>
      </c>
      <c r="T128" s="217">
        <f>S128*H128</f>
        <v>0</v>
      </c>
      <c r="U128" s="39"/>
      <c r="V128" s="39"/>
      <c r="W128" s="39"/>
      <c r="X128" s="39"/>
      <c r="Y128" s="39"/>
      <c r="Z128" s="39"/>
      <c r="AA128" s="39"/>
      <c r="AB128" s="39"/>
      <c r="AC128" s="39"/>
      <c r="AD128" s="39"/>
      <c r="AE128" s="39"/>
      <c r="AR128" s="218" t="s">
        <v>131</v>
      </c>
      <c r="AT128" s="218" t="s">
        <v>127</v>
      </c>
      <c r="AU128" s="218" t="s">
        <v>83</v>
      </c>
      <c r="AY128" s="18" t="s">
        <v>125</v>
      </c>
      <c r="BE128" s="219">
        <f>IF(N128="základní",J128,0)</f>
        <v>0</v>
      </c>
      <c r="BF128" s="219">
        <f>IF(N128="snížená",J128,0)</f>
        <v>0</v>
      </c>
      <c r="BG128" s="219">
        <f>IF(N128="zákl. přenesená",J128,0)</f>
        <v>0</v>
      </c>
      <c r="BH128" s="219">
        <f>IF(N128="sníž. přenesená",J128,0)</f>
        <v>0</v>
      </c>
      <c r="BI128" s="219">
        <f>IF(N128="nulová",J128,0)</f>
        <v>0</v>
      </c>
      <c r="BJ128" s="18" t="s">
        <v>81</v>
      </c>
      <c r="BK128" s="219">
        <f>ROUND(I128*H128,2)</f>
        <v>0</v>
      </c>
      <c r="BL128" s="18" t="s">
        <v>131</v>
      </c>
      <c r="BM128" s="218" t="s">
        <v>327</v>
      </c>
    </row>
    <row r="129" spans="1:65" s="2" customFormat="1" ht="14.4" customHeight="1">
      <c r="A129" s="39"/>
      <c r="B129" s="40"/>
      <c r="C129" s="206" t="s">
        <v>331</v>
      </c>
      <c r="D129" s="206" t="s">
        <v>127</v>
      </c>
      <c r="E129" s="207" t="s">
        <v>551</v>
      </c>
      <c r="F129" s="208" t="s">
        <v>552</v>
      </c>
      <c r="G129" s="209" t="s">
        <v>130</v>
      </c>
      <c r="H129" s="210">
        <v>105</v>
      </c>
      <c r="I129" s="211"/>
      <c r="J129" s="212">
        <f>ROUND(I129*H129,2)</f>
        <v>0</v>
      </c>
      <c r="K129" s="213"/>
      <c r="L129" s="45"/>
      <c r="M129" s="214" t="s">
        <v>19</v>
      </c>
      <c r="N129" s="215" t="s">
        <v>44</v>
      </c>
      <c r="O129" s="85"/>
      <c r="P129" s="216">
        <f>O129*H129</f>
        <v>0</v>
      </c>
      <c r="Q129" s="216">
        <v>0</v>
      </c>
      <c r="R129" s="216">
        <f>Q129*H129</f>
        <v>0</v>
      </c>
      <c r="S129" s="216">
        <v>0</v>
      </c>
      <c r="T129" s="217">
        <f>S129*H129</f>
        <v>0</v>
      </c>
      <c r="U129" s="39"/>
      <c r="V129" s="39"/>
      <c r="W129" s="39"/>
      <c r="X129" s="39"/>
      <c r="Y129" s="39"/>
      <c r="Z129" s="39"/>
      <c r="AA129" s="39"/>
      <c r="AB129" s="39"/>
      <c r="AC129" s="39"/>
      <c r="AD129" s="39"/>
      <c r="AE129" s="39"/>
      <c r="AR129" s="218" t="s">
        <v>131</v>
      </c>
      <c r="AT129" s="218" t="s">
        <v>127</v>
      </c>
      <c r="AU129" s="218" t="s">
        <v>83</v>
      </c>
      <c r="AY129" s="18" t="s">
        <v>125</v>
      </c>
      <c r="BE129" s="219">
        <f>IF(N129="základní",J129,0)</f>
        <v>0</v>
      </c>
      <c r="BF129" s="219">
        <f>IF(N129="snížená",J129,0)</f>
        <v>0</v>
      </c>
      <c r="BG129" s="219">
        <f>IF(N129="zákl. přenesená",J129,0)</f>
        <v>0</v>
      </c>
      <c r="BH129" s="219">
        <f>IF(N129="sníž. přenesená",J129,0)</f>
        <v>0</v>
      </c>
      <c r="BI129" s="219">
        <f>IF(N129="nulová",J129,0)</f>
        <v>0</v>
      </c>
      <c r="BJ129" s="18" t="s">
        <v>81</v>
      </c>
      <c r="BK129" s="219">
        <f>ROUND(I129*H129,2)</f>
        <v>0</v>
      </c>
      <c r="BL129" s="18" t="s">
        <v>131</v>
      </c>
      <c r="BM129" s="218" t="s">
        <v>331</v>
      </c>
    </row>
    <row r="130" spans="1:65" s="2" customFormat="1" ht="24.15" customHeight="1">
      <c r="A130" s="39"/>
      <c r="B130" s="40"/>
      <c r="C130" s="206" t="s">
        <v>336</v>
      </c>
      <c r="D130" s="206" t="s">
        <v>127</v>
      </c>
      <c r="E130" s="207" t="s">
        <v>553</v>
      </c>
      <c r="F130" s="208" t="s">
        <v>554</v>
      </c>
      <c r="G130" s="209" t="s">
        <v>208</v>
      </c>
      <c r="H130" s="210">
        <v>8</v>
      </c>
      <c r="I130" s="211"/>
      <c r="J130" s="212">
        <f>ROUND(I130*H130,2)</f>
        <v>0</v>
      </c>
      <c r="K130" s="213"/>
      <c r="L130" s="45"/>
      <c r="M130" s="214" t="s">
        <v>19</v>
      </c>
      <c r="N130" s="215" t="s">
        <v>44</v>
      </c>
      <c r="O130" s="85"/>
      <c r="P130" s="216">
        <f>O130*H130</f>
        <v>0</v>
      </c>
      <c r="Q130" s="216">
        <v>0</v>
      </c>
      <c r="R130" s="216">
        <f>Q130*H130</f>
        <v>0</v>
      </c>
      <c r="S130" s="216">
        <v>0</v>
      </c>
      <c r="T130" s="217">
        <f>S130*H130</f>
        <v>0</v>
      </c>
      <c r="U130" s="39"/>
      <c r="V130" s="39"/>
      <c r="W130" s="39"/>
      <c r="X130" s="39"/>
      <c r="Y130" s="39"/>
      <c r="Z130" s="39"/>
      <c r="AA130" s="39"/>
      <c r="AB130" s="39"/>
      <c r="AC130" s="39"/>
      <c r="AD130" s="39"/>
      <c r="AE130" s="39"/>
      <c r="AR130" s="218" t="s">
        <v>131</v>
      </c>
      <c r="AT130" s="218" t="s">
        <v>127</v>
      </c>
      <c r="AU130" s="218" t="s">
        <v>83</v>
      </c>
      <c r="AY130" s="18" t="s">
        <v>125</v>
      </c>
      <c r="BE130" s="219">
        <f>IF(N130="základní",J130,0)</f>
        <v>0</v>
      </c>
      <c r="BF130" s="219">
        <f>IF(N130="snížená",J130,0)</f>
        <v>0</v>
      </c>
      <c r="BG130" s="219">
        <f>IF(N130="zákl. přenesená",J130,0)</f>
        <v>0</v>
      </c>
      <c r="BH130" s="219">
        <f>IF(N130="sníž. přenesená",J130,0)</f>
        <v>0</v>
      </c>
      <c r="BI130" s="219">
        <f>IF(N130="nulová",J130,0)</f>
        <v>0</v>
      </c>
      <c r="BJ130" s="18" t="s">
        <v>81</v>
      </c>
      <c r="BK130" s="219">
        <f>ROUND(I130*H130,2)</f>
        <v>0</v>
      </c>
      <c r="BL130" s="18" t="s">
        <v>131</v>
      </c>
      <c r="BM130" s="218" t="s">
        <v>336</v>
      </c>
    </row>
    <row r="131" spans="1:65" s="2" customFormat="1" ht="24.15" customHeight="1">
      <c r="A131" s="39"/>
      <c r="B131" s="40"/>
      <c r="C131" s="206" t="s">
        <v>341</v>
      </c>
      <c r="D131" s="206" t="s">
        <v>127</v>
      </c>
      <c r="E131" s="207" t="s">
        <v>555</v>
      </c>
      <c r="F131" s="208" t="s">
        <v>556</v>
      </c>
      <c r="G131" s="209" t="s">
        <v>160</v>
      </c>
      <c r="H131" s="210">
        <v>5.848</v>
      </c>
      <c r="I131" s="211"/>
      <c r="J131" s="212">
        <f>ROUND(I131*H131,2)</f>
        <v>0</v>
      </c>
      <c r="K131" s="213"/>
      <c r="L131" s="45"/>
      <c r="M131" s="214" t="s">
        <v>19</v>
      </c>
      <c r="N131" s="215" t="s">
        <v>44</v>
      </c>
      <c r="O131" s="85"/>
      <c r="P131" s="216">
        <f>O131*H131</f>
        <v>0</v>
      </c>
      <c r="Q131" s="216">
        <v>2.25634</v>
      </c>
      <c r="R131" s="216">
        <f>Q131*H131</f>
        <v>13.195076319999998</v>
      </c>
      <c r="S131" s="216">
        <v>0</v>
      </c>
      <c r="T131" s="217">
        <f>S131*H131</f>
        <v>0</v>
      </c>
      <c r="U131" s="39"/>
      <c r="V131" s="39"/>
      <c r="W131" s="39"/>
      <c r="X131" s="39"/>
      <c r="Y131" s="39"/>
      <c r="Z131" s="39"/>
      <c r="AA131" s="39"/>
      <c r="AB131" s="39"/>
      <c r="AC131" s="39"/>
      <c r="AD131" s="39"/>
      <c r="AE131" s="39"/>
      <c r="AR131" s="218" t="s">
        <v>131</v>
      </c>
      <c r="AT131" s="218" t="s">
        <v>127</v>
      </c>
      <c r="AU131" s="218" t="s">
        <v>83</v>
      </c>
      <c r="AY131" s="18" t="s">
        <v>125</v>
      </c>
      <c r="BE131" s="219">
        <f>IF(N131="základní",J131,0)</f>
        <v>0</v>
      </c>
      <c r="BF131" s="219">
        <f>IF(N131="snížená",J131,0)</f>
        <v>0</v>
      </c>
      <c r="BG131" s="219">
        <f>IF(N131="zákl. přenesená",J131,0)</f>
        <v>0</v>
      </c>
      <c r="BH131" s="219">
        <f>IF(N131="sníž. přenesená",J131,0)</f>
        <v>0</v>
      </c>
      <c r="BI131" s="219">
        <f>IF(N131="nulová",J131,0)</f>
        <v>0</v>
      </c>
      <c r="BJ131" s="18" t="s">
        <v>81</v>
      </c>
      <c r="BK131" s="219">
        <f>ROUND(I131*H131,2)</f>
        <v>0</v>
      </c>
      <c r="BL131" s="18" t="s">
        <v>131</v>
      </c>
      <c r="BM131" s="218" t="s">
        <v>341</v>
      </c>
    </row>
    <row r="132" spans="1:65" s="2" customFormat="1" ht="24.15" customHeight="1">
      <c r="A132" s="39"/>
      <c r="B132" s="40"/>
      <c r="C132" s="206" t="s">
        <v>345</v>
      </c>
      <c r="D132" s="206" t="s">
        <v>127</v>
      </c>
      <c r="E132" s="207" t="s">
        <v>557</v>
      </c>
      <c r="F132" s="208" t="s">
        <v>558</v>
      </c>
      <c r="G132" s="209" t="s">
        <v>145</v>
      </c>
      <c r="H132" s="210">
        <v>300</v>
      </c>
      <c r="I132" s="211"/>
      <c r="J132" s="212">
        <f>ROUND(I132*H132,2)</f>
        <v>0</v>
      </c>
      <c r="K132" s="213"/>
      <c r="L132" s="45"/>
      <c r="M132" s="214" t="s">
        <v>19</v>
      </c>
      <c r="N132" s="215" t="s">
        <v>44</v>
      </c>
      <c r="O132" s="85"/>
      <c r="P132" s="216">
        <f>O132*H132</f>
        <v>0</v>
      </c>
      <c r="Q132" s="216">
        <v>0</v>
      </c>
      <c r="R132" s="216">
        <f>Q132*H132</f>
        <v>0</v>
      </c>
      <c r="S132" s="216">
        <v>0</v>
      </c>
      <c r="T132" s="217">
        <f>S132*H132</f>
        <v>0</v>
      </c>
      <c r="U132" s="39"/>
      <c r="V132" s="39"/>
      <c r="W132" s="39"/>
      <c r="X132" s="39"/>
      <c r="Y132" s="39"/>
      <c r="Z132" s="39"/>
      <c r="AA132" s="39"/>
      <c r="AB132" s="39"/>
      <c r="AC132" s="39"/>
      <c r="AD132" s="39"/>
      <c r="AE132" s="39"/>
      <c r="AR132" s="218" t="s">
        <v>131</v>
      </c>
      <c r="AT132" s="218" t="s">
        <v>127</v>
      </c>
      <c r="AU132" s="218" t="s">
        <v>83</v>
      </c>
      <c r="AY132" s="18" t="s">
        <v>125</v>
      </c>
      <c r="BE132" s="219">
        <f>IF(N132="základní",J132,0)</f>
        <v>0</v>
      </c>
      <c r="BF132" s="219">
        <f>IF(N132="snížená",J132,0)</f>
        <v>0</v>
      </c>
      <c r="BG132" s="219">
        <f>IF(N132="zákl. přenesená",J132,0)</f>
        <v>0</v>
      </c>
      <c r="BH132" s="219">
        <f>IF(N132="sníž. přenesená",J132,0)</f>
        <v>0</v>
      </c>
      <c r="BI132" s="219">
        <f>IF(N132="nulová",J132,0)</f>
        <v>0</v>
      </c>
      <c r="BJ132" s="18" t="s">
        <v>81</v>
      </c>
      <c r="BK132" s="219">
        <f>ROUND(I132*H132,2)</f>
        <v>0</v>
      </c>
      <c r="BL132" s="18" t="s">
        <v>131</v>
      </c>
      <c r="BM132" s="218" t="s">
        <v>345</v>
      </c>
    </row>
    <row r="133" spans="1:65" s="2" customFormat="1" ht="24.15" customHeight="1">
      <c r="A133" s="39"/>
      <c r="B133" s="40"/>
      <c r="C133" s="206" t="s">
        <v>349</v>
      </c>
      <c r="D133" s="206" t="s">
        <v>127</v>
      </c>
      <c r="E133" s="207" t="s">
        <v>559</v>
      </c>
      <c r="F133" s="208" t="s">
        <v>560</v>
      </c>
      <c r="G133" s="209" t="s">
        <v>145</v>
      </c>
      <c r="H133" s="210">
        <v>300</v>
      </c>
      <c r="I133" s="211"/>
      <c r="J133" s="212">
        <f>ROUND(I133*H133,2)</f>
        <v>0</v>
      </c>
      <c r="K133" s="213"/>
      <c r="L133" s="45"/>
      <c r="M133" s="214" t="s">
        <v>19</v>
      </c>
      <c r="N133" s="215" t="s">
        <v>44</v>
      </c>
      <c r="O133" s="85"/>
      <c r="P133" s="216">
        <f>O133*H133</f>
        <v>0</v>
      </c>
      <c r="Q133" s="216">
        <v>0.065</v>
      </c>
      <c r="R133" s="216">
        <f>Q133*H133</f>
        <v>19.5</v>
      </c>
      <c r="S133" s="216">
        <v>0</v>
      </c>
      <c r="T133" s="217">
        <f>S133*H133</f>
        <v>0</v>
      </c>
      <c r="U133" s="39"/>
      <c r="V133" s="39"/>
      <c r="W133" s="39"/>
      <c r="X133" s="39"/>
      <c r="Y133" s="39"/>
      <c r="Z133" s="39"/>
      <c r="AA133" s="39"/>
      <c r="AB133" s="39"/>
      <c r="AC133" s="39"/>
      <c r="AD133" s="39"/>
      <c r="AE133" s="39"/>
      <c r="AR133" s="218" t="s">
        <v>131</v>
      </c>
      <c r="AT133" s="218" t="s">
        <v>127</v>
      </c>
      <c r="AU133" s="218" t="s">
        <v>83</v>
      </c>
      <c r="AY133" s="18" t="s">
        <v>125</v>
      </c>
      <c r="BE133" s="219">
        <f>IF(N133="základní",J133,0)</f>
        <v>0</v>
      </c>
      <c r="BF133" s="219">
        <f>IF(N133="snížená",J133,0)</f>
        <v>0</v>
      </c>
      <c r="BG133" s="219">
        <f>IF(N133="zákl. přenesená",J133,0)</f>
        <v>0</v>
      </c>
      <c r="BH133" s="219">
        <f>IF(N133="sníž. přenesená",J133,0)</f>
        <v>0</v>
      </c>
      <c r="BI133" s="219">
        <f>IF(N133="nulová",J133,0)</f>
        <v>0</v>
      </c>
      <c r="BJ133" s="18" t="s">
        <v>81</v>
      </c>
      <c r="BK133" s="219">
        <f>ROUND(I133*H133,2)</f>
        <v>0</v>
      </c>
      <c r="BL133" s="18" t="s">
        <v>131</v>
      </c>
      <c r="BM133" s="218" t="s">
        <v>349</v>
      </c>
    </row>
    <row r="134" spans="1:65" s="2" customFormat="1" ht="24.15" customHeight="1">
      <c r="A134" s="39"/>
      <c r="B134" s="40"/>
      <c r="C134" s="206" t="s">
        <v>354</v>
      </c>
      <c r="D134" s="206" t="s">
        <v>127</v>
      </c>
      <c r="E134" s="207" t="s">
        <v>561</v>
      </c>
      <c r="F134" s="208" t="s">
        <v>562</v>
      </c>
      <c r="G134" s="209" t="s">
        <v>145</v>
      </c>
      <c r="H134" s="210">
        <v>6</v>
      </c>
      <c r="I134" s="211"/>
      <c r="J134" s="212">
        <f>ROUND(I134*H134,2)</f>
        <v>0</v>
      </c>
      <c r="K134" s="213"/>
      <c r="L134" s="45"/>
      <c r="M134" s="214" t="s">
        <v>19</v>
      </c>
      <c r="N134" s="215" t="s">
        <v>44</v>
      </c>
      <c r="O134" s="85"/>
      <c r="P134" s="216">
        <f>O134*H134</f>
        <v>0</v>
      </c>
      <c r="Q134" s="216">
        <v>0.323</v>
      </c>
      <c r="R134" s="216">
        <f>Q134*H134</f>
        <v>1.9380000000000002</v>
      </c>
      <c r="S134" s="216">
        <v>0</v>
      </c>
      <c r="T134" s="217">
        <f>S134*H134</f>
        <v>0</v>
      </c>
      <c r="U134" s="39"/>
      <c r="V134" s="39"/>
      <c r="W134" s="39"/>
      <c r="X134" s="39"/>
      <c r="Y134" s="39"/>
      <c r="Z134" s="39"/>
      <c r="AA134" s="39"/>
      <c r="AB134" s="39"/>
      <c r="AC134" s="39"/>
      <c r="AD134" s="39"/>
      <c r="AE134" s="39"/>
      <c r="AR134" s="218" t="s">
        <v>131</v>
      </c>
      <c r="AT134" s="218" t="s">
        <v>127</v>
      </c>
      <c r="AU134" s="218" t="s">
        <v>83</v>
      </c>
      <c r="AY134" s="18" t="s">
        <v>125</v>
      </c>
      <c r="BE134" s="219">
        <f>IF(N134="základní",J134,0)</f>
        <v>0</v>
      </c>
      <c r="BF134" s="219">
        <f>IF(N134="snížená",J134,0)</f>
        <v>0</v>
      </c>
      <c r="BG134" s="219">
        <f>IF(N134="zákl. přenesená",J134,0)</f>
        <v>0</v>
      </c>
      <c r="BH134" s="219">
        <f>IF(N134="sníž. přenesená",J134,0)</f>
        <v>0</v>
      </c>
      <c r="BI134" s="219">
        <f>IF(N134="nulová",J134,0)</f>
        <v>0</v>
      </c>
      <c r="BJ134" s="18" t="s">
        <v>81</v>
      </c>
      <c r="BK134" s="219">
        <f>ROUND(I134*H134,2)</f>
        <v>0</v>
      </c>
      <c r="BL134" s="18" t="s">
        <v>131</v>
      </c>
      <c r="BM134" s="218" t="s">
        <v>354</v>
      </c>
    </row>
    <row r="135" spans="1:65" s="2" customFormat="1" ht="24.15" customHeight="1">
      <c r="A135" s="39"/>
      <c r="B135" s="40"/>
      <c r="C135" s="206" t="s">
        <v>358</v>
      </c>
      <c r="D135" s="206" t="s">
        <v>127</v>
      </c>
      <c r="E135" s="207" t="s">
        <v>563</v>
      </c>
      <c r="F135" s="208" t="s">
        <v>564</v>
      </c>
      <c r="G135" s="209" t="s">
        <v>208</v>
      </c>
      <c r="H135" s="210">
        <v>7</v>
      </c>
      <c r="I135" s="211"/>
      <c r="J135" s="212">
        <f>ROUND(I135*H135,2)</f>
        <v>0</v>
      </c>
      <c r="K135" s="213"/>
      <c r="L135" s="45"/>
      <c r="M135" s="214" t="s">
        <v>19</v>
      </c>
      <c r="N135" s="215" t="s">
        <v>44</v>
      </c>
      <c r="O135" s="85"/>
      <c r="P135" s="216">
        <f>O135*H135</f>
        <v>0</v>
      </c>
      <c r="Q135" s="216">
        <v>0.0038</v>
      </c>
      <c r="R135" s="216">
        <f>Q135*H135</f>
        <v>0.0266</v>
      </c>
      <c r="S135" s="216">
        <v>0</v>
      </c>
      <c r="T135" s="217">
        <f>S135*H135</f>
        <v>0</v>
      </c>
      <c r="U135" s="39"/>
      <c r="V135" s="39"/>
      <c r="W135" s="39"/>
      <c r="X135" s="39"/>
      <c r="Y135" s="39"/>
      <c r="Z135" s="39"/>
      <c r="AA135" s="39"/>
      <c r="AB135" s="39"/>
      <c r="AC135" s="39"/>
      <c r="AD135" s="39"/>
      <c r="AE135" s="39"/>
      <c r="AR135" s="218" t="s">
        <v>131</v>
      </c>
      <c r="AT135" s="218" t="s">
        <v>127</v>
      </c>
      <c r="AU135" s="218" t="s">
        <v>83</v>
      </c>
      <c r="AY135" s="18" t="s">
        <v>125</v>
      </c>
      <c r="BE135" s="219">
        <f>IF(N135="základní",J135,0)</f>
        <v>0</v>
      </c>
      <c r="BF135" s="219">
        <f>IF(N135="snížená",J135,0)</f>
        <v>0</v>
      </c>
      <c r="BG135" s="219">
        <f>IF(N135="zákl. přenesená",J135,0)</f>
        <v>0</v>
      </c>
      <c r="BH135" s="219">
        <f>IF(N135="sníž. přenesená",J135,0)</f>
        <v>0</v>
      </c>
      <c r="BI135" s="219">
        <f>IF(N135="nulová",J135,0)</f>
        <v>0</v>
      </c>
      <c r="BJ135" s="18" t="s">
        <v>81</v>
      </c>
      <c r="BK135" s="219">
        <f>ROUND(I135*H135,2)</f>
        <v>0</v>
      </c>
      <c r="BL135" s="18" t="s">
        <v>131</v>
      </c>
      <c r="BM135" s="218" t="s">
        <v>358</v>
      </c>
    </row>
    <row r="136" spans="1:65" s="2" customFormat="1" ht="14.4" customHeight="1">
      <c r="A136" s="39"/>
      <c r="B136" s="40"/>
      <c r="C136" s="206" t="s">
        <v>366</v>
      </c>
      <c r="D136" s="206" t="s">
        <v>127</v>
      </c>
      <c r="E136" s="207" t="s">
        <v>565</v>
      </c>
      <c r="F136" s="208" t="s">
        <v>566</v>
      </c>
      <c r="G136" s="209" t="s">
        <v>208</v>
      </c>
      <c r="H136" s="210">
        <v>5</v>
      </c>
      <c r="I136" s="211"/>
      <c r="J136" s="212">
        <f>ROUND(I136*H136,2)</f>
        <v>0</v>
      </c>
      <c r="K136" s="213"/>
      <c r="L136" s="45"/>
      <c r="M136" s="214" t="s">
        <v>19</v>
      </c>
      <c r="N136" s="215" t="s">
        <v>44</v>
      </c>
      <c r="O136" s="85"/>
      <c r="P136" s="216">
        <f>O136*H136</f>
        <v>0</v>
      </c>
      <c r="Q136" s="216">
        <v>0.0076</v>
      </c>
      <c r="R136" s="216">
        <f>Q136*H136</f>
        <v>0.038</v>
      </c>
      <c r="S136" s="216">
        <v>0</v>
      </c>
      <c r="T136" s="217">
        <f>S136*H136</f>
        <v>0</v>
      </c>
      <c r="U136" s="39"/>
      <c r="V136" s="39"/>
      <c r="W136" s="39"/>
      <c r="X136" s="39"/>
      <c r="Y136" s="39"/>
      <c r="Z136" s="39"/>
      <c r="AA136" s="39"/>
      <c r="AB136" s="39"/>
      <c r="AC136" s="39"/>
      <c r="AD136" s="39"/>
      <c r="AE136" s="39"/>
      <c r="AR136" s="218" t="s">
        <v>131</v>
      </c>
      <c r="AT136" s="218" t="s">
        <v>127</v>
      </c>
      <c r="AU136" s="218" t="s">
        <v>83</v>
      </c>
      <c r="AY136" s="18" t="s">
        <v>125</v>
      </c>
      <c r="BE136" s="219">
        <f>IF(N136="základní",J136,0)</f>
        <v>0</v>
      </c>
      <c r="BF136" s="219">
        <f>IF(N136="snížená",J136,0)</f>
        <v>0</v>
      </c>
      <c r="BG136" s="219">
        <f>IF(N136="zákl. přenesená",J136,0)</f>
        <v>0</v>
      </c>
      <c r="BH136" s="219">
        <f>IF(N136="sníž. přenesená",J136,0)</f>
        <v>0</v>
      </c>
      <c r="BI136" s="219">
        <f>IF(N136="nulová",J136,0)</f>
        <v>0</v>
      </c>
      <c r="BJ136" s="18" t="s">
        <v>81</v>
      </c>
      <c r="BK136" s="219">
        <f>ROUND(I136*H136,2)</f>
        <v>0</v>
      </c>
      <c r="BL136" s="18" t="s">
        <v>131</v>
      </c>
      <c r="BM136" s="218" t="s">
        <v>366</v>
      </c>
    </row>
    <row r="137" spans="1:65" s="2" customFormat="1" ht="24.15" customHeight="1">
      <c r="A137" s="39"/>
      <c r="B137" s="40"/>
      <c r="C137" s="206" t="s">
        <v>370</v>
      </c>
      <c r="D137" s="206" t="s">
        <v>127</v>
      </c>
      <c r="E137" s="207" t="s">
        <v>567</v>
      </c>
      <c r="F137" s="208" t="s">
        <v>568</v>
      </c>
      <c r="G137" s="209" t="s">
        <v>145</v>
      </c>
      <c r="H137" s="210">
        <v>100</v>
      </c>
      <c r="I137" s="211"/>
      <c r="J137" s="212">
        <f>ROUND(I137*H137,2)</f>
        <v>0</v>
      </c>
      <c r="K137" s="213"/>
      <c r="L137" s="45"/>
      <c r="M137" s="214" t="s">
        <v>19</v>
      </c>
      <c r="N137" s="215" t="s">
        <v>44</v>
      </c>
      <c r="O137" s="85"/>
      <c r="P137" s="216">
        <f>O137*H137</f>
        <v>0</v>
      </c>
      <c r="Q137" s="216">
        <v>0.0019</v>
      </c>
      <c r="R137" s="216">
        <f>Q137*H137</f>
        <v>0.19</v>
      </c>
      <c r="S137" s="216">
        <v>0</v>
      </c>
      <c r="T137" s="217">
        <f>S137*H137</f>
        <v>0</v>
      </c>
      <c r="U137" s="39"/>
      <c r="V137" s="39"/>
      <c r="W137" s="39"/>
      <c r="X137" s="39"/>
      <c r="Y137" s="39"/>
      <c r="Z137" s="39"/>
      <c r="AA137" s="39"/>
      <c r="AB137" s="39"/>
      <c r="AC137" s="39"/>
      <c r="AD137" s="39"/>
      <c r="AE137" s="39"/>
      <c r="AR137" s="218" t="s">
        <v>131</v>
      </c>
      <c r="AT137" s="218" t="s">
        <v>127</v>
      </c>
      <c r="AU137" s="218" t="s">
        <v>83</v>
      </c>
      <c r="AY137" s="18" t="s">
        <v>125</v>
      </c>
      <c r="BE137" s="219">
        <f>IF(N137="základní",J137,0)</f>
        <v>0</v>
      </c>
      <c r="BF137" s="219">
        <f>IF(N137="snížená",J137,0)</f>
        <v>0</v>
      </c>
      <c r="BG137" s="219">
        <f>IF(N137="zákl. přenesená",J137,0)</f>
        <v>0</v>
      </c>
      <c r="BH137" s="219">
        <f>IF(N137="sníž. přenesená",J137,0)</f>
        <v>0</v>
      </c>
      <c r="BI137" s="219">
        <f>IF(N137="nulová",J137,0)</f>
        <v>0</v>
      </c>
      <c r="BJ137" s="18" t="s">
        <v>81</v>
      </c>
      <c r="BK137" s="219">
        <f>ROUND(I137*H137,2)</f>
        <v>0</v>
      </c>
      <c r="BL137" s="18" t="s">
        <v>131</v>
      </c>
      <c r="BM137" s="218" t="s">
        <v>370</v>
      </c>
    </row>
    <row r="138" spans="1:65" s="2" customFormat="1" ht="14.4" customHeight="1">
      <c r="A138" s="39"/>
      <c r="B138" s="40"/>
      <c r="C138" s="206" t="s">
        <v>377</v>
      </c>
      <c r="D138" s="206" t="s">
        <v>127</v>
      </c>
      <c r="E138" s="207" t="s">
        <v>569</v>
      </c>
      <c r="F138" s="208" t="s">
        <v>570</v>
      </c>
      <c r="G138" s="209" t="s">
        <v>145</v>
      </c>
      <c r="H138" s="210">
        <v>300</v>
      </c>
      <c r="I138" s="211"/>
      <c r="J138" s="212">
        <f>ROUND(I138*H138,2)</f>
        <v>0</v>
      </c>
      <c r="K138" s="213"/>
      <c r="L138" s="45"/>
      <c r="M138" s="214" t="s">
        <v>19</v>
      </c>
      <c r="N138" s="215" t="s">
        <v>44</v>
      </c>
      <c r="O138" s="85"/>
      <c r="P138" s="216">
        <f>O138*H138</f>
        <v>0</v>
      </c>
      <c r="Q138" s="216">
        <v>7E-05</v>
      </c>
      <c r="R138" s="216">
        <f>Q138*H138</f>
        <v>0.020999999999999998</v>
      </c>
      <c r="S138" s="216">
        <v>0</v>
      </c>
      <c r="T138" s="217">
        <f>S138*H138</f>
        <v>0</v>
      </c>
      <c r="U138" s="39"/>
      <c r="V138" s="39"/>
      <c r="W138" s="39"/>
      <c r="X138" s="39"/>
      <c r="Y138" s="39"/>
      <c r="Z138" s="39"/>
      <c r="AA138" s="39"/>
      <c r="AB138" s="39"/>
      <c r="AC138" s="39"/>
      <c r="AD138" s="39"/>
      <c r="AE138" s="39"/>
      <c r="AR138" s="218" t="s">
        <v>131</v>
      </c>
      <c r="AT138" s="218" t="s">
        <v>127</v>
      </c>
      <c r="AU138" s="218" t="s">
        <v>83</v>
      </c>
      <c r="AY138" s="18" t="s">
        <v>125</v>
      </c>
      <c r="BE138" s="219">
        <f>IF(N138="základní",J138,0)</f>
        <v>0</v>
      </c>
      <c r="BF138" s="219">
        <f>IF(N138="snížená",J138,0)</f>
        <v>0</v>
      </c>
      <c r="BG138" s="219">
        <f>IF(N138="zákl. přenesená",J138,0)</f>
        <v>0</v>
      </c>
      <c r="BH138" s="219">
        <f>IF(N138="sníž. přenesená",J138,0)</f>
        <v>0</v>
      </c>
      <c r="BI138" s="219">
        <f>IF(N138="nulová",J138,0)</f>
        <v>0</v>
      </c>
      <c r="BJ138" s="18" t="s">
        <v>81</v>
      </c>
      <c r="BK138" s="219">
        <f>ROUND(I138*H138,2)</f>
        <v>0</v>
      </c>
      <c r="BL138" s="18" t="s">
        <v>131</v>
      </c>
      <c r="BM138" s="218" t="s">
        <v>377</v>
      </c>
    </row>
    <row r="139" spans="1:65" s="2" customFormat="1" ht="24.15" customHeight="1">
      <c r="A139" s="39"/>
      <c r="B139" s="40"/>
      <c r="C139" s="206" t="s">
        <v>382</v>
      </c>
      <c r="D139" s="206" t="s">
        <v>127</v>
      </c>
      <c r="E139" s="207" t="s">
        <v>571</v>
      </c>
      <c r="F139" s="208" t="s">
        <v>572</v>
      </c>
      <c r="G139" s="209" t="s">
        <v>145</v>
      </c>
      <c r="H139" s="210">
        <v>300</v>
      </c>
      <c r="I139" s="211"/>
      <c r="J139" s="212">
        <f>ROUND(I139*H139,2)</f>
        <v>0</v>
      </c>
      <c r="K139" s="213"/>
      <c r="L139" s="45"/>
      <c r="M139" s="214" t="s">
        <v>19</v>
      </c>
      <c r="N139" s="215" t="s">
        <v>44</v>
      </c>
      <c r="O139" s="85"/>
      <c r="P139" s="216">
        <f>O139*H139</f>
        <v>0</v>
      </c>
      <c r="Q139" s="216">
        <v>0.108</v>
      </c>
      <c r="R139" s="216">
        <f>Q139*H139</f>
        <v>32.4</v>
      </c>
      <c r="S139" s="216">
        <v>0</v>
      </c>
      <c r="T139" s="217">
        <f>S139*H139</f>
        <v>0</v>
      </c>
      <c r="U139" s="39"/>
      <c r="V139" s="39"/>
      <c r="W139" s="39"/>
      <c r="X139" s="39"/>
      <c r="Y139" s="39"/>
      <c r="Z139" s="39"/>
      <c r="AA139" s="39"/>
      <c r="AB139" s="39"/>
      <c r="AC139" s="39"/>
      <c r="AD139" s="39"/>
      <c r="AE139" s="39"/>
      <c r="AR139" s="218" t="s">
        <v>131</v>
      </c>
      <c r="AT139" s="218" t="s">
        <v>127</v>
      </c>
      <c r="AU139" s="218" t="s">
        <v>83</v>
      </c>
      <c r="AY139" s="18" t="s">
        <v>125</v>
      </c>
      <c r="BE139" s="219">
        <f>IF(N139="základní",J139,0)</f>
        <v>0</v>
      </c>
      <c r="BF139" s="219">
        <f>IF(N139="snížená",J139,0)</f>
        <v>0</v>
      </c>
      <c r="BG139" s="219">
        <f>IF(N139="zákl. přenesená",J139,0)</f>
        <v>0</v>
      </c>
      <c r="BH139" s="219">
        <f>IF(N139="sníž. přenesená",J139,0)</f>
        <v>0</v>
      </c>
      <c r="BI139" s="219">
        <f>IF(N139="nulová",J139,0)</f>
        <v>0</v>
      </c>
      <c r="BJ139" s="18" t="s">
        <v>81</v>
      </c>
      <c r="BK139" s="219">
        <f>ROUND(I139*H139,2)</f>
        <v>0</v>
      </c>
      <c r="BL139" s="18" t="s">
        <v>131</v>
      </c>
      <c r="BM139" s="218" t="s">
        <v>382</v>
      </c>
    </row>
    <row r="140" spans="1:65" s="2" customFormat="1" ht="24.15" customHeight="1">
      <c r="A140" s="39"/>
      <c r="B140" s="40"/>
      <c r="C140" s="257" t="s">
        <v>386</v>
      </c>
      <c r="D140" s="257" t="s">
        <v>193</v>
      </c>
      <c r="E140" s="258" t="s">
        <v>573</v>
      </c>
      <c r="F140" s="259" t="s">
        <v>574</v>
      </c>
      <c r="G140" s="260" t="s">
        <v>145</v>
      </c>
      <c r="H140" s="261">
        <v>300</v>
      </c>
      <c r="I140" s="262"/>
      <c r="J140" s="263">
        <f>ROUND(I140*H140,2)</f>
        <v>0</v>
      </c>
      <c r="K140" s="264"/>
      <c r="L140" s="265"/>
      <c r="M140" s="266" t="s">
        <v>19</v>
      </c>
      <c r="N140" s="267" t="s">
        <v>44</v>
      </c>
      <c r="O140" s="85"/>
      <c r="P140" s="216">
        <f>O140*H140</f>
        <v>0</v>
      </c>
      <c r="Q140" s="216">
        <v>0.00035</v>
      </c>
      <c r="R140" s="216">
        <f>Q140*H140</f>
        <v>0.105</v>
      </c>
      <c r="S140" s="216">
        <v>0</v>
      </c>
      <c r="T140" s="217">
        <f>S140*H140</f>
        <v>0</v>
      </c>
      <c r="U140" s="39"/>
      <c r="V140" s="39"/>
      <c r="W140" s="39"/>
      <c r="X140" s="39"/>
      <c r="Y140" s="39"/>
      <c r="Z140" s="39"/>
      <c r="AA140" s="39"/>
      <c r="AB140" s="39"/>
      <c r="AC140" s="39"/>
      <c r="AD140" s="39"/>
      <c r="AE140" s="39"/>
      <c r="AR140" s="218" t="s">
        <v>170</v>
      </c>
      <c r="AT140" s="218" t="s">
        <v>193</v>
      </c>
      <c r="AU140" s="218" t="s">
        <v>83</v>
      </c>
      <c r="AY140" s="18" t="s">
        <v>125</v>
      </c>
      <c r="BE140" s="219">
        <f>IF(N140="základní",J140,0)</f>
        <v>0</v>
      </c>
      <c r="BF140" s="219">
        <f>IF(N140="snížená",J140,0)</f>
        <v>0</v>
      </c>
      <c r="BG140" s="219">
        <f>IF(N140="zákl. přenesená",J140,0)</f>
        <v>0</v>
      </c>
      <c r="BH140" s="219">
        <f>IF(N140="sníž. přenesená",J140,0)</f>
        <v>0</v>
      </c>
      <c r="BI140" s="219">
        <f>IF(N140="nulová",J140,0)</f>
        <v>0</v>
      </c>
      <c r="BJ140" s="18" t="s">
        <v>81</v>
      </c>
      <c r="BK140" s="219">
        <f>ROUND(I140*H140,2)</f>
        <v>0</v>
      </c>
      <c r="BL140" s="18" t="s">
        <v>131</v>
      </c>
      <c r="BM140" s="218" t="s">
        <v>386</v>
      </c>
    </row>
    <row r="141" spans="1:65" s="2" customFormat="1" ht="24.15" customHeight="1">
      <c r="A141" s="39"/>
      <c r="B141" s="40"/>
      <c r="C141" s="206" t="s">
        <v>391</v>
      </c>
      <c r="D141" s="206" t="s">
        <v>127</v>
      </c>
      <c r="E141" s="207" t="s">
        <v>575</v>
      </c>
      <c r="F141" s="208" t="s">
        <v>576</v>
      </c>
      <c r="G141" s="209" t="s">
        <v>145</v>
      </c>
      <c r="H141" s="210">
        <v>300</v>
      </c>
      <c r="I141" s="211"/>
      <c r="J141" s="212">
        <f>ROUND(I141*H141,2)</f>
        <v>0</v>
      </c>
      <c r="K141" s="213"/>
      <c r="L141" s="45"/>
      <c r="M141" s="214" t="s">
        <v>19</v>
      </c>
      <c r="N141" s="215" t="s">
        <v>44</v>
      </c>
      <c r="O141" s="85"/>
      <c r="P141" s="216">
        <f>O141*H141</f>
        <v>0</v>
      </c>
      <c r="Q141" s="216">
        <v>0</v>
      </c>
      <c r="R141" s="216">
        <f>Q141*H141</f>
        <v>0</v>
      </c>
      <c r="S141" s="216">
        <v>0</v>
      </c>
      <c r="T141" s="217">
        <f>S141*H141</f>
        <v>0</v>
      </c>
      <c r="U141" s="39"/>
      <c r="V141" s="39"/>
      <c r="W141" s="39"/>
      <c r="X141" s="39"/>
      <c r="Y141" s="39"/>
      <c r="Z141" s="39"/>
      <c r="AA141" s="39"/>
      <c r="AB141" s="39"/>
      <c r="AC141" s="39"/>
      <c r="AD141" s="39"/>
      <c r="AE141" s="39"/>
      <c r="AR141" s="218" t="s">
        <v>131</v>
      </c>
      <c r="AT141" s="218" t="s">
        <v>127</v>
      </c>
      <c r="AU141" s="218" t="s">
        <v>83</v>
      </c>
      <c r="AY141" s="18" t="s">
        <v>125</v>
      </c>
      <c r="BE141" s="219">
        <f>IF(N141="základní",J141,0)</f>
        <v>0</v>
      </c>
      <c r="BF141" s="219">
        <f>IF(N141="snížená",J141,0)</f>
        <v>0</v>
      </c>
      <c r="BG141" s="219">
        <f>IF(N141="zákl. přenesená",J141,0)</f>
        <v>0</v>
      </c>
      <c r="BH141" s="219">
        <f>IF(N141="sníž. přenesená",J141,0)</f>
        <v>0</v>
      </c>
      <c r="BI141" s="219">
        <f>IF(N141="nulová",J141,0)</f>
        <v>0</v>
      </c>
      <c r="BJ141" s="18" t="s">
        <v>81</v>
      </c>
      <c r="BK141" s="219">
        <f>ROUND(I141*H141,2)</f>
        <v>0</v>
      </c>
      <c r="BL141" s="18" t="s">
        <v>131</v>
      </c>
      <c r="BM141" s="218" t="s">
        <v>391</v>
      </c>
    </row>
    <row r="142" spans="1:65" s="2" customFormat="1" ht="14.4" customHeight="1">
      <c r="A142" s="39"/>
      <c r="B142" s="40"/>
      <c r="C142" s="206" t="s">
        <v>395</v>
      </c>
      <c r="D142" s="206" t="s">
        <v>127</v>
      </c>
      <c r="E142" s="207" t="s">
        <v>577</v>
      </c>
      <c r="F142" s="208" t="s">
        <v>578</v>
      </c>
      <c r="G142" s="209" t="s">
        <v>160</v>
      </c>
      <c r="H142" s="210">
        <v>50</v>
      </c>
      <c r="I142" s="211"/>
      <c r="J142" s="212">
        <f>ROUND(I142*H142,2)</f>
        <v>0</v>
      </c>
      <c r="K142" s="213"/>
      <c r="L142" s="45"/>
      <c r="M142" s="214" t="s">
        <v>19</v>
      </c>
      <c r="N142" s="215" t="s">
        <v>44</v>
      </c>
      <c r="O142" s="85"/>
      <c r="P142" s="216">
        <f>O142*H142</f>
        <v>0</v>
      </c>
      <c r="Q142" s="216">
        <v>0</v>
      </c>
      <c r="R142" s="216">
        <f>Q142*H142</f>
        <v>0</v>
      </c>
      <c r="S142" s="216">
        <v>0</v>
      </c>
      <c r="T142" s="217">
        <f>S142*H142</f>
        <v>0</v>
      </c>
      <c r="U142" s="39"/>
      <c r="V142" s="39"/>
      <c r="W142" s="39"/>
      <c r="X142" s="39"/>
      <c r="Y142" s="39"/>
      <c r="Z142" s="39"/>
      <c r="AA142" s="39"/>
      <c r="AB142" s="39"/>
      <c r="AC142" s="39"/>
      <c r="AD142" s="39"/>
      <c r="AE142" s="39"/>
      <c r="AR142" s="218" t="s">
        <v>131</v>
      </c>
      <c r="AT142" s="218" t="s">
        <v>127</v>
      </c>
      <c r="AU142" s="218" t="s">
        <v>83</v>
      </c>
      <c r="AY142" s="18" t="s">
        <v>125</v>
      </c>
      <c r="BE142" s="219">
        <f>IF(N142="základní",J142,0)</f>
        <v>0</v>
      </c>
      <c r="BF142" s="219">
        <f>IF(N142="snížená",J142,0)</f>
        <v>0</v>
      </c>
      <c r="BG142" s="219">
        <f>IF(N142="zákl. přenesená",J142,0)</f>
        <v>0</v>
      </c>
      <c r="BH142" s="219">
        <f>IF(N142="sníž. přenesená",J142,0)</f>
        <v>0</v>
      </c>
      <c r="BI142" s="219">
        <f>IF(N142="nulová",J142,0)</f>
        <v>0</v>
      </c>
      <c r="BJ142" s="18" t="s">
        <v>81</v>
      </c>
      <c r="BK142" s="219">
        <f>ROUND(I142*H142,2)</f>
        <v>0</v>
      </c>
      <c r="BL142" s="18" t="s">
        <v>131</v>
      </c>
      <c r="BM142" s="218" t="s">
        <v>395</v>
      </c>
    </row>
    <row r="143" spans="1:65" s="2" customFormat="1" ht="14.4" customHeight="1">
      <c r="A143" s="39"/>
      <c r="B143" s="40"/>
      <c r="C143" s="206" t="s">
        <v>400</v>
      </c>
      <c r="D143" s="206" t="s">
        <v>127</v>
      </c>
      <c r="E143" s="207" t="s">
        <v>579</v>
      </c>
      <c r="F143" s="208" t="s">
        <v>580</v>
      </c>
      <c r="G143" s="209" t="s">
        <v>196</v>
      </c>
      <c r="H143" s="210">
        <v>4</v>
      </c>
      <c r="I143" s="211"/>
      <c r="J143" s="212">
        <f>ROUND(I143*H143,2)</f>
        <v>0</v>
      </c>
      <c r="K143" s="213"/>
      <c r="L143" s="45"/>
      <c r="M143" s="214" t="s">
        <v>19</v>
      </c>
      <c r="N143" s="215" t="s">
        <v>44</v>
      </c>
      <c r="O143" s="85"/>
      <c r="P143" s="216">
        <f>O143*H143</f>
        <v>0</v>
      </c>
      <c r="Q143" s="216">
        <v>0</v>
      </c>
      <c r="R143" s="216">
        <f>Q143*H143</f>
        <v>0</v>
      </c>
      <c r="S143" s="216">
        <v>0</v>
      </c>
      <c r="T143" s="217">
        <f>S143*H143</f>
        <v>0</v>
      </c>
      <c r="U143" s="39"/>
      <c r="V143" s="39"/>
      <c r="W143" s="39"/>
      <c r="X143" s="39"/>
      <c r="Y143" s="39"/>
      <c r="Z143" s="39"/>
      <c r="AA143" s="39"/>
      <c r="AB143" s="39"/>
      <c r="AC143" s="39"/>
      <c r="AD143" s="39"/>
      <c r="AE143" s="39"/>
      <c r="AR143" s="218" t="s">
        <v>131</v>
      </c>
      <c r="AT143" s="218" t="s">
        <v>127</v>
      </c>
      <c r="AU143" s="218" t="s">
        <v>83</v>
      </c>
      <c r="AY143" s="18" t="s">
        <v>125</v>
      </c>
      <c r="BE143" s="219">
        <f>IF(N143="základní",J143,0)</f>
        <v>0</v>
      </c>
      <c r="BF143" s="219">
        <f>IF(N143="snížená",J143,0)</f>
        <v>0</v>
      </c>
      <c r="BG143" s="219">
        <f>IF(N143="zákl. přenesená",J143,0)</f>
        <v>0</v>
      </c>
      <c r="BH143" s="219">
        <f>IF(N143="sníž. přenesená",J143,0)</f>
        <v>0</v>
      </c>
      <c r="BI143" s="219">
        <f>IF(N143="nulová",J143,0)</f>
        <v>0</v>
      </c>
      <c r="BJ143" s="18" t="s">
        <v>81</v>
      </c>
      <c r="BK143" s="219">
        <f>ROUND(I143*H143,2)</f>
        <v>0</v>
      </c>
      <c r="BL143" s="18" t="s">
        <v>131</v>
      </c>
      <c r="BM143" s="218" t="s">
        <v>400</v>
      </c>
    </row>
    <row r="144" spans="1:65" s="2" customFormat="1" ht="24.15" customHeight="1">
      <c r="A144" s="39"/>
      <c r="B144" s="40"/>
      <c r="C144" s="206" t="s">
        <v>407</v>
      </c>
      <c r="D144" s="206" t="s">
        <v>127</v>
      </c>
      <c r="E144" s="207" t="s">
        <v>581</v>
      </c>
      <c r="F144" s="208" t="s">
        <v>582</v>
      </c>
      <c r="G144" s="209" t="s">
        <v>196</v>
      </c>
      <c r="H144" s="210">
        <v>40</v>
      </c>
      <c r="I144" s="211"/>
      <c r="J144" s="212">
        <f>ROUND(I144*H144,2)</f>
        <v>0</v>
      </c>
      <c r="K144" s="213"/>
      <c r="L144" s="45"/>
      <c r="M144" s="214" t="s">
        <v>19</v>
      </c>
      <c r="N144" s="215" t="s">
        <v>44</v>
      </c>
      <c r="O144" s="85"/>
      <c r="P144" s="216">
        <f>O144*H144</f>
        <v>0</v>
      </c>
      <c r="Q144" s="216">
        <v>0</v>
      </c>
      <c r="R144" s="216">
        <f>Q144*H144</f>
        <v>0</v>
      </c>
      <c r="S144" s="216">
        <v>0</v>
      </c>
      <c r="T144" s="217">
        <f>S144*H144</f>
        <v>0</v>
      </c>
      <c r="U144" s="39"/>
      <c r="V144" s="39"/>
      <c r="W144" s="39"/>
      <c r="X144" s="39"/>
      <c r="Y144" s="39"/>
      <c r="Z144" s="39"/>
      <c r="AA144" s="39"/>
      <c r="AB144" s="39"/>
      <c r="AC144" s="39"/>
      <c r="AD144" s="39"/>
      <c r="AE144" s="39"/>
      <c r="AR144" s="218" t="s">
        <v>131</v>
      </c>
      <c r="AT144" s="218" t="s">
        <v>127</v>
      </c>
      <c r="AU144" s="218" t="s">
        <v>83</v>
      </c>
      <c r="AY144" s="18" t="s">
        <v>125</v>
      </c>
      <c r="BE144" s="219">
        <f>IF(N144="základní",J144,0)</f>
        <v>0</v>
      </c>
      <c r="BF144" s="219">
        <f>IF(N144="snížená",J144,0)</f>
        <v>0</v>
      </c>
      <c r="BG144" s="219">
        <f>IF(N144="zákl. přenesená",J144,0)</f>
        <v>0</v>
      </c>
      <c r="BH144" s="219">
        <f>IF(N144="sníž. přenesená",J144,0)</f>
        <v>0</v>
      </c>
      <c r="BI144" s="219">
        <f>IF(N144="nulová",J144,0)</f>
        <v>0</v>
      </c>
      <c r="BJ144" s="18" t="s">
        <v>81</v>
      </c>
      <c r="BK144" s="219">
        <f>ROUND(I144*H144,2)</f>
        <v>0</v>
      </c>
      <c r="BL144" s="18" t="s">
        <v>131</v>
      </c>
      <c r="BM144" s="218" t="s">
        <v>407</v>
      </c>
    </row>
    <row r="145" spans="1:65" s="2" customFormat="1" ht="14.4" customHeight="1">
      <c r="A145" s="39"/>
      <c r="B145" s="40"/>
      <c r="C145" s="206" t="s">
        <v>411</v>
      </c>
      <c r="D145" s="206" t="s">
        <v>127</v>
      </c>
      <c r="E145" s="207" t="s">
        <v>583</v>
      </c>
      <c r="F145" s="208" t="s">
        <v>584</v>
      </c>
      <c r="G145" s="209" t="s">
        <v>130</v>
      </c>
      <c r="H145" s="210">
        <v>105</v>
      </c>
      <c r="I145" s="211"/>
      <c r="J145" s="212">
        <f>ROUND(I145*H145,2)</f>
        <v>0</v>
      </c>
      <c r="K145" s="213"/>
      <c r="L145" s="45"/>
      <c r="M145" s="214" t="s">
        <v>19</v>
      </c>
      <c r="N145" s="215" t="s">
        <v>44</v>
      </c>
      <c r="O145" s="85"/>
      <c r="P145" s="216">
        <f>O145*H145</f>
        <v>0</v>
      </c>
      <c r="Q145" s="216">
        <v>0</v>
      </c>
      <c r="R145" s="216">
        <f>Q145*H145</f>
        <v>0</v>
      </c>
      <c r="S145" s="216">
        <v>0</v>
      </c>
      <c r="T145" s="217">
        <f>S145*H145</f>
        <v>0</v>
      </c>
      <c r="U145" s="39"/>
      <c r="V145" s="39"/>
      <c r="W145" s="39"/>
      <c r="X145" s="39"/>
      <c r="Y145" s="39"/>
      <c r="Z145" s="39"/>
      <c r="AA145" s="39"/>
      <c r="AB145" s="39"/>
      <c r="AC145" s="39"/>
      <c r="AD145" s="39"/>
      <c r="AE145" s="39"/>
      <c r="AR145" s="218" t="s">
        <v>131</v>
      </c>
      <c r="AT145" s="218" t="s">
        <v>127</v>
      </c>
      <c r="AU145" s="218" t="s">
        <v>83</v>
      </c>
      <c r="AY145" s="18" t="s">
        <v>125</v>
      </c>
      <c r="BE145" s="219">
        <f>IF(N145="základní",J145,0)</f>
        <v>0</v>
      </c>
      <c r="BF145" s="219">
        <f>IF(N145="snížená",J145,0)</f>
        <v>0</v>
      </c>
      <c r="BG145" s="219">
        <f>IF(N145="zákl. přenesená",J145,0)</f>
        <v>0</v>
      </c>
      <c r="BH145" s="219">
        <f>IF(N145="sníž. přenesená",J145,0)</f>
        <v>0</v>
      </c>
      <c r="BI145" s="219">
        <f>IF(N145="nulová",J145,0)</f>
        <v>0</v>
      </c>
      <c r="BJ145" s="18" t="s">
        <v>81</v>
      </c>
      <c r="BK145" s="219">
        <f>ROUND(I145*H145,2)</f>
        <v>0</v>
      </c>
      <c r="BL145" s="18" t="s">
        <v>131</v>
      </c>
      <c r="BM145" s="218" t="s">
        <v>411</v>
      </c>
    </row>
    <row r="146" spans="1:65" s="2" customFormat="1" ht="24.15" customHeight="1">
      <c r="A146" s="39"/>
      <c r="B146" s="40"/>
      <c r="C146" s="206" t="s">
        <v>415</v>
      </c>
      <c r="D146" s="206" t="s">
        <v>127</v>
      </c>
      <c r="E146" s="207" t="s">
        <v>585</v>
      </c>
      <c r="F146" s="208" t="s">
        <v>586</v>
      </c>
      <c r="G146" s="209" t="s">
        <v>160</v>
      </c>
      <c r="H146" s="210">
        <v>13.5</v>
      </c>
      <c r="I146" s="211"/>
      <c r="J146" s="212">
        <f>ROUND(I146*H146,2)</f>
        <v>0</v>
      </c>
      <c r="K146" s="213"/>
      <c r="L146" s="45"/>
      <c r="M146" s="214" t="s">
        <v>19</v>
      </c>
      <c r="N146" s="215" t="s">
        <v>44</v>
      </c>
      <c r="O146" s="85"/>
      <c r="P146" s="216">
        <f>O146*H146</f>
        <v>0</v>
      </c>
      <c r="Q146" s="216">
        <v>0</v>
      </c>
      <c r="R146" s="216">
        <f>Q146*H146</f>
        <v>0</v>
      </c>
      <c r="S146" s="216">
        <v>0</v>
      </c>
      <c r="T146" s="217">
        <f>S146*H146</f>
        <v>0</v>
      </c>
      <c r="U146" s="39"/>
      <c r="V146" s="39"/>
      <c r="W146" s="39"/>
      <c r="X146" s="39"/>
      <c r="Y146" s="39"/>
      <c r="Z146" s="39"/>
      <c r="AA146" s="39"/>
      <c r="AB146" s="39"/>
      <c r="AC146" s="39"/>
      <c r="AD146" s="39"/>
      <c r="AE146" s="39"/>
      <c r="AR146" s="218" t="s">
        <v>131</v>
      </c>
      <c r="AT146" s="218" t="s">
        <v>127</v>
      </c>
      <c r="AU146" s="218" t="s">
        <v>83</v>
      </c>
      <c r="AY146" s="18" t="s">
        <v>125</v>
      </c>
      <c r="BE146" s="219">
        <f>IF(N146="základní",J146,0)</f>
        <v>0</v>
      </c>
      <c r="BF146" s="219">
        <f>IF(N146="snížená",J146,0)</f>
        <v>0</v>
      </c>
      <c r="BG146" s="219">
        <f>IF(N146="zákl. přenesená",J146,0)</f>
        <v>0</v>
      </c>
      <c r="BH146" s="219">
        <f>IF(N146="sníž. přenesená",J146,0)</f>
        <v>0</v>
      </c>
      <c r="BI146" s="219">
        <f>IF(N146="nulová",J146,0)</f>
        <v>0</v>
      </c>
      <c r="BJ146" s="18" t="s">
        <v>81</v>
      </c>
      <c r="BK146" s="219">
        <f>ROUND(I146*H146,2)</f>
        <v>0</v>
      </c>
      <c r="BL146" s="18" t="s">
        <v>131</v>
      </c>
      <c r="BM146" s="218" t="s">
        <v>415</v>
      </c>
    </row>
    <row r="147" spans="1:65" s="2" customFormat="1" ht="14.4" customHeight="1">
      <c r="A147" s="39"/>
      <c r="B147" s="40"/>
      <c r="C147" s="206" t="s">
        <v>419</v>
      </c>
      <c r="D147" s="206" t="s">
        <v>127</v>
      </c>
      <c r="E147" s="207" t="s">
        <v>542</v>
      </c>
      <c r="F147" s="208" t="s">
        <v>543</v>
      </c>
      <c r="G147" s="209" t="s">
        <v>541</v>
      </c>
      <c r="H147" s="273"/>
      <c r="I147" s="211"/>
      <c r="J147" s="212">
        <f>ROUND(I147*H147,2)</f>
        <v>0</v>
      </c>
      <c r="K147" s="213"/>
      <c r="L147" s="45"/>
      <c r="M147" s="214" t="s">
        <v>19</v>
      </c>
      <c r="N147" s="215" t="s">
        <v>44</v>
      </c>
      <c r="O147" s="85"/>
      <c r="P147" s="216">
        <f>O147*H147</f>
        <v>0</v>
      </c>
      <c r="Q147" s="216">
        <v>0</v>
      </c>
      <c r="R147" s="216">
        <f>Q147*H147</f>
        <v>0</v>
      </c>
      <c r="S147" s="216">
        <v>0</v>
      </c>
      <c r="T147" s="217">
        <f>S147*H147</f>
        <v>0</v>
      </c>
      <c r="U147" s="39"/>
      <c r="V147" s="39"/>
      <c r="W147" s="39"/>
      <c r="X147" s="39"/>
      <c r="Y147" s="39"/>
      <c r="Z147" s="39"/>
      <c r="AA147" s="39"/>
      <c r="AB147" s="39"/>
      <c r="AC147" s="39"/>
      <c r="AD147" s="39"/>
      <c r="AE147" s="39"/>
      <c r="AR147" s="218" t="s">
        <v>131</v>
      </c>
      <c r="AT147" s="218" t="s">
        <v>127</v>
      </c>
      <c r="AU147" s="218" t="s">
        <v>83</v>
      </c>
      <c r="AY147" s="18" t="s">
        <v>125</v>
      </c>
      <c r="BE147" s="219">
        <f>IF(N147="základní",J147,0)</f>
        <v>0</v>
      </c>
      <c r="BF147" s="219">
        <f>IF(N147="snížená",J147,0)</f>
        <v>0</v>
      </c>
      <c r="BG147" s="219">
        <f>IF(N147="zákl. přenesená",J147,0)</f>
        <v>0</v>
      </c>
      <c r="BH147" s="219">
        <f>IF(N147="sníž. přenesená",J147,0)</f>
        <v>0</v>
      </c>
      <c r="BI147" s="219">
        <f>IF(N147="nulová",J147,0)</f>
        <v>0</v>
      </c>
      <c r="BJ147" s="18" t="s">
        <v>81</v>
      </c>
      <c r="BK147" s="219">
        <f>ROUND(I147*H147,2)</f>
        <v>0</v>
      </c>
      <c r="BL147" s="18" t="s">
        <v>131</v>
      </c>
      <c r="BM147" s="218" t="s">
        <v>419</v>
      </c>
    </row>
    <row r="148" spans="1:63" s="12" customFormat="1" ht="25.9" customHeight="1">
      <c r="A148" s="12"/>
      <c r="B148" s="190"/>
      <c r="C148" s="191"/>
      <c r="D148" s="192" t="s">
        <v>72</v>
      </c>
      <c r="E148" s="193" t="s">
        <v>123</v>
      </c>
      <c r="F148" s="193" t="s">
        <v>123</v>
      </c>
      <c r="G148" s="191"/>
      <c r="H148" s="191"/>
      <c r="I148" s="194"/>
      <c r="J148" s="195">
        <f>BK148</f>
        <v>0</v>
      </c>
      <c r="K148" s="191"/>
      <c r="L148" s="196"/>
      <c r="M148" s="197"/>
      <c r="N148" s="198"/>
      <c r="O148" s="198"/>
      <c r="P148" s="199">
        <f>P149</f>
        <v>0</v>
      </c>
      <c r="Q148" s="198"/>
      <c r="R148" s="199">
        <f>R149</f>
        <v>0</v>
      </c>
      <c r="S148" s="198"/>
      <c r="T148" s="200">
        <f>T149</f>
        <v>0</v>
      </c>
      <c r="U148" s="12"/>
      <c r="V148" s="12"/>
      <c r="W148" s="12"/>
      <c r="X148" s="12"/>
      <c r="Y148" s="12"/>
      <c r="Z148" s="12"/>
      <c r="AA148" s="12"/>
      <c r="AB148" s="12"/>
      <c r="AC148" s="12"/>
      <c r="AD148" s="12"/>
      <c r="AE148" s="12"/>
      <c r="AR148" s="201" t="s">
        <v>81</v>
      </c>
      <c r="AT148" s="202" t="s">
        <v>72</v>
      </c>
      <c r="AU148" s="202" t="s">
        <v>73</v>
      </c>
      <c r="AY148" s="201" t="s">
        <v>125</v>
      </c>
      <c r="BK148" s="203">
        <f>BK149</f>
        <v>0</v>
      </c>
    </row>
    <row r="149" spans="1:63" s="12" customFormat="1" ht="22.8" customHeight="1">
      <c r="A149" s="12"/>
      <c r="B149" s="190"/>
      <c r="C149" s="191"/>
      <c r="D149" s="192" t="s">
        <v>72</v>
      </c>
      <c r="E149" s="204" t="s">
        <v>73</v>
      </c>
      <c r="F149" s="204" t="s">
        <v>587</v>
      </c>
      <c r="G149" s="191"/>
      <c r="H149" s="191"/>
      <c r="I149" s="194"/>
      <c r="J149" s="205">
        <f>BK149</f>
        <v>0</v>
      </c>
      <c r="K149" s="191"/>
      <c r="L149" s="196"/>
      <c r="M149" s="197"/>
      <c r="N149" s="198"/>
      <c r="O149" s="198"/>
      <c r="P149" s="199">
        <f>SUM(P150:P158)</f>
        <v>0</v>
      </c>
      <c r="Q149" s="198"/>
      <c r="R149" s="199">
        <f>SUM(R150:R158)</f>
        <v>0</v>
      </c>
      <c r="S149" s="198"/>
      <c r="T149" s="200">
        <f>SUM(T150:T158)</f>
        <v>0</v>
      </c>
      <c r="U149" s="12"/>
      <c r="V149" s="12"/>
      <c r="W149" s="12"/>
      <c r="X149" s="12"/>
      <c r="Y149" s="12"/>
      <c r="Z149" s="12"/>
      <c r="AA149" s="12"/>
      <c r="AB149" s="12"/>
      <c r="AC149" s="12"/>
      <c r="AD149" s="12"/>
      <c r="AE149" s="12"/>
      <c r="AR149" s="201" t="s">
        <v>81</v>
      </c>
      <c r="AT149" s="202" t="s">
        <v>72</v>
      </c>
      <c r="AU149" s="202" t="s">
        <v>81</v>
      </c>
      <c r="AY149" s="201" t="s">
        <v>125</v>
      </c>
      <c r="BK149" s="203">
        <f>SUM(BK150:BK158)</f>
        <v>0</v>
      </c>
    </row>
    <row r="150" spans="1:65" s="2" customFormat="1" ht="14.4" customHeight="1">
      <c r="A150" s="39"/>
      <c r="B150" s="40"/>
      <c r="C150" s="206" t="s">
        <v>425</v>
      </c>
      <c r="D150" s="206" t="s">
        <v>127</v>
      </c>
      <c r="E150" s="207" t="s">
        <v>588</v>
      </c>
      <c r="F150" s="208" t="s">
        <v>589</v>
      </c>
      <c r="G150" s="209" t="s">
        <v>590</v>
      </c>
      <c r="H150" s="210">
        <v>16</v>
      </c>
      <c r="I150" s="211"/>
      <c r="J150" s="212">
        <f>ROUND(I150*H150,2)</f>
        <v>0</v>
      </c>
      <c r="K150" s="213"/>
      <c r="L150" s="45"/>
      <c r="M150" s="214" t="s">
        <v>19</v>
      </c>
      <c r="N150" s="215" t="s">
        <v>44</v>
      </c>
      <c r="O150" s="85"/>
      <c r="P150" s="216">
        <f>O150*H150</f>
        <v>0</v>
      </c>
      <c r="Q150" s="216">
        <v>0</v>
      </c>
      <c r="R150" s="216">
        <f>Q150*H150</f>
        <v>0</v>
      </c>
      <c r="S150" s="216">
        <v>0</v>
      </c>
      <c r="T150" s="217">
        <f>S150*H150</f>
        <v>0</v>
      </c>
      <c r="U150" s="39"/>
      <c r="V150" s="39"/>
      <c r="W150" s="39"/>
      <c r="X150" s="39"/>
      <c r="Y150" s="39"/>
      <c r="Z150" s="39"/>
      <c r="AA150" s="39"/>
      <c r="AB150" s="39"/>
      <c r="AC150" s="39"/>
      <c r="AD150" s="39"/>
      <c r="AE150" s="39"/>
      <c r="AR150" s="218" t="s">
        <v>131</v>
      </c>
      <c r="AT150" s="218" t="s">
        <v>127</v>
      </c>
      <c r="AU150" s="218" t="s">
        <v>83</v>
      </c>
      <c r="AY150" s="18" t="s">
        <v>125</v>
      </c>
      <c r="BE150" s="219">
        <f>IF(N150="základní",J150,0)</f>
        <v>0</v>
      </c>
      <c r="BF150" s="219">
        <f>IF(N150="snížená",J150,0)</f>
        <v>0</v>
      </c>
      <c r="BG150" s="219">
        <f>IF(N150="zákl. přenesená",J150,0)</f>
        <v>0</v>
      </c>
      <c r="BH150" s="219">
        <f>IF(N150="sníž. přenesená",J150,0)</f>
        <v>0</v>
      </c>
      <c r="BI150" s="219">
        <f>IF(N150="nulová",J150,0)</f>
        <v>0</v>
      </c>
      <c r="BJ150" s="18" t="s">
        <v>81</v>
      </c>
      <c r="BK150" s="219">
        <f>ROUND(I150*H150,2)</f>
        <v>0</v>
      </c>
      <c r="BL150" s="18" t="s">
        <v>131</v>
      </c>
      <c r="BM150" s="218" t="s">
        <v>425</v>
      </c>
    </row>
    <row r="151" spans="1:65" s="2" customFormat="1" ht="14.4" customHeight="1">
      <c r="A151" s="39"/>
      <c r="B151" s="40"/>
      <c r="C151" s="206" t="s">
        <v>430</v>
      </c>
      <c r="D151" s="206" t="s">
        <v>127</v>
      </c>
      <c r="E151" s="207" t="s">
        <v>591</v>
      </c>
      <c r="F151" s="208" t="s">
        <v>592</v>
      </c>
      <c r="G151" s="209" t="s">
        <v>590</v>
      </c>
      <c r="H151" s="210">
        <v>5</v>
      </c>
      <c r="I151" s="211"/>
      <c r="J151" s="212">
        <f>ROUND(I151*H151,2)</f>
        <v>0</v>
      </c>
      <c r="K151" s="213"/>
      <c r="L151" s="45"/>
      <c r="M151" s="214" t="s">
        <v>19</v>
      </c>
      <c r="N151" s="215" t="s">
        <v>44</v>
      </c>
      <c r="O151" s="85"/>
      <c r="P151" s="216">
        <f>O151*H151</f>
        <v>0</v>
      </c>
      <c r="Q151" s="216">
        <v>0</v>
      </c>
      <c r="R151" s="216">
        <f>Q151*H151</f>
        <v>0</v>
      </c>
      <c r="S151" s="216">
        <v>0</v>
      </c>
      <c r="T151" s="217">
        <f>S151*H151</f>
        <v>0</v>
      </c>
      <c r="U151" s="39"/>
      <c r="V151" s="39"/>
      <c r="W151" s="39"/>
      <c r="X151" s="39"/>
      <c r="Y151" s="39"/>
      <c r="Z151" s="39"/>
      <c r="AA151" s="39"/>
      <c r="AB151" s="39"/>
      <c r="AC151" s="39"/>
      <c r="AD151" s="39"/>
      <c r="AE151" s="39"/>
      <c r="AR151" s="218" t="s">
        <v>131</v>
      </c>
      <c r="AT151" s="218" t="s">
        <v>127</v>
      </c>
      <c r="AU151" s="218" t="s">
        <v>83</v>
      </c>
      <c r="AY151" s="18" t="s">
        <v>125</v>
      </c>
      <c r="BE151" s="219">
        <f>IF(N151="základní",J151,0)</f>
        <v>0</v>
      </c>
      <c r="BF151" s="219">
        <f>IF(N151="snížená",J151,0)</f>
        <v>0</v>
      </c>
      <c r="BG151" s="219">
        <f>IF(N151="zákl. přenesená",J151,0)</f>
        <v>0</v>
      </c>
      <c r="BH151" s="219">
        <f>IF(N151="sníž. přenesená",J151,0)</f>
        <v>0</v>
      </c>
      <c r="BI151" s="219">
        <f>IF(N151="nulová",J151,0)</f>
        <v>0</v>
      </c>
      <c r="BJ151" s="18" t="s">
        <v>81</v>
      </c>
      <c r="BK151" s="219">
        <f>ROUND(I151*H151,2)</f>
        <v>0</v>
      </c>
      <c r="BL151" s="18" t="s">
        <v>131</v>
      </c>
      <c r="BM151" s="218" t="s">
        <v>430</v>
      </c>
    </row>
    <row r="152" spans="1:65" s="2" customFormat="1" ht="14.4" customHeight="1">
      <c r="A152" s="39"/>
      <c r="B152" s="40"/>
      <c r="C152" s="206" t="s">
        <v>436</v>
      </c>
      <c r="D152" s="206" t="s">
        <v>127</v>
      </c>
      <c r="E152" s="207" t="s">
        <v>593</v>
      </c>
      <c r="F152" s="208" t="s">
        <v>594</v>
      </c>
      <c r="G152" s="209" t="s">
        <v>208</v>
      </c>
      <c r="H152" s="210">
        <v>1</v>
      </c>
      <c r="I152" s="211"/>
      <c r="J152" s="212">
        <f>ROUND(I152*H152,2)</f>
        <v>0</v>
      </c>
      <c r="K152" s="213"/>
      <c r="L152" s="45"/>
      <c r="M152" s="214" t="s">
        <v>19</v>
      </c>
      <c r="N152" s="215" t="s">
        <v>44</v>
      </c>
      <c r="O152" s="85"/>
      <c r="P152" s="216">
        <f>O152*H152</f>
        <v>0</v>
      </c>
      <c r="Q152" s="216">
        <v>0</v>
      </c>
      <c r="R152" s="216">
        <f>Q152*H152</f>
        <v>0</v>
      </c>
      <c r="S152" s="216">
        <v>0</v>
      </c>
      <c r="T152" s="217">
        <f>S152*H152</f>
        <v>0</v>
      </c>
      <c r="U152" s="39"/>
      <c r="V152" s="39"/>
      <c r="W152" s="39"/>
      <c r="X152" s="39"/>
      <c r="Y152" s="39"/>
      <c r="Z152" s="39"/>
      <c r="AA152" s="39"/>
      <c r="AB152" s="39"/>
      <c r="AC152" s="39"/>
      <c r="AD152" s="39"/>
      <c r="AE152" s="39"/>
      <c r="AR152" s="218" t="s">
        <v>131</v>
      </c>
      <c r="AT152" s="218" t="s">
        <v>127</v>
      </c>
      <c r="AU152" s="218" t="s">
        <v>83</v>
      </c>
      <c r="AY152" s="18" t="s">
        <v>125</v>
      </c>
      <c r="BE152" s="219">
        <f>IF(N152="základní",J152,0)</f>
        <v>0</v>
      </c>
      <c r="BF152" s="219">
        <f>IF(N152="snížená",J152,0)</f>
        <v>0</v>
      </c>
      <c r="BG152" s="219">
        <f>IF(N152="zákl. přenesená",J152,0)</f>
        <v>0</v>
      </c>
      <c r="BH152" s="219">
        <f>IF(N152="sníž. přenesená",J152,0)</f>
        <v>0</v>
      </c>
      <c r="BI152" s="219">
        <f>IF(N152="nulová",J152,0)</f>
        <v>0</v>
      </c>
      <c r="BJ152" s="18" t="s">
        <v>81</v>
      </c>
      <c r="BK152" s="219">
        <f>ROUND(I152*H152,2)</f>
        <v>0</v>
      </c>
      <c r="BL152" s="18" t="s">
        <v>131</v>
      </c>
      <c r="BM152" s="218" t="s">
        <v>436</v>
      </c>
    </row>
    <row r="153" spans="1:65" s="2" customFormat="1" ht="14.4" customHeight="1">
      <c r="A153" s="39"/>
      <c r="B153" s="40"/>
      <c r="C153" s="206" t="s">
        <v>440</v>
      </c>
      <c r="D153" s="206" t="s">
        <v>127</v>
      </c>
      <c r="E153" s="207" t="s">
        <v>595</v>
      </c>
      <c r="F153" s="208" t="s">
        <v>596</v>
      </c>
      <c r="G153" s="209" t="s">
        <v>597</v>
      </c>
      <c r="H153" s="210">
        <v>1</v>
      </c>
      <c r="I153" s="211"/>
      <c r="J153" s="212">
        <f>ROUND(I153*H153,2)</f>
        <v>0</v>
      </c>
      <c r="K153" s="213"/>
      <c r="L153" s="45"/>
      <c r="M153" s="214" t="s">
        <v>19</v>
      </c>
      <c r="N153" s="215" t="s">
        <v>44</v>
      </c>
      <c r="O153" s="85"/>
      <c r="P153" s="216">
        <f>O153*H153</f>
        <v>0</v>
      </c>
      <c r="Q153" s="216">
        <v>0</v>
      </c>
      <c r="R153" s="216">
        <f>Q153*H153</f>
        <v>0</v>
      </c>
      <c r="S153" s="216">
        <v>0</v>
      </c>
      <c r="T153" s="217">
        <f>S153*H153</f>
        <v>0</v>
      </c>
      <c r="U153" s="39"/>
      <c r="V153" s="39"/>
      <c r="W153" s="39"/>
      <c r="X153" s="39"/>
      <c r="Y153" s="39"/>
      <c r="Z153" s="39"/>
      <c r="AA153" s="39"/>
      <c r="AB153" s="39"/>
      <c r="AC153" s="39"/>
      <c r="AD153" s="39"/>
      <c r="AE153" s="39"/>
      <c r="AR153" s="218" t="s">
        <v>131</v>
      </c>
      <c r="AT153" s="218" t="s">
        <v>127</v>
      </c>
      <c r="AU153" s="218" t="s">
        <v>83</v>
      </c>
      <c r="AY153" s="18" t="s">
        <v>125</v>
      </c>
      <c r="BE153" s="219">
        <f>IF(N153="základní",J153,0)</f>
        <v>0</v>
      </c>
      <c r="BF153" s="219">
        <f>IF(N153="snížená",J153,0)</f>
        <v>0</v>
      </c>
      <c r="BG153" s="219">
        <f>IF(N153="zákl. přenesená",J153,0)</f>
        <v>0</v>
      </c>
      <c r="BH153" s="219">
        <f>IF(N153="sníž. přenesená",J153,0)</f>
        <v>0</v>
      </c>
      <c r="BI153" s="219">
        <f>IF(N153="nulová",J153,0)</f>
        <v>0</v>
      </c>
      <c r="BJ153" s="18" t="s">
        <v>81</v>
      </c>
      <c r="BK153" s="219">
        <f>ROUND(I153*H153,2)</f>
        <v>0</v>
      </c>
      <c r="BL153" s="18" t="s">
        <v>131</v>
      </c>
      <c r="BM153" s="218" t="s">
        <v>440</v>
      </c>
    </row>
    <row r="154" spans="1:65" s="2" customFormat="1" ht="14.4" customHeight="1">
      <c r="A154" s="39"/>
      <c r="B154" s="40"/>
      <c r="C154" s="206" t="s">
        <v>444</v>
      </c>
      <c r="D154" s="206" t="s">
        <v>127</v>
      </c>
      <c r="E154" s="207" t="s">
        <v>598</v>
      </c>
      <c r="F154" s="208" t="s">
        <v>599</v>
      </c>
      <c r="G154" s="209" t="s">
        <v>597</v>
      </c>
      <c r="H154" s="210">
        <v>1</v>
      </c>
      <c r="I154" s="211"/>
      <c r="J154" s="212">
        <f>ROUND(I154*H154,2)</f>
        <v>0</v>
      </c>
      <c r="K154" s="213"/>
      <c r="L154" s="45"/>
      <c r="M154" s="214" t="s">
        <v>19</v>
      </c>
      <c r="N154" s="215" t="s">
        <v>44</v>
      </c>
      <c r="O154" s="85"/>
      <c r="P154" s="216">
        <f>O154*H154</f>
        <v>0</v>
      </c>
      <c r="Q154" s="216">
        <v>0</v>
      </c>
      <c r="R154" s="216">
        <f>Q154*H154</f>
        <v>0</v>
      </c>
      <c r="S154" s="216">
        <v>0</v>
      </c>
      <c r="T154" s="217">
        <f>S154*H154</f>
        <v>0</v>
      </c>
      <c r="U154" s="39"/>
      <c r="V154" s="39"/>
      <c r="W154" s="39"/>
      <c r="X154" s="39"/>
      <c r="Y154" s="39"/>
      <c r="Z154" s="39"/>
      <c r="AA154" s="39"/>
      <c r="AB154" s="39"/>
      <c r="AC154" s="39"/>
      <c r="AD154" s="39"/>
      <c r="AE154" s="39"/>
      <c r="AR154" s="218" t="s">
        <v>131</v>
      </c>
      <c r="AT154" s="218" t="s">
        <v>127</v>
      </c>
      <c r="AU154" s="218" t="s">
        <v>83</v>
      </c>
      <c r="AY154" s="18" t="s">
        <v>125</v>
      </c>
      <c r="BE154" s="219">
        <f>IF(N154="základní",J154,0)</f>
        <v>0</v>
      </c>
      <c r="BF154" s="219">
        <f>IF(N154="snížená",J154,0)</f>
        <v>0</v>
      </c>
      <c r="BG154" s="219">
        <f>IF(N154="zákl. přenesená",J154,0)</f>
        <v>0</v>
      </c>
      <c r="BH154" s="219">
        <f>IF(N154="sníž. přenesená",J154,0)</f>
        <v>0</v>
      </c>
      <c r="BI154" s="219">
        <f>IF(N154="nulová",J154,0)</f>
        <v>0</v>
      </c>
      <c r="BJ154" s="18" t="s">
        <v>81</v>
      </c>
      <c r="BK154" s="219">
        <f>ROUND(I154*H154,2)</f>
        <v>0</v>
      </c>
      <c r="BL154" s="18" t="s">
        <v>131</v>
      </c>
      <c r="BM154" s="218" t="s">
        <v>444</v>
      </c>
    </row>
    <row r="155" spans="1:65" s="2" customFormat="1" ht="14.4" customHeight="1">
      <c r="A155" s="39"/>
      <c r="B155" s="40"/>
      <c r="C155" s="206" t="s">
        <v>452</v>
      </c>
      <c r="D155" s="206" t="s">
        <v>127</v>
      </c>
      <c r="E155" s="207" t="s">
        <v>600</v>
      </c>
      <c r="F155" s="208" t="s">
        <v>601</v>
      </c>
      <c r="G155" s="209" t="s">
        <v>590</v>
      </c>
      <c r="H155" s="210">
        <v>5</v>
      </c>
      <c r="I155" s="211"/>
      <c r="J155" s="212">
        <f>ROUND(I155*H155,2)</f>
        <v>0</v>
      </c>
      <c r="K155" s="213"/>
      <c r="L155" s="45"/>
      <c r="M155" s="214" t="s">
        <v>19</v>
      </c>
      <c r="N155" s="215" t="s">
        <v>44</v>
      </c>
      <c r="O155" s="85"/>
      <c r="P155" s="216">
        <f>O155*H155</f>
        <v>0</v>
      </c>
      <c r="Q155" s="216">
        <v>0</v>
      </c>
      <c r="R155" s="216">
        <f>Q155*H155</f>
        <v>0</v>
      </c>
      <c r="S155" s="216">
        <v>0</v>
      </c>
      <c r="T155" s="217">
        <f>S155*H155</f>
        <v>0</v>
      </c>
      <c r="U155" s="39"/>
      <c r="V155" s="39"/>
      <c r="W155" s="39"/>
      <c r="X155" s="39"/>
      <c r="Y155" s="39"/>
      <c r="Z155" s="39"/>
      <c r="AA155" s="39"/>
      <c r="AB155" s="39"/>
      <c r="AC155" s="39"/>
      <c r="AD155" s="39"/>
      <c r="AE155" s="39"/>
      <c r="AR155" s="218" t="s">
        <v>131</v>
      </c>
      <c r="AT155" s="218" t="s">
        <v>127</v>
      </c>
      <c r="AU155" s="218" t="s">
        <v>83</v>
      </c>
      <c r="AY155" s="18" t="s">
        <v>125</v>
      </c>
      <c r="BE155" s="219">
        <f>IF(N155="základní",J155,0)</f>
        <v>0</v>
      </c>
      <c r="BF155" s="219">
        <f>IF(N155="snížená",J155,0)</f>
        <v>0</v>
      </c>
      <c r="BG155" s="219">
        <f>IF(N155="zákl. přenesená",J155,0)</f>
        <v>0</v>
      </c>
      <c r="BH155" s="219">
        <f>IF(N155="sníž. přenesená",J155,0)</f>
        <v>0</v>
      </c>
      <c r="BI155" s="219">
        <f>IF(N155="nulová",J155,0)</f>
        <v>0</v>
      </c>
      <c r="BJ155" s="18" t="s">
        <v>81</v>
      </c>
      <c r="BK155" s="219">
        <f>ROUND(I155*H155,2)</f>
        <v>0</v>
      </c>
      <c r="BL155" s="18" t="s">
        <v>131</v>
      </c>
      <c r="BM155" s="218" t="s">
        <v>452</v>
      </c>
    </row>
    <row r="156" spans="1:65" s="2" customFormat="1" ht="14.4" customHeight="1">
      <c r="A156" s="39"/>
      <c r="B156" s="40"/>
      <c r="C156" s="206" t="s">
        <v>602</v>
      </c>
      <c r="D156" s="206" t="s">
        <v>127</v>
      </c>
      <c r="E156" s="207" t="s">
        <v>603</v>
      </c>
      <c r="F156" s="208" t="s">
        <v>604</v>
      </c>
      <c r="G156" s="209" t="s">
        <v>597</v>
      </c>
      <c r="H156" s="210">
        <v>1</v>
      </c>
      <c r="I156" s="211"/>
      <c r="J156" s="212">
        <f>ROUND(I156*H156,2)</f>
        <v>0</v>
      </c>
      <c r="K156" s="213"/>
      <c r="L156" s="45"/>
      <c r="M156" s="214" t="s">
        <v>19</v>
      </c>
      <c r="N156" s="215" t="s">
        <v>44</v>
      </c>
      <c r="O156" s="85"/>
      <c r="P156" s="216">
        <f>O156*H156</f>
        <v>0</v>
      </c>
      <c r="Q156" s="216">
        <v>0</v>
      </c>
      <c r="R156" s="216">
        <f>Q156*H156</f>
        <v>0</v>
      </c>
      <c r="S156" s="216">
        <v>0</v>
      </c>
      <c r="T156" s="217">
        <f>S156*H156</f>
        <v>0</v>
      </c>
      <c r="U156" s="39"/>
      <c r="V156" s="39"/>
      <c r="W156" s="39"/>
      <c r="X156" s="39"/>
      <c r="Y156" s="39"/>
      <c r="Z156" s="39"/>
      <c r="AA156" s="39"/>
      <c r="AB156" s="39"/>
      <c r="AC156" s="39"/>
      <c r="AD156" s="39"/>
      <c r="AE156" s="39"/>
      <c r="AR156" s="218" t="s">
        <v>131</v>
      </c>
      <c r="AT156" s="218" t="s">
        <v>127</v>
      </c>
      <c r="AU156" s="218" t="s">
        <v>83</v>
      </c>
      <c r="AY156" s="18" t="s">
        <v>125</v>
      </c>
      <c r="BE156" s="219">
        <f>IF(N156="základní",J156,0)</f>
        <v>0</v>
      </c>
      <c r="BF156" s="219">
        <f>IF(N156="snížená",J156,0)</f>
        <v>0</v>
      </c>
      <c r="BG156" s="219">
        <f>IF(N156="zákl. přenesená",J156,0)</f>
        <v>0</v>
      </c>
      <c r="BH156" s="219">
        <f>IF(N156="sníž. přenesená",J156,0)</f>
        <v>0</v>
      </c>
      <c r="BI156" s="219">
        <f>IF(N156="nulová",J156,0)</f>
        <v>0</v>
      </c>
      <c r="BJ156" s="18" t="s">
        <v>81</v>
      </c>
      <c r="BK156" s="219">
        <f>ROUND(I156*H156,2)</f>
        <v>0</v>
      </c>
      <c r="BL156" s="18" t="s">
        <v>131</v>
      </c>
      <c r="BM156" s="218" t="s">
        <v>602</v>
      </c>
    </row>
    <row r="157" spans="1:65" s="2" customFormat="1" ht="14.4" customHeight="1">
      <c r="A157" s="39"/>
      <c r="B157" s="40"/>
      <c r="C157" s="206" t="s">
        <v>605</v>
      </c>
      <c r="D157" s="206" t="s">
        <v>127</v>
      </c>
      <c r="E157" s="207" t="s">
        <v>606</v>
      </c>
      <c r="F157" s="208" t="s">
        <v>607</v>
      </c>
      <c r="G157" s="209" t="s">
        <v>590</v>
      </c>
      <c r="H157" s="210">
        <v>8</v>
      </c>
      <c r="I157" s="211"/>
      <c r="J157" s="212">
        <f>ROUND(I157*H157,2)</f>
        <v>0</v>
      </c>
      <c r="K157" s="213"/>
      <c r="L157" s="45"/>
      <c r="M157" s="214" t="s">
        <v>19</v>
      </c>
      <c r="N157" s="215" t="s">
        <v>44</v>
      </c>
      <c r="O157" s="85"/>
      <c r="P157" s="216">
        <f>O157*H157</f>
        <v>0</v>
      </c>
      <c r="Q157" s="216">
        <v>0</v>
      </c>
      <c r="R157" s="216">
        <f>Q157*H157</f>
        <v>0</v>
      </c>
      <c r="S157" s="216">
        <v>0</v>
      </c>
      <c r="T157" s="217">
        <f>S157*H157</f>
        <v>0</v>
      </c>
      <c r="U157" s="39"/>
      <c r="V157" s="39"/>
      <c r="W157" s="39"/>
      <c r="X157" s="39"/>
      <c r="Y157" s="39"/>
      <c r="Z157" s="39"/>
      <c r="AA157" s="39"/>
      <c r="AB157" s="39"/>
      <c r="AC157" s="39"/>
      <c r="AD157" s="39"/>
      <c r="AE157" s="39"/>
      <c r="AR157" s="218" t="s">
        <v>131</v>
      </c>
      <c r="AT157" s="218" t="s">
        <v>127</v>
      </c>
      <c r="AU157" s="218" t="s">
        <v>83</v>
      </c>
      <c r="AY157" s="18" t="s">
        <v>125</v>
      </c>
      <c r="BE157" s="219">
        <f>IF(N157="základní",J157,0)</f>
        <v>0</v>
      </c>
      <c r="BF157" s="219">
        <f>IF(N157="snížená",J157,0)</f>
        <v>0</v>
      </c>
      <c r="BG157" s="219">
        <f>IF(N157="zákl. přenesená",J157,0)</f>
        <v>0</v>
      </c>
      <c r="BH157" s="219">
        <f>IF(N157="sníž. přenesená",J157,0)</f>
        <v>0</v>
      </c>
      <c r="BI157" s="219">
        <f>IF(N157="nulová",J157,0)</f>
        <v>0</v>
      </c>
      <c r="BJ157" s="18" t="s">
        <v>81</v>
      </c>
      <c r="BK157" s="219">
        <f>ROUND(I157*H157,2)</f>
        <v>0</v>
      </c>
      <c r="BL157" s="18" t="s">
        <v>131</v>
      </c>
      <c r="BM157" s="218" t="s">
        <v>605</v>
      </c>
    </row>
    <row r="158" spans="1:65" s="2" customFormat="1" ht="14.4" customHeight="1">
      <c r="A158" s="39"/>
      <c r="B158" s="40"/>
      <c r="C158" s="206" t="s">
        <v>608</v>
      </c>
      <c r="D158" s="206" t="s">
        <v>127</v>
      </c>
      <c r="E158" s="207" t="s">
        <v>609</v>
      </c>
      <c r="F158" s="208" t="s">
        <v>610</v>
      </c>
      <c r="G158" s="209" t="s">
        <v>208</v>
      </c>
      <c r="H158" s="210">
        <v>1</v>
      </c>
      <c r="I158" s="211"/>
      <c r="J158" s="212">
        <f>ROUND(I158*H158,2)</f>
        <v>0</v>
      </c>
      <c r="K158" s="213"/>
      <c r="L158" s="45"/>
      <c r="M158" s="268" t="s">
        <v>19</v>
      </c>
      <c r="N158" s="269" t="s">
        <v>44</v>
      </c>
      <c r="O158" s="270"/>
      <c r="P158" s="271">
        <f>O158*H158</f>
        <v>0</v>
      </c>
      <c r="Q158" s="271">
        <v>0</v>
      </c>
      <c r="R158" s="271">
        <f>Q158*H158</f>
        <v>0</v>
      </c>
      <c r="S158" s="271">
        <v>0</v>
      </c>
      <c r="T158" s="272">
        <f>S158*H158</f>
        <v>0</v>
      </c>
      <c r="U158" s="39"/>
      <c r="V158" s="39"/>
      <c r="W158" s="39"/>
      <c r="X158" s="39"/>
      <c r="Y158" s="39"/>
      <c r="Z158" s="39"/>
      <c r="AA158" s="39"/>
      <c r="AB158" s="39"/>
      <c r="AC158" s="39"/>
      <c r="AD158" s="39"/>
      <c r="AE158" s="39"/>
      <c r="AR158" s="218" t="s">
        <v>131</v>
      </c>
      <c r="AT158" s="218" t="s">
        <v>127</v>
      </c>
      <c r="AU158" s="218" t="s">
        <v>83</v>
      </c>
      <c r="AY158" s="18" t="s">
        <v>125</v>
      </c>
      <c r="BE158" s="219">
        <f>IF(N158="základní",J158,0)</f>
        <v>0</v>
      </c>
      <c r="BF158" s="219">
        <f>IF(N158="snížená",J158,0)</f>
        <v>0</v>
      </c>
      <c r="BG158" s="219">
        <f>IF(N158="zákl. přenesená",J158,0)</f>
        <v>0</v>
      </c>
      <c r="BH158" s="219">
        <f>IF(N158="sníž. přenesená",J158,0)</f>
        <v>0</v>
      </c>
      <c r="BI158" s="219">
        <f>IF(N158="nulová",J158,0)</f>
        <v>0</v>
      </c>
      <c r="BJ158" s="18" t="s">
        <v>81</v>
      </c>
      <c r="BK158" s="219">
        <f>ROUND(I158*H158,2)</f>
        <v>0</v>
      </c>
      <c r="BL158" s="18" t="s">
        <v>131</v>
      </c>
      <c r="BM158" s="218" t="s">
        <v>608</v>
      </c>
    </row>
    <row r="159" spans="1:31" s="2" customFormat="1" ht="6.95" customHeight="1">
      <c r="A159" s="39"/>
      <c r="B159" s="60"/>
      <c r="C159" s="61"/>
      <c r="D159" s="61"/>
      <c r="E159" s="61"/>
      <c r="F159" s="61"/>
      <c r="G159" s="61"/>
      <c r="H159" s="61"/>
      <c r="I159" s="61"/>
      <c r="J159" s="61"/>
      <c r="K159" s="61"/>
      <c r="L159" s="45"/>
      <c r="M159" s="39"/>
      <c r="O159" s="39"/>
      <c r="P159" s="39"/>
      <c r="Q159" s="39"/>
      <c r="R159" s="39"/>
      <c r="S159" s="39"/>
      <c r="T159" s="39"/>
      <c r="U159" s="39"/>
      <c r="V159" s="39"/>
      <c r="W159" s="39"/>
      <c r="X159" s="39"/>
      <c r="Y159" s="39"/>
      <c r="Z159" s="39"/>
      <c r="AA159" s="39"/>
      <c r="AB159" s="39"/>
      <c r="AC159" s="39"/>
      <c r="AD159" s="39"/>
      <c r="AE159" s="39"/>
    </row>
  </sheetData>
  <sheetProtection password="CC35" sheet="1" objects="1" scenarios="1" formatColumns="0" formatRows="0" autoFilter="0"/>
  <autoFilter ref="C83:K158"/>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0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89</v>
      </c>
    </row>
    <row r="3" spans="2:46" s="1" customFormat="1" ht="6.95" customHeight="1">
      <c r="B3" s="129"/>
      <c r="C3" s="130"/>
      <c r="D3" s="130"/>
      <c r="E3" s="130"/>
      <c r="F3" s="130"/>
      <c r="G3" s="130"/>
      <c r="H3" s="130"/>
      <c r="I3" s="130"/>
      <c r="J3" s="130"/>
      <c r="K3" s="130"/>
      <c r="L3" s="21"/>
      <c r="AT3" s="18" t="s">
        <v>83</v>
      </c>
    </row>
    <row r="4" spans="2:46" s="1" customFormat="1" ht="24.95" customHeight="1">
      <c r="B4" s="21"/>
      <c r="D4" s="131" t="s">
        <v>93</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Dačice, Stavební úpravy stezky pro chodce a cyklisty ke hřbitovu</v>
      </c>
      <c r="F7" s="133"/>
      <c r="G7" s="133"/>
      <c r="H7" s="133"/>
      <c r="L7" s="21"/>
    </row>
    <row r="8" spans="1:31" s="2" customFormat="1" ht="12" customHeight="1">
      <c r="A8" s="39"/>
      <c r="B8" s="45"/>
      <c r="C8" s="39"/>
      <c r="D8" s="133" t="s">
        <v>94</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611</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31. 1. 2022</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27</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30</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32</v>
      </c>
      <c r="E20" s="39"/>
      <c r="F20" s="39"/>
      <c r="G20" s="39"/>
      <c r="H20" s="39"/>
      <c r="I20" s="133" t="s">
        <v>26</v>
      </c>
      <c r="J20" s="137" t="s">
        <v>33</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34</v>
      </c>
      <c r="F21" s="39"/>
      <c r="G21" s="39"/>
      <c r="H21" s="39"/>
      <c r="I21" s="133" t="s">
        <v>29</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36</v>
      </c>
      <c r="E23" s="39"/>
      <c r="F23" s="39"/>
      <c r="G23" s="39"/>
      <c r="H23" s="39"/>
      <c r="I23" s="133" t="s">
        <v>26</v>
      </c>
      <c r="J23" s="137" t="s">
        <v>33</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34</v>
      </c>
      <c r="F24" s="39"/>
      <c r="G24" s="39"/>
      <c r="H24" s="39"/>
      <c r="I24" s="133" t="s">
        <v>29</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39</v>
      </c>
      <c r="E30" s="39"/>
      <c r="F30" s="39"/>
      <c r="G30" s="39"/>
      <c r="H30" s="39"/>
      <c r="I30" s="39"/>
      <c r="J30" s="145">
        <f>ROUND(J82,2)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43</v>
      </c>
      <c r="E33" s="133" t="s">
        <v>44</v>
      </c>
      <c r="F33" s="148">
        <f>ROUND((SUM(BE82:BE108)),2)</f>
        <v>0</v>
      </c>
      <c r="G33" s="39"/>
      <c r="H33" s="39"/>
      <c r="I33" s="149">
        <v>0.21</v>
      </c>
      <c r="J33" s="148">
        <f>ROUND(((SUM(BE82:BE108))*I33),2)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45</v>
      </c>
      <c r="F34" s="148">
        <f>ROUND((SUM(BF82:BF108)),2)</f>
        <v>0</v>
      </c>
      <c r="G34" s="39"/>
      <c r="H34" s="39"/>
      <c r="I34" s="149">
        <v>0.15</v>
      </c>
      <c r="J34" s="148">
        <f>ROUND(((SUM(BF82:BF108))*I34),2)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46</v>
      </c>
      <c r="F35" s="148">
        <f>ROUND((SUM(BG82:BG108)),2)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47</v>
      </c>
      <c r="F36" s="148">
        <f>ROUND((SUM(BH82:BH108)),2)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48</v>
      </c>
      <c r="F37" s="148">
        <f>ROUND((SUM(BI82:BI108)),2)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96</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Dačice, Stavební úpravy stezky pro chodce a cyklisty ke hřbitovu</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94</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IO 801 - Vegetační úpravy</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Dačice</v>
      </c>
      <c r="G52" s="41"/>
      <c r="H52" s="41"/>
      <c r="I52" s="33" t="s">
        <v>23</v>
      </c>
      <c r="J52" s="73" t="str">
        <f>IF(J12="","",J12)</f>
        <v>31. 1. 2022</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Město Dačice, Krajířova 27/I, 380 13 Dačice</v>
      </c>
      <c r="G54" s="41"/>
      <c r="H54" s="41"/>
      <c r="I54" s="33" t="s">
        <v>32</v>
      </c>
      <c r="J54" s="37" t="str">
        <f>E21</f>
        <v>Agroprojekt Jihlava, spol. s.r.o.</v>
      </c>
      <c r="K54" s="41"/>
      <c r="L54" s="135"/>
      <c r="S54" s="39"/>
      <c r="T54" s="39"/>
      <c r="U54" s="39"/>
      <c r="V54" s="39"/>
      <c r="W54" s="39"/>
      <c r="X54" s="39"/>
      <c r="Y54" s="39"/>
      <c r="Z54" s="39"/>
      <c r="AA54" s="39"/>
      <c r="AB54" s="39"/>
      <c r="AC54" s="39"/>
      <c r="AD54" s="39"/>
      <c r="AE54" s="39"/>
    </row>
    <row r="55" spans="1:31" s="2" customFormat="1" ht="25.65" customHeight="1">
      <c r="A55" s="39"/>
      <c r="B55" s="40"/>
      <c r="C55" s="33" t="s">
        <v>30</v>
      </c>
      <c r="D55" s="41"/>
      <c r="E55" s="41"/>
      <c r="F55" s="28" t="str">
        <f>IF(E18="","",E18)</f>
        <v>Vyplň údaj</v>
      </c>
      <c r="G55" s="41"/>
      <c r="H55" s="41"/>
      <c r="I55" s="33" t="s">
        <v>36</v>
      </c>
      <c r="J55" s="37" t="str">
        <f>E24</f>
        <v>Agroprojekt Jihlava, spol. s.r.o.</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97</v>
      </c>
      <c r="D57" s="163"/>
      <c r="E57" s="163"/>
      <c r="F57" s="163"/>
      <c r="G57" s="163"/>
      <c r="H57" s="163"/>
      <c r="I57" s="163"/>
      <c r="J57" s="164" t="s">
        <v>98</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71</v>
      </c>
      <c r="D59" s="41"/>
      <c r="E59" s="41"/>
      <c r="F59" s="41"/>
      <c r="G59" s="41"/>
      <c r="H59" s="41"/>
      <c r="I59" s="41"/>
      <c r="J59" s="103">
        <f>J82</f>
        <v>0</v>
      </c>
      <c r="K59" s="41"/>
      <c r="L59" s="135"/>
      <c r="S59" s="39"/>
      <c r="T59" s="39"/>
      <c r="U59" s="39"/>
      <c r="V59" s="39"/>
      <c r="W59" s="39"/>
      <c r="X59" s="39"/>
      <c r="Y59" s="39"/>
      <c r="Z59" s="39"/>
      <c r="AA59" s="39"/>
      <c r="AB59" s="39"/>
      <c r="AC59" s="39"/>
      <c r="AD59" s="39"/>
      <c r="AE59" s="39"/>
      <c r="AU59" s="18" t="s">
        <v>99</v>
      </c>
    </row>
    <row r="60" spans="1:31" s="9" customFormat="1" ht="24.95" customHeight="1">
      <c r="A60" s="9"/>
      <c r="B60" s="166"/>
      <c r="C60" s="167"/>
      <c r="D60" s="168" t="s">
        <v>100</v>
      </c>
      <c r="E60" s="169"/>
      <c r="F60" s="169"/>
      <c r="G60" s="169"/>
      <c r="H60" s="169"/>
      <c r="I60" s="169"/>
      <c r="J60" s="170">
        <f>J83</f>
        <v>0</v>
      </c>
      <c r="K60" s="167"/>
      <c r="L60" s="171"/>
      <c r="S60" s="9"/>
      <c r="T60" s="9"/>
      <c r="U60" s="9"/>
      <c r="V60" s="9"/>
      <c r="W60" s="9"/>
      <c r="X60" s="9"/>
      <c r="Y60" s="9"/>
      <c r="Z60" s="9"/>
      <c r="AA60" s="9"/>
      <c r="AB60" s="9"/>
      <c r="AC60" s="9"/>
      <c r="AD60" s="9"/>
      <c r="AE60" s="9"/>
    </row>
    <row r="61" spans="1:31" s="10" customFormat="1" ht="19.9" customHeight="1">
      <c r="A61" s="10"/>
      <c r="B61" s="172"/>
      <c r="C61" s="173"/>
      <c r="D61" s="174" t="s">
        <v>101</v>
      </c>
      <c r="E61" s="175"/>
      <c r="F61" s="175"/>
      <c r="G61" s="175"/>
      <c r="H61" s="175"/>
      <c r="I61" s="175"/>
      <c r="J61" s="176">
        <f>J84</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107</v>
      </c>
      <c r="E62" s="175"/>
      <c r="F62" s="175"/>
      <c r="G62" s="175"/>
      <c r="H62" s="175"/>
      <c r="I62" s="175"/>
      <c r="J62" s="176">
        <f>J106</f>
        <v>0</v>
      </c>
      <c r="K62" s="173"/>
      <c r="L62" s="177"/>
      <c r="S62" s="10"/>
      <c r="T62" s="10"/>
      <c r="U62" s="10"/>
      <c r="V62" s="10"/>
      <c r="W62" s="10"/>
      <c r="X62" s="10"/>
      <c r="Y62" s="10"/>
      <c r="Z62" s="10"/>
      <c r="AA62" s="10"/>
      <c r="AB62" s="10"/>
      <c r="AC62" s="10"/>
      <c r="AD62" s="10"/>
      <c r="AE62" s="10"/>
    </row>
    <row r="63" spans="1:31" s="2" customFormat="1" ht="21.8" customHeight="1">
      <c r="A63" s="39"/>
      <c r="B63" s="40"/>
      <c r="C63" s="41"/>
      <c r="D63" s="41"/>
      <c r="E63" s="41"/>
      <c r="F63" s="41"/>
      <c r="G63" s="41"/>
      <c r="H63" s="41"/>
      <c r="I63" s="41"/>
      <c r="J63" s="41"/>
      <c r="K63" s="41"/>
      <c r="L63" s="135"/>
      <c r="S63" s="39"/>
      <c r="T63" s="39"/>
      <c r="U63" s="39"/>
      <c r="V63" s="39"/>
      <c r="W63" s="39"/>
      <c r="X63" s="39"/>
      <c r="Y63" s="39"/>
      <c r="Z63" s="39"/>
      <c r="AA63" s="39"/>
      <c r="AB63" s="39"/>
      <c r="AC63" s="39"/>
      <c r="AD63" s="39"/>
      <c r="AE63" s="39"/>
    </row>
    <row r="64" spans="1:31" s="2" customFormat="1" ht="6.95" customHeight="1">
      <c r="A64" s="39"/>
      <c r="B64" s="60"/>
      <c r="C64" s="61"/>
      <c r="D64" s="61"/>
      <c r="E64" s="61"/>
      <c r="F64" s="61"/>
      <c r="G64" s="61"/>
      <c r="H64" s="61"/>
      <c r="I64" s="61"/>
      <c r="J64" s="61"/>
      <c r="K64" s="61"/>
      <c r="L64" s="135"/>
      <c r="S64" s="39"/>
      <c r="T64" s="39"/>
      <c r="U64" s="39"/>
      <c r="V64" s="39"/>
      <c r="W64" s="39"/>
      <c r="X64" s="39"/>
      <c r="Y64" s="39"/>
      <c r="Z64" s="39"/>
      <c r="AA64" s="39"/>
      <c r="AB64" s="39"/>
      <c r="AC64" s="39"/>
      <c r="AD64" s="39"/>
      <c r="AE64" s="39"/>
    </row>
    <row r="68" spans="1:31" s="2" customFormat="1" ht="6.95" customHeight="1">
      <c r="A68" s="39"/>
      <c r="B68" s="62"/>
      <c r="C68" s="63"/>
      <c r="D68" s="63"/>
      <c r="E68" s="63"/>
      <c r="F68" s="63"/>
      <c r="G68" s="63"/>
      <c r="H68" s="63"/>
      <c r="I68" s="63"/>
      <c r="J68" s="63"/>
      <c r="K68" s="63"/>
      <c r="L68" s="135"/>
      <c r="S68" s="39"/>
      <c r="T68" s="39"/>
      <c r="U68" s="39"/>
      <c r="V68" s="39"/>
      <c r="W68" s="39"/>
      <c r="X68" s="39"/>
      <c r="Y68" s="39"/>
      <c r="Z68" s="39"/>
      <c r="AA68" s="39"/>
      <c r="AB68" s="39"/>
      <c r="AC68" s="39"/>
      <c r="AD68" s="39"/>
      <c r="AE68" s="39"/>
    </row>
    <row r="69" spans="1:31" s="2" customFormat="1" ht="24.95" customHeight="1">
      <c r="A69" s="39"/>
      <c r="B69" s="40"/>
      <c r="C69" s="24" t="s">
        <v>110</v>
      </c>
      <c r="D69" s="41"/>
      <c r="E69" s="41"/>
      <c r="F69" s="41"/>
      <c r="G69" s="41"/>
      <c r="H69" s="41"/>
      <c r="I69" s="41"/>
      <c r="J69" s="41"/>
      <c r="K69" s="41"/>
      <c r="L69" s="135"/>
      <c r="S69" s="39"/>
      <c r="T69" s="39"/>
      <c r="U69" s="39"/>
      <c r="V69" s="39"/>
      <c r="W69" s="39"/>
      <c r="X69" s="39"/>
      <c r="Y69" s="39"/>
      <c r="Z69" s="39"/>
      <c r="AA69" s="39"/>
      <c r="AB69" s="39"/>
      <c r="AC69" s="39"/>
      <c r="AD69" s="39"/>
      <c r="AE69" s="39"/>
    </row>
    <row r="70" spans="1:31" s="2" customFormat="1" ht="6.95" customHeight="1">
      <c r="A70" s="39"/>
      <c r="B70" s="40"/>
      <c r="C70" s="41"/>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12" customHeight="1">
      <c r="A71" s="39"/>
      <c r="B71" s="40"/>
      <c r="C71" s="33" t="s">
        <v>16</v>
      </c>
      <c r="D71" s="41"/>
      <c r="E71" s="41"/>
      <c r="F71" s="41"/>
      <c r="G71" s="41"/>
      <c r="H71" s="41"/>
      <c r="I71" s="41"/>
      <c r="J71" s="41"/>
      <c r="K71" s="41"/>
      <c r="L71" s="135"/>
      <c r="S71" s="39"/>
      <c r="T71" s="39"/>
      <c r="U71" s="39"/>
      <c r="V71" s="39"/>
      <c r="W71" s="39"/>
      <c r="X71" s="39"/>
      <c r="Y71" s="39"/>
      <c r="Z71" s="39"/>
      <c r="AA71" s="39"/>
      <c r="AB71" s="39"/>
      <c r="AC71" s="39"/>
      <c r="AD71" s="39"/>
      <c r="AE71" s="39"/>
    </row>
    <row r="72" spans="1:31" s="2" customFormat="1" ht="16.5" customHeight="1">
      <c r="A72" s="39"/>
      <c r="B72" s="40"/>
      <c r="C72" s="41"/>
      <c r="D72" s="41"/>
      <c r="E72" s="161" t="str">
        <f>E7</f>
        <v>Dačice, Stavební úpravy stezky pro chodce a cyklisty ke hřbitovu</v>
      </c>
      <c r="F72" s="33"/>
      <c r="G72" s="33"/>
      <c r="H72" s="33"/>
      <c r="I72" s="41"/>
      <c r="J72" s="41"/>
      <c r="K72" s="41"/>
      <c r="L72" s="135"/>
      <c r="S72" s="39"/>
      <c r="T72" s="39"/>
      <c r="U72" s="39"/>
      <c r="V72" s="39"/>
      <c r="W72" s="39"/>
      <c r="X72" s="39"/>
      <c r="Y72" s="39"/>
      <c r="Z72" s="39"/>
      <c r="AA72" s="39"/>
      <c r="AB72" s="39"/>
      <c r="AC72" s="39"/>
      <c r="AD72" s="39"/>
      <c r="AE72" s="39"/>
    </row>
    <row r="73" spans="1:31" s="2" customFormat="1" ht="12" customHeight="1">
      <c r="A73" s="39"/>
      <c r="B73" s="40"/>
      <c r="C73" s="33" t="s">
        <v>94</v>
      </c>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16.5" customHeight="1">
      <c r="A74" s="39"/>
      <c r="B74" s="40"/>
      <c r="C74" s="41"/>
      <c r="D74" s="41"/>
      <c r="E74" s="70" t="str">
        <f>E9</f>
        <v>IO 801 - Vegetační úpravy</v>
      </c>
      <c r="F74" s="41"/>
      <c r="G74" s="41"/>
      <c r="H74" s="41"/>
      <c r="I74" s="41"/>
      <c r="J74" s="41"/>
      <c r="K74" s="41"/>
      <c r="L74" s="13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35"/>
      <c r="S75" s="39"/>
      <c r="T75" s="39"/>
      <c r="U75" s="39"/>
      <c r="V75" s="39"/>
      <c r="W75" s="39"/>
      <c r="X75" s="39"/>
      <c r="Y75" s="39"/>
      <c r="Z75" s="39"/>
      <c r="AA75" s="39"/>
      <c r="AB75" s="39"/>
      <c r="AC75" s="39"/>
      <c r="AD75" s="39"/>
      <c r="AE75" s="39"/>
    </row>
    <row r="76" spans="1:31" s="2" customFormat="1" ht="12" customHeight="1">
      <c r="A76" s="39"/>
      <c r="B76" s="40"/>
      <c r="C76" s="33" t="s">
        <v>21</v>
      </c>
      <c r="D76" s="41"/>
      <c r="E76" s="41"/>
      <c r="F76" s="28" t="str">
        <f>F12</f>
        <v>Dačice</v>
      </c>
      <c r="G76" s="41"/>
      <c r="H76" s="41"/>
      <c r="I76" s="33" t="s">
        <v>23</v>
      </c>
      <c r="J76" s="73" t="str">
        <f>IF(J12="","",J12)</f>
        <v>31. 1. 2022</v>
      </c>
      <c r="K76" s="41"/>
      <c r="L76" s="135"/>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25.65" customHeight="1">
      <c r="A78" s="39"/>
      <c r="B78" s="40"/>
      <c r="C78" s="33" t="s">
        <v>25</v>
      </c>
      <c r="D78" s="41"/>
      <c r="E78" s="41"/>
      <c r="F78" s="28" t="str">
        <f>E15</f>
        <v>Město Dačice, Krajířova 27/I, 380 13 Dačice</v>
      </c>
      <c r="G78" s="41"/>
      <c r="H78" s="41"/>
      <c r="I78" s="33" t="s">
        <v>32</v>
      </c>
      <c r="J78" s="37" t="str">
        <f>E21</f>
        <v>Agroprojekt Jihlava, spol. s.r.o.</v>
      </c>
      <c r="K78" s="41"/>
      <c r="L78" s="135"/>
      <c r="S78" s="39"/>
      <c r="T78" s="39"/>
      <c r="U78" s="39"/>
      <c r="V78" s="39"/>
      <c r="W78" s="39"/>
      <c r="X78" s="39"/>
      <c r="Y78" s="39"/>
      <c r="Z78" s="39"/>
      <c r="AA78" s="39"/>
      <c r="AB78" s="39"/>
      <c r="AC78" s="39"/>
      <c r="AD78" s="39"/>
      <c r="AE78" s="39"/>
    </row>
    <row r="79" spans="1:31" s="2" customFormat="1" ht="25.65" customHeight="1">
      <c r="A79" s="39"/>
      <c r="B79" s="40"/>
      <c r="C79" s="33" t="s">
        <v>30</v>
      </c>
      <c r="D79" s="41"/>
      <c r="E79" s="41"/>
      <c r="F79" s="28" t="str">
        <f>IF(E18="","",E18)</f>
        <v>Vyplň údaj</v>
      </c>
      <c r="G79" s="41"/>
      <c r="H79" s="41"/>
      <c r="I79" s="33" t="s">
        <v>36</v>
      </c>
      <c r="J79" s="37" t="str">
        <f>E24</f>
        <v>Agroprojekt Jihlava, spol. s.r.o.</v>
      </c>
      <c r="K79" s="41"/>
      <c r="L79" s="135"/>
      <c r="S79" s="39"/>
      <c r="T79" s="39"/>
      <c r="U79" s="39"/>
      <c r="V79" s="39"/>
      <c r="W79" s="39"/>
      <c r="X79" s="39"/>
      <c r="Y79" s="39"/>
      <c r="Z79" s="39"/>
      <c r="AA79" s="39"/>
      <c r="AB79" s="39"/>
      <c r="AC79" s="39"/>
      <c r="AD79" s="39"/>
      <c r="AE79" s="39"/>
    </row>
    <row r="80" spans="1:31" s="2" customFormat="1" ht="10.3" customHeight="1">
      <c r="A80" s="39"/>
      <c r="B80" s="40"/>
      <c r="C80" s="41"/>
      <c r="D80" s="41"/>
      <c r="E80" s="41"/>
      <c r="F80" s="41"/>
      <c r="G80" s="41"/>
      <c r="H80" s="41"/>
      <c r="I80" s="41"/>
      <c r="J80" s="41"/>
      <c r="K80" s="41"/>
      <c r="L80" s="135"/>
      <c r="S80" s="39"/>
      <c r="T80" s="39"/>
      <c r="U80" s="39"/>
      <c r="V80" s="39"/>
      <c r="W80" s="39"/>
      <c r="X80" s="39"/>
      <c r="Y80" s="39"/>
      <c r="Z80" s="39"/>
      <c r="AA80" s="39"/>
      <c r="AB80" s="39"/>
      <c r="AC80" s="39"/>
      <c r="AD80" s="39"/>
      <c r="AE80" s="39"/>
    </row>
    <row r="81" spans="1:31" s="11" customFormat="1" ht="29.25" customHeight="1">
      <c r="A81" s="178"/>
      <c r="B81" s="179"/>
      <c r="C81" s="180" t="s">
        <v>111</v>
      </c>
      <c r="D81" s="181" t="s">
        <v>58</v>
      </c>
      <c r="E81" s="181" t="s">
        <v>54</v>
      </c>
      <c r="F81" s="181" t="s">
        <v>55</v>
      </c>
      <c r="G81" s="181" t="s">
        <v>112</v>
      </c>
      <c r="H81" s="181" t="s">
        <v>113</v>
      </c>
      <c r="I81" s="181" t="s">
        <v>114</v>
      </c>
      <c r="J81" s="182" t="s">
        <v>98</v>
      </c>
      <c r="K81" s="183" t="s">
        <v>115</v>
      </c>
      <c r="L81" s="184"/>
      <c r="M81" s="93" t="s">
        <v>19</v>
      </c>
      <c r="N81" s="94" t="s">
        <v>43</v>
      </c>
      <c r="O81" s="94" t="s">
        <v>116</v>
      </c>
      <c r="P81" s="94" t="s">
        <v>117</v>
      </c>
      <c r="Q81" s="94" t="s">
        <v>118</v>
      </c>
      <c r="R81" s="94" t="s">
        <v>119</v>
      </c>
      <c r="S81" s="94" t="s">
        <v>120</v>
      </c>
      <c r="T81" s="95" t="s">
        <v>121</v>
      </c>
      <c r="U81" s="178"/>
      <c r="V81" s="178"/>
      <c r="W81" s="178"/>
      <c r="X81" s="178"/>
      <c r="Y81" s="178"/>
      <c r="Z81" s="178"/>
      <c r="AA81" s="178"/>
      <c r="AB81" s="178"/>
      <c r="AC81" s="178"/>
      <c r="AD81" s="178"/>
      <c r="AE81" s="178"/>
    </row>
    <row r="82" spans="1:63" s="2" customFormat="1" ht="22.8" customHeight="1">
      <c r="A82" s="39"/>
      <c r="B82" s="40"/>
      <c r="C82" s="100" t="s">
        <v>122</v>
      </c>
      <c r="D82" s="41"/>
      <c r="E82" s="41"/>
      <c r="F82" s="41"/>
      <c r="G82" s="41"/>
      <c r="H82" s="41"/>
      <c r="I82" s="41"/>
      <c r="J82" s="185">
        <f>BK82</f>
        <v>0</v>
      </c>
      <c r="K82" s="41"/>
      <c r="L82" s="45"/>
      <c r="M82" s="96"/>
      <c r="N82" s="186"/>
      <c r="O82" s="97"/>
      <c r="P82" s="187">
        <f>P83</f>
        <v>0</v>
      </c>
      <c r="Q82" s="97"/>
      <c r="R82" s="187">
        <f>R83</f>
        <v>1.2456196400000001</v>
      </c>
      <c r="S82" s="97"/>
      <c r="T82" s="188">
        <f>T83</f>
        <v>0</v>
      </c>
      <c r="U82" s="39"/>
      <c r="V82" s="39"/>
      <c r="W82" s="39"/>
      <c r="X82" s="39"/>
      <c r="Y82" s="39"/>
      <c r="Z82" s="39"/>
      <c r="AA82" s="39"/>
      <c r="AB82" s="39"/>
      <c r="AC82" s="39"/>
      <c r="AD82" s="39"/>
      <c r="AE82" s="39"/>
      <c r="AT82" s="18" t="s">
        <v>72</v>
      </c>
      <c r="AU82" s="18" t="s">
        <v>99</v>
      </c>
      <c r="BK82" s="189">
        <f>BK83</f>
        <v>0</v>
      </c>
    </row>
    <row r="83" spans="1:63" s="12" customFormat="1" ht="25.9" customHeight="1">
      <c r="A83" s="12"/>
      <c r="B83" s="190"/>
      <c r="C83" s="191"/>
      <c r="D83" s="192" t="s">
        <v>72</v>
      </c>
      <c r="E83" s="193" t="s">
        <v>123</v>
      </c>
      <c r="F83" s="193" t="s">
        <v>124</v>
      </c>
      <c r="G83" s="191"/>
      <c r="H83" s="191"/>
      <c r="I83" s="194"/>
      <c r="J83" s="195">
        <f>BK83</f>
        <v>0</v>
      </c>
      <c r="K83" s="191"/>
      <c r="L83" s="196"/>
      <c r="M83" s="197"/>
      <c r="N83" s="198"/>
      <c r="O83" s="198"/>
      <c r="P83" s="199">
        <f>P84+P106</f>
        <v>0</v>
      </c>
      <c r="Q83" s="198"/>
      <c r="R83" s="199">
        <f>R84+R106</f>
        <v>1.2456196400000001</v>
      </c>
      <c r="S83" s="198"/>
      <c r="T83" s="200">
        <f>T84+T106</f>
        <v>0</v>
      </c>
      <c r="U83" s="12"/>
      <c r="V83" s="12"/>
      <c r="W83" s="12"/>
      <c r="X83" s="12"/>
      <c r="Y83" s="12"/>
      <c r="Z83" s="12"/>
      <c r="AA83" s="12"/>
      <c r="AB83" s="12"/>
      <c r="AC83" s="12"/>
      <c r="AD83" s="12"/>
      <c r="AE83" s="12"/>
      <c r="AR83" s="201" t="s">
        <v>81</v>
      </c>
      <c r="AT83" s="202" t="s">
        <v>72</v>
      </c>
      <c r="AU83" s="202" t="s">
        <v>73</v>
      </c>
      <c r="AY83" s="201" t="s">
        <v>125</v>
      </c>
      <c r="BK83" s="203">
        <f>BK84+BK106</f>
        <v>0</v>
      </c>
    </row>
    <row r="84" spans="1:63" s="12" customFormat="1" ht="22.8" customHeight="1">
      <c r="A84" s="12"/>
      <c r="B84" s="190"/>
      <c r="C84" s="191"/>
      <c r="D84" s="192" t="s">
        <v>72</v>
      </c>
      <c r="E84" s="204" t="s">
        <v>81</v>
      </c>
      <c r="F84" s="204" t="s">
        <v>126</v>
      </c>
      <c r="G84" s="191"/>
      <c r="H84" s="191"/>
      <c r="I84" s="194"/>
      <c r="J84" s="205">
        <f>BK84</f>
        <v>0</v>
      </c>
      <c r="K84" s="191"/>
      <c r="L84" s="196"/>
      <c r="M84" s="197"/>
      <c r="N84" s="198"/>
      <c r="O84" s="198"/>
      <c r="P84" s="199">
        <f>SUM(P85:P105)</f>
        <v>0</v>
      </c>
      <c r="Q84" s="198"/>
      <c r="R84" s="199">
        <f>SUM(R85:R105)</f>
        <v>1.2456196400000001</v>
      </c>
      <c r="S84" s="198"/>
      <c r="T84" s="200">
        <f>SUM(T85:T105)</f>
        <v>0</v>
      </c>
      <c r="U84" s="12"/>
      <c r="V84" s="12"/>
      <c r="W84" s="12"/>
      <c r="X84" s="12"/>
      <c r="Y84" s="12"/>
      <c r="Z84" s="12"/>
      <c r="AA84" s="12"/>
      <c r="AB84" s="12"/>
      <c r="AC84" s="12"/>
      <c r="AD84" s="12"/>
      <c r="AE84" s="12"/>
      <c r="AR84" s="201" t="s">
        <v>81</v>
      </c>
      <c r="AT84" s="202" t="s">
        <v>72</v>
      </c>
      <c r="AU84" s="202" t="s">
        <v>81</v>
      </c>
      <c r="AY84" s="201" t="s">
        <v>125</v>
      </c>
      <c r="BK84" s="203">
        <f>SUM(BK85:BK105)</f>
        <v>0</v>
      </c>
    </row>
    <row r="85" spans="1:65" s="2" customFormat="1" ht="24.15" customHeight="1">
      <c r="A85" s="39"/>
      <c r="B85" s="40"/>
      <c r="C85" s="206" t="s">
        <v>81</v>
      </c>
      <c r="D85" s="206" t="s">
        <v>127</v>
      </c>
      <c r="E85" s="207" t="s">
        <v>612</v>
      </c>
      <c r="F85" s="208" t="s">
        <v>613</v>
      </c>
      <c r="G85" s="209" t="s">
        <v>160</v>
      </c>
      <c r="H85" s="210">
        <v>10</v>
      </c>
      <c r="I85" s="211"/>
      <c r="J85" s="212">
        <f>ROUND(I85*H85,2)</f>
        <v>0</v>
      </c>
      <c r="K85" s="213"/>
      <c r="L85" s="45"/>
      <c r="M85" s="214" t="s">
        <v>19</v>
      </c>
      <c r="N85" s="215" t="s">
        <v>44</v>
      </c>
      <c r="O85" s="85"/>
      <c r="P85" s="216">
        <f>O85*H85</f>
        <v>0</v>
      </c>
      <c r="Q85" s="216">
        <v>0</v>
      </c>
      <c r="R85" s="216">
        <f>Q85*H85</f>
        <v>0</v>
      </c>
      <c r="S85" s="216">
        <v>0</v>
      </c>
      <c r="T85" s="217">
        <f>S85*H85</f>
        <v>0</v>
      </c>
      <c r="U85" s="39"/>
      <c r="V85" s="39"/>
      <c r="W85" s="39"/>
      <c r="X85" s="39"/>
      <c r="Y85" s="39"/>
      <c r="Z85" s="39"/>
      <c r="AA85" s="39"/>
      <c r="AB85" s="39"/>
      <c r="AC85" s="39"/>
      <c r="AD85" s="39"/>
      <c r="AE85" s="39"/>
      <c r="AR85" s="218" t="s">
        <v>131</v>
      </c>
      <c r="AT85" s="218" t="s">
        <v>127</v>
      </c>
      <c r="AU85" s="218" t="s">
        <v>83</v>
      </c>
      <c r="AY85" s="18" t="s">
        <v>125</v>
      </c>
      <c r="BE85" s="219">
        <f>IF(N85="základní",J85,0)</f>
        <v>0</v>
      </c>
      <c r="BF85" s="219">
        <f>IF(N85="snížená",J85,0)</f>
        <v>0</v>
      </c>
      <c r="BG85" s="219">
        <f>IF(N85="zákl. přenesená",J85,0)</f>
        <v>0</v>
      </c>
      <c r="BH85" s="219">
        <f>IF(N85="sníž. přenesená",J85,0)</f>
        <v>0</v>
      </c>
      <c r="BI85" s="219">
        <f>IF(N85="nulová",J85,0)</f>
        <v>0</v>
      </c>
      <c r="BJ85" s="18" t="s">
        <v>81</v>
      </c>
      <c r="BK85" s="219">
        <f>ROUND(I85*H85,2)</f>
        <v>0</v>
      </c>
      <c r="BL85" s="18" t="s">
        <v>131</v>
      </c>
      <c r="BM85" s="218" t="s">
        <v>614</v>
      </c>
    </row>
    <row r="86" spans="1:47" s="2" customFormat="1" ht="12">
      <c r="A86" s="39"/>
      <c r="B86" s="40"/>
      <c r="C86" s="41"/>
      <c r="D86" s="222" t="s">
        <v>154</v>
      </c>
      <c r="E86" s="41"/>
      <c r="F86" s="243" t="s">
        <v>615</v>
      </c>
      <c r="G86" s="41"/>
      <c r="H86" s="41"/>
      <c r="I86" s="244"/>
      <c r="J86" s="41"/>
      <c r="K86" s="41"/>
      <c r="L86" s="45"/>
      <c r="M86" s="245"/>
      <c r="N86" s="246"/>
      <c r="O86" s="85"/>
      <c r="P86" s="85"/>
      <c r="Q86" s="85"/>
      <c r="R86" s="85"/>
      <c r="S86" s="85"/>
      <c r="T86" s="86"/>
      <c r="U86" s="39"/>
      <c r="V86" s="39"/>
      <c r="W86" s="39"/>
      <c r="X86" s="39"/>
      <c r="Y86" s="39"/>
      <c r="Z86" s="39"/>
      <c r="AA86" s="39"/>
      <c r="AB86" s="39"/>
      <c r="AC86" s="39"/>
      <c r="AD86" s="39"/>
      <c r="AE86" s="39"/>
      <c r="AT86" s="18" t="s">
        <v>154</v>
      </c>
      <c r="AU86" s="18" t="s">
        <v>83</v>
      </c>
    </row>
    <row r="87" spans="1:65" s="2" customFormat="1" ht="49.05" customHeight="1">
      <c r="A87" s="39"/>
      <c r="B87" s="40"/>
      <c r="C87" s="206" t="s">
        <v>83</v>
      </c>
      <c r="D87" s="206" t="s">
        <v>127</v>
      </c>
      <c r="E87" s="207" t="s">
        <v>616</v>
      </c>
      <c r="F87" s="208" t="s">
        <v>617</v>
      </c>
      <c r="G87" s="209" t="s">
        <v>130</v>
      </c>
      <c r="H87" s="210">
        <v>699</v>
      </c>
      <c r="I87" s="211"/>
      <c r="J87" s="212">
        <f>ROUND(I87*H87,2)</f>
        <v>0</v>
      </c>
      <c r="K87" s="213"/>
      <c r="L87" s="45"/>
      <c r="M87" s="214" t="s">
        <v>19</v>
      </c>
      <c r="N87" s="215" t="s">
        <v>44</v>
      </c>
      <c r="O87" s="85"/>
      <c r="P87" s="216">
        <f>O87*H87</f>
        <v>0</v>
      </c>
      <c r="Q87" s="216">
        <v>0</v>
      </c>
      <c r="R87" s="216">
        <f>Q87*H87</f>
        <v>0</v>
      </c>
      <c r="S87" s="216">
        <v>0</v>
      </c>
      <c r="T87" s="217">
        <f>S87*H87</f>
        <v>0</v>
      </c>
      <c r="U87" s="39"/>
      <c r="V87" s="39"/>
      <c r="W87" s="39"/>
      <c r="X87" s="39"/>
      <c r="Y87" s="39"/>
      <c r="Z87" s="39"/>
      <c r="AA87" s="39"/>
      <c r="AB87" s="39"/>
      <c r="AC87" s="39"/>
      <c r="AD87" s="39"/>
      <c r="AE87" s="39"/>
      <c r="AR87" s="218" t="s">
        <v>131</v>
      </c>
      <c r="AT87" s="218" t="s">
        <v>127</v>
      </c>
      <c r="AU87" s="218" t="s">
        <v>83</v>
      </c>
      <c r="AY87" s="18" t="s">
        <v>125</v>
      </c>
      <c r="BE87" s="219">
        <f>IF(N87="základní",J87,0)</f>
        <v>0</v>
      </c>
      <c r="BF87" s="219">
        <f>IF(N87="snížená",J87,0)</f>
        <v>0</v>
      </c>
      <c r="BG87" s="219">
        <f>IF(N87="zákl. přenesená",J87,0)</f>
        <v>0</v>
      </c>
      <c r="BH87" s="219">
        <f>IF(N87="sníž. přenesená",J87,0)</f>
        <v>0</v>
      </c>
      <c r="BI87" s="219">
        <f>IF(N87="nulová",J87,0)</f>
        <v>0</v>
      </c>
      <c r="BJ87" s="18" t="s">
        <v>81</v>
      </c>
      <c r="BK87" s="219">
        <f>ROUND(I87*H87,2)</f>
        <v>0</v>
      </c>
      <c r="BL87" s="18" t="s">
        <v>131</v>
      </c>
      <c r="BM87" s="218" t="s">
        <v>618</v>
      </c>
    </row>
    <row r="88" spans="1:65" s="2" customFormat="1" ht="37.8" customHeight="1">
      <c r="A88" s="39"/>
      <c r="B88" s="40"/>
      <c r="C88" s="206" t="s">
        <v>138</v>
      </c>
      <c r="D88" s="206" t="s">
        <v>127</v>
      </c>
      <c r="E88" s="207" t="s">
        <v>619</v>
      </c>
      <c r="F88" s="208" t="s">
        <v>620</v>
      </c>
      <c r="G88" s="209" t="s">
        <v>130</v>
      </c>
      <c r="H88" s="210">
        <v>699</v>
      </c>
      <c r="I88" s="211"/>
      <c r="J88" s="212">
        <f>ROUND(I88*H88,2)</f>
        <v>0</v>
      </c>
      <c r="K88" s="213"/>
      <c r="L88" s="45"/>
      <c r="M88" s="214" t="s">
        <v>19</v>
      </c>
      <c r="N88" s="215" t="s">
        <v>44</v>
      </c>
      <c r="O88" s="85"/>
      <c r="P88" s="216">
        <f>O88*H88</f>
        <v>0</v>
      </c>
      <c r="Q88" s="216">
        <v>0</v>
      </c>
      <c r="R88" s="216">
        <f>Q88*H88</f>
        <v>0</v>
      </c>
      <c r="S88" s="216">
        <v>0</v>
      </c>
      <c r="T88" s="217">
        <f>S88*H88</f>
        <v>0</v>
      </c>
      <c r="U88" s="39"/>
      <c r="V88" s="39"/>
      <c r="W88" s="39"/>
      <c r="X88" s="39"/>
      <c r="Y88" s="39"/>
      <c r="Z88" s="39"/>
      <c r="AA88" s="39"/>
      <c r="AB88" s="39"/>
      <c r="AC88" s="39"/>
      <c r="AD88" s="39"/>
      <c r="AE88" s="39"/>
      <c r="AR88" s="218" t="s">
        <v>131</v>
      </c>
      <c r="AT88" s="218" t="s">
        <v>127</v>
      </c>
      <c r="AU88" s="218" t="s">
        <v>83</v>
      </c>
      <c r="AY88" s="18" t="s">
        <v>125</v>
      </c>
      <c r="BE88" s="219">
        <f>IF(N88="základní",J88,0)</f>
        <v>0</v>
      </c>
      <c r="BF88" s="219">
        <f>IF(N88="snížená",J88,0)</f>
        <v>0</v>
      </c>
      <c r="BG88" s="219">
        <f>IF(N88="zákl. přenesená",J88,0)</f>
        <v>0</v>
      </c>
      <c r="BH88" s="219">
        <f>IF(N88="sníž. přenesená",J88,0)</f>
        <v>0</v>
      </c>
      <c r="BI88" s="219">
        <f>IF(N88="nulová",J88,0)</f>
        <v>0</v>
      </c>
      <c r="BJ88" s="18" t="s">
        <v>81</v>
      </c>
      <c r="BK88" s="219">
        <f>ROUND(I88*H88,2)</f>
        <v>0</v>
      </c>
      <c r="BL88" s="18" t="s">
        <v>131</v>
      </c>
      <c r="BM88" s="218" t="s">
        <v>621</v>
      </c>
    </row>
    <row r="89" spans="1:47" s="2" customFormat="1" ht="12">
      <c r="A89" s="39"/>
      <c r="B89" s="40"/>
      <c r="C89" s="41"/>
      <c r="D89" s="222" t="s">
        <v>154</v>
      </c>
      <c r="E89" s="41"/>
      <c r="F89" s="243" t="s">
        <v>622</v>
      </c>
      <c r="G89" s="41"/>
      <c r="H89" s="41"/>
      <c r="I89" s="244"/>
      <c r="J89" s="41"/>
      <c r="K89" s="41"/>
      <c r="L89" s="45"/>
      <c r="M89" s="245"/>
      <c r="N89" s="246"/>
      <c r="O89" s="85"/>
      <c r="P89" s="85"/>
      <c r="Q89" s="85"/>
      <c r="R89" s="85"/>
      <c r="S89" s="85"/>
      <c r="T89" s="86"/>
      <c r="U89" s="39"/>
      <c r="V89" s="39"/>
      <c r="W89" s="39"/>
      <c r="X89" s="39"/>
      <c r="Y89" s="39"/>
      <c r="Z89" s="39"/>
      <c r="AA89" s="39"/>
      <c r="AB89" s="39"/>
      <c r="AC89" s="39"/>
      <c r="AD89" s="39"/>
      <c r="AE89" s="39"/>
      <c r="AT89" s="18" t="s">
        <v>154</v>
      </c>
      <c r="AU89" s="18" t="s">
        <v>83</v>
      </c>
    </row>
    <row r="90" spans="1:65" s="2" customFormat="1" ht="24.15" customHeight="1">
      <c r="A90" s="39"/>
      <c r="B90" s="40"/>
      <c r="C90" s="206" t="s">
        <v>131</v>
      </c>
      <c r="D90" s="206" t="s">
        <v>127</v>
      </c>
      <c r="E90" s="207" t="s">
        <v>623</v>
      </c>
      <c r="F90" s="208" t="s">
        <v>624</v>
      </c>
      <c r="G90" s="209" t="s">
        <v>208</v>
      </c>
      <c r="H90" s="210">
        <v>11</v>
      </c>
      <c r="I90" s="211"/>
      <c r="J90" s="212">
        <f>ROUND(I90*H90,2)</f>
        <v>0</v>
      </c>
      <c r="K90" s="213"/>
      <c r="L90" s="45"/>
      <c r="M90" s="214" t="s">
        <v>19</v>
      </c>
      <c r="N90" s="215" t="s">
        <v>44</v>
      </c>
      <c r="O90" s="85"/>
      <c r="P90" s="216">
        <f>O90*H90</f>
        <v>0</v>
      </c>
      <c r="Q90" s="216">
        <v>0</v>
      </c>
      <c r="R90" s="216">
        <f>Q90*H90</f>
        <v>0</v>
      </c>
      <c r="S90" s="216">
        <v>0</v>
      </c>
      <c r="T90" s="217">
        <f>S90*H90</f>
        <v>0</v>
      </c>
      <c r="U90" s="39"/>
      <c r="V90" s="39"/>
      <c r="W90" s="39"/>
      <c r="X90" s="39"/>
      <c r="Y90" s="39"/>
      <c r="Z90" s="39"/>
      <c r="AA90" s="39"/>
      <c r="AB90" s="39"/>
      <c r="AC90" s="39"/>
      <c r="AD90" s="39"/>
      <c r="AE90" s="39"/>
      <c r="AR90" s="218" t="s">
        <v>131</v>
      </c>
      <c r="AT90" s="218" t="s">
        <v>127</v>
      </c>
      <c r="AU90" s="218" t="s">
        <v>83</v>
      </c>
      <c r="AY90" s="18" t="s">
        <v>125</v>
      </c>
      <c r="BE90" s="219">
        <f>IF(N90="základní",J90,0)</f>
        <v>0</v>
      </c>
      <c r="BF90" s="219">
        <f>IF(N90="snížená",J90,0)</f>
        <v>0</v>
      </c>
      <c r="BG90" s="219">
        <f>IF(N90="zákl. přenesená",J90,0)</f>
        <v>0</v>
      </c>
      <c r="BH90" s="219">
        <f>IF(N90="sníž. přenesená",J90,0)</f>
        <v>0</v>
      </c>
      <c r="BI90" s="219">
        <f>IF(N90="nulová",J90,0)</f>
        <v>0</v>
      </c>
      <c r="BJ90" s="18" t="s">
        <v>81</v>
      </c>
      <c r="BK90" s="219">
        <f>ROUND(I90*H90,2)</f>
        <v>0</v>
      </c>
      <c r="BL90" s="18" t="s">
        <v>131</v>
      </c>
      <c r="BM90" s="218" t="s">
        <v>625</v>
      </c>
    </row>
    <row r="91" spans="1:65" s="2" customFormat="1" ht="37.8" customHeight="1">
      <c r="A91" s="39"/>
      <c r="B91" s="40"/>
      <c r="C91" s="206" t="s">
        <v>150</v>
      </c>
      <c r="D91" s="206" t="s">
        <v>127</v>
      </c>
      <c r="E91" s="207" t="s">
        <v>626</v>
      </c>
      <c r="F91" s="208" t="s">
        <v>627</v>
      </c>
      <c r="G91" s="209" t="s">
        <v>208</v>
      </c>
      <c r="H91" s="210">
        <v>11</v>
      </c>
      <c r="I91" s="211"/>
      <c r="J91" s="212">
        <f>ROUND(I91*H91,2)</f>
        <v>0</v>
      </c>
      <c r="K91" s="213"/>
      <c r="L91" s="45"/>
      <c r="M91" s="214" t="s">
        <v>19</v>
      </c>
      <c r="N91" s="215" t="s">
        <v>44</v>
      </c>
      <c r="O91" s="85"/>
      <c r="P91" s="216">
        <f>O91*H91</f>
        <v>0</v>
      </c>
      <c r="Q91" s="216">
        <v>0</v>
      </c>
      <c r="R91" s="216">
        <f>Q91*H91</f>
        <v>0</v>
      </c>
      <c r="S91" s="216">
        <v>0</v>
      </c>
      <c r="T91" s="217">
        <f>S91*H91</f>
        <v>0</v>
      </c>
      <c r="U91" s="39"/>
      <c r="V91" s="39"/>
      <c r="W91" s="39"/>
      <c r="X91" s="39"/>
      <c r="Y91" s="39"/>
      <c r="Z91" s="39"/>
      <c r="AA91" s="39"/>
      <c r="AB91" s="39"/>
      <c r="AC91" s="39"/>
      <c r="AD91" s="39"/>
      <c r="AE91" s="39"/>
      <c r="AR91" s="218" t="s">
        <v>131</v>
      </c>
      <c r="AT91" s="218" t="s">
        <v>127</v>
      </c>
      <c r="AU91" s="218" t="s">
        <v>83</v>
      </c>
      <c r="AY91" s="18" t="s">
        <v>125</v>
      </c>
      <c r="BE91" s="219">
        <f>IF(N91="základní",J91,0)</f>
        <v>0</v>
      </c>
      <c r="BF91" s="219">
        <f>IF(N91="snížená",J91,0)</f>
        <v>0</v>
      </c>
      <c r="BG91" s="219">
        <f>IF(N91="zákl. přenesená",J91,0)</f>
        <v>0</v>
      </c>
      <c r="BH91" s="219">
        <f>IF(N91="sníž. přenesená",J91,0)</f>
        <v>0</v>
      </c>
      <c r="BI91" s="219">
        <f>IF(N91="nulová",J91,0)</f>
        <v>0</v>
      </c>
      <c r="BJ91" s="18" t="s">
        <v>81</v>
      </c>
      <c r="BK91" s="219">
        <f>ROUND(I91*H91,2)</f>
        <v>0</v>
      </c>
      <c r="BL91" s="18" t="s">
        <v>131</v>
      </c>
      <c r="BM91" s="218" t="s">
        <v>628</v>
      </c>
    </row>
    <row r="92" spans="1:65" s="2" customFormat="1" ht="24.15" customHeight="1">
      <c r="A92" s="39"/>
      <c r="B92" s="40"/>
      <c r="C92" s="257" t="s">
        <v>157</v>
      </c>
      <c r="D92" s="257" t="s">
        <v>193</v>
      </c>
      <c r="E92" s="258" t="s">
        <v>629</v>
      </c>
      <c r="F92" s="259" t="s">
        <v>630</v>
      </c>
      <c r="G92" s="260" t="s">
        <v>208</v>
      </c>
      <c r="H92" s="261">
        <v>11</v>
      </c>
      <c r="I92" s="262"/>
      <c r="J92" s="263">
        <f>ROUND(I92*H92,2)</f>
        <v>0</v>
      </c>
      <c r="K92" s="264"/>
      <c r="L92" s="265"/>
      <c r="M92" s="266" t="s">
        <v>19</v>
      </c>
      <c r="N92" s="267" t="s">
        <v>44</v>
      </c>
      <c r="O92" s="85"/>
      <c r="P92" s="216">
        <f>O92*H92</f>
        <v>0</v>
      </c>
      <c r="Q92" s="216">
        <v>0.09</v>
      </c>
      <c r="R92" s="216">
        <f>Q92*H92</f>
        <v>0.99</v>
      </c>
      <c r="S92" s="216">
        <v>0</v>
      </c>
      <c r="T92" s="217">
        <f>S92*H92</f>
        <v>0</v>
      </c>
      <c r="U92" s="39"/>
      <c r="V92" s="39"/>
      <c r="W92" s="39"/>
      <c r="X92" s="39"/>
      <c r="Y92" s="39"/>
      <c r="Z92" s="39"/>
      <c r="AA92" s="39"/>
      <c r="AB92" s="39"/>
      <c r="AC92" s="39"/>
      <c r="AD92" s="39"/>
      <c r="AE92" s="39"/>
      <c r="AR92" s="218" t="s">
        <v>170</v>
      </c>
      <c r="AT92" s="218" t="s">
        <v>193</v>
      </c>
      <c r="AU92" s="218" t="s">
        <v>83</v>
      </c>
      <c r="AY92" s="18" t="s">
        <v>125</v>
      </c>
      <c r="BE92" s="219">
        <f>IF(N92="základní",J92,0)</f>
        <v>0</v>
      </c>
      <c r="BF92" s="219">
        <f>IF(N92="snížená",J92,0)</f>
        <v>0</v>
      </c>
      <c r="BG92" s="219">
        <f>IF(N92="zákl. přenesená",J92,0)</f>
        <v>0</v>
      </c>
      <c r="BH92" s="219">
        <f>IF(N92="sníž. přenesená",J92,0)</f>
        <v>0</v>
      </c>
      <c r="BI92" s="219">
        <f>IF(N92="nulová",J92,0)</f>
        <v>0</v>
      </c>
      <c r="BJ92" s="18" t="s">
        <v>81</v>
      </c>
      <c r="BK92" s="219">
        <f>ROUND(I92*H92,2)</f>
        <v>0</v>
      </c>
      <c r="BL92" s="18" t="s">
        <v>131</v>
      </c>
      <c r="BM92" s="218" t="s">
        <v>631</v>
      </c>
    </row>
    <row r="93" spans="1:65" s="2" customFormat="1" ht="37.8" customHeight="1">
      <c r="A93" s="39"/>
      <c r="B93" s="40"/>
      <c r="C93" s="206" t="s">
        <v>163</v>
      </c>
      <c r="D93" s="206" t="s">
        <v>127</v>
      </c>
      <c r="E93" s="207" t="s">
        <v>632</v>
      </c>
      <c r="F93" s="208" t="s">
        <v>633</v>
      </c>
      <c r="G93" s="209" t="s">
        <v>130</v>
      </c>
      <c r="H93" s="210">
        <v>699</v>
      </c>
      <c r="I93" s="211"/>
      <c r="J93" s="212">
        <f>ROUND(I93*H93,2)</f>
        <v>0</v>
      </c>
      <c r="K93" s="213"/>
      <c r="L93" s="45"/>
      <c r="M93" s="214" t="s">
        <v>19</v>
      </c>
      <c r="N93" s="215" t="s">
        <v>44</v>
      </c>
      <c r="O93" s="85"/>
      <c r="P93" s="216">
        <f>O93*H93</f>
        <v>0</v>
      </c>
      <c r="Q93" s="216">
        <v>0</v>
      </c>
      <c r="R93" s="216">
        <f>Q93*H93</f>
        <v>0</v>
      </c>
      <c r="S93" s="216">
        <v>0</v>
      </c>
      <c r="T93" s="217">
        <f>S93*H93</f>
        <v>0</v>
      </c>
      <c r="U93" s="39"/>
      <c r="V93" s="39"/>
      <c r="W93" s="39"/>
      <c r="X93" s="39"/>
      <c r="Y93" s="39"/>
      <c r="Z93" s="39"/>
      <c r="AA93" s="39"/>
      <c r="AB93" s="39"/>
      <c r="AC93" s="39"/>
      <c r="AD93" s="39"/>
      <c r="AE93" s="39"/>
      <c r="AR93" s="218" t="s">
        <v>131</v>
      </c>
      <c r="AT93" s="218" t="s">
        <v>127</v>
      </c>
      <c r="AU93" s="218" t="s">
        <v>83</v>
      </c>
      <c r="AY93" s="18" t="s">
        <v>125</v>
      </c>
      <c r="BE93" s="219">
        <f>IF(N93="základní",J93,0)</f>
        <v>0</v>
      </c>
      <c r="BF93" s="219">
        <f>IF(N93="snížená",J93,0)</f>
        <v>0</v>
      </c>
      <c r="BG93" s="219">
        <f>IF(N93="zákl. přenesená",J93,0)</f>
        <v>0</v>
      </c>
      <c r="BH93" s="219">
        <f>IF(N93="sníž. přenesená",J93,0)</f>
        <v>0</v>
      </c>
      <c r="BI93" s="219">
        <f>IF(N93="nulová",J93,0)</f>
        <v>0</v>
      </c>
      <c r="BJ93" s="18" t="s">
        <v>81</v>
      </c>
      <c r="BK93" s="219">
        <f>ROUND(I93*H93,2)</f>
        <v>0</v>
      </c>
      <c r="BL93" s="18" t="s">
        <v>131</v>
      </c>
      <c r="BM93" s="218" t="s">
        <v>634</v>
      </c>
    </row>
    <row r="94" spans="1:65" s="2" customFormat="1" ht="14.4" customHeight="1">
      <c r="A94" s="39"/>
      <c r="B94" s="40"/>
      <c r="C94" s="257" t="s">
        <v>170</v>
      </c>
      <c r="D94" s="257" t="s">
        <v>193</v>
      </c>
      <c r="E94" s="258" t="s">
        <v>635</v>
      </c>
      <c r="F94" s="259" t="s">
        <v>636</v>
      </c>
      <c r="G94" s="260" t="s">
        <v>504</v>
      </c>
      <c r="H94" s="261">
        <v>13.98</v>
      </c>
      <c r="I94" s="262"/>
      <c r="J94" s="263">
        <f>ROUND(I94*H94,2)</f>
        <v>0</v>
      </c>
      <c r="K94" s="264"/>
      <c r="L94" s="265"/>
      <c r="M94" s="266" t="s">
        <v>19</v>
      </c>
      <c r="N94" s="267" t="s">
        <v>44</v>
      </c>
      <c r="O94" s="85"/>
      <c r="P94" s="216">
        <f>O94*H94</f>
        <v>0</v>
      </c>
      <c r="Q94" s="216">
        <v>0.001</v>
      </c>
      <c r="R94" s="216">
        <f>Q94*H94</f>
        <v>0.013980000000000001</v>
      </c>
      <c r="S94" s="216">
        <v>0</v>
      </c>
      <c r="T94" s="217">
        <f>S94*H94</f>
        <v>0</v>
      </c>
      <c r="U94" s="39"/>
      <c r="V94" s="39"/>
      <c r="W94" s="39"/>
      <c r="X94" s="39"/>
      <c r="Y94" s="39"/>
      <c r="Z94" s="39"/>
      <c r="AA94" s="39"/>
      <c r="AB94" s="39"/>
      <c r="AC94" s="39"/>
      <c r="AD94" s="39"/>
      <c r="AE94" s="39"/>
      <c r="AR94" s="218" t="s">
        <v>170</v>
      </c>
      <c r="AT94" s="218" t="s">
        <v>193</v>
      </c>
      <c r="AU94" s="218" t="s">
        <v>83</v>
      </c>
      <c r="AY94" s="18" t="s">
        <v>125</v>
      </c>
      <c r="BE94" s="219">
        <f>IF(N94="základní",J94,0)</f>
        <v>0</v>
      </c>
      <c r="BF94" s="219">
        <f>IF(N94="snížená",J94,0)</f>
        <v>0</v>
      </c>
      <c r="BG94" s="219">
        <f>IF(N94="zákl. přenesená",J94,0)</f>
        <v>0</v>
      </c>
      <c r="BH94" s="219">
        <f>IF(N94="sníž. přenesená",J94,0)</f>
        <v>0</v>
      </c>
      <c r="BI94" s="219">
        <f>IF(N94="nulová",J94,0)</f>
        <v>0</v>
      </c>
      <c r="BJ94" s="18" t="s">
        <v>81</v>
      </c>
      <c r="BK94" s="219">
        <f>ROUND(I94*H94,2)</f>
        <v>0</v>
      </c>
      <c r="BL94" s="18" t="s">
        <v>131</v>
      </c>
      <c r="BM94" s="218" t="s">
        <v>637</v>
      </c>
    </row>
    <row r="95" spans="1:51" s="13" customFormat="1" ht="12">
      <c r="A95" s="13"/>
      <c r="B95" s="220"/>
      <c r="C95" s="221"/>
      <c r="D95" s="222" t="s">
        <v>133</v>
      </c>
      <c r="E95" s="221"/>
      <c r="F95" s="224" t="s">
        <v>638</v>
      </c>
      <c r="G95" s="221"/>
      <c r="H95" s="225">
        <v>13.98</v>
      </c>
      <c r="I95" s="226"/>
      <c r="J95" s="221"/>
      <c r="K95" s="221"/>
      <c r="L95" s="227"/>
      <c r="M95" s="228"/>
      <c r="N95" s="229"/>
      <c r="O95" s="229"/>
      <c r="P95" s="229"/>
      <c r="Q95" s="229"/>
      <c r="R95" s="229"/>
      <c r="S95" s="229"/>
      <c r="T95" s="230"/>
      <c r="U95" s="13"/>
      <c r="V95" s="13"/>
      <c r="W95" s="13"/>
      <c r="X95" s="13"/>
      <c r="Y95" s="13"/>
      <c r="Z95" s="13"/>
      <c r="AA95" s="13"/>
      <c r="AB95" s="13"/>
      <c r="AC95" s="13"/>
      <c r="AD95" s="13"/>
      <c r="AE95" s="13"/>
      <c r="AT95" s="231" t="s">
        <v>133</v>
      </c>
      <c r="AU95" s="231" t="s">
        <v>83</v>
      </c>
      <c r="AV95" s="13" t="s">
        <v>83</v>
      </c>
      <c r="AW95" s="13" t="s">
        <v>4</v>
      </c>
      <c r="AX95" s="13" t="s">
        <v>81</v>
      </c>
      <c r="AY95" s="231" t="s">
        <v>125</v>
      </c>
    </row>
    <row r="96" spans="1:65" s="2" customFormat="1" ht="14.4" customHeight="1">
      <c r="A96" s="39"/>
      <c r="B96" s="40"/>
      <c r="C96" s="206" t="s">
        <v>177</v>
      </c>
      <c r="D96" s="206" t="s">
        <v>127</v>
      </c>
      <c r="E96" s="207" t="s">
        <v>639</v>
      </c>
      <c r="F96" s="208" t="s">
        <v>640</v>
      </c>
      <c r="G96" s="209" t="s">
        <v>208</v>
      </c>
      <c r="H96" s="210">
        <v>33</v>
      </c>
      <c r="I96" s="211"/>
      <c r="J96" s="212">
        <f>ROUND(I96*H96,2)</f>
        <v>0</v>
      </c>
      <c r="K96" s="213"/>
      <c r="L96" s="45"/>
      <c r="M96" s="214" t="s">
        <v>19</v>
      </c>
      <c r="N96" s="215" t="s">
        <v>44</v>
      </c>
      <c r="O96" s="85"/>
      <c r="P96" s="216">
        <f>O96*H96</f>
        <v>0</v>
      </c>
      <c r="Q96" s="216">
        <v>6E-05</v>
      </c>
      <c r="R96" s="216">
        <f>Q96*H96</f>
        <v>0.00198</v>
      </c>
      <c r="S96" s="216">
        <v>0</v>
      </c>
      <c r="T96" s="217">
        <f>S96*H96</f>
        <v>0</v>
      </c>
      <c r="U96" s="39"/>
      <c r="V96" s="39"/>
      <c r="W96" s="39"/>
      <c r="X96" s="39"/>
      <c r="Y96" s="39"/>
      <c r="Z96" s="39"/>
      <c r="AA96" s="39"/>
      <c r="AB96" s="39"/>
      <c r="AC96" s="39"/>
      <c r="AD96" s="39"/>
      <c r="AE96" s="39"/>
      <c r="AR96" s="218" t="s">
        <v>131</v>
      </c>
      <c r="AT96" s="218" t="s">
        <v>127</v>
      </c>
      <c r="AU96" s="218" t="s">
        <v>83</v>
      </c>
      <c r="AY96" s="18" t="s">
        <v>125</v>
      </c>
      <c r="BE96" s="219">
        <f>IF(N96="základní",J96,0)</f>
        <v>0</v>
      </c>
      <c r="BF96" s="219">
        <f>IF(N96="snížená",J96,0)</f>
        <v>0</v>
      </c>
      <c r="BG96" s="219">
        <f>IF(N96="zákl. přenesená",J96,0)</f>
        <v>0</v>
      </c>
      <c r="BH96" s="219">
        <f>IF(N96="sníž. přenesená",J96,0)</f>
        <v>0</v>
      </c>
      <c r="BI96" s="219">
        <f>IF(N96="nulová",J96,0)</f>
        <v>0</v>
      </c>
      <c r="BJ96" s="18" t="s">
        <v>81</v>
      </c>
      <c r="BK96" s="219">
        <f>ROUND(I96*H96,2)</f>
        <v>0</v>
      </c>
      <c r="BL96" s="18" t="s">
        <v>131</v>
      </c>
      <c r="BM96" s="218" t="s">
        <v>641</v>
      </c>
    </row>
    <row r="97" spans="1:51" s="13" customFormat="1" ht="12">
      <c r="A97" s="13"/>
      <c r="B97" s="220"/>
      <c r="C97" s="221"/>
      <c r="D97" s="222" t="s">
        <v>133</v>
      </c>
      <c r="E97" s="223" t="s">
        <v>19</v>
      </c>
      <c r="F97" s="224" t="s">
        <v>642</v>
      </c>
      <c r="G97" s="221"/>
      <c r="H97" s="225">
        <v>33</v>
      </c>
      <c r="I97" s="226"/>
      <c r="J97" s="221"/>
      <c r="K97" s="221"/>
      <c r="L97" s="227"/>
      <c r="M97" s="228"/>
      <c r="N97" s="229"/>
      <c r="O97" s="229"/>
      <c r="P97" s="229"/>
      <c r="Q97" s="229"/>
      <c r="R97" s="229"/>
      <c r="S97" s="229"/>
      <c r="T97" s="230"/>
      <c r="U97" s="13"/>
      <c r="V97" s="13"/>
      <c r="W97" s="13"/>
      <c r="X97" s="13"/>
      <c r="Y97" s="13"/>
      <c r="Z97" s="13"/>
      <c r="AA97" s="13"/>
      <c r="AB97" s="13"/>
      <c r="AC97" s="13"/>
      <c r="AD97" s="13"/>
      <c r="AE97" s="13"/>
      <c r="AT97" s="231" t="s">
        <v>133</v>
      </c>
      <c r="AU97" s="231" t="s">
        <v>83</v>
      </c>
      <c r="AV97" s="13" t="s">
        <v>83</v>
      </c>
      <c r="AW97" s="13" t="s">
        <v>35</v>
      </c>
      <c r="AX97" s="13" t="s">
        <v>81</v>
      </c>
      <c r="AY97" s="231" t="s">
        <v>125</v>
      </c>
    </row>
    <row r="98" spans="1:65" s="2" customFormat="1" ht="14.4" customHeight="1">
      <c r="A98" s="39"/>
      <c r="B98" s="40"/>
      <c r="C98" s="257" t="s">
        <v>181</v>
      </c>
      <c r="D98" s="257" t="s">
        <v>193</v>
      </c>
      <c r="E98" s="258" t="s">
        <v>643</v>
      </c>
      <c r="F98" s="259" t="s">
        <v>644</v>
      </c>
      <c r="G98" s="260" t="s">
        <v>208</v>
      </c>
      <c r="H98" s="261">
        <v>33</v>
      </c>
      <c r="I98" s="262"/>
      <c r="J98" s="263">
        <f>ROUND(I98*H98,2)</f>
        <v>0</v>
      </c>
      <c r="K98" s="264"/>
      <c r="L98" s="265"/>
      <c r="M98" s="266" t="s">
        <v>19</v>
      </c>
      <c r="N98" s="267" t="s">
        <v>44</v>
      </c>
      <c r="O98" s="85"/>
      <c r="P98" s="216">
        <f>O98*H98</f>
        <v>0</v>
      </c>
      <c r="Q98" s="216">
        <v>0.00709</v>
      </c>
      <c r="R98" s="216">
        <f>Q98*H98</f>
        <v>0.23397</v>
      </c>
      <c r="S98" s="216">
        <v>0</v>
      </c>
      <c r="T98" s="217">
        <f>S98*H98</f>
        <v>0</v>
      </c>
      <c r="U98" s="39"/>
      <c r="V98" s="39"/>
      <c r="W98" s="39"/>
      <c r="X98" s="39"/>
      <c r="Y98" s="39"/>
      <c r="Z98" s="39"/>
      <c r="AA98" s="39"/>
      <c r="AB98" s="39"/>
      <c r="AC98" s="39"/>
      <c r="AD98" s="39"/>
      <c r="AE98" s="39"/>
      <c r="AR98" s="218" t="s">
        <v>170</v>
      </c>
      <c r="AT98" s="218" t="s">
        <v>193</v>
      </c>
      <c r="AU98" s="218" t="s">
        <v>83</v>
      </c>
      <c r="AY98" s="18" t="s">
        <v>125</v>
      </c>
      <c r="BE98" s="219">
        <f>IF(N98="základní",J98,0)</f>
        <v>0</v>
      </c>
      <c r="BF98" s="219">
        <f>IF(N98="snížená",J98,0)</f>
        <v>0</v>
      </c>
      <c r="BG98" s="219">
        <f>IF(N98="zákl. přenesená",J98,0)</f>
        <v>0</v>
      </c>
      <c r="BH98" s="219">
        <f>IF(N98="sníž. přenesená",J98,0)</f>
        <v>0</v>
      </c>
      <c r="BI98" s="219">
        <f>IF(N98="nulová",J98,0)</f>
        <v>0</v>
      </c>
      <c r="BJ98" s="18" t="s">
        <v>81</v>
      </c>
      <c r="BK98" s="219">
        <f>ROUND(I98*H98,2)</f>
        <v>0</v>
      </c>
      <c r="BL98" s="18" t="s">
        <v>131</v>
      </c>
      <c r="BM98" s="218" t="s">
        <v>645</v>
      </c>
    </row>
    <row r="99" spans="1:65" s="2" customFormat="1" ht="24.15" customHeight="1">
      <c r="A99" s="39"/>
      <c r="B99" s="40"/>
      <c r="C99" s="206" t="s">
        <v>187</v>
      </c>
      <c r="D99" s="206" t="s">
        <v>127</v>
      </c>
      <c r="E99" s="207" t="s">
        <v>646</v>
      </c>
      <c r="F99" s="208" t="s">
        <v>647</v>
      </c>
      <c r="G99" s="209" t="s">
        <v>208</v>
      </c>
      <c r="H99" s="210">
        <v>11</v>
      </c>
      <c r="I99" s="211"/>
      <c r="J99" s="212">
        <f>ROUND(I99*H99,2)</f>
        <v>0</v>
      </c>
      <c r="K99" s="213"/>
      <c r="L99" s="45"/>
      <c r="M99" s="214" t="s">
        <v>19</v>
      </c>
      <c r="N99" s="215" t="s">
        <v>44</v>
      </c>
      <c r="O99" s="85"/>
      <c r="P99" s="216">
        <f>O99*H99</f>
        <v>0</v>
      </c>
      <c r="Q99" s="216">
        <v>0</v>
      </c>
      <c r="R99" s="216">
        <f>Q99*H99</f>
        <v>0</v>
      </c>
      <c r="S99" s="216">
        <v>0</v>
      </c>
      <c r="T99" s="217">
        <f>S99*H99</f>
        <v>0</v>
      </c>
      <c r="U99" s="39"/>
      <c r="V99" s="39"/>
      <c r="W99" s="39"/>
      <c r="X99" s="39"/>
      <c r="Y99" s="39"/>
      <c r="Z99" s="39"/>
      <c r="AA99" s="39"/>
      <c r="AB99" s="39"/>
      <c r="AC99" s="39"/>
      <c r="AD99" s="39"/>
      <c r="AE99" s="39"/>
      <c r="AR99" s="218" t="s">
        <v>131</v>
      </c>
      <c r="AT99" s="218" t="s">
        <v>127</v>
      </c>
      <c r="AU99" s="218" t="s">
        <v>83</v>
      </c>
      <c r="AY99" s="18" t="s">
        <v>125</v>
      </c>
      <c r="BE99" s="219">
        <f>IF(N99="základní",J99,0)</f>
        <v>0</v>
      </c>
      <c r="BF99" s="219">
        <f>IF(N99="snížená",J99,0)</f>
        <v>0</v>
      </c>
      <c r="BG99" s="219">
        <f>IF(N99="zákl. přenesená",J99,0)</f>
        <v>0</v>
      </c>
      <c r="BH99" s="219">
        <f>IF(N99="sníž. přenesená",J99,0)</f>
        <v>0</v>
      </c>
      <c r="BI99" s="219">
        <f>IF(N99="nulová",J99,0)</f>
        <v>0</v>
      </c>
      <c r="BJ99" s="18" t="s">
        <v>81</v>
      </c>
      <c r="BK99" s="219">
        <f>ROUND(I99*H99,2)</f>
        <v>0</v>
      </c>
      <c r="BL99" s="18" t="s">
        <v>131</v>
      </c>
      <c r="BM99" s="218" t="s">
        <v>648</v>
      </c>
    </row>
    <row r="100" spans="1:47" s="2" customFormat="1" ht="12">
      <c r="A100" s="39"/>
      <c r="B100" s="40"/>
      <c r="C100" s="41"/>
      <c r="D100" s="222" t="s">
        <v>154</v>
      </c>
      <c r="E100" s="41"/>
      <c r="F100" s="243" t="s">
        <v>649</v>
      </c>
      <c r="G100" s="41"/>
      <c r="H100" s="41"/>
      <c r="I100" s="244"/>
      <c r="J100" s="41"/>
      <c r="K100" s="41"/>
      <c r="L100" s="45"/>
      <c r="M100" s="245"/>
      <c r="N100" s="246"/>
      <c r="O100" s="85"/>
      <c r="P100" s="85"/>
      <c r="Q100" s="85"/>
      <c r="R100" s="85"/>
      <c r="S100" s="85"/>
      <c r="T100" s="86"/>
      <c r="U100" s="39"/>
      <c r="V100" s="39"/>
      <c r="W100" s="39"/>
      <c r="X100" s="39"/>
      <c r="Y100" s="39"/>
      <c r="Z100" s="39"/>
      <c r="AA100" s="39"/>
      <c r="AB100" s="39"/>
      <c r="AC100" s="39"/>
      <c r="AD100" s="39"/>
      <c r="AE100" s="39"/>
      <c r="AT100" s="18" t="s">
        <v>154</v>
      </c>
      <c r="AU100" s="18" t="s">
        <v>83</v>
      </c>
    </row>
    <row r="101" spans="1:65" s="2" customFormat="1" ht="14.4" customHeight="1">
      <c r="A101" s="39"/>
      <c r="B101" s="40"/>
      <c r="C101" s="257" t="s">
        <v>192</v>
      </c>
      <c r="D101" s="257" t="s">
        <v>193</v>
      </c>
      <c r="E101" s="258" t="s">
        <v>650</v>
      </c>
      <c r="F101" s="259" t="s">
        <v>651</v>
      </c>
      <c r="G101" s="260" t="s">
        <v>160</v>
      </c>
      <c r="H101" s="261">
        <v>0.028</v>
      </c>
      <c r="I101" s="262"/>
      <c r="J101" s="263">
        <f>ROUND(I101*H101,2)</f>
        <v>0</v>
      </c>
      <c r="K101" s="264"/>
      <c r="L101" s="265"/>
      <c r="M101" s="266" t="s">
        <v>19</v>
      </c>
      <c r="N101" s="267" t="s">
        <v>44</v>
      </c>
      <c r="O101" s="85"/>
      <c r="P101" s="216">
        <f>O101*H101</f>
        <v>0</v>
      </c>
      <c r="Q101" s="216">
        <v>0.2</v>
      </c>
      <c r="R101" s="216">
        <f>Q101*H101</f>
        <v>0.005600000000000001</v>
      </c>
      <c r="S101" s="216">
        <v>0</v>
      </c>
      <c r="T101" s="217">
        <f>S101*H101</f>
        <v>0</v>
      </c>
      <c r="U101" s="39"/>
      <c r="V101" s="39"/>
      <c r="W101" s="39"/>
      <c r="X101" s="39"/>
      <c r="Y101" s="39"/>
      <c r="Z101" s="39"/>
      <c r="AA101" s="39"/>
      <c r="AB101" s="39"/>
      <c r="AC101" s="39"/>
      <c r="AD101" s="39"/>
      <c r="AE101" s="39"/>
      <c r="AR101" s="218" t="s">
        <v>170</v>
      </c>
      <c r="AT101" s="218" t="s">
        <v>193</v>
      </c>
      <c r="AU101" s="218" t="s">
        <v>83</v>
      </c>
      <c r="AY101" s="18" t="s">
        <v>125</v>
      </c>
      <c r="BE101" s="219">
        <f>IF(N101="základní",J101,0)</f>
        <v>0</v>
      </c>
      <c r="BF101" s="219">
        <f>IF(N101="snížená",J101,0)</f>
        <v>0</v>
      </c>
      <c r="BG101" s="219">
        <f>IF(N101="zákl. přenesená",J101,0)</f>
        <v>0</v>
      </c>
      <c r="BH101" s="219">
        <f>IF(N101="sníž. přenesená",J101,0)</f>
        <v>0</v>
      </c>
      <c r="BI101" s="219">
        <f>IF(N101="nulová",J101,0)</f>
        <v>0</v>
      </c>
      <c r="BJ101" s="18" t="s">
        <v>81</v>
      </c>
      <c r="BK101" s="219">
        <f>ROUND(I101*H101,2)</f>
        <v>0</v>
      </c>
      <c r="BL101" s="18" t="s">
        <v>131</v>
      </c>
      <c r="BM101" s="218" t="s">
        <v>652</v>
      </c>
    </row>
    <row r="102" spans="1:51" s="13" customFormat="1" ht="12">
      <c r="A102" s="13"/>
      <c r="B102" s="220"/>
      <c r="C102" s="221"/>
      <c r="D102" s="222" t="s">
        <v>133</v>
      </c>
      <c r="E102" s="223" t="s">
        <v>19</v>
      </c>
      <c r="F102" s="224" t="s">
        <v>653</v>
      </c>
      <c r="G102" s="221"/>
      <c r="H102" s="225">
        <v>13.75</v>
      </c>
      <c r="I102" s="226"/>
      <c r="J102" s="221"/>
      <c r="K102" s="221"/>
      <c r="L102" s="227"/>
      <c r="M102" s="228"/>
      <c r="N102" s="229"/>
      <c r="O102" s="229"/>
      <c r="P102" s="229"/>
      <c r="Q102" s="229"/>
      <c r="R102" s="229"/>
      <c r="S102" s="229"/>
      <c r="T102" s="230"/>
      <c r="U102" s="13"/>
      <c r="V102" s="13"/>
      <c r="W102" s="13"/>
      <c r="X102" s="13"/>
      <c r="Y102" s="13"/>
      <c r="Z102" s="13"/>
      <c r="AA102" s="13"/>
      <c r="AB102" s="13"/>
      <c r="AC102" s="13"/>
      <c r="AD102" s="13"/>
      <c r="AE102" s="13"/>
      <c r="AT102" s="231" t="s">
        <v>133</v>
      </c>
      <c r="AU102" s="231" t="s">
        <v>83</v>
      </c>
      <c r="AV102" s="13" t="s">
        <v>83</v>
      </c>
      <c r="AW102" s="13" t="s">
        <v>35</v>
      </c>
      <c r="AX102" s="13" t="s">
        <v>81</v>
      </c>
      <c r="AY102" s="231" t="s">
        <v>125</v>
      </c>
    </row>
    <row r="103" spans="1:51" s="13" customFormat="1" ht="12">
      <c r="A103" s="13"/>
      <c r="B103" s="220"/>
      <c r="C103" s="221"/>
      <c r="D103" s="222" t="s">
        <v>133</v>
      </c>
      <c r="E103" s="221"/>
      <c r="F103" s="224" t="s">
        <v>654</v>
      </c>
      <c r="G103" s="221"/>
      <c r="H103" s="225">
        <v>0.028</v>
      </c>
      <c r="I103" s="226"/>
      <c r="J103" s="221"/>
      <c r="K103" s="221"/>
      <c r="L103" s="227"/>
      <c r="M103" s="228"/>
      <c r="N103" s="229"/>
      <c r="O103" s="229"/>
      <c r="P103" s="229"/>
      <c r="Q103" s="229"/>
      <c r="R103" s="229"/>
      <c r="S103" s="229"/>
      <c r="T103" s="230"/>
      <c r="U103" s="13"/>
      <c r="V103" s="13"/>
      <c r="W103" s="13"/>
      <c r="X103" s="13"/>
      <c r="Y103" s="13"/>
      <c r="Z103" s="13"/>
      <c r="AA103" s="13"/>
      <c r="AB103" s="13"/>
      <c r="AC103" s="13"/>
      <c r="AD103" s="13"/>
      <c r="AE103" s="13"/>
      <c r="AT103" s="231" t="s">
        <v>133</v>
      </c>
      <c r="AU103" s="231" t="s">
        <v>83</v>
      </c>
      <c r="AV103" s="13" t="s">
        <v>83</v>
      </c>
      <c r="AW103" s="13" t="s">
        <v>4</v>
      </c>
      <c r="AX103" s="13" t="s">
        <v>81</v>
      </c>
      <c r="AY103" s="231" t="s">
        <v>125</v>
      </c>
    </row>
    <row r="104" spans="1:65" s="2" customFormat="1" ht="24.15" customHeight="1">
      <c r="A104" s="39"/>
      <c r="B104" s="40"/>
      <c r="C104" s="206" t="s">
        <v>199</v>
      </c>
      <c r="D104" s="206" t="s">
        <v>127</v>
      </c>
      <c r="E104" s="207" t="s">
        <v>655</v>
      </c>
      <c r="F104" s="208" t="s">
        <v>656</v>
      </c>
      <c r="G104" s="209" t="s">
        <v>130</v>
      </c>
      <c r="H104" s="210">
        <v>0.249</v>
      </c>
      <c r="I104" s="211"/>
      <c r="J104" s="212">
        <f>ROUND(I104*H104,2)</f>
        <v>0</v>
      </c>
      <c r="K104" s="213"/>
      <c r="L104" s="45"/>
      <c r="M104" s="214" t="s">
        <v>19</v>
      </c>
      <c r="N104" s="215" t="s">
        <v>44</v>
      </c>
      <c r="O104" s="85"/>
      <c r="P104" s="216">
        <f>O104*H104</f>
        <v>0</v>
      </c>
      <c r="Q104" s="216">
        <v>0.00036</v>
      </c>
      <c r="R104" s="216">
        <f>Q104*H104</f>
        <v>8.964E-05</v>
      </c>
      <c r="S104" s="216">
        <v>0</v>
      </c>
      <c r="T104" s="217">
        <f>S104*H104</f>
        <v>0</v>
      </c>
      <c r="U104" s="39"/>
      <c r="V104" s="39"/>
      <c r="W104" s="39"/>
      <c r="X104" s="39"/>
      <c r="Y104" s="39"/>
      <c r="Z104" s="39"/>
      <c r="AA104" s="39"/>
      <c r="AB104" s="39"/>
      <c r="AC104" s="39"/>
      <c r="AD104" s="39"/>
      <c r="AE104" s="39"/>
      <c r="AR104" s="218" t="s">
        <v>131</v>
      </c>
      <c r="AT104" s="218" t="s">
        <v>127</v>
      </c>
      <c r="AU104" s="218" t="s">
        <v>83</v>
      </c>
      <c r="AY104" s="18" t="s">
        <v>125</v>
      </c>
      <c r="BE104" s="219">
        <f>IF(N104="základní",J104,0)</f>
        <v>0</v>
      </c>
      <c r="BF104" s="219">
        <f>IF(N104="snížená",J104,0)</f>
        <v>0</v>
      </c>
      <c r="BG104" s="219">
        <f>IF(N104="zákl. přenesená",J104,0)</f>
        <v>0</v>
      </c>
      <c r="BH104" s="219">
        <f>IF(N104="sníž. přenesená",J104,0)</f>
        <v>0</v>
      </c>
      <c r="BI104" s="219">
        <f>IF(N104="nulová",J104,0)</f>
        <v>0</v>
      </c>
      <c r="BJ104" s="18" t="s">
        <v>81</v>
      </c>
      <c r="BK104" s="219">
        <f>ROUND(I104*H104,2)</f>
        <v>0</v>
      </c>
      <c r="BL104" s="18" t="s">
        <v>131</v>
      </c>
      <c r="BM104" s="218" t="s">
        <v>657</v>
      </c>
    </row>
    <row r="105" spans="1:51" s="13" customFormat="1" ht="12">
      <c r="A105" s="13"/>
      <c r="B105" s="220"/>
      <c r="C105" s="221"/>
      <c r="D105" s="222" t="s">
        <v>133</v>
      </c>
      <c r="E105" s="223" t="s">
        <v>19</v>
      </c>
      <c r="F105" s="224" t="s">
        <v>658</v>
      </c>
      <c r="G105" s="221"/>
      <c r="H105" s="225">
        <v>0.249</v>
      </c>
      <c r="I105" s="226"/>
      <c r="J105" s="221"/>
      <c r="K105" s="221"/>
      <c r="L105" s="227"/>
      <c r="M105" s="228"/>
      <c r="N105" s="229"/>
      <c r="O105" s="229"/>
      <c r="P105" s="229"/>
      <c r="Q105" s="229"/>
      <c r="R105" s="229"/>
      <c r="S105" s="229"/>
      <c r="T105" s="230"/>
      <c r="U105" s="13"/>
      <c r="V105" s="13"/>
      <c r="W105" s="13"/>
      <c r="X105" s="13"/>
      <c r="Y105" s="13"/>
      <c r="Z105" s="13"/>
      <c r="AA105" s="13"/>
      <c r="AB105" s="13"/>
      <c r="AC105" s="13"/>
      <c r="AD105" s="13"/>
      <c r="AE105" s="13"/>
      <c r="AT105" s="231" t="s">
        <v>133</v>
      </c>
      <c r="AU105" s="231" t="s">
        <v>83</v>
      </c>
      <c r="AV105" s="13" t="s">
        <v>83</v>
      </c>
      <c r="AW105" s="13" t="s">
        <v>35</v>
      </c>
      <c r="AX105" s="13" t="s">
        <v>81</v>
      </c>
      <c r="AY105" s="231" t="s">
        <v>125</v>
      </c>
    </row>
    <row r="106" spans="1:63" s="12" customFormat="1" ht="22.8" customHeight="1">
      <c r="A106" s="12"/>
      <c r="B106" s="190"/>
      <c r="C106" s="191"/>
      <c r="D106" s="192" t="s">
        <v>72</v>
      </c>
      <c r="E106" s="204" t="s">
        <v>434</v>
      </c>
      <c r="F106" s="204" t="s">
        <v>435</v>
      </c>
      <c r="G106" s="191"/>
      <c r="H106" s="191"/>
      <c r="I106" s="194"/>
      <c r="J106" s="205">
        <f>BK106</f>
        <v>0</v>
      </c>
      <c r="K106" s="191"/>
      <c r="L106" s="196"/>
      <c r="M106" s="197"/>
      <c r="N106" s="198"/>
      <c r="O106" s="198"/>
      <c r="P106" s="199">
        <f>SUM(P107:P108)</f>
        <v>0</v>
      </c>
      <c r="Q106" s="198"/>
      <c r="R106" s="199">
        <f>SUM(R107:R108)</f>
        <v>0</v>
      </c>
      <c r="S106" s="198"/>
      <c r="T106" s="200">
        <f>SUM(T107:T108)</f>
        <v>0</v>
      </c>
      <c r="U106" s="12"/>
      <c r="V106" s="12"/>
      <c r="W106" s="12"/>
      <c r="X106" s="12"/>
      <c r="Y106" s="12"/>
      <c r="Z106" s="12"/>
      <c r="AA106" s="12"/>
      <c r="AB106" s="12"/>
      <c r="AC106" s="12"/>
      <c r="AD106" s="12"/>
      <c r="AE106" s="12"/>
      <c r="AR106" s="201" t="s">
        <v>81</v>
      </c>
      <c r="AT106" s="202" t="s">
        <v>72</v>
      </c>
      <c r="AU106" s="202" t="s">
        <v>81</v>
      </c>
      <c r="AY106" s="201" t="s">
        <v>125</v>
      </c>
      <c r="BK106" s="203">
        <f>SUM(BK107:BK108)</f>
        <v>0</v>
      </c>
    </row>
    <row r="107" spans="1:65" s="2" customFormat="1" ht="37.8" customHeight="1">
      <c r="A107" s="39"/>
      <c r="B107" s="40"/>
      <c r="C107" s="206" t="s">
        <v>205</v>
      </c>
      <c r="D107" s="206" t="s">
        <v>127</v>
      </c>
      <c r="E107" s="207" t="s">
        <v>659</v>
      </c>
      <c r="F107" s="208" t="s">
        <v>660</v>
      </c>
      <c r="G107" s="209" t="s">
        <v>196</v>
      </c>
      <c r="H107" s="210">
        <v>1.246</v>
      </c>
      <c r="I107" s="211"/>
      <c r="J107" s="212">
        <f>ROUND(I107*H107,2)</f>
        <v>0</v>
      </c>
      <c r="K107" s="213"/>
      <c r="L107" s="45"/>
      <c r="M107" s="214" t="s">
        <v>19</v>
      </c>
      <c r="N107" s="215" t="s">
        <v>44</v>
      </c>
      <c r="O107" s="85"/>
      <c r="P107" s="216">
        <f>O107*H107</f>
        <v>0</v>
      </c>
      <c r="Q107" s="216">
        <v>0</v>
      </c>
      <c r="R107" s="216">
        <f>Q107*H107</f>
        <v>0</v>
      </c>
      <c r="S107" s="216">
        <v>0</v>
      </c>
      <c r="T107" s="217">
        <f>S107*H107</f>
        <v>0</v>
      </c>
      <c r="U107" s="39"/>
      <c r="V107" s="39"/>
      <c r="W107" s="39"/>
      <c r="X107" s="39"/>
      <c r="Y107" s="39"/>
      <c r="Z107" s="39"/>
      <c r="AA107" s="39"/>
      <c r="AB107" s="39"/>
      <c r="AC107" s="39"/>
      <c r="AD107" s="39"/>
      <c r="AE107" s="39"/>
      <c r="AR107" s="218" t="s">
        <v>131</v>
      </c>
      <c r="AT107" s="218" t="s">
        <v>127</v>
      </c>
      <c r="AU107" s="218" t="s">
        <v>83</v>
      </c>
      <c r="AY107" s="18" t="s">
        <v>125</v>
      </c>
      <c r="BE107" s="219">
        <f>IF(N107="základní",J107,0)</f>
        <v>0</v>
      </c>
      <c r="BF107" s="219">
        <f>IF(N107="snížená",J107,0)</f>
        <v>0</v>
      </c>
      <c r="BG107" s="219">
        <f>IF(N107="zákl. přenesená",J107,0)</f>
        <v>0</v>
      </c>
      <c r="BH107" s="219">
        <f>IF(N107="sníž. přenesená",J107,0)</f>
        <v>0</v>
      </c>
      <c r="BI107" s="219">
        <f>IF(N107="nulová",J107,0)</f>
        <v>0</v>
      </c>
      <c r="BJ107" s="18" t="s">
        <v>81</v>
      </c>
      <c r="BK107" s="219">
        <f>ROUND(I107*H107,2)</f>
        <v>0</v>
      </c>
      <c r="BL107" s="18" t="s">
        <v>131</v>
      </c>
      <c r="BM107" s="218" t="s">
        <v>661</v>
      </c>
    </row>
    <row r="108" spans="1:65" s="2" customFormat="1" ht="24.15" customHeight="1">
      <c r="A108" s="39"/>
      <c r="B108" s="40"/>
      <c r="C108" s="206" t="s">
        <v>8</v>
      </c>
      <c r="D108" s="206" t="s">
        <v>127</v>
      </c>
      <c r="E108" s="207" t="s">
        <v>662</v>
      </c>
      <c r="F108" s="208" t="s">
        <v>663</v>
      </c>
      <c r="G108" s="209" t="s">
        <v>196</v>
      </c>
      <c r="H108" s="210">
        <v>1.246</v>
      </c>
      <c r="I108" s="211"/>
      <c r="J108" s="212">
        <f>ROUND(I108*H108,2)</f>
        <v>0</v>
      </c>
      <c r="K108" s="213"/>
      <c r="L108" s="45"/>
      <c r="M108" s="268" t="s">
        <v>19</v>
      </c>
      <c r="N108" s="269" t="s">
        <v>44</v>
      </c>
      <c r="O108" s="270"/>
      <c r="P108" s="271">
        <f>O108*H108</f>
        <v>0</v>
      </c>
      <c r="Q108" s="271">
        <v>0</v>
      </c>
      <c r="R108" s="271">
        <f>Q108*H108</f>
        <v>0</v>
      </c>
      <c r="S108" s="271">
        <v>0</v>
      </c>
      <c r="T108" s="272">
        <f>S108*H108</f>
        <v>0</v>
      </c>
      <c r="U108" s="39"/>
      <c r="V108" s="39"/>
      <c r="W108" s="39"/>
      <c r="X108" s="39"/>
      <c r="Y108" s="39"/>
      <c r="Z108" s="39"/>
      <c r="AA108" s="39"/>
      <c r="AB108" s="39"/>
      <c r="AC108" s="39"/>
      <c r="AD108" s="39"/>
      <c r="AE108" s="39"/>
      <c r="AR108" s="218" t="s">
        <v>131</v>
      </c>
      <c r="AT108" s="218" t="s">
        <v>127</v>
      </c>
      <c r="AU108" s="218" t="s">
        <v>83</v>
      </c>
      <c r="AY108" s="18" t="s">
        <v>125</v>
      </c>
      <c r="BE108" s="219">
        <f>IF(N108="základní",J108,0)</f>
        <v>0</v>
      </c>
      <c r="BF108" s="219">
        <f>IF(N108="snížená",J108,0)</f>
        <v>0</v>
      </c>
      <c r="BG108" s="219">
        <f>IF(N108="zákl. přenesená",J108,0)</f>
        <v>0</v>
      </c>
      <c r="BH108" s="219">
        <f>IF(N108="sníž. přenesená",J108,0)</f>
        <v>0</v>
      </c>
      <c r="BI108" s="219">
        <f>IF(N108="nulová",J108,0)</f>
        <v>0</v>
      </c>
      <c r="BJ108" s="18" t="s">
        <v>81</v>
      </c>
      <c r="BK108" s="219">
        <f>ROUND(I108*H108,2)</f>
        <v>0</v>
      </c>
      <c r="BL108" s="18" t="s">
        <v>131</v>
      </c>
      <c r="BM108" s="218" t="s">
        <v>664</v>
      </c>
    </row>
    <row r="109" spans="1:31" s="2" customFormat="1" ht="6.95" customHeight="1">
      <c r="A109" s="39"/>
      <c r="B109" s="60"/>
      <c r="C109" s="61"/>
      <c r="D109" s="61"/>
      <c r="E109" s="61"/>
      <c r="F109" s="61"/>
      <c r="G109" s="61"/>
      <c r="H109" s="61"/>
      <c r="I109" s="61"/>
      <c r="J109" s="61"/>
      <c r="K109" s="61"/>
      <c r="L109" s="45"/>
      <c r="M109" s="39"/>
      <c r="O109" s="39"/>
      <c r="P109" s="39"/>
      <c r="Q109" s="39"/>
      <c r="R109" s="39"/>
      <c r="S109" s="39"/>
      <c r="T109" s="39"/>
      <c r="U109" s="39"/>
      <c r="V109" s="39"/>
      <c r="W109" s="39"/>
      <c r="X109" s="39"/>
      <c r="Y109" s="39"/>
      <c r="Z109" s="39"/>
      <c r="AA109" s="39"/>
      <c r="AB109" s="39"/>
      <c r="AC109" s="39"/>
      <c r="AD109" s="39"/>
      <c r="AE109" s="39"/>
    </row>
  </sheetData>
  <sheetProtection password="CC35" sheet="1" objects="1" scenarios="1" formatColumns="0" formatRows="0" autoFilter="0"/>
  <autoFilter ref="C81:K108"/>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0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92</v>
      </c>
    </row>
    <row r="3" spans="2:46" s="1" customFormat="1" ht="6.95" customHeight="1">
      <c r="B3" s="129"/>
      <c r="C3" s="130"/>
      <c r="D3" s="130"/>
      <c r="E3" s="130"/>
      <c r="F3" s="130"/>
      <c r="G3" s="130"/>
      <c r="H3" s="130"/>
      <c r="I3" s="130"/>
      <c r="J3" s="130"/>
      <c r="K3" s="130"/>
      <c r="L3" s="21"/>
      <c r="AT3" s="18" t="s">
        <v>83</v>
      </c>
    </row>
    <row r="4" spans="2:46" s="1" customFormat="1" ht="24.95" customHeight="1">
      <c r="B4" s="21"/>
      <c r="D4" s="131" t="s">
        <v>93</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Dačice, Stavební úpravy stezky pro chodce a cyklisty ke hřbitovu</v>
      </c>
      <c r="F7" s="133"/>
      <c r="G7" s="133"/>
      <c r="H7" s="133"/>
      <c r="L7" s="21"/>
    </row>
    <row r="8" spans="1:31" s="2" customFormat="1" ht="12" customHeight="1">
      <c r="A8" s="39"/>
      <c r="B8" s="45"/>
      <c r="C8" s="39"/>
      <c r="D8" s="133" t="s">
        <v>94</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665</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31. 1. 2022</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27</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30</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32</v>
      </c>
      <c r="E20" s="39"/>
      <c r="F20" s="39"/>
      <c r="G20" s="39"/>
      <c r="H20" s="39"/>
      <c r="I20" s="133" t="s">
        <v>26</v>
      </c>
      <c r="J20" s="137" t="s">
        <v>33</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34</v>
      </c>
      <c r="F21" s="39"/>
      <c r="G21" s="39"/>
      <c r="H21" s="39"/>
      <c r="I21" s="133" t="s">
        <v>29</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36</v>
      </c>
      <c r="E23" s="39"/>
      <c r="F23" s="39"/>
      <c r="G23" s="39"/>
      <c r="H23" s="39"/>
      <c r="I23" s="133" t="s">
        <v>26</v>
      </c>
      <c r="J23" s="137" t="s">
        <v>33</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34</v>
      </c>
      <c r="F24" s="39"/>
      <c r="G24" s="39"/>
      <c r="H24" s="39"/>
      <c r="I24" s="133" t="s">
        <v>29</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39</v>
      </c>
      <c r="E30" s="39"/>
      <c r="F30" s="39"/>
      <c r="G30" s="39"/>
      <c r="H30" s="39"/>
      <c r="I30" s="39"/>
      <c r="J30" s="145">
        <f>ROUND(J85,2)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43</v>
      </c>
      <c r="E33" s="133" t="s">
        <v>44</v>
      </c>
      <c r="F33" s="148">
        <f>ROUND((SUM(BE85:BE105)),2)</f>
        <v>0</v>
      </c>
      <c r="G33" s="39"/>
      <c r="H33" s="39"/>
      <c r="I33" s="149">
        <v>0.21</v>
      </c>
      <c r="J33" s="148">
        <f>ROUND(((SUM(BE85:BE105))*I33),2)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45</v>
      </c>
      <c r="F34" s="148">
        <f>ROUND((SUM(BF85:BF105)),2)</f>
        <v>0</v>
      </c>
      <c r="G34" s="39"/>
      <c r="H34" s="39"/>
      <c r="I34" s="149">
        <v>0.15</v>
      </c>
      <c r="J34" s="148">
        <f>ROUND(((SUM(BF85:BF105))*I34),2)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46</v>
      </c>
      <c r="F35" s="148">
        <f>ROUND((SUM(BG85:BG105)),2)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47</v>
      </c>
      <c r="F36" s="148">
        <f>ROUND((SUM(BH85:BH105)),2)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48</v>
      </c>
      <c r="F37" s="148">
        <f>ROUND((SUM(BI85:BI105)),2)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96</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Dačice, Stavební úpravy stezky pro chodce a cyklisty ke hřbitovu</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94</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VON - Vedlejší a ostatní náklady</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Dačice</v>
      </c>
      <c r="G52" s="41"/>
      <c r="H52" s="41"/>
      <c r="I52" s="33" t="s">
        <v>23</v>
      </c>
      <c r="J52" s="73" t="str">
        <f>IF(J12="","",J12)</f>
        <v>31. 1. 2022</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Město Dačice, Krajířova 27/I, 380 13 Dačice</v>
      </c>
      <c r="G54" s="41"/>
      <c r="H54" s="41"/>
      <c r="I54" s="33" t="s">
        <v>32</v>
      </c>
      <c r="J54" s="37" t="str">
        <f>E21</f>
        <v>Agroprojekt Jihlava, spol. s.r.o.</v>
      </c>
      <c r="K54" s="41"/>
      <c r="L54" s="135"/>
      <c r="S54" s="39"/>
      <c r="T54" s="39"/>
      <c r="U54" s="39"/>
      <c r="V54" s="39"/>
      <c r="W54" s="39"/>
      <c r="X54" s="39"/>
      <c r="Y54" s="39"/>
      <c r="Z54" s="39"/>
      <c r="AA54" s="39"/>
      <c r="AB54" s="39"/>
      <c r="AC54" s="39"/>
      <c r="AD54" s="39"/>
      <c r="AE54" s="39"/>
    </row>
    <row r="55" spans="1:31" s="2" customFormat="1" ht="25.65" customHeight="1">
      <c r="A55" s="39"/>
      <c r="B55" s="40"/>
      <c r="C55" s="33" t="s">
        <v>30</v>
      </c>
      <c r="D55" s="41"/>
      <c r="E55" s="41"/>
      <c r="F55" s="28" t="str">
        <f>IF(E18="","",E18)</f>
        <v>Vyplň údaj</v>
      </c>
      <c r="G55" s="41"/>
      <c r="H55" s="41"/>
      <c r="I55" s="33" t="s">
        <v>36</v>
      </c>
      <c r="J55" s="37" t="str">
        <f>E24</f>
        <v>Agroprojekt Jihlava, spol. s.r.o.</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97</v>
      </c>
      <c r="D57" s="163"/>
      <c r="E57" s="163"/>
      <c r="F57" s="163"/>
      <c r="G57" s="163"/>
      <c r="H57" s="163"/>
      <c r="I57" s="163"/>
      <c r="J57" s="164" t="s">
        <v>98</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71</v>
      </c>
      <c r="D59" s="41"/>
      <c r="E59" s="41"/>
      <c r="F59" s="41"/>
      <c r="G59" s="41"/>
      <c r="H59" s="41"/>
      <c r="I59" s="41"/>
      <c r="J59" s="103">
        <f>J85</f>
        <v>0</v>
      </c>
      <c r="K59" s="41"/>
      <c r="L59" s="135"/>
      <c r="S59" s="39"/>
      <c r="T59" s="39"/>
      <c r="U59" s="39"/>
      <c r="V59" s="39"/>
      <c r="W59" s="39"/>
      <c r="X59" s="39"/>
      <c r="Y59" s="39"/>
      <c r="Z59" s="39"/>
      <c r="AA59" s="39"/>
      <c r="AB59" s="39"/>
      <c r="AC59" s="39"/>
      <c r="AD59" s="39"/>
      <c r="AE59" s="39"/>
      <c r="AU59" s="18" t="s">
        <v>99</v>
      </c>
    </row>
    <row r="60" spans="1:31" s="9" customFormat="1" ht="24.95" customHeight="1">
      <c r="A60" s="9"/>
      <c r="B60" s="166"/>
      <c r="C60" s="167"/>
      <c r="D60" s="168" t="s">
        <v>666</v>
      </c>
      <c r="E60" s="169"/>
      <c r="F60" s="169"/>
      <c r="G60" s="169"/>
      <c r="H60" s="169"/>
      <c r="I60" s="169"/>
      <c r="J60" s="170">
        <f>J86</f>
        <v>0</v>
      </c>
      <c r="K60" s="167"/>
      <c r="L60" s="171"/>
      <c r="S60" s="9"/>
      <c r="T60" s="9"/>
      <c r="U60" s="9"/>
      <c r="V60" s="9"/>
      <c r="W60" s="9"/>
      <c r="X60" s="9"/>
      <c r="Y60" s="9"/>
      <c r="Z60" s="9"/>
      <c r="AA60" s="9"/>
      <c r="AB60" s="9"/>
      <c r="AC60" s="9"/>
      <c r="AD60" s="9"/>
      <c r="AE60" s="9"/>
    </row>
    <row r="61" spans="1:31" s="10" customFormat="1" ht="19.9" customHeight="1">
      <c r="A61" s="10"/>
      <c r="B61" s="172"/>
      <c r="C61" s="173"/>
      <c r="D61" s="174" t="s">
        <v>667</v>
      </c>
      <c r="E61" s="175"/>
      <c r="F61" s="175"/>
      <c r="G61" s="175"/>
      <c r="H61" s="175"/>
      <c r="I61" s="175"/>
      <c r="J61" s="176">
        <f>J87</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668</v>
      </c>
      <c r="E62" s="175"/>
      <c r="F62" s="175"/>
      <c r="G62" s="175"/>
      <c r="H62" s="175"/>
      <c r="I62" s="175"/>
      <c r="J62" s="176">
        <f>J92</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669</v>
      </c>
      <c r="E63" s="175"/>
      <c r="F63" s="175"/>
      <c r="G63" s="175"/>
      <c r="H63" s="175"/>
      <c r="I63" s="175"/>
      <c r="J63" s="176">
        <f>J95</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670</v>
      </c>
      <c r="E64" s="175"/>
      <c r="F64" s="175"/>
      <c r="G64" s="175"/>
      <c r="H64" s="175"/>
      <c r="I64" s="175"/>
      <c r="J64" s="176">
        <f>J98</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671</v>
      </c>
      <c r="E65" s="175"/>
      <c r="F65" s="175"/>
      <c r="G65" s="175"/>
      <c r="H65" s="175"/>
      <c r="I65" s="175"/>
      <c r="J65" s="176">
        <f>J101</f>
        <v>0</v>
      </c>
      <c r="K65" s="173"/>
      <c r="L65" s="177"/>
      <c r="S65" s="10"/>
      <c r="T65" s="10"/>
      <c r="U65" s="10"/>
      <c r="V65" s="10"/>
      <c r="W65" s="10"/>
      <c r="X65" s="10"/>
      <c r="Y65" s="10"/>
      <c r="Z65" s="10"/>
      <c r="AA65" s="10"/>
      <c r="AB65" s="10"/>
      <c r="AC65" s="10"/>
      <c r="AD65" s="10"/>
      <c r="AE65" s="10"/>
    </row>
    <row r="66" spans="1:31" s="2" customFormat="1" ht="21.8" customHeight="1">
      <c r="A66" s="39"/>
      <c r="B66" s="40"/>
      <c r="C66" s="41"/>
      <c r="D66" s="41"/>
      <c r="E66" s="41"/>
      <c r="F66" s="41"/>
      <c r="G66" s="41"/>
      <c r="H66" s="41"/>
      <c r="I66" s="41"/>
      <c r="J66" s="41"/>
      <c r="K66" s="41"/>
      <c r="L66" s="135"/>
      <c r="S66" s="39"/>
      <c r="T66" s="39"/>
      <c r="U66" s="39"/>
      <c r="V66" s="39"/>
      <c r="W66" s="39"/>
      <c r="X66" s="39"/>
      <c r="Y66" s="39"/>
      <c r="Z66" s="39"/>
      <c r="AA66" s="39"/>
      <c r="AB66" s="39"/>
      <c r="AC66" s="39"/>
      <c r="AD66" s="39"/>
      <c r="AE66" s="39"/>
    </row>
    <row r="67" spans="1:31" s="2" customFormat="1" ht="6.95" customHeight="1">
      <c r="A67" s="39"/>
      <c r="B67" s="60"/>
      <c r="C67" s="61"/>
      <c r="D67" s="61"/>
      <c r="E67" s="61"/>
      <c r="F67" s="61"/>
      <c r="G67" s="61"/>
      <c r="H67" s="61"/>
      <c r="I67" s="61"/>
      <c r="J67" s="61"/>
      <c r="K67" s="61"/>
      <c r="L67" s="135"/>
      <c r="S67" s="39"/>
      <c r="T67" s="39"/>
      <c r="U67" s="39"/>
      <c r="V67" s="39"/>
      <c r="W67" s="39"/>
      <c r="X67" s="39"/>
      <c r="Y67" s="39"/>
      <c r="Z67" s="39"/>
      <c r="AA67" s="39"/>
      <c r="AB67" s="39"/>
      <c r="AC67" s="39"/>
      <c r="AD67" s="39"/>
      <c r="AE67" s="39"/>
    </row>
    <row r="71" spans="1:31" s="2" customFormat="1" ht="6.95" customHeight="1">
      <c r="A71" s="39"/>
      <c r="B71" s="62"/>
      <c r="C71" s="63"/>
      <c r="D71" s="63"/>
      <c r="E71" s="63"/>
      <c r="F71" s="63"/>
      <c r="G71" s="63"/>
      <c r="H71" s="63"/>
      <c r="I71" s="63"/>
      <c r="J71" s="63"/>
      <c r="K71" s="63"/>
      <c r="L71" s="135"/>
      <c r="S71" s="39"/>
      <c r="T71" s="39"/>
      <c r="U71" s="39"/>
      <c r="V71" s="39"/>
      <c r="W71" s="39"/>
      <c r="X71" s="39"/>
      <c r="Y71" s="39"/>
      <c r="Z71" s="39"/>
      <c r="AA71" s="39"/>
      <c r="AB71" s="39"/>
      <c r="AC71" s="39"/>
      <c r="AD71" s="39"/>
      <c r="AE71" s="39"/>
    </row>
    <row r="72" spans="1:31" s="2" customFormat="1" ht="24.95" customHeight="1">
      <c r="A72" s="39"/>
      <c r="B72" s="40"/>
      <c r="C72" s="24" t="s">
        <v>110</v>
      </c>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12" customHeight="1">
      <c r="A74" s="39"/>
      <c r="B74" s="40"/>
      <c r="C74" s="33" t="s">
        <v>16</v>
      </c>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6.5" customHeight="1">
      <c r="A75" s="39"/>
      <c r="B75" s="40"/>
      <c r="C75" s="41"/>
      <c r="D75" s="41"/>
      <c r="E75" s="161" t="str">
        <f>E7</f>
        <v>Dačice, Stavební úpravy stezky pro chodce a cyklisty ke hřbitovu</v>
      </c>
      <c r="F75" s="33"/>
      <c r="G75" s="33"/>
      <c r="H75" s="33"/>
      <c r="I75" s="41"/>
      <c r="J75" s="41"/>
      <c r="K75" s="41"/>
      <c r="L75" s="135"/>
      <c r="S75" s="39"/>
      <c r="T75" s="39"/>
      <c r="U75" s="39"/>
      <c r="V75" s="39"/>
      <c r="W75" s="39"/>
      <c r="X75" s="39"/>
      <c r="Y75" s="39"/>
      <c r="Z75" s="39"/>
      <c r="AA75" s="39"/>
      <c r="AB75" s="39"/>
      <c r="AC75" s="39"/>
      <c r="AD75" s="39"/>
      <c r="AE75" s="39"/>
    </row>
    <row r="76" spans="1:31" s="2" customFormat="1" ht="12" customHeight="1">
      <c r="A76" s="39"/>
      <c r="B76" s="40"/>
      <c r="C76" s="33" t="s">
        <v>94</v>
      </c>
      <c r="D76" s="41"/>
      <c r="E76" s="41"/>
      <c r="F76" s="41"/>
      <c r="G76" s="41"/>
      <c r="H76" s="41"/>
      <c r="I76" s="41"/>
      <c r="J76" s="41"/>
      <c r="K76" s="41"/>
      <c r="L76" s="135"/>
      <c r="S76" s="39"/>
      <c r="T76" s="39"/>
      <c r="U76" s="39"/>
      <c r="V76" s="39"/>
      <c r="W76" s="39"/>
      <c r="X76" s="39"/>
      <c r="Y76" s="39"/>
      <c r="Z76" s="39"/>
      <c r="AA76" s="39"/>
      <c r="AB76" s="39"/>
      <c r="AC76" s="39"/>
      <c r="AD76" s="39"/>
      <c r="AE76" s="39"/>
    </row>
    <row r="77" spans="1:31" s="2" customFormat="1" ht="16.5" customHeight="1">
      <c r="A77" s="39"/>
      <c r="B77" s="40"/>
      <c r="C77" s="41"/>
      <c r="D77" s="41"/>
      <c r="E77" s="70" t="str">
        <f>E9</f>
        <v>VON - Vedlejší a ostatní náklady</v>
      </c>
      <c r="F77" s="41"/>
      <c r="G77" s="41"/>
      <c r="H77" s="41"/>
      <c r="I77" s="41"/>
      <c r="J77" s="41"/>
      <c r="K77" s="41"/>
      <c r="L77" s="13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41"/>
      <c r="J78" s="41"/>
      <c r="K78" s="41"/>
      <c r="L78" s="135"/>
      <c r="S78" s="39"/>
      <c r="T78" s="39"/>
      <c r="U78" s="39"/>
      <c r="V78" s="39"/>
      <c r="W78" s="39"/>
      <c r="X78" s="39"/>
      <c r="Y78" s="39"/>
      <c r="Z78" s="39"/>
      <c r="AA78" s="39"/>
      <c r="AB78" s="39"/>
      <c r="AC78" s="39"/>
      <c r="AD78" s="39"/>
      <c r="AE78" s="39"/>
    </row>
    <row r="79" spans="1:31" s="2" customFormat="1" ht="12" customHeight="1">
      <c r="A79" s="39"/>
      <c r="B79" s="40"/>
      <c r="C79" s="33" t="s">
        <v>21</v>
      </c>
      <c r="D79" s="41"/>
      <c r="E79" s="41"/>
      <c r="F79" s="28" t="str">
        <f>F12</f>
        <v>Dačice</v>
      </c>
      <c r="G79" s="41"/>
      <c r="H79" s="41"/>
      <c r="I79" s="33" t="s">
        <v>23</v>
      </c>
      <c r="J79" s="73" t="str">
        <f>IF(J12="","",J12)</f>
        <v>31. 1. 2022</v>
      </c>
      <c r="K79" s="41"/>
      <c r="L79" s="13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35"/>
      <c r="S80" s="39"/>
      <c r="T80" s="39"/>
      <c r="U80" s="39"/>
      <c r="V80" s="39"/>
      <c r="W80" s="39"/>
      <c r="X80" s="39"/>
      <c r="Y80" s="39"/>
      <c r="Z80" s="39"/>
      <c r="AA80" s="39"/>
      <c r="AB80" s="39"/>
      <c r="AC80" s="39"/>
      <c r="AD80" s="39"/>
      <c r="AE80" s="39"/>
    </row>
    <row r="81" spans="1:31" s="2" customFormat="1" ht="25.65" customHeight="1">
      <c r="A81" s="39"/>
      <c r="B81" s="40"/>
      <c r="C81" s="33" t="s">
        <v>25</v>
      </c>
      <c r="D81" s="41"/>
      <c r="E81" s="41"/>
      <c r="F81" s="28" t="str">
        <f>E15</f>
        <v>Město Dačice, Krajířova 27/I, 380 13 Dačice</v>
      </c>
      <c r="G81" s="41"/>
      <c r="H81" s="41"/>
      <c r="I81" s="33" t="s">
        <v>32</v>
      </c>
      <c r="J81" s="37" t="str">
        <f>E21</f>
        <v>Agroprojekt Jihlava, spol. s.r.o.</v>
      </c>
      <c r="K81" s="41"/>
      <c r="L81" s="135"/>
      <c r="S81" s="39"/>
      <c r="T81" s="39"/>
      <c r="U81" s="39"/>
      <c r="V81" s="39"/>
      <c r="W81" s="39"/>
      <c r="X81" s="39"/>
      <c r="Y81" s="39"/>
      <c r="Z81" s="39"/>
      <c r="AA81" s="39"/>
      <c r="AB81" s="39"/>
      <c r="AC81" s="39"/>
      <c r="AD81" s="39"/>
      <c r="AE81" s="39"/>
    </row>
    <row r="82" spans="1:31" s="2" customFormat="1" ht="25.65" customHeight="1">
      <c r="A82" s="39"/>
      <c r="B82" s="40"/>
      <c r="C82" s="33" t="s">
        <v>30</v>
      </c>
      <c r="D82" s="41"/>
      <c r="E82" s="41"/>
      <c r="F82" s="28" t="str">
        <f>IF(E18="","",E18)</f>
        <v>Vyplň údaj</v>
      </c>
      <c r="G82" s="41"/>
      <c r="H82" s="41"/>
      <c r="I82" s="33" t="s">
        <v>36</v>
      </c>
      <c r="J82" s="37" t="str">
        <f>E24</f>
        <v>Agroprojekt Jihlava, spol. s.r.o.</v>
      </c>
      <c r="K82" s="41"/>
      <c r="L82" s="135"/>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41"/>
      <c r="J83" s="41"/>
      <c r="K83" s="41"/>
      <c r="L83" s="135"/>
      <c r="S83" s="39"/>
      <c r="T83" s="39"/>
      <c r="U83" s="39"/>
      <c r="V83" s="39"/>
      <c r="W83" s="39"/>
      <c r="X83" s="39"/>
      <c r="Y83" s="39"/>
      <c r="Z83" s="39"/>
      <c r="AA83" s="39"/>
      <c r="AB83" s="39"/>
      <c r="AC83" s="39"/>
      <c r="AD83" s="39"/>
      <c r="AE83" s="39"/>
    </row>
    <row r="84" spans="1:31" s="11" customFormat="1" ht="29.25" customHeight="1">
      <c r="A84" s="178"/>
      <c r="B84" s="179"/>
      <c r="C84" s="180" t="s">
        <v>111</v>
      </c>
      <c r="D84" s="181" t="s">
        <v>58</v>
      </c>
      <c r="E84" s="181" t="s">
        <v>54</v>
      </c>
      <c r="F84" s="181" t="s">
        <v>55</v>
      </c>
      <c r="G84" s="181" t="s">
        <v>112</v>
      </c>
      <c r="H84" s="181" t="s">
        <v>113</v>
      </c>
      <c r="I84" s="181" t="s">
        <v>114</v>
      </c>
      <c r="J84" s="182" t="s">
        <v>98</v>
      </c>
      <c r="K84" s="183" t="s">
        <v>115</v>
      </c>
      <c r="L84" s="184"/>
      <c r="M84" s="93" t="s">
        <v>19</v>
      </c>
      <c r="N84" s="94" t="s">
        <v>43</v>
      </c>
      <c r="O84" s="94" t="s">
        <v>116</v>
      </c>
      <c r="P84" s="94" t="s">
        <v>117</v>
      </c>
      <c r="Q84" s="94" t="s">
        <v>118</v>
      </c>
      <c r="R84" s="94" t="s">
        <v>119</v>
      </c>
      <c r="S84" s="94" t="s">
        <v>120</v>
      </c>
      <c r="T84" s="95" t="s">
        <v>121</v>
      </c>
      <c r="U84" s="178"/>
      <c r="V84" s="178"/>
      <c r="W84" s="178"/>
      <c r="X84" s="178"/>
      <c r="Y84" s="178"/>
      <c r="Z84" s="178"/>
      <c r="AA84" s="178"/>
      <c r="AB84" s="178"/>
      <c r="AC84" s="178"/>
      <c r="AD84" s="178"/>
      <c r="AE84" s="178"/>
    </row>
    <row r="85" spans="1:63" s="2" customFormat="1" ht="22.8" customHeight="1">
      <c r="A85" s="39"/>
      <c r="B85" s="40"/>
      <c r="C85" s="100" t="s">
        <v>122</v>
      </c>
      <c r="D85" s="41"/>
      <c r="E85" s="41"/>
      <c r="F85" s="41"/>
      <c r="G85" s="41"/>
      <c r="H85" s="41"/>
      <c r="I85" s="41"/>
      <c r="J85" s="185">
        <f>BK85</f>
        <v>0</v>
      </c>
      <c r="K85" s="41"/>
      <c r="L85" s="45"/>
      <c r="M85" s="96"/>
      <c r="N85" s="186"/>
      <c r="O85" s="97"/>
      <c r="P85" s="187">
        <f>P86</f>
        <v>0</v>
      </c>
      <c r="Q85" s="97"/>
      <c r="R85" s="187">
        <f>R86</f>
        <v>0</v>
      </c>
      <c r="S85" s="97"/>
      <c r="T85" s="188">
        <f>T86</f>
        <v>0</v>
      </c>
      <c r="U85" s="39"/>
      <c r="V85" s="39"/>
      <c r="W85" s="39"/>
      <c r="X85" s="39"/>
      <c r="Y85" s="39"/>
      <c r="Z85" s="39"/>
      <c r="AA85" s="39"/>
      <c r="AB85" s="39"/>
      <c r="AC85" s="39"/>
      <c r="AD85" s="39"/>
      <c r="AE85" s="39"/>
      <c r="AT85" s="18" t="s">
        <v>72</v>
      </c>
      <c r="AU85" s="18" t="s">
        <v>99</v>
      </c>
      <c r="BK85" s="189">
        <f>BK86</f>
        <v>0</v>
      </c>
    </row>
    <row r="86" spans="1:63" s="12" customFormat="1" ht="25.9" customHeight="1">
      <c r="A86" s="12"/>
      <c r="B86" s="190"/>
      <c r="C86" s="191"/>
      <c r="D86" s="192" t="s">
        <v>72</v>
      </c>
      <c r="E86" s="193" t="s">
        <v>672</v>
      </c>
      <c r="F86" s="193" t="s">
        <v>673</v>
      </c>
      <c r="G86" s="191"/>
      <c r="H86" s="191"/>
      <c r="I86" s="194"/>
      <c r="J86" s="195">
        <f>BK86</f>
        <v>0</v>
      </c>
      <c r="K86" s="191"/>
      <c r="L86" s="196"/>
      <c r="M86" s="197"/>
      <c r="N86" s="198"/>
      <c r="O86" s="198"/>
      <c r="P86" s="199">
        <f>P87+P92+P95+P98+P101</f>
        <v>0</v>
      </c>
      <c r="Q86" s="198"/>
      <c r="R86" s="199">
        <f>R87+R92+R95+R98+R101</f>
        <v>0</v>
      </c>
      <c r="S86" s="198"/>
      <c r="T86" s="200">
        <f>T87+T92+T95+T98+T101</f>
        <v>0</v>
      </c>
      <c r="U86" s="12"/>
      <c r="V86" s="12"/>
      <c r="W86" s="12"/>
      <c r="X86" s="12"/>
      <c r="Y86" s="12"/>
      <c r="Z86" s="12"/>
      <c r="AA86" s="12"/>
      <c r="AB86" s="12"/>
      <c r="AC86" s="12"/>
      <c r="AD86" s="12"/>
      <c r="AE86" s="12"/>
      <c r="AR86" s="201" t="s">
        <v>150</v>
      </c>
      <c r="AT86" s="202" t="s">
        <v>72</v>
      </c>
      <c r="AU86" s="202" t="s">
        <v>73</v>
      </c>
      <c r="AY86" s="201" t="s">
        <v>125</v>
      </c>
      <c r="BK86" s="203">
        <f>BK87+BK92+BK95+BK98+BK101</f>
        <v>0</v>
      </c>
    </row>
    <row r="87" spans="1:63" s="12" customFormat="1" ht="22.8" customHeight="1">
      <c r="A87" s="12"/>
      <c r="B87" s="190"/>
      <c r="C87" s="191"/>
      <c r="D87" s="192" t="s">
        <v>72</v>
      </c>
      <c r="E87" s="204" t="s">
        <v>674</v>
      </c>
      <c r="F87" s="204" t="s">
        <v>675</v>
      </c>
      <c r="G87" s="191"/>
      <c r="H87" s="191"/>
      <c r="I87" s="194"/>
      <c r="J87" s="205">
        <f>BK87</f>
        <v>0</v>
      </c>
      <c r="K87" s="191"/>
      <c r="L87" s="196"/>
      <c r="M87" s="197"/>
      <c r="N87" s="198"/>
      <c r="O87" s="198"/>
      <c r="P87" s="199">
        <f>SUM(P88:P91)</f>
        <v>0</v>
      </c>
      <c r="Q87" s="198"/>
      <c r="R87" s="199">
        <f>SUM(R88:R91)</f>
        <v>0</v>
      </c>
      <c r="S87" s="198"/>
      <c r="T87" s="200">
        <f>SUM(T88:T91)</f>
        <v>0</v>
      </c>
      <c r="U87" s="12"/>
      <c r="V87" s="12"/>
      <c r="W87" s="12"/>
      <c r="X87" s="12"/>
      <c r="Y87" s="12"/>
      <c r="Z87" s="12"/>
      <c r="AA87" s="12"/>
      <c r="AB87" s="12"/>
      <c r="AC87" s="12"/>
      <c r="AD87" s="12"/>
      <c r="AE87" s="12"/>
      <c r="AR87" s="201" t="s">
        <v>150</v>
      </c>
      <c r="AT87" s="202" t="s">
        <v>72</v>
      </c>
      <c r="AU87" s="202" t="s">
        <v>81</v>
      </c>
      <c r="AY87" s="201" t="s">
        <v>125</v>
      </c>
      <c r="BK87" s="203">
        <f>SUM(BK88:BK91)</f>
        <v>0</v>
      </c>
    </row>
    <row r="88" spans="1:65" s="2" customFormat="1" ht="14.4" customHeight="1">
      <c r="A88" s="39"/>
      <c r="B88" s="40"/>
      <c r="C88" s="206" t="s">
        <v>81</v>
      </c>
      <c r="D88" s="206" t="s">
        <v>127</v>
      </c>
      <c r="E88" s="207" t="s">
        <v>676</v>
      </c>
      <c r="F88" s="208" t="s">
        <v>677</v>
      </c>
      <c r="G88" s="209" t="s">
        <v>678</v>
      </c>
      <c r="H88" s="210">
        <v>1</v>
      </c>
      <c r="I88" s="211"/>
      <c r="J88" s="212">
        <f>ROUND(I88*H88,2)</f>
        <v>0</v>
      </c>
      <c r="K88" s="213"/>
      <c r="L88" s="45"/>
      <c r="M88" s="214" t="s">
        <v>19</v>
      </c>
      <c r="N88" s="215" t="s">
        <v>44</v>
      </c>
      <c r="O88" s="85"/>
      <c r="P88" s="216">
        <f>O88*H88</f>
        <v>0</v>
      </c>
      <c r="Q88" s="216">
        <v>0</v>
      </c>
      <c r="R88" s="216">
        <f>Q88*H88</f>
        <v>0</v>
      </c>
      <c r="S88" s="216">
        <v>0</v>
      </c>
      <c r="T88" s="217">
        <f>S88*H88</f>
        <v>0</v>
      </c>
      <c r="U88" s="39"/>
      <c r="V88" s="39"/>
      <c r="W88" s="39"/>
      <c r="X88" s="39"/>
      <c r="Y88" s="39"/>
      <c r="Z88" s="39"/>
      <c r="AA88" s="39"/>
      <c r="AB88" s="39"/>
      <c r="AC88" s="39"/>
      <c r="AD88" s="39"/>
      <c r="AE88" s="39"/>
      <c r="AR88" s="218" t="s">
        <v>679</v>
      </c>
      <c r="AT88" s="218" t="s">
        <v>127</v>
      </c>
      <c r="AU88" s="218" t="s">
        <v>83</v>
      </c>
      <c r="AY88" s="18" t="s">
        <v>125</v>
      </c>
      <c r="BE88" s="219">
        <f>IF(N88="základní",J88,0)</f>
        <v>0</v>
      </c>
      <c r="BF88" s="219">
        <f>IF(N88="snížená",J88,0)</f>
        <v>0</v>
      </c>
      <c r="BG88" s="219">
        <f>IF(N88="zákl. přenesená",J88,0)</f>
        <v>0</v>
      </c>
      <c r="BH88" s="219">
        <f>IF(N88="sníž. přenesená",J88,0)</f>
        <v>0</v>
      </c>
      <c r="BI88" s="219">
        <f>IF(N88="nulová",J88,0)</f>
        <v>0</v>
      </c>
      <c r="BJ88" s="18" t="s">
        <v>81</v>
      </c>
      <c r="BK88" s="219">
        <f>ROUND(I88*H88,2)</f>
        <v>0</v>
      </c>
      <c r="BL88" s="18" t="s">
        <v>679</v>
      </c>
      <c r="BM88" s="218" t="s">
        <v>680</v>
      </c>
    </row>
    <row r="89" spans="1:47" s="2" customFormat="1" ht="12">
      <c r="A89" s="39"/>
      <c r="B89" s="40"/>
      <c r="C89" s="41"/>
      <c r="D89" s="222" t="s">
        <v>154</v>
      </c>
      <c r="E89" s="41"/>
      <c r="F89" s="243" t="s">
        <v>681</v>
      </c>
      <c r="G89" s="41"/>
      <c r="H89" s="41"/>
      <c r="I89" s="244"/>
      <c r="J89" s="41"/>
      <c r="K89" s="41"/>
      <c r="L89" s="45"/>
      <c r="M89" s="245"/>
      <c r="N89" s="246"/>
      <c r="O89" s="85"/>
      <c r="P89" s="85"/>
      <c r="Q89" s="85"/>
      <c r="R89" s="85"/>
      <c r="S89" s="85"/>
      <c r="T89" s="86"/>
      <c r="U89" s="39"/>
      <c r="V89" s="39"/>
      <c r="W89" s="39"/>
      <c r="X89" s="39"/>
      <c r="Y89" s="39"/>
      <c r="Z89" s="39"/>
      <c r="AA89" s="39"/>
      <c r="AB89" s="39"/>
      <c r="AC89" s="39"/>
      <c r="AD89" s="39"/>
      <c r="AE89" s="39"/>
      <c r="AT89" s="18" t="s">
        <v>154</v>
      </c>
      <c r="AU89" s="18" t="s">
        <v>83</v>
      </c>
    </row>
    <row r="90" spans="1:65" s="2" customFormat="1" ht="14.4" customHeight="1">
      <c r="A90" s="39"/>
      <c r="B90" s="40"/>
      <c r="C90" s="206" t="s">
        <v>83</v>
      </c>
      <c r="D90" s="206" t="s">
        <v>127</v>
      </c>
      <c r="E90" s="207" t="s">
        <v>682</v>
      </c>
      <c r="F90" s="208" t="s">
        <v>683</v>
      </c>
      <c r="G90" s="209" t="s">
        <v>678</v>
      </c>
      <c r="H90" s="210">
        <v>1</v>
      </c>
      <c r="I90" s="211"/>
      <c r="J90" s="212">
        <f>ROUND(I90*H90,2)</f>
        <v>0</v>
      </c>
      <c r="K90" s="213"/>
      <c r="L90" s="45"/>
      <c r="M90" s="214" t="s">
        <v>19</v>
      </c>
      <c r="N90" s="215" t="s">
        <v>44</v>
      </c>
      <c r="O90" s="85"/>
      <c r="P90" s="216">
        <f>O90*H90</f>
        <v>0</v>
      </c>
      <c r="Q90" s="216">
        <v>0</v>
      </c>
      <c r="R90" s="216">
        <f>Q90*H90</f>
        <v>0</v>
      </c>
      <c r="S90" s="216">
        <v>0</v>
      </c>
      <c r="T90" s="217">
        <f>S90*H90</f>
        <v>0</v>
      </c>
      <c r="U90" s="39"/>
      <c r="V90" s="39"/>
      <c r="W90" s="39"/>
      <c r="X90" s="39"/>
      <c r="Y90" s="39"/>
      <c r="Z90" s="39"/>
      <c r="AA90" s="39"/>
      <c r="AB90" s="39"/>
      <c r="AC90" s="39"/>
      <c r="AD90" s="39"/>
      <c r="AE90" s="39"/>
      <c r="AR90" s="218" t="s">
        <v>81</v>
      </c>
      <c r="AT90" s="218" t="s">
        <v>127</v>
      </c>
      <c r="AU90" s="218" t="s">
        <v>83</v>
      </c>
      <c r="AY90" s="18" t="s">
        <v>125</v>
      </c>
      <c r="BE90" s="219">
        <f>IF(N90="základní",J90,0)</f>
        <v>0</v>
      </c>
      <c r="BF90" s="219">
        <f>IF(N90="snížená",J90,0)</f>
        <v>0</v>
      </c>
      <c r="BG90" s="219">
        <f>IF(N90="zákl. přenesená",J90,0)</f>
        <v>0</v>
      </c>
      <c r="BH90" s="219">
        <f>IF(N90="sníž. přenesená",J90,0)</f>
        <v>0</v>
      </c>
      <c r="BI90" s="219">
        <f>IF(N90="nulová",J90,0)</f>
        <v>0</v>
      </c>
      <c r="BJ90" s="18" t="s">
        <v>81</v>
      </c>
      <c r="BK90" s="219">
        <f>ROUND(I90*H90,2)</f>
        <v>0</v>
      </c>
      <c r="BL90" s="18" t="s">
        <v>81</v>
      </c>
      <c r="BM90" s="218" t="s">
        <v>684</v>
      </c>
    </row>
    <row r="91" spans="1:47" s="2" customFormat="1" ht="12">
      <c r="A91" s="39"/>
      <c r="B91" s="40"/>
      <c r="C91" s="41"/>
      <c r="D91" s="222" t="s">
        <v>154</v>
      </c>
      <c r="E91" s="41"/>
      <c r="F91" s="243" t="s">
        <v>685</v>
      </c>
      <c r="G91" s="41"/>
      <c r="H91" s="41"/>
      <c r="I91" s="244"/>
      <c r="J91" s="41"/>
      <c r="K91" s="41"/>
      <c r="L91" s="45"/>
      <c r="M91" s="245"/>
      <c r="N91" s="246"/>
      <c r="O91" s="85"/>
      <c r="P91" s="85"/>
      <c r="Q91" s="85"/>
      <c r="R91" s="85"/>
      <c r="S91" s="85"/>
      <c r="T91" s="86"/>
      <c r="U91" s="39"/>
      <c r="V91" s="39"/>
      <c r="W91" s="39"/>
      <c r="X91" s="39"/>
      <c r="Y91" s="39"/>
      <c r="Z91" s="39"/>
      <c r="AA91" s="39"/>
      <c r="AB91" s="39"/>
      <c r="AC91" s="39"/>
      <c r="AD91" s="39"/>
      <c r="AE91" s="39"/>
      <c r="AT91" s="18" t="s">
        <v>154</v>
      </c>
      <c r="AU91" s="18" t="s">
        <v>83</v>
      </c>
    </row>
    <row r="92" spans="1:63" s="12" customFormat="1" ht="22.8" customHeight="1">
      <c r="A92" s="12"/>
      <c r="B92" s="190"/>
      <c r="C92" s="191"/>
      <c r="D92" s="192" t="s">
        <v>72</v>
      </c>
      <c r="E92" s="204" t="s">
        <v>686</v>
      </c>
      <c r="F92" s="204" t="s">
        <v>687</v>
      </c>
      <c r="G92" s="191"/>
      <c r="H92" s="191"/>
      <c r="I92" s="194"/>
      <c r="J92" s="205">
        <f>BK92</f>
        <v>0</v>
      </c>
      <c r="K92" s="191"/>
      <c r="L92" s="196"/>
      <c r="M92" s="197"/>
      <c r="N92" s="198"/>
      <c r="O92" s="198"/>
      <c r="P92" s="199">
        <f>SUM(P93:P94)</f>
        <v>0</v>
      </c>
      <c r="Q92" s="198"/>
      <c r="R92" s="199">
        <f>SUM(R93:R94)</f>
        <v>0</v>
      </c>
      <c r="S92" s="198"/>
      <c r="T92" s="200">
        <f>SUM(T93:T94)</f>
        <v>0</v>
      </c>
      <c r="U92" s="12"/>
      <c r="V92" s="12"/>
      <c r="W92" s="12"/>
      <c r="X92" s="12"/>
      <c r="Y92" s="12"/>
      <c r="Z92" s="12"/>
      <c r="AA92" s="12"/>
      <c r="AB92" s="12"/>
      <c r="AC92" s="12"/>
      <c r="AD92" s="12"/>
      <c r="AE92" s="12"/>
      <c r="AR92" s="201" t="s">
        <v>150</v>
      </c>
      <c r="AT92" s="202" t="s">
        <v>72</v>
      </c>
      <c r="AU92" s="202" t="s">
        <v>81</v>
      </c>
      <c r="AY92" s="201" t="s">
        <v>125</v>
      </c>
      <c r="BK92" s="203">
        <f>SUM(BK93:BK94)</f>
        <v>0</v>
      </c>
    </row>
    <row r="93" spans="1:65" s="2" customFormat="1" ht="14.4" customHeight="1">
      <c r="A93" s="39"/>
      <c r="B93" s="40"/>
      <c r="C93" s="206" t="s">
        <v>138</v>
      </c>
      <c r="D93" s="206" t="s">
        <v>127</v>
      </c>
      <c r="E93" s="207" t="s">
        <v>688</v>
      </c>
      <c r="F93" s="208" t="s">
        <v>687</v>
      </c>
      <c r="G93" s="209" t="s">
        <v>678</v>
      </c>
      <c r="H93" s="210">
        <v>1</v>
      </c>
      <c r="I93" s="211"/>
      <c r="J93" s="212">
        <f>ROUND(I93*H93,2)</f>
        <v>0</v>
      </c>
      <c r="K93" s="213"/>
      <c r="L93" s="45"/>
      <c r="M93" s="214" t="s">
        <v>19</v>
      </c>
      <c r="N93" s="215" t="s">
        <v>44</v>
      </c>
      <c r="O93" s="85"/>
      <c r="P93" s="216">
        <f>O93*H93</f>
        <v>0</v>
      </c>
      <c r="Q93" s="216">
        <v>0</v>
      </c>
      <c r="R93" s="216">
        <f>Q93*H93</f>
        <v>0</v>
      </c>
      <c r="S93" s="216">
        <v>0</v>
      </c>
      <c r="T93" s="217">
        <f>S93*H93</f>
        <v>0</v>
      </c>
      <c r="U93" s="39"/>
      <c r="V93" s="39"/>
      <c r="W93" s="39"/>
      <c r="X93" s="39"/>
      <c r="Y93" s="39"/>
      <c r="Z93" s="39"/>
      <c r="AA93" s="39"/>
      <c r="AB93" s="39"/>
      <c r="AC93" s="39"/>
      <c r="AD93" s="39"/>
      <c r="AE93" s="39"/>
      <c r="AR93" s="218" t="s">
        <v>81</v>
      </c>
      <c r="AT93" s="218" t="s">
        <v>127</v>
      </c>
      <c r="AU93" s="218" t="s">
        <v>83</v>
      </c>
      <c r="AY93" s="18" t="s">
        <v>125</v>
      </c>
      <c r="BE93" s="219">
        <f>IF(N93="základní",J93,0)</f>
        <v>0</v>
      </c>
      <c r="BF93" s="219">
        <f>IF(N93="snížená",J93,0)</f>
        <v>0</v>
      </c>
      <c r="BG93" s="219">
        <f>IF(N93="zákl. přenesená",J93,0)</f>
        <v>0</v>
      </c>
      <c r="BH93" s="219">
        <f>IF(N93="sníž. přenesená",J93,0)</f>
        <v>0</v>
      </c>
      <c r="BI93" s="219">
        <f>IF(N93="nulová",J93,0)</f>
        <v>0</v>
      </c>
      <c r="BJ93" s="18" t="s">
        <v>81</v>
      </c>
      <c r="BK93" s="219">
        <f>ROUND(I93*H93,2)</f>
        <v>0</v>
      </c>
      <c r="BL93" s="18" t="s">
        <v>81</v>
      </c>
      <c r="BM93" s="218" t="s">
        <v>689</v>
      </c>
    </row>
    <row r="94" spans="1:47" s="2" customFormat="1" ht="12">
      <c r="A94" s="39"/>
      <c r="B94" s="40"/>
      <c r="C94" s="41"/>
      <c r="D94" s="222" t="s">
        <v>154</v>
      </c>
      <c r="E94" s="41"/>
      <c r="F94" s="243" t="s">
        <v>690</v>
      </c>
      <c r="G94" s="41"/>
      <c r="H94" s="41"/>
      <c r="I94" s="244"/>
      <c r="J94" s="41"/>
      <c r="K94" s="41"/>
      <c r="L94" s="45"/>
      <c r="M94" s="245"/>
      <c r="N94" s="246"/>
      <c r="O94" s="85"/>
      <c r="P94" s="85"/>
      <c r="Q94" s="85"/>
      <c r="R94" s="85"/>
      <c r="S94" s="85"/>
      <c r="T94" s="86"/>
      <c r="U94" s="39"/>
      <c r="V94" s="39"/>
      <c r="W94" s="39"/>
      <c r="X94" s="39"/>
      <c r="Y94" s="39"/>
      <c r="Z94" s="39"/>
      <c r="AA94" s="39"/>
      <c r="AB94" s="39"/>
      <c r="AC94" s="39"/>
      <c r="AD94" s="39"/>
      <c r="AE94" s="39"/>
      <c r="AT94" s="18" t="s">
        <v>154</v>
      </c>
      <c r="AU94" s="18" t="s">
        <v>83</v>
      </c>
    </row>
    <row r="95" spans="1:63" s="12" customFormat="1" ht="22.8" customHeight="1">
      <c r="A95" s="12"/>
      <c r="B95" s="190"/>
      <c r="C95" s="191"/>
      <c r="D95" s="192" t="s">
        <v>72</v>
      </c>
      <c r="E95" s="204" t="s">
        <v>691</v>
      </c>
      <c r="F95" s="204" t="s">
        <v>692</v>
      </c>
      <c r="G95" s="191"/>
      <c r="H95" s="191"/>
      <c r="I95" s="194"/>
      <c r="J95" s="205">
        <f>BK95</f>
        <v>0</v>
      </c>
      <c r="K95" s="191"/>
      <c r="L95" s="196"/>
      <c r="M95" s="197"/>
      <c r="N95" s="198"/>
      <c r="O95" s="198"/>
      <c r="P95" s="199">
        <f>SUM(P96:P97)</f>
        <v>0</v>
      </c>
      <c r="Q95" s="198"/>
      <c r="R95" s="199">
        <f>SUM(R96:R97)</f>
        <v>0</v>
      </c>
      <c r="S95" s="198"/>
      <c r="T95" s="200">
        <f>SUM(T96:T97)</f>
        <v>0</v>
      </c>
      <c r="U95" s="12"/>
      <c r="V95" s="12"/>
      <c r="W95" s="12"/>
      <c r="X95" s="12"/>
      <c r="Y95" s="12"/>
      <c r="Z95" s="12"/>
      <c r="AA95" s="12"/>
      <c r="AB95" s="12"/>
      <c r="AC95" s="12"/>
      <c r="AD95" s="12"/>
      <c r="AE95" s="12"/>
      <c r="AR95" s="201" t="s">
        <v>150</v>
      </c>
      <c r="AT95" s="202" t="s">
        <v>72</v>
      </c>
      <c r="AU95" s="202" t="s">
        <v>81</v>
      </c>
      <c r="AY95" s="201" t="s">
        <v>125</v>
      </c>
      <c r="BK95" s="203">
        <f>SUM(BK96:BK97)</f>
        <v>0</v>
      </c>
    </row>
    <row r="96" spans="1:65" s="2" customFormat="1" ht="14.4" customHeight="1">
      <c r="A96" s="39"/>
      <c r="B96" s="40"/>
      <c r="C96" s="206" t="s">
        <v>131</v>
      </c>
      <c r="D96" s="206" t="s">
        <v>127</v>
      </c>
      <c r="E96" s="207" t="s">
        <v>693</v>
      </c>
      <c r="F96" s="208" t="s">
        <v>692</v>
      </c>
      <c r="G96" s="209" t="s">
        <v>678</v>
      </c>
      <c r="H96" s="210">
        <v>1</v>
      </c>
      <c r="I96" s="211"/>
      <c r="J96" s="212">
        <f>ROUND(I96*H96,2)</f>
        <v>0</v>
      </c>
      <c r="K96" s="213"/>
      <c r="L96" s="45"/>
      <c r="M96" s="214" t="s">
        <v>19</v>
      </c>
      <c r="N96" s="215" t="s">
        <v>44</v>
      </c>
      <c r="O96" s="85"/>
      <c r="P96" s="216">
        <f>O96*H96</f>
        <v>0</v>
      </c>
      <c r="Q96" s="216">
        <v>0</v>
      </c>
      <c r="R96" s="216">
        <f>Q96*H96</f>
        <v>0</v>
      </c>
      <c r="S96" s="216">
        <v>0</v>
      </c>
      <c r="T96" s="217">
        <f>S96*H96</f>
        <v>0</v>
      </c>
      <c r="U96" s="39"/>
      <c r="V96" s="39"/>
      <c r="W96" s="39"/>
      <c r="X96" s="39"/>
      <c r="Y96" s="39"/>
      <c r="Z96" s="39"/>
      <c r="AA96" s="39"/>
      <c r="AB96" s="39"/>
      <c r="AC96" s="39"/>
      <c r="AD96" s="39"/>
      <c r="AE96" s="39"/>
      <c r="AR96" s="218" t="s">
        <v>81</v>
      </c>
      <c r="AT96" s="218" t="s">
        <v>127</v>
      </c>
      <c r="AU96" s="218" t="s">
        <v>83</v>
      </c>
      <c r="AY96" s="18" t="s">
        <v>125</v>
      </c>
      <c r="BE96" s="219">
        <f>IF(N96="základní",J96,0)</f>
        <v>0</v>
      </c>
      <c r="BF96" s="219">
        <f>IF(N96="snížená",J96,0)</f>
        <v>0</v>
      </c>
      <c r="BG96" s="219">
        <f>IF(N96="zákl. přenesená",J96,0)</f>
        <v>0</v>
      </c>
      <c r="BH96" s="219">
        <f>IF(N96="sníž. přenesená",J96,0)</f>
        <v>0</v>
      </c>
      <c r="BI96" s="219">
        <f>IF(N96="nulová",J96,0)</f>
        <v>0</v>
      </c>
      <c r="BJ96" s="18" t="s">
        <v>81</v>
      </c>
      <c r="BK96" s="219">
        <f>ROUND(I96*H96,2)</f>
        <v>0</v>
      </c>
      <c r="BL96" s="18" t="s">
        <v>81</v>
      </c>
      <c r="BM96" s="218" t="s">
        <v>694</v>
      </c>
    </row>
    <row r="97" spans="1:47" s="2" customFormat="1" ht="12">
      <c r="A97" s="39"/>
      <c r="B97" s="40"/>
      <c r="C97" s="41"/>
      <c r="D97" s="222" t="s">
        <v>154</v>
      </c>
      <c r="E97" s="41"/>
      <c r="F97" s="243" t="s">
        <v>695</v>
      </c>
      <c r="G97" s="41"/>
      <c r="H97" s="41"/>
      <c r="I97" s="244"/>
      <c r="J97" s="41"/>
      <c r="K97" s="41"/>
      <c r="L97" s="45"/>
      <c r="M97" s="245"/>
      <c r="N97" s="246"/>
      <c r="O97" s="85"/>
      <c r="P97" s="85"/>
      <c r="Q97" s="85"/>
      <c r="R97" s="85"/>
      <c r="S97" s="85"/>
      <c r="T97" s="86"/>
      <c r="U97" s="39"/>
      <c r="V97" s="39"/>
      <c r="W97" s="39"/>
      <c r="X97" s="39"/>
      <c r="Y97" s="39"/>
      <c r="Z97" s="39"/>
      <c r="AA97" s="39"/>
      <c r="AB97" s="39"/>
      <c r="AC97" s="39"/>
      <c r="AD97" s="39"/>
      <c r="AE97" s="39"/>
      <c r="AT97" s="18" t="s">
        <v>154</v>
      </c>
      <c r="AU97" s="18" t="s">
        <v>83</v>
      </c>
    </row>
    <row r="98" spans="1:63" s="12" customFormat="1" ht="22.8" customHeight="1">
      <c r="A98" s="12"/>
      <c r="B98" s="190"/>
      <c r="C98" s="191"/>
      <c r="D98" s="192" t="s">
        <v>72</v>
      </c>
      <c r="E98" s="204" t="s">
        <v>696</v>
      </c>
      <c r="F98" s="204" t="s">
        <v>697</v>
      </c>
      <c r="G98" s="191"/>
      <c r="H98" s="191"/>
      <c r="I98" s="194"/>
      <c r="J98" s="205">
        <f>BK98</f>
        <v>0</v>
      </c>
      <c r="K98" s="191"/>
      <c r="L98" s="196"/>
      <c r="M98" s="197"/>
      <c r="N98" s="198"/>
      <c r="O98" s="198"/>
      <c r="P98" s="199">
        <f>SUM(P99:P100)</f>
        <v>0</v>
      </c>
      <c r="Q98" s="198"/>
      <c r="R98" s="199">
        <f>SUM(R99:R100)</f>
        <v>0</v>
      </c>
      <c r="S98" s="198"/>
      <c r="T98" s="200">
        <f>SUM(T99:T100)</f>
        <v>0</v>
      </c>
      <c r="U98" s="12"/>
      <c r="V98" s="12"/>
      <c r="W98" s="12"/>
      <c r="X98" s="12"/>
      <c r="Y98" s="12"/>
      <c r="Z98" s="12"/>
      <c r="AA98" s="12"/>
      <c r="AB98" s="12"/>
      <c r="AC98" s="12"/>
      <c r="AD98" s="12"/>
      <c r="AE98" s="12"/>
      <c r="AR98" s="201" t="s">
        <v>150</v>
      </c>
      <c r="AT98" s="202" t="s">
        <v>72</v>
      </c>
      <c r="AU98" s="202" t="s">
        <v>81</v>
      </c>
      <c r="AY98" s="201" t="s">
        <v>125</v>
      </c>
      <c r="BK98" s="203">
        <f>SUM(BK99:BK100)</f>
        <v>0</v>
      </c>
    </row>
    <row r="99" spans="1:65" s="2" customFormat="1" ht="14.4" customHeight="1">
      <c r="A99" s="39"/>
      <c r="B99" s="40"/>
      <c r="C99" s="206" t="s">
        <v>150</v>
      </c>
      <c r="D99" s="206" t="s">
        <v>127</v>
      </c>
      <c r="E99" s="207" t="s">
        <v>698</v>
      </c>
      <c r="F99" s="208" t="s">
        <v>699</v>
      </c>
      <c r="G99" s="209" t="s">
        <v>678</v>
      </c>
      <c r="H99" s="210">
        <v>1</v>
      </c>
      <c r="I99" s="211"/>
      <c r="J99" s="212">
        <f>ROUND(I99*H99,2)</f>
        <v>0</v>
      </c>
      <c r="K99" s="213"/>
      <c r="L99" s="45"/>
      <c r="M99" s="214" t="s">
        <v>19</v>
      </c>
      <c r="N99" s="215" t="s">
        <v>44</v>
      </c>
      <c r="O99" s="85"/>
      <c r="P99" s="216">
        <f>O99*H99</f>
        <v>0</v>
      </c>
      <c r="Q99" s="216">
        <v>0</v>
      </c>
      <c r="R99" s="216">
        <f>Q99*H99</f>
        <v>0</v>
      </c>
      <c r="S99" s="216">
        <v>0</v>
      </c>
      <c r="T99" s="217">
        <f>S99*H99</f>
        <v>0</v>
      </c>
      <c r="U99" s="39"/>
      <c r="V99" s="39"/>
      <c r="W99" s="39"/>
      <c r="X99" s="39"/>
      <c r="Y99" s="39"/>
      <c r="Z99" s="39"/>
      <c r="AA99" s="39"/>
      <c r="AB99" s="39"/>
      <c r="AC99" s="39"/>
      <c r="AD99" s="39"/>
      <c r="AE99" s="39"/>
      <c r="AR99" s="218" t="s">
        <v>81</v>
      </c>
      <c r="AT99" s="218" t="s">
        <v>127</v>
      </c>
      <c r="AU99" s="218" t="s">
        <v>83</v>
      </c>
      <c r="AY99" s="18" t="s">
        <v>125</v>
      </c>
      <c r="BE99" s="219">
        <f>IF(N99="základní",J99,0)</f>
        <v>0</v>
      </c>
      <c r="BF99" s="219">
        <f>IF(N99="snížená",J99,0)</f>
        <v>0</v>
      </c>
      <c r="BG99" s="219">
        <f>IF(N99="zákl. přenesená",J99,0)</f>
        <v>0</v>
      </c>
      <c r="BH99" s="219">
        <f>IF(N99="sníž. přenesená",J99,0)</f>
        <v>0</v>
      </c>
      <c r="BI99" s="219">
        <f>IF(N99="nulová",J99,0)</f>
        <v>0</v>
      </c>
      <c r="BJ99" s="18" t="s">
        <v>81</v>
      </c>
      <c r="BK99" s="219">
        <f>ROUND(I99*H99,2)</f>
        <v>0</v>
      </c>
      <c r="BL99" s="18" t="s">
        <v>81</v>
      </c>
      <c r="BM99" s="218" t="s">
        <v>700</v>
      </c>
    </row>
    <row r="100" spans="1:47" s="2" customFormat="1" ht="12">
      <c r="A100" s="39"/>
      <c r="B100" s="40"/>
      <c r="C100" s="41"/>
      <c r="D100" s="222" t="s">
        <v>154</v>
      </c>
      <c r="E100" s="41"/>
      <c r="F100" s="243" t="s">
        <v>701</v>
      </c>
      <c r="G100" s="41"/>
      <c r="H100" s="41"/>
      <c r="I100" s="244"/>
      <c r="J100" s="41"/>
      <c r="K100" s="41"/>
      <c r="L100" s="45"/>
      <c r="M100" s="245"/>
      <c r="N100" s="246"/>
      <c r="O100" s="85"/>
      <c r="P100" s="85"/>
      <c r="Q100" s="85"/>
      <c r="R100" s="85"/>
      <c r="S100" s="85"/>
      <c r="T100" s="86"/>
      <c r="U100" s="39"/>
      <c r="V100" s="39"/>
      <c r="W100" s="39"/>
      <c r="X100" s="39"/>
      <c r="Y100" s="39"/>
      <c r="Z100" s="39"/>
      <c r="AA100" s="39"/>
      <c r="AB100" s="39"/>
      <c r="AC100" s="39"/>
      <c r="AD100" s="39"/>
      <c r="AE100" s="39"/>
      <c r="AT100" s="18" t="s">
        <v>154</v>
      </c>
      <c r="AU100" s="18" t="s">
        <v>83</v>
      </c>
    </row>
    <row r="101" spans="1:63" s="12" customFormat="1" ht="22.8" customHeight="1">
      <c r="A101" s="12"/>
      <c r="B101" s="190"/>
      <c r="C101" s="191"/>
      <c r="D101" s="192" t="s">
        <v>72</v>
      </c>
      <c r="E101" s="204" t="s">
        <v>702</v>
      </c>
      <c r="F101" s="204" t="s">
        <v>703</v>
      </c>
      <c r="G101" s="191"/>
      <c r="H101" s="191"/>
      <c r="I101" s="194"/>
      <c r="J101" s="205">
        <f>BK101</f>
        <v>0</v>
      </c>
      <c r="K101" s="191"/>
      <c r="L101" s="196"/>
      <c r="M101" s="197"/>
      <c r="N101" s="198"/>
      <c r="O101" s="198"/>
      <c r="P101" s="199">
        <f>SUM(P102:P105)</f>
        <v>0</v>
      </c>
      <c r="Q101" s="198"/>
      <c r="R101" s="199">
        <f>SUM(R102:R105)</f>
        <v>0</v>
      </c>
      <c r="S101" s="198"/>
      <c r="T101" s="200">
        <f>SUM(T102:T105)</f>
        <v>0</v>
      </c>
      <c r="U101" s="12"/>
      <c r="V101" s="12"/>
      <c r="W101" s="12"/>
      <c r="X101" s="12"/>
      <c r="Y101" s="12"/>
      <c r="Z101" s="12"/>
      <c r="AA101" s="12"/>
      <c r="AB101" s="12"/>
      <c r="AC101" s="12"/>
      <c r="AD101" s="12"/>
      <c r="AE101" s="12"/>
      <c r="AR101" s="201" t="s">
        <v>150</v>
      </c>
      <c r="AT101" s="202" t="s">
        <v>72</v>
      </c>
      <c r="AU101" s="202" t="s">
        <v>81</v>
      </c>
      <c r="AY101" s="201" t="s">
        <v>125</v>
      </c>
      <c r="BK101" s="203">
        <f>SUM(BK102:BK105)</f>
        <v>0</v>
      </c>
    </row>
    <row r="102" spans="1:65" s="2" customFormat="1" ht="14.4" customHeight="1">
      <c r="A102" s="39"/>
      <c r="B102" s="40"/>
      <c r="C102" s="206" t="s">
        <v>157</v>
      </c>
      <c r="D102" s="206" t="s">
        <v>127</v>
      </c>
      <c r="E102" s="207" t="s">
        <v>704</v>
      </c>
      <c r="F102" s="208" t="s">
        <v>705</v>
      </c>
      <c r="G102" s="209" t="s">
        <v>678</v>
      </c>
      <c r="H102" s="210">
        <v>1</v>
      </c>
      <c r="I102" s="211"/>
      <c r="J102" s="212">
        <f>ROUND(I102*H102,2)</f>
        <v>0</v>
      </c>
      <c r="K102" s="213"/>
      <c r="L102" s="45"/>
      <c r="M102" s="214" t="s">
        <v>19</v>
      </c>
      <c r="N102" s="215" t="s">
        <v>44</v>
      </c>
      <c r="O102" s="85"/>
      <c r="P102" s="216">
        <f>O102*H102</f>
        <v>0</v>
      </c>
      <c r="Q102" s="216">
        <v>0</v>
      </c>
      <c r="R102" s="216">
        <f>Q102*H102</f>
        <v>0</v>
      </c>
      <c r="S102" s="216">
        <v>0</v>
      </c>
      <c r="T102" s="217">
        <f>S102*H102</f>
        <v>0</v>
      </c>
      <c r="U102" s="39"/>
      <c r="V102" s="39"/>
      <c r="W102" s="39"/>
      <c r="X102" s="39"/>
      <c r="Y102" s="39"/>
      <c r="Z102" s="39"/>
      <c r="AA102" s="39"/>
      <c r="AB102" s="39"/>
      <c r="AC102" s="39"/>
      <c r="AD102" s="39"/>
      <c r="AE102" s="39"/>
      <c r="AR102" s="218" t="s">
        <v>679</v>
      </c>
      <c r="AT102" s="218" t="s">
        <v>127</v>
      </c>
      <c r="AU102" s="218" t="s">
        <v>83</v>
      </c>
      <c r="AY102" s="18" t="s">
        <v>125</v>
      </c>
      <c r="BE102" s="219">
        <f>IF(N102="základní",J102,0)</f>
        <v>0</v>
      </c>
      <c r="BF102" s="219">
        <f>IF(N102="snížená",J102,0)</f>
        <v>0</v>
      </c>
      <c r="BG102" s="219">
        <f>IF(N102="zákl. přenesená",J102,0)</f>
        <v>0</v>
      </c>
      <c r="BH102" s="219">
        <f>IF(N102="sníž. přenesená",J102,0)</f>
        <v>0</v>
      </c>
      <c r="BI102" s="219">
        <f>IF(N102="nulová",J102,0)</f>
        <v>0</v>
      </c>
      <c r="BJ102" s="18" t="s">
        <v>81</v>
      </c>
      <c r="BK102" s="219">
        <f>ROUND(I102*H102,2)</f>
        <v>0</v>
      </c>
      <c r="BL102" s="18" t="s">
        <v>679</v>
      </c>
      <c r="BM102" s="218" t="s">
        <v>706</v>
      </c>
    </row>
    <row r="103" spans="1:47" s="2" customFormat="1" ht="12">
      <c r="A103" s="39"/>
      <c r="B103" s="40"/>
      <c r="C103" s="41"/>
      <c r="D103" s="222" t="s">
        <v>154</v>
      </c>
      <c r="E103" s="41"/>
      <c r="F103" s="243" t="s">
        <v>707</v>
      </c>
      <c r="G103" s="41"/>
      <c r="H103" s="41"/>
      <c r="I103" s="244"/>
      <c r="J103" s="41"/>
      <c r="K103" s="41"/>
      <c r="L103" s="45"/>
      <c r="M103" s="245"/>
      <c r="N103" s="246"/>
      <c r="O103" s="85"/>
      <c r="P103" s="85"/>
      <c r="Q103" s="85"/>
      <c r="R103" s="85"/>
      <c r="S103" s="85"/>
      <c r="T103" s="86"/>
      <c r="U103" s="39"/>
      <c r="V103" s="39"/>
      <c r="W103" s="39"/>
      <c r="X103" s="39"/>
      <c r="Y103" s="39"/>
      <c r="Z103" s="39"/>
      <c r="AA103" s="39"/>
      <c r="AB103" s="39"/>
      <c r="AC103" s="39"/>
      <c r="AD103" s="39"/>
      <c r="AE103" s="39"/>
      <c r="AT103" s="18" t="s">
        <v>154</v>
      </c>
      <c r="AU103" s="18" t="s">
        <v>83</v>
      </c>
    </row>
    <row r="104" spans="1:65" s="2" customFormat="1" ht="14.4" customHeight="1">
      <c r="A104" s="39"/>
      <c r="B104" s="40"/>
      <c r="C104" s="206" t="s">
        <v>163</v>
      </c>
      <c r="D104" s="206" t="s">
        <v>127</v>
      </c>
      <c r="E104" s="207" t="s">
        <v>708</v>
      </c>
      <c r="F104" s="208" t="s">
        <v>709</v>
      </c>
      <c r="G104" s="209" t="s">
        <v>678</v>
      </c>
      <c r="H104" s="210">
        <v>1</v>
      </c>
      <c r="I104" s="211"/>
      <c r="J104" s="212">
        <f>ROUND(I104*H104,2)</f>
        <v>0</v>
      </c>
      <c r="K104" s="213"/>
      <c r="L104" s="45"/>
      <c r="M104" s="214" t="s">
        <v>19</v>
      </c>
      <c r="N104" s="215" t="s">
        <v>44</v>
      </c>
      <c r="O104" s="85"/>
      <c r="P104" s="216">
        <f>O104*H104</f>
        <v>0</v>
      </c>
      <c r="Q104" s="216">
        <v>0</v>
      </c>
      <c r="R104" s="216">
        <f>Q104*H104</f>
        <v>0</v>
      </c>
      <c r="S104" s="216">
        <v>0</v>
      </c>
      <c r="T104" s="217">
        <f>S104*H104</f>
        <v>0</v>
      </c>
      <c r="U104" s="39"/>
      <c r="V104" s="39"/>
      <c r="W104" s="39"/>
      <c r="X104" s="39"/>
      <c r="Y104" s="39"/>
      <c r="Z104" s="39"/>
      <c r="AA104" s="39"/>
      <c r="AB104" s="39"/>
      <c r="AC104" s="39"/>
      <c r="AD104" s="39"/>
      <c r="AE104" s="39"/>
      <c r="AR104" s="218" t="s">
        <v>81</v>
      </c>
      <c r="AT104" s="218" t="s">
        <v>127</v>
      </c>
      <c r="AU104" s="218" t="s">
        <v>83</v>
      </c>
      <c r="AY104" s="18" t="s">
        <v>125</v>
      </c>
      <c r="BE104" s="219">
        <f>IF(N104="základní",J104,0)</f>
        <v>0</v>
      </c>
      <c r="BF104" s="219">
        <f>IF(N104="snížená",J104,0)</f>
        <v>0</v>
      </c>
      <c r="BG104" s="219">
        <f>IF(N104="zákl. přenesená",J104,0)</f>
        <v>0</v>
      </c>
      <c r="BH104" s="219">
        <f>IF(N104="sníž. přenesená",J104,0)</f>
        <v>0</v>
      </c>
      <c r="BI104" s="219">
        <f>IF(N104="nulová",J104,0)</f>
        <v>0</v>
      </c>
      <c r="BJ104" s="18" t="s">
        <v>81</v>
      </c>
      <c r="BK104" s="219">
        <f>ROUND(I104*H104,2)</f>
        <v>0</v>
      </c>
      <c r="BL104" s="18" t="s">
        <v>81</v>
      </c>
      <c r="BM104" s="218" t="s">
        <v>710</v>
      </c>
    </row>
    <row r="105" spans="1:47" s="2" customFormat="1" ht="12">
      <c r="A105" s="39"/>
      <c r="B105" s="40"/>
      <c r="C105" s="41"/>
      <c r="D105" s="222" t="s">
        <v>154</v>
      </c>
      <c r="E105" s="41"/>
      <c r="F105" s="243" t="s">
        <v>711</v>
      </c>
      <c r="G105" s="41"/>
      <c r="H105" s="41"/>
      <c r="I105" s="244"/>
      <c r="J105" s="41"/>
      <c r="K105" s="41"/>
      <c r="L105" s="45"/>
      <c r="M105" s="274"/>
      <c r="N105" s="275"/>
      <c r="O105" s="270"/>
      <c r="P105" s="270"/>
      <c r="Q105" s="270"/>
      <c r="R105" s="270"/>
      <c r="S105" s="270"/>
      <c r="T105" s="276"/>
      <c r="U105" s="39"/>
      <c r="V105" s="39"/>
      <c r="W105" s="39"/>
      <c r="X105" s="39"/>
      <c r="Y105" s="39"/>
      <c r="Z105" s="39"/>
      <c r="AA105" s="39"/>
      <c r="AB105" s="39"/>
      <c r="AC105" s="39"/>
      <c r="AD105" s="39"/>
      <c r="AE105" s="39"/>
      <c r="AT105" s="18" t="s">
        <v>154</v>
      </c>
      <c r="AU105" s="18" t="s">
        <v>83</v>
      </c>
    </row>
    <row r="106" spans="1:31" s="2" customFormat="1" ht="6.95" customHeight="1">
      <c r="A106" s="39"/>
      <c r="B106" s="60"/>
      <c r="C106" s="61"/>
      <c r="D106" s="61"/>
      <c r="E106" s="61"/>
      <c r="F106" s="61"/>
      <c r="G106" s="61"/>
      <c r="H106" s="61"/>
      <c r="I106" s="61"/>
      <c r="J106" s="61"/>
      <c r="K106" s="61"/>
      <c r="L106" s="45"/>
      <c r="M106" s="39"/>
      <c r="O106" s="39"/>
      <c r="P106" s="39"/>
      <c r="Q106" s="39"/>
      <c r="R106" s="39"/>
      <c r="S106" s="39"/>
      <c r="T106" s="39"/>
      <c r="U106" s="39"/>
      <c r="V106" s="39"/>
      <c r="W106" s="39"/>
      <c r="X106" s="39"/>
      <c r="Y106" s="39"/>
      <c r="Z106" s="39"/>
      <c r="AA106" s="39"/>
      <c r="AB106" s="39"/>
      <c r="AC106" s="39"/>
      <c r="AD106" s="39"/>
      <c r="AE106" s="39"/>
    </row>
  </sheetData>
  <sheetProtection password="CC35" sheet="1" objects="1" scenarios="1" formatColumns="0" formatRows="0" autoFilter="0"/>
  <autoFilter ref="C84:K105"/>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7" customWidth="1"/>
    <col min="2" max="2" width="1.7109375" style="277" customWidth="1"/>
    <col min="3" max="4" width="5.00390625" style="277" customWidth="1"/>
    <col min="5" max="5" width="11.7109375" style="277" customWidth="1"/>
    <col min="6" max="6" width="9.140625" style="277" customWidth="1"/>
    <col min="7" max="7" width="5.00390625" style="277" customWidth="1"/>
    <col min="8" max="8" width="77.8515625" style="277" customWidth="1"/>
    <col min="9" max="10" width="20.00390625" style="277" customWidth="1"/>
    <col min="11" max="11" width="1.7109375" style="277" customWidth="1"/>
  </cols>
  <sheetData>
    <row r="1" s="1" customFormat="1" ht="37.5" customHeight="1"/>
    <row r="2" spans="2:11" s="1" customFormat="1" ht="7.5" customHeight="1">
      <c r="B2" s="278"/>
      <c r="C2" s="279"/>
      <c r="D2" s="279"/>
      <c r="E2" s="279"/>
      <c r="F2" s="279"/>
      <c r="G2" s="279"/>
      <c r="H2" s="279"/>
      <c r="I2" s="279"/>
      <c r="J2" s="279"/>
      <c r="K2" s="280"/>
    </row>
    <row r="3" spans="2:11" s="16" customFormat="1" ht="45" customHeight="1">
      <c r="B3" s="281"/>
      <c r="C3" s="282" t="s">
        <v>712</v>
      </c>
      <c r="D3" s="282"/>
      <c r="E3" s="282"/>
      <c r="F3" s="282"/>
      <c r="G3" s="282"/>
      <c r="H3" s="282"/>
      <c r="I3" s="282"/>
      <c r="J3" s="282"/>
      <c r="K3" s="283"/>
    </row>
    <row r="4" spans="2:11" s="1" customFormat="1" ht="25.5" customHeight="1">
      <c r="B4" s="284"/>
      <c r="C4" s="285" t="s">
        <v>713</v>
      </c>
      <c r="D4" s="285"/>
      <c r="E4" s="285"/>
      <c r="F4" s="285"/>
      <c r="G4" s="285"/>
      <c r="H4" s="285"/>
      <c r="I4" s="285"/>
      <c r="J4" s="285"/>
      <c r="K4" s="286"/>
    </row>
    <row r="5" spans="2:11" s="1" customFormat="1" ht="5.25" customHeight="1">
      <c r="B5" s="284"/>
      <c r="C5" s="287"/>
      <c r="D5" s="287"/>
      <c r="E5" s="287"/>
      <c r="F5" s="287"/>
      <c r="G5" s="287"/>
      <c r="H5" s="287"/>
      <c r="I5" s="287"/>
      <c r="J5" s="287"/>
      <c r="K5" s="286"/>
    </row>
    <row r="6" spans="2:11" s="1" customFormat="1" ht="15" customHeight="1">
      <c r="B6" s="284"/>
      <c r="C6" s="288" t="s">
        <v>714</v>
      </c>
      <c r="D6" s="288"/>
      <c r="E6" s="288"/>
      <c r="F6" s="288"/>
      <c r="G6" s="288"/>
      <c r="H6" s="288"/>
      <c r="I6" s="288"/>
      <c r="J6" s="288"/>
      <c r="K6" s="286"/>
    </row>
    <row r="7" spans="2:11" s="1" customFormat="1" ht="15" customHeight="1">
      <c r="B7" s="289"/>
      <c r="C7" s="288" t="s">
        <v>715</v>
      </c>
      <c r="D7" s="288"/>
      <c r="E7" s="288"/>
      <c r="F7" s="288"/>
      <c r="G7" s="288"/>
      <c r="H7" s="288"/>
      <c r="I7" s="288"/>
      <c r="J7" s="288"/>
      <c r="K7" s="286"/>
    </row>
    <row r="8" spans="2:11" s="1" customFormat="1" ht="12.75" customHeight="1">
      <c r="B8" s="289"/>
      <c r="C8" s="288"/>
      <c r="D8" s="288"/>
      <c r="E8" s="288"/>
      <c r="F8" s="288"/>
      <c r="G8" s="288"/>
      <c r="H8" s="288"/>
      <c r="I8" s="288"/>
      <c r="J8" s="288"/>
      <c r="K8" s="286"/>
    </row>
    <row r="9" spans="2:11" s="1" customFormat="1" ht="15" customHeight="1">
      <c r="B9" s="289"/>
      <c r="C9" s="288" t="s">
        <v>716</v>
      </c>
      <c r="D9" s="288"/>
      <c r="E9" s="288"/>
      <c r="F9" s="288"/>
      <c r="G9" s="288"/>
      <c r="H9" s="288"/>
      <c r="I9" s="288"/>
      <c r="J9" s="288"/>
      <c r="K9" s="286"/>
    </row>
    <row r="10" spans="2:11" s="1" customFormat="1" ht="15" customHeight="1">
      <c r="B10" s="289"/>
      <c r="C10" s="288"/>
      <c r="D10" s="288" t="s">
        <v>717</v>
      </c>
      <c r="E10" s="288"/>
      <c r="F10" s="288"/>
      <c r="G10" s="288"/>
      <c r="H10" s="288"/>
      <c r="I10" s="288"/>
      <c r="J10" s="288"/>
      <c r="K10" s="286"/>
    </row>
    <row r="11" spans="2:11" s="1" customFormat="1" ht="15" customHeight="1">
      <c r="B11" s="289"/>
      <c r="C11" s="290"/>
      <c r="D11" s="288" t="s">
        <v>718</v>
      </c>
      <c r="E11" s="288"/>
      <c r="F11" s="288"/>
      <c r="G11" s="288"/>
      <c r="H11" s="288"/>
      <c r="I11" s="288"/>
      <c r="J11" s="288"/>
      <c r="K11" s="286"/>
    </row>
    <row r="12" spans="2:11" s="1" customFormat="1" ht="15" customHeight="1">
      <c r="B12" s="289"/>
      <c r="C12" s="290"/>
      <c r="D12" s="288"/>
      <c r="E12" s="288"/>
      <c r="F12" s="288"/>
      <c r="G12" s="288"/>
      <c r="H12" s="288"/>
      <c r="I12" s="288"/>
      <c r="J12" s="288"/>
      <c r="K12" s="286"/>
    </row>
    <row r="13" spans="2:11" s="1" customFormat="1" ht="15" customHeight="1">
      <c r="B13" s="289"/>
      <c r="C13" s="290"/>
      <c r="D13" s="291" t="s">
        <v>719</v>
      </c>
      <c r="E13" s="288"/>
      <c r="F13" s="288"/>
      <c r="G13" s="288"/>
      <c r="H13" s="288"/>
      <c r="I13" s="288"/>
      <c r="J13" s="288"/>
      <c r="K13" s="286"/>
    </row>
    <row r="14" spans="2:11" s="1" customFormat="1" ht="12.75" customHeight="1">
      <c r="B14" s="289"/>
      <c r="C14" s="290"/>
      <c r="D14" s="290"/>
      <c r="E14" s="290"/>
      <c r="F14" s="290"/>
      <c r="G14" s="290"/>
      <c r="H14" s="290"/>
      <c r="I14" s="290"/>
      <c r="J14" s="290"/>
      <c r="K14" s="286"/>
    </row>
    <row r="15" spans="2:11" s="1" customFormat="1" ht="15" customHeight="1">
      <c r="B15" s="289"/>
      <c r="C15" s="290"/>
      <c r="D15" s="288" t="s">
        <v>720</v>
      </c>
      <c r="E15" s="288"/>
      <c r="F15" s="288"/>
      <c r="G15" s="288"/>
      <c r="H15" s="288"/>
      <c r="I15" s="288"/>
      <c r="J15" s="288"/>
      <c r="K15" s="286"/>
    </row>
    <row r="16" spans="2:11" s="1" customFormat="1" ht="15" customHeight="1">
      <c r="B16" s="289"/>
      <c r="C16" s="290"/>
      <c r="D16" s="288" t="s">
        <v>721</v>
      </c>
      <c r="E16" s="288"/>
      <c r="F16" s="288"/>
      <c r="G16" s="288"/>
      <c r="H16" s="288"/>
      <c r="I16" s="288"/>
      <c r="J16" s="288"/>
      <c r="K16" s="286"/>
    </row>
    <row r="17" spans="2:11" s="1" customFormat="1" ht="15" customHeight="1">
      <c r="B17" s="289"/>
      <c r="C17" s="290"/>
      <c r="D17" s="288" t="s">
        <v>722</v>
      </c>
      <c r="E17" s="288"/>
      <c r="F17" s="288"/>
      <c r="G17" s="288"/>
      <c r="H17" s="288"/>
      <c r="I17" s="288"/>
      <c r="J17" s="288"/>
      <c r="K17" s="286"/>
    </row>
    <row r="18" spans="2:11" s="1" customFormat="1" ht="15" customHeight="1">
      <c r="B18" s="289"/>
      <c r="C18" s="290"/>
      <c r="D18" s="290"/>
      <c r="E18" s="292" t="s">
        <v>723</v>
      </c>
      <c r="F18" s="288" t="s">
        <v>724</v>
      </c>
      <c r="G18" s="288"/>
      <c r="H18" s="288"/>
      <c r="I18" s="288"/>
      <c r="J18" s="288"/>
      <c r="K18" s="286"/>
    </row>
    <row r="19" spans="2:11" s="1" customFormat="1" ht="15" customHeight="1">
      <c r="B19" s="289"/>
      <c r="C19" s="290"/>
      <c r="D19" s="290"/>
      <c r="E19" s="292" t="s">
        <v>80</v>
      </c>
      <c r="F19" s="288" t="s">
        <v>725</v>
      </c>
      <c r="G19" s="288"/>
      <c r="H19" s="288"/>
      <c r="I19" s="288"/>
      <c r="J19" s="288"/>
      <c r="K19" s="286"/>
    </row>
    <row r="20" spans="2:11" s="1" customFormat="1" ht="15" customHeight="1">
      <c r="B20" s="289"/>
      <c r="C20" s="290"/>
      <c r="D20" s="290"/>
      <c r="E20" s="292" t="s">
        <v>726</v>
      </c>
      <c r="F20" s="288" t="s">
        <v>727</v>
      </c>
      <c r="G20" s="288"/>
      <c r="H20" s="288"/>
      <c r="I20" s="288"/>
      <c r="J20" s="288"/>
      <c r="K20" s="286"/>
    </row>
    <row r="21" spans="2:11" s="1" customFormat="1" ht="15" customHeight="1">
      <c r="B21" s="289"/>
      <c r="C21" s="290"/>
      <c r="D21" s="290"/>
      <c r="E21" s="292" t="s">
        <v>90</v>
      </c>
      <c r="F21" s="288" t="s">
        <v>91</v>
      </c>
      <c r="G21" s="288"/>
      <c r="H21" s="288"/>
      <c r="I21" s="288"/>
      <c r="J21" s="288"/>
      <c r="K21" s="286"/>
    </row>
    <row r="22" spans="2:11" s="1" customFormat="1" ht="15" customHeight="1">
      <c r="B22" s="289"/>
      <c r="C22" s="290"/>
      <c r="D22" s="290"/>
      <c r="E22" s="292" t="s">
        <v>728</v>
      </c>
      <c r="F22" s="288" t="s">
        <v>729</v>
      </c>
      <c r="G22" s="288"/>
      <c r="H22" s="288"/>
      <c r="I22" s="288"/>
      <c r="J22" s="288"/>
      <c r="K22" s="286"/>
    </row>
    <row r="23" spans="2:11" s="1" customFormat="1" ht="15" customHeight="1">
      <c r="B23" s="289"/>
      <c r="C23" s="290"/>
      <c r="D23" s="290"/>
      <c r="E23" s="292" t="s">
        <v>730</v>
      </c>
      <c r="F23" s="288" t="s">
        <v>731</v>
      </c>
      <c r="G23" s="288"/>
      <c r="H23" s="288"/>
      <c r="I23" s="288"/>
      <c r="J23" s="288"/>
      <c r="K23" s="286"/>
    </row>
    <row r="24" spans="2:11" s="1" customFormat="1" ht="12.75" customHeight="1">
      <c r="B24" s="289"/>
      <c r="C24" s="290"/>
      <c r="D24" s="290"/>
      <c r="E24" s="290"/>
      <c r="F24" s="290"/>
      <c r="G24" s="290"/>
      <c r="H24" s="290"/>
      <c r="I24" s="290"/>
      <c r="J24" s="290"/>
      <c r="K24" s="286"/>
    </row>
    <row r="25" spans="2:11" s="1" customFormat="1" ht="15" customHeight="1">
      <c r="B25" s="289"/>
      <c r="C25" s="288" t="s">
        <v>732</v>
      </c>
      <c r="D25" s="288"/>
      <c r="E25" s="288"/>
      <c r="F25" s="288"/>
      <c r="G25" s="288"/>
      <c r="H25" s="288"/>
      <c r="I25" s="288"/>
      <c r="J25" s="288"/>
      <c r="K25" s="286"/>
    </row>
    <row r="26" spans="2:11" s="1" customFormat="1" ht="15" customHeight="1">
      <c r="B26" s="289"/>
      <c r="C26" s="288" t="s">
        <v>733</v>
      </c>
      <c r="D26" s="288"/>
      <c r="E26" s="288"/>
      <c r="F26" s="288"/>
      <c r="G26" s="288"/>
      <c r="H26" s="288"/>
      <c r="I26" s="288"/>
      <c r="J26" s="288"/>
      <c r="K26" s="286"/>
    </row>
    <row r="27" spans="2:11" s="1" customFormat="1" ht="15" customHeight="1">
      <c r="B27" s="289"/>
      <c r="C27" s="288"/>
      <c r="D27" s="288" t="s">
        <v>734</v>
      </c>
      <c r="E27" s="288"/>
      <c r="F27" s="288"/>
      <c r="G27" s="288"/>
      <c r="H27" s="288"/>
      <c r="I27" s="288"/>
      <c r="J27" s="288"/>
      <c r="K27" s="286"/>
    </row>
    <row r="28" spans="2:11" s="1" customFormat="1" ht="15" customHeight="1">
      <c r="B28" s="289"/>
      <c r="C28" s="290"/>
      <c r="D28" s="288" t="s">
        <v>735</v>
      </c>
      <c r="E28" s="288"/>
      <c r="F28" s="288"/>
      <c r="G28" s="288"/>
      <c r="H28" s="288"/>
      <c r="I28" s="288"/>
      <c r="J28" s="288"/>
      <c r="K28" s="286"/>
    </row>
    <row r="29" spans="2:11" s="1" customFormat="1" ht="12.75" customHeight="1">
      <c r="B29" s="289"/>
      <c r="C29" s="290"/>
      <c r="D29" s="290"/>
      <c r="E29" s="290"/>
      <c r="F29" s="290"/>
      <c r="G29" s="290"/>
      <c r="H29" s="290"/>
      <c r="I29" s="290"/>
      <c r="J29" s="290"/>
      <c r="K29" s="286"/>
    </row>
    <row r="30" spans="2:11" s="1" customFormat="1" ht="15" customHeight="1">
      <c r="B30" s="289"/>
      <c r="C30" s="290"/>
      <c r="D30" s="288" t="s">
        <v>736</v>
      </c>
      <c r="E30" s="288"/>
      <c r="F30" s="288"/>
      <c r="G30" s="288"/>
      <c r="H30" s="288"/>
      <c r="I30" s="288"/>
      <c r="J30" s="288"/>
      <c r="K30" s="286"/>
    </row>
    <row r="31" spans="2:11" s="1" customFormat="1" ht="15" customHeight="1">
      <c r="B31" s="289"/>
      <c r="C31" s="290"/>
      <c r="D31" s="288" t="s">
        <v>737</v>
      </c>
      <c r="E31" s="288"/>
      <c r="F31" s="288"/>
      <c r="G31" s="288"/>
      <c r="H31" s="288"/>
      <c r="I31" s="288"/>
      <c r="J31" s="288"/>
      <c r="K31" s="286"/>
    </row>
    <row r="32" spans="2:11" s="1" customFormat="1" ht="12.75" customHeight="1">
      <c r="B32" s="289"/>
      <c r="C32" s="290"/>
      <c r="D32" s="290"/>
      <c r="E32" s="290"/>
      <c r="F32" s="290"/>
      <c r="G32" s="290"/>
      <c r="H32" s="290"/>
      <c r="I32" s="290"/>
      <c r="J32" s="290"/>
      <c r="K32" s="286"/>
    </row>
    <row r="33" spans="2:11" s="1" customFormat="1" ht="15" customHeight="1">
      <c r="B33" s="289"/>
      <c r="C33" s="290"/>
      <c r="D33" s="288" t="s">
        <v>738</v>
      </c>
      <c r="E33" s="288"/>
      <c r="F33" s="288"/>
      <c r="G33" s="288"/>
      <c r="H33" s="288"/>
      <c r="I33" s="288"/>
      <c r="J33" s="288"/>
      <c r="K33" s="286"/>
    </row>
    <row r="34" spans="2:11" s="1" customFormat="1" ht="15" customHeight="1">
      <c r="B34" s="289"/>
      <c r="C34" s="290"/>
      <c r="D34" s="288" t="s">
        <v>739</v>
      </c>
      <c r="E34" s="288"/>
      <c r="F34" s="288"/>
      <c r="G34" s="288"/>
      <c r="H34" s="288"/>
      <c r="I34" s="288"/>
      <c r="J34" s="288"/>
      <c r="K34" s="286"/>
    </row>
    <row r="35" spans="2:11" s="1" customFormat="1" ht="15" customHeight="1">
      <c r="B35" s="289"/>
      <c r="C35" s="290"/>
      <c r="D35" s="288" t="s">
        <v>740</v>
      </c>
      <c r="E35" s="288"/>
      <c r="F35" s="288"/>
      <c r="G35" s="288"/>
      <c r="H35" s="288"/>
      <c r="I35" s="288"/>
      <c r="J35" s="288"/>
      <c r="K35" s="286"/>
    </row>
    <row r="36" spans="2:11" s="1" customFormat="1" ht="15" customHeight="1">
      <c r="B36" s="289"/>
      <c r="C36" s="290"/>
      <c r="D36" s="288"/>
      <c r="E36" s="291" t="s">
        <v>111</v>
      </c>
      <c r="F36" s="288"/>
      <c r="G36" s="288" t="s">
        <v>741</v>
      </c>
      <c r="H36" s="288"/>
      <c r="I36" s="288"/>
      <c r="J36" s="288"/>
      <c r="K36" s="286"/>
    </row>
    <row r="37" spans="2:11" s="1" customFormat="1" ht="30.75" customHeight="1">
      <c r="B37" s="289"/>
      <c r="C37" s="290"/>
      <c r="D37" s="288"/>
      <c r="E37" s="291" t="s">
        <v>742</v>
      </c>
      <c r="F37" s="288"/>
      <c r="G37" s="288" t="s">
        <v>743</v>
      </c>
      <c r="H37" s="288"/>
      <c r="I37" s="288"/>
      <c r="J37" s="288"/>
      <c r="K37" s="286"/>
    </row>
    <row r="38" spans="2:11" s="1" customFormat="1" ht="15" customHeight="1">
      <c r="B38" s="289"/>
      <c r="C38" s="290"/>
      <c r="D38" s="288"/>
      <c r="E38" s="291" t="s">
        <v>54</v>
      </c>
      <c r="F38" s="288"/>
      <c r="G38" s="288" t="s">
        <v>744</v>
      </c>
      <c r="H38" s="288"/>
      <c r="I38" s="288"/>
      <c r="J38" s="288"/>
      <c r="K38" s="286"/>
    </row>
    <row r="39" spans="2:11" s="1" customFormat="1" ht="15" customHeight="1">
      <c r="B39" s="289"/>
      <c r="C39" s="290"/>
      <c r="D39" s="288"/>
      <c r="E39" s="291" t="s">
        <v>55</v>
      </c>
      <c r="F39" s="288"/>
      <c r="G39" s="288" t="s">
        <v>745</v>
      </c>
      <c r="H39" s="288"/>
      <c r="I39" s="288"/>
      <c r="J39" s="288"/>
      <c r="K39" s="286"/>
    </row>
    <row r="40" spans="2:11" s="1" customFormat="1" ht="15" customHeight="1">
      <c r="B40" s="289"/>
      <c r="C40" s="290"/>
      <c r="D40" s="288"/>
      <c r="E40" s="291" t="s">
        <v>112</v>
      </c>
      <c r="F40" s="288"/>
      <c r="G40" s="288" t="s">
        <v>746</v>
      </c>
      <c r="H40" s="288"/>
      <c r="I40" s="288"/>
      <c r="J40" s="288"/>
      <c r="K40" s="286"/>
    </row>
    <row r="41" spans="2:11" s="1" customFormat="1" ht="15" customHeight="1">
      <c r="B41" s="289"/>
      <c r="C41" s="290"/>
      <c r="D41" s="288"/>
      <c r="E41" s="291" t="s">
        <v>113</v>
      </c>
      <c r="F41" s="288"/>
      <c r="G41" s="288" t="s">
        <v>747</v>
      </c>
      <c r="H41" s="288"/>
      <c r="I41" s="288"/>
      <c r="J41" s="288"/>
      <c r="K41" s="286"/>
    </row>
    <row r="42" spans="2:11" s="1" customFormat="1" ht="15" customHeight="1">
      <c r="B42" s="289"/>
      <c r="C42" s="290"/>
      <c r="D42" s="288"/>
      <c r="E42" s="291" t="s">
        <v>748</v>
      </c>
      <c r="F42" s="288"/>
      <c r="G42" s="288" t="s">
        <v>749</v>
      </c>
      <c r="H42" s="288"/>
      <c r="I42" s="288"/>
      <c r="J42" s="288"/>
      <c r="K42" s="286"/>
    </row>
    <row r="43" spans="2:11" s="1" customFormat="1" ht="15" customHeight="1">
      <c r="B43" s="289"/>
      <c r="C43" s="290"/>
      <c r="D43" s="288"/>
      <c r="E43" s="291"/>
      <c r="F43" s="288"/>
      <c r="G43" s="288" t="s">
        <v>750</v>
      </c>
      <c r="H43" s="288"/>
      <c r="I43" s="288"/>
      <c r="J43" s="288"/>
      <c r="K43" s="286"/>
    </row>
    <row r="44" spans="2:11" s="1" customFormat="1" ht="15" customHeight="1">
      <c r="B44" s="289"/>
      <c r="C44" s="290"/>
      <c r="D44" s="288"/>
      <c r="E44" s="291" t="s">
        <v>751</v>
      </c>
      <c r="F44" s="288"/>
      <c r="G44" s="288" t="s">
        <v>752</v>
      </c>
      <c r="H44" s="288"/>
      <c r="I44" s="288"/>
      <c r="J44" s="288"/>
      <c r="K44" s="286"/>
    </row>
    <row r="45" spans="2:11" s="1" customFormat="1" ht="15" customHeight="1">
      <c r="B45" s="289"/>
      <c r="C45" s="290"/>
      <c r="D45" s="288"/>
      <c r="E45" s="291" t="s">
        <v>115</v>
      </c>
      <c r="F45" s="288"/>
      <c r="G45" s="288" t="s">
        <v>753</v>
      </c>
      <c r="H45" s="288"/>
      <c r="I45" s="288"/>
      <c r="J45" s="288"/>
      <c r="K45" s="286"/>
    </row>
    <row r="46" spans="2:11" s="1" customFormat="1" ht="12.75" customHeight="1">
      <c r="B46" s="289"/>
      <c r="C46" s="290"/>
      <c r="D46" s="288"/>
      <c r="E46" s="288"/>
      <c r="F46" s="288"/>
      <c r="G46" s="288"/>
      <c r="H46" s="288"/>
      <c r="I46" s="288"/>
      <c r="J46" s="288"/>
      <c r="K46" s="286"/>
    </row>
    <row r="47" spans="2:11" s="1" customFormat="1" ht="15" customHeight="1">
      <c r="B47" s="289"/>
      <c r="C47" s="290"/>
      <c r="D47" s="288" t="s">
        <v>754</v>
      </c>
      <c r="E47" s="288"/>
      <c r="F47" s="288"/>
      <c r="G47" s="288"/>
      <c r="H47" s="288"/>
      <c r="I47" s="288"/>
      <c r="J47" s="288"/>
      <c r="K47" s="286"/>
    </row>
    <row r="48" spans="2:11" s="1" customFormat="1" ht="15" customHeight="1">
      <c r="B48" s="289"/>
      <c r="C48" s="290"/>
      <c r="D48" s="290"/>
      <c r="E48" s="288" t="s">
        <v>755</v>
      </c>
      <c r="F48" s="288"/>
      <c r="G48" s="288"/>
      <c r="H48" s="288"/>
      <c r="I48" s="288"/>
      <c r="J48" s="288"/>
      <c r="K48" s="286"/>
    </row>
    <row r="49" spans="2:11" s="1" customFormat="1" ht="15" customHeight="1">
      <c r="B49" s="289"/>
      <c r="C49" s="290"/>
      <c r="D49" s="290"/>
      <c r="E49" s="288" t="s">
        <v>756</v>
      </c>
      <c r="F49" s="288"/>
      <c r="G49" s="288"/>
      <c r="H49" s="288"/>
      <c r="I49" s="288"/>
      <c r="J49" s="288"/>
      <c r="K49" s="286"/>
    </row>
    <row r="50" spans="2:11" s="1" customFormat="1" ht="15" customHeight="1">
      <c r="B50" s="289"/>
      <c r="C50" s="290"/>
      <c r="D50" s="290"/>
      <c r="E50" s="288" t="s">
        <v>757</v>
      </c>
      <c r="F50" s="288"/>
      <c r="G50" s="288"/>
      <c r="H50" s="288"/>
      <c r="I50" s="288"/>
      <c r="J50" s="288"/>
      <c r="K50" s="286"/>
    </row>
    <row r="51" spans="2:11" s="1" customFormat="1" ht="15" customHeight="1">
      <c r="B51" s="289"/>
      <c r="C51" s="290"/>
      <c r="D51" s="288" t="s">
        <v>758</v>
      </c>
      <c r="E51" s="288"/>
      <c r="F51" s="288"/>
      <c r="G51" s="288"/>
      <c r="H51" s="288"/>
      <c r="I51" s="288"/>
      <c r="J51" s="288"/>
      <c r="K51" s="286"/>
    </row>
    <row r="52" spans="2:11" s="1" customFormat="1" ht="25.5" customHeight="1">
      <c r="B52" s="284"/>
      <c r="C52" s="285" t="s">
        <v>759</v>
      </c>
      <c r="D52" s="285"/>
      <c r="E52" s="285"/>
      <c r="F52" s="285"/>
      <c r="G52" s="285"/>
      <c r="H52" s="285"/>
      <c r="I52" s="285"/>
      <c r="J52" s="285"/>
      <c r="K52" s="286"/>
    </row>
    <row r="53" spans="2:11" s="1" customFormat="1" ht="5.25" customHeight="1">
      <c r="B53" s="284"/>
      <c r="C53" s="287"/>
      <c r="D53" s="287"/>
      <c r="E53" s="287"/>
      <c r="F53" s="287"/>
      <c r="G53" s="287"/>
      <c r="H53" s="287"/>
      <c r="I53" s="287"/>
      <c r="J53" s="287"/>
      <c r="K53" s="286"/>
    </row>
    <row r="54" spans="2:11" s="1" customFormat="1" ht="15" customHeight="1">
      <c r="B54" s="284"/>
      <c r="C54" s="288" t="s">
        <v>760</v>
      </c>
      <c r="D54" s="288"/>
      <c r="E54" s="288"/>
      <c r="F54" s="288"/>
      <c r="G54" s="288"/>
      <c r="H54" s="288"/>
      <c r="I54" s="288"/>
      <c r="J54" s="288"/>
      <c r="K54" s="286"/>
    </row>
    <row r="55" spans="2:11" s="1" customFormat="1" ht="15" customHeight="1">
      <c r="B55" s="284"/>
      <c r="C55" s="288" t="s">
        <v>761</v>
      </c>
      <c r="D55" s="288"/>
      <c r="E55" s="288"/>
      <c r="F55" s="288"/>
      <c r="G55" s="288"/>
      <c r="H55" s="288"/>
      <c r="I55" s="288"/>
      <c r="J55" s="288"/>
      <c r="K55" s="286"/>
    </row>
    <row r="56" spans="2:11" s="1" customFormat="1" ht="12.75" customHeight="1">
      <c r="B56" s="284"/>
      <c r="C56" s="288"/>
      <c r="D56" s="288"/>
      <c r="E56" s="288"/>
      <c r="F56" s="288"/>
      <c r="G56" s="288"/>
      <c r="H56" s="288"/>
      <c r="I56" s="288"/>
      <c r="J56" s="288"/>
      <c r="K56" s="286"/>
    </row>
    <row r="57" spans="2:11" s="1" customFormat="1" ht="15" customHeight="1">
      <c r="B57" s="284"/>
      <c r="C57" s="288" t="s">
        <v>762</v>
      </c>
      <c r="D57" s="288"/>
      <c r="E57" s="288"/>
      <c r="F57" s="288"/>
      <c r="G57" s="288"/>
      <c r="H57" s="288"/>
      <c r="I57" s="288"/>
      <c r="J57" s="288"/>
      <c r="K57" s="286"/>
    </row>
    <row r="58" spans="2:11" s="1" customFormat="1" ht="15" customHeight="1">
      <c r="B58" s="284"/>
      <c r="C58" s="290"/>
      <c r="D58" s="288" t="s">
        <v>763</v>
      </c>
      <c r="E58" s="288"/>
      <c r="F58" s="288"/>
      <c r="G58" s="288"/>
      <c r="H58" s="288"/>
      <c r="I58" s="288"/>
      <c r="J58" s="288"/>
      <c r="K58" s="286"/>
    </row>
    <row r="59" spans="2:11" s="1" customFormat="1" ht="15" customHeight="1">
      <c r="B59" s="284"/>
      <c r="C59" s="290"/>
      <c r="D59" s="288" t="s">
        <v>764</v>
      </c>
      <c r="E59" s="288"/>
      <c r="F59" s="288"/>
      <c r="G59" s="288"/>
      <c r="H59" s="288"/>
      <c r="I59" s="288"/>
      <c r="J59" s="288"/>
      <c r="K59" s="286"/>
    </row>
    <row r="60" spans="2:11" s="1" customFormat="1" ht="15" customHeight="1">
      <c r="B60" s="284"/>
      <c r="C60" s="290"/>
      <c r="D60" s="288" t="s">
        <v>765</v>
      </c>
      <c r="E60" s="288"/>
      <c r="F60" s="288"/>
      <c r="G60" s="288"/>
      <c r="H60" s="288"/>
      <c r="I60" s="288"/>
      <c r="J60" s="288"/>
      <c r="K60" s="286"/>
    </row>
    <row r="61" spans="2:11" s="1" customFormat="1" ht="15" customHeight="1">
      <c r="B61" s="284"/>
      <c r="C61" s="290"/>
      <c r="D61" s="288" t="s">
        <v>766</v>
      </c>
      <c r="E61" s="288"/>
      <c r="F61" s="288"/>
      <c r="G61" s="288"/>
      <c r="H61" s="288"/>
      <c r="I61" s="288"/>
      <c r="J61" s="288"/>
      <c r="K61" s="286"/>
    </row>
    <row r="62" spans="2:11" s="1" customFormat="1" ht="15" customHeight="1">
      <c r="B62" s="284"/>
      <c r="C62" s="290"/>
      <c r="D62" s="293" t="s">
        <v>767</v>
      </c>
      <c r="E62" s="293"/>
      <c r="F62" s="293"/>
      <c r="G62" s="293"/>
      <c r="H62" s="293"/>
      <c r="I62" s="293"/>
      <c r="J62" s="293"/>
      <c r="K62" s="286"/>
    </row>
    <row r="63" spans="2:11" s="1" customFormat="1" ht="15" customHeight="1">
      <c r="B63" s="284"/>
      <c r="C63" s="290"/>
      <c r="D63" s="288" t="s">
        <v>768</v>
      </c>
      <c r="E63" s="288"/>
      <c r="F63" s="288"/>
      <c r="G63" s="288"/>
      <c r="H63" s="288"/>
      <c r="I63" s="288"/>
      <c r="J63" s="288"/>
      <c r="K63" s="286"/>
    </row>
    <row r="64" spans="2:11" s="1" customFormat="1" ht="12.75" customHeight="1">
      <c r="B64" s="284"/>
      <c r="C64" s="290"/>
      <c r="D64" s="290"/>
      <c r="E64" s="294"/>
      <c r="F64" s="290"/>
      <c r="G64" s="290"/>
      <c r="H64" s="290"/>
      <c r="I64" s="290"/>
      <c r="J64" s="290"/>
      <c r="K64" s="286"/>
    </row>
    <row r="65" spans="2:11" s="1" customFormat="1" ht="15" customHeight="1">
      <c r="B65" s="284"/>
      <c r="C65" s="290"/>
      <c r="D65" s="288" t="s">
        <v>769</v>
      </c>
      <c r="E65" s="288"/>
      <c r="F65" s="288"/>
      <c r="G65" s="288"/>
      <c r="H65" s="288"/>
      <c r="I65" s="288"/>
      <c r="J65" s="288"/>
      <c r="K65" s="286"/>
    </row>
    <row r="66" spans="2:11" s="1" customFormat="1" ht="15" customHeight="1">
      <c r="B66" s="284"/>
      <c r="C66" s="290"/>
      <c r="D66" s="293" t="s">
        <v>770</v>
      </c>
      <c r="E66" s="293"/>
      <c r="F66" s="293"/>
      <c r="G66" s="293"/>
      <c r="H66" s="293"/>
      <c r="I66" s="293"/>
      <c r="J66" s="293"/>
      <c r="K66" s="286"/>
    </row>
    <row r="67" spans="2:11" s="1" customFormat="1" ht="15" customHeight="1">
      <c r="B67" s="284"/>
      <c r="C67" s="290"/>
      <c r="D67" s="288" t="s">
        <v>771</v>
      </c>
      <c r="E67" s="288"/>
      <c r="F67" s="288"/>
      <c r="G67" s="288"/>
      <c r="H67" s="288"/>
      <c r="I67" s="288"/>
      <c r="J67" s="288"/>
      <c r="K67" s="286"/>
    </row>
    <row r="68" spans="2:11" s="1" customFormat="1" ht="15" customHeight="1">
      <c r="B68" s="284"/>
      <c r="C68" s="290"/>
      <c r="D68" s="288" t="s">
        <v>772</v>
      </c>
      <c r="E68" s="288"/>
      <c r="F68" s="288"/>
      <c r="G68" s="288"/>
      <c r="H68" s="288"/>
      <c r="I68" s="288"/>
      <c r="J68" s="288"/>
      <c r="K68" s="286"/>
    </row>
    <row r="69" spans="2:11" s="1" customFormat="1" ht="15" customHeight="1">
      <c r="B69" s="284"/>
      <c r="C69" s="290"/>
      <c r="D69" s="288" t="s">
        <v>773</v>
      </c>
      <c r="E69" s="288"/>
      <c r="F69" s="288"/>
      <c r="G69" s="288"/>
      <c r="H69" s="288"/>
      <c r="I69" s="288"/>
      <c r="J69" s="288"/>
      <c r="K69" s="286"/>
    </row>
    <row r="70" spans="2:11" s="1" customFormat="1" ht="15" customHeight="1">
      <c r="B70" s="284"/>
      <c r="C70" s="290"/>
      <c r="D70" s="288" t="s">
        <v>774</v>
      </c>
      <c r="E70" s="288"/>
      <c r="F70" s="288"/>
      <c r="G70" s="288"/>
      <c r="H70" s="288"/>
      <c r="I70" s="288"/>
      <c r="J70" s="288"/>
      <c r="K70" s="286"/>
    </row>
    <row r="71" spans="2:11" s="1" customFormat="1" ht="12.75" customHeight="1">
      <c r="B71" s="295"/>
      <c r="C71" s="296"/>
      <c r="D71" s="296"/>
      <c r="E71" s="296"/>
      <c r="F71" s="296"/>
      <c r="G71" s="296"/>
      <c r="H71" s="296"/>
      <c r="I71" s="296"/>
      <c r="J71" s="296"/>
      <c r="K71" s="297"/>
    </row>
    <row r="72" spans="2:11" s="1" customFormat="1" ht="18.75" customHeight="1">
      <c r="B72" s="298"/>
      <c r="C72" s="298"/>
      <c r="D72" s="298"/>
      <c r="E72" s="298"/>
      <c r="F72" s="298"/>
      <c r="G72" s="298"/>
      <c r="H72" s="298"/>
      <c r="I72" s="298"/>
      <c r="J72" s="298"/>
      <c r="K72" s="299"/>
    </row>
    <row r="73" spans="2:11" s="1" customFormat="1" ht="18.75" customHeight="1">
      <c r="B73" s="299"/>
      <c r="C73" s="299"/>
      <c r="D73" s="299"/>
      <c r="E73" s="299"/>
      <c r="F73" s="299"/>
      <c r="G73" s="299"/>
      <c r="H73" s="299"/>
      <c r="I73" s="299"/>
      <c r="J73" s="299"/>
      <c r="K73" s="299"/>
    </row>
    <row r="74" spans="2:11" s="1" customFormat="1" ht="7.5" customHeight="1">
      <c r="B74" s="300"/>
      <c r="C74" s="301"/>
      <c r="D74" s="301"/>
      <c r="E74" s="301"/>
      <c r="F74" s="301"/>
      <c r="G74" s="301"/>
      <c r="H74" s="301"/>
      <c r="I74" s="301"/>
      <c r="J74" s="301"/>
      <c r="K74" s="302"/>
    </row>
    <row r="75" spans="2:11" s="1" customFormat="1" ht="45" customHeight="1">
      <c r="B75" s="303"/>
      <c r="C75" s="304" t="s">
        <v>775</v>
      </c>
      <c r="D75" s="304"/>
      <c r="E75" s="304"/>
      <c r="F75" s="304"/>
      <c r="G75" s="304"/>
      <c r="H75" s="304"/>
      <c r="I75" s="304"/>
      <c r="J75" s="304"/>
      <c r="K75" s="305"/>
    </row>
    <row r="76" spans="2:11" s="1" customFormat="1" ht="17.25" customHeight="1">
      <c r="B76" s="303"/>
      <c r="C76" s="306" t="s">
        <v>776</v>
      </c>
      <c r="D76" s="306"/>
      <c r="E76" s="306"/>
      <c r="F76" s="306" t="s">
        <v>777</v>
      </c>
      <c r="G76" s="307"/>
      <c r="H76" s="306" t="s">
        <v>55</v>
      </c>
      <c r="I76" s="306" t="s">
        <v>58</v>
      </c>
      <c r="J76" s="306" t="s">
        <v>778</v>
      </c>
      <c r="K76" s="305"/>
    </row>
    <row r="77" spans="2:11" s="1" customFormat="1" ht="17.25" customHeight="1">
      <c r="B77" s="303"/>
      <c r="C77" s="308" t="s">
        <v>779</v>
      </c>
      <c r="D77" s="308"/>
      <c r="E77" s="308"/>
      <c r="F77" s="309" t="s">
        <v>780</v>
      </c>
      <c r="G77" s="310"/>
      <c r="H77" s="308"/>
      <c r="I77" s="308"/>
      <c r="J77" s="308" t="s">
        <v>781</v>
      </c>
      <c r="K77" s="305"/>
    </row>
    <row r="78" spans="2:11" s="1" customFormat="1" ht="5.25" customHeight="1">
      <c r="B78" s="303"/>
      <c r="C78" s="311"/>
      <c r="D78" s="311"/>
      <c r="E78" s="311"/>
      <c r="F78" s="311"/>
      <c r="G78" s="312"/>
      <c r="H78" s="311"/>
      <c r="I78" s="311"/>
      <c r="J78" s="311"/>
      <c r="K78" s="305"/>
    </row>
    <row r="79" spans="2:11" s="1" customFormat="1" ht="15" customHeight="1">
      <c r="B79" s="303"/>
      <c r="C79" s="291" t="s">
        <v>54</v>
      </c>
      <c r="D79" s="313"/>
      <c r="E79" s="313"/>
      <c r="F79" s="314" t="s">
        <v>782</v>
      </c>
      <c r="G79" s="315"/>
      <c r="H79" s="291" t="s">
        <v>783</v>
      </c>
      <c r="I79" s="291" t="s">
        <v>784</v>
      </c>
      <c r="J79" s="291">
        <v>20</v>
      </c>
      <c r="K79" s="305"/>
    </row>
    <row r="80" spans="2:11" s="1" customFormat="1" ht="15" customHeight="1">
      <c r="B80" s="303"/>
      <c r="C80" s="291" t="s">
        <v>785</v>
      </c>
      <c r="D80" s="291"/>
      <c r="E80" s="291"/>
      <c r="F80" s="314" t="s">
        <v>782</v>
      </c>
      <c r="G80" s="315"/>
      <c r="H80" s="291" t="s">
        <v>786</v>
      </c>
      <c r="I80" s="291" t="s">
        <v>784</v>
      </c>
      <c r="J80" s="291">
        <v>120</v>
      </c>
      <c r="K80" s="305"/>
    </row>
    <row r="81" spans="2:11" s="1" customFormat="1" ht="15" customHeight="1">
      <c r="B81" s="316"/>
      <c r="C81" s="291" t="s">
        <v>787</v>
      </c>
      <c r="D81" s="291"/>
      <c r="E81" s="291"/>
      <c r="F81" s="314" t="s">
        <v>788</v>
      </c>
      <c r="G81" s="315"/>
      <c r="H81" s="291" t="s">
        <v>789</v>
      </c>
      <c r="I81" s="291" t="s">
        <v>784</v>
      </c>
      <c r="J81" s="291">
        <v>50</v>
      </c>
      <c r="K81" s="305"/>
    </row>
    <row r="82" spans="2:11" s="1" customFormat="1" ht="15" customHeight="1">
      <c r="B82" s="316"/>
      <c r="C82" s="291" t="s">
        <v>790</v>
      </c>
      <c r="D82" s="291"/>
      <c r="E82" s="291"/>
      <c r="F82" s="314" t="s">
        <v>782</v>
      </c>
      <c r="G82" s="315"/>
      <c r="H82" s="291" t="s">
        <v>791</v>
      </c>
      <c r="I82" s="291" t="s">
        <v>792</v>
      </c>
      <c r="J82" s="291"/>
      <c r="K82" s="305"/>
    </row>
    <row r="83" spans="2:11" s="1" customFormat="1" ht="15" customHeight="1">
      <c r="B83" s="316"/>
      <c r="C83" s="317" t="s">
        <v>793</v>
      </c>
      <c r="D83" s="317"/>
      <c r="E83" s="317"/>
      <c r="F83" s="318" t="s">
        <v>788</v>
      </c>
      <c r="G83" s="317"/>
      <c r="H83" s="317" t="s">
        <v>794</v>
      </c>
      <c r="I83" s="317" t="s">
        <v>784</v>
      </c>
      <c r="J83" s="317">
        <v>15</v>
      </c>
      <c r="K83" s="305"/>
    </row>
    <row r="84" spans="2:11" s="1" customFormat="1" ht="15" customHeight="1">
      <c r="B84" s="316"/>
      <c r="C84" s="317" t="s">
        <v>795</v>
      </c>
      <c r="D84" s="317"/>
      <c r="E84" s="317"/>
      <c r="F84" s="318" t="s">
        <v>788</v>
      </c>
      <c r="G84" s="317"/>
      <c r="H84" s="317" t="s">
        <v>796</v>
      </c>
      <c r="I84" s="317" t="s">
        <v>784</v>
      </c>
      <c r="J84" s="317">
        <v>15</v>
      </c>
      <c r="K84" s="305"/>
    </row>
    <row r="85" spans="2:11" s="1" customFormat="1" ht="15" customHeight="1">
      <c r="B85" s="316"/>
      <c r="C85" s="317" t="s">
        <v>797</v>
      </c>
      <c r="D85" s="317"/>
      <c r="E85" s="317"/>
      <c r="F85" s="318" t="s">
        <v>788</v>
      </c>
      <c r="G85" s="317"/>
      <c r="H85" s="317" t="s">
        <v>798</v>
      </c>
      <c r="I85" s="317" t="s">
        <v>784</v>
      </c>
      <c r="J85" s="317">
        <v>20</v>
      </c>
      <c r="K85" s="305"/>
    </row>
    <row r="86" spans="2:11" s="1" customFormat="1" ht="15" customHeight="1">
      <c r="B86" s="316"/>
      <c r="C86" s="317" t="s">
        <v>799</v>
      </c>
      <c r="D86" s="317"/>
      <c r="E86" s="317"/>
      <c r="F86" s="318" t="s">
        <v>788</v>
      </c>
      <c r="G86" s="317"/>
      <c r="H86" s="317" t="s">
        <v>800</v>
      </c>
      <c r="I86" s="317" t="s">
        <v>784</v>
      </c>
      <c r="J86" s="317">
        <v>20</v>
      </c>
      <c r="K86" s="305"/>
    </row>
    <row r="87" spans="2:11" s="1" customFormat="1" ht="15" customHeight="1">
      <c r="B87" s="316"/>
      <c r="C87" s="291" t="s">
        <v>801</v>
      </c>
      <c r="D87" s="291"/>
      <c r="E87" s="291"/>
      <c r="F87" s="314" t="s">
        <v>788</v>
      </c>
      <c r="G87" s="315"/>
      <c r="H87" s="291" t="s">
        <v>802</v>
      </c>
      <c r="I87" s="291" t="s">
        <v>784</v>
      </c>
      <c r="J87" s="291">
        <v>50</v>
      </c>
      <c r="K87" s="305"/>
    </row>
    <row r="88" spans="2:11" s="1" customFormat="1" ht="15" customHeight="1">
      <c r="B88" s="316"/>
      <c r="C88" s="291" t="s">
        <v>803</v>
      </c>
      <c r="D88" s="291"/>
      <c r="E88" s="291"/>
      <c r="F88" s="314" t="s">
        <v>788</v>
      </c>
      <c r="G88" s="315"/>
      <c r="H88" s="291" t="s">
        <v>804</v>
      </c>
      <c r="I88" s="291" t="s">
        <v>784</v>
      </c>
      <c r="J88" s="291">
        <v>20</v>
      </c>
      <c r="K88" s="305"/>
    </row>
    <row r="89" spans="2:11" s="1" customFormat="1" ht="15" customHeight="1">
      <c r="B89" s="316"/>
      <c r="C89" s="291" t="s">
        <v>805</v>
      </c>
      <c r="D89" s="291"/>
      <c r="E89" s="291"/>
      <c r="F89" s="314" t="s">
        <v>788</v>
      </c>
      <c r="G89" s="315"/>
      <c r="H89" s="291" t="s">
        <v>806</v>
      </c>
      <c r="I89" s="291" t="s">
        <v>784</v>
      </c>
      <c r="J89" s="291">
        <v>20</v>
      </c>
      <c r="K89" s="305"/>
    </row>
    <row r="90" spans="2:11" s="1" customFormat="1" ht="15" customHeight="1">
      <c r="B90" s="316"/>
      <c r="C90" s="291" t="s">
        <v>807</v>
      </c>
      <c r="D90" s="291"/>
      <c r="E90" s="291"/>
      <c r="F90" s="314" t="s">
        <v>788</v>
      </c>
      <c r="G90" s="315"/>
      <c r="H90" s="291" t="s">
        <v>808</v>
      </c>
      <c r="I90" s="291" t="s">
        <v>784</v>
      </c>
      <c r="J90" s="291">
        <v>50</v>
      </c>
      <c r="K90" s="305"/>
    </row>
    <row r="91" spans="2:11" s="1" customFormat="1" ht="15" customHeight="1">
      <c r="B91" s="316"/>
      <c r="C91" s="291" t="s">
        <v>809</v>
      </c>
      <c r="D91" s="291"/>
      <c r="E91" s="291"/>
      <c r="F91" s="314" t="s">
        <v>788</v>
      </c>
      <c r="G91" s="315"/>
      <c r="H91" s="291" t="s">
        <v>809</v>
      </c>
      <c r="I91" s="291" t="s">
        <v>784</v>
      </c>
      <c r="J91" s="291">
        <v>50</v>
      </c>
      <c r="K91" s="305"/>
    </row>
    <row r="92" spans="2:11" s="1" customFormat="1" ht="15" customHeight="1">
      <c r="B92" s="316"/>
      <c r="C92" s="291" t="s">
        <v>810</v>
      </c>
      <c r="D92" s="291"/>
      <c r="E92" s="291"/>
      <c r="F92" s="314" t="s">
        <v>788</v>
      </c>
      <c r="G92" s="315"/>
      <c r="H92" s="291" t="s">
        <v>811</v>
      </c>
      <c r="I92" s="291" t="s">
        <v>784</v>
      </c>
      <c r="J92" s="291">
        <v>255</v>
      </c>
      <c r="K92" s="305"/>
    </row>
    <row r="93" spans="2:11" s="1" customFormat="1" ht="15" customHeight="1">
      <c r="B93" s="316"/>
      <c r="C93" s="291" t="s">
        <v>812</v>
      </c>
      <c r="D93" s="291"/>
      <c r="E93" s="291"/>
      <c r="F93" s="314" t="s">
        <v>782</v>
      </c>
      <c r="G93" s="315"/>
      <c r="H93" s="291" t="s">
        <v>813</v>
      </c>
      <c r="I93" s="291" t="s">
        <v>814</v>
      </c>
      <c r="J93" s="291"/>
      <c r="K93" s="305"/>
    </row>
    <row r="94" spans="2:11" s="1" customFormat="1" ht="15" customHeight="1">
      <c r="B94" s="316"/>
      <c r="C94" s="291" t="s">
        <v>815</v>
      </c>
      <c r="D94" s="291"/>
      <c r="E94" s="291"/>
      <c r="F94" s="314" t="s">
        <v>782</v>
      </c>
      <c r="G94" s="315"/>
      <c r="H94" s="291" t="s">
        <v>816</v>
      </c>
      <c r="I94" s="291" t="s">
        <v>817</v>
      </c>
      <c r="J94" s="291"/>
      <c r="K94" s="305"/>
    </row>
    <row r="95" spans="2:11" s="1" customFormat="1" ht="15" customHeight="1">
      <c r="B95" s="316"/>
      <c r="C95" s="291" t="s">
        <v>818</v>
      </c>
      <c r="D95" s="291"/>
      <c r="E95" s="291"/>
      <c r="F95" s="314" t="s">
        <v>782</v>
      </c>
      <c r="G95" s="315"/>
      <c r="H95" s="291" t="s">
        <v>818</v>
      </c>
      <c r="I95" s="291" t="s">
        <v>817</v>
      </c>
      <c r="J95" s="291"/>
      <c r="K95" s="305"/>
    </row>
    <row r="96" spans="2:11" s="1" customFormat="1" ht="15" customHeight="1">
      <c r="B96" s="316"/>
      <c r="C96" s="291" t="s">
        <v>39</v>
      </c>
      <c r="D96" s="291"/>
      <c r="E96" s="291"/>
      <c r="F96" s="314" t="s">
        <v>782</v>
      </c>
      <c r="G96" s="315"/>
      <c r="H96" s="291" t="s">
        <v>819</v>
      </c>
      <c r="I96" s="291" t="s">
        <v>817</v>
      </c>
      <c r="J96" s="291"/>
      <c r="K96" s="305"/>
    </row>
    <row r="97" spans="2:11" s="1" customFormat="1" ht="15" customHeight="1">
      <c r="B97" s="316"/>
      <c r="C97" s="291" t="s">
        <v>49</v>
      </c>
      <c r="D97" s="291"/>
      <c r="E97" s="291"/>
      <c r="F97" s="314" t="s">
        <v>782</v>
      </c>
      <c r="G97" s="315"/>
      <c r="H97" s="291" t="s">
        <v>820</v>
      </c>
      <c r="I97" s="291" t="s">
        <v>817</v>
      </c>
      <c r="J97" s="291"/>
      <c r="K97" s="305"/>
    </row>
    <row r="98" spans="2:11" s="1" customFormat="1" ht="15" customHeight="1">
      <c r="B98" s="319"/>
      <c r="C98" s="320"/>
      <c r="D98" s="320"/>
      <c r="E98" s="320"/>
      <c r="F98" s="320"/>
      <c r="G98" s="320"/>
      <c r="H98" s="320"/>
      <c r="I98" s="320"/>
      <c r="J98" s="320"/>
      <c r="K98" s="321"/>
    </row>
    <row r="99" spans="2:11" s="1" customFormat="1" ht="18.75" customHeight="1">
      <c r="B99" s="322"/>
      <c r="C99" s="323"/>
      <c r="D99" s="323"/>
      <c r="E99" s="323"/>
      <c r="F99" s="323"/>
      <c r="G99" s="323"/>
      <c r="H99" s="323"/>
      <c r="I99" s="323"/>
      <c r="J99" s="323"/>
      <c r="K99" s="322"/>
    </row>
    <row r="100" spans="2:11" s="1" customFormat="1" ht="18.75" customHeight="1">
      <c r="B100" s="299"/>
      <c r="C100" s="299"/>
      <c r="D100" s="299"/>
      <c r="E100" s="299"/>
      <c r="F100" s="299"/>
      <c r="G100" s="299"/>
      <c r="H100" s="299"/>
      <c r="I100" s="299"/>
      <c r="J100" s="299"/>
      <c r="K100" s="299"/>
    </row>
    <row r="101" spans="2:11" s="1" customFormat="1" ht="7.5" customHeight="1">
      <c r="B101" s="300"/>
      <c r="C101" s="301"/>
      <c r="D101" s="301"/>
      <c r="E101" s="301"/>
      <c r="F101" s="301"/>
      <c r="G101" s="301"/>
      <c r="H101" s="301"/>
      <c r="I101" s="301"/>
      <c r="J101" s="301"/>
      <c r="K101" s="302"/>
    </row>
    <row r="102" spans="2:11" s="1" customFormat="1" ht="45" customHeight="1">
      <c r="B102" s="303"/>
      <c r="C102" s="304" t="s">
        <v>821</v>
      </c>
      <c r="D102" s="304"/>
      <c r="E102" s="304"/>
      <c r="F102" s="304"/>
      <c r="G102" s="304"/>
      <c r="H102" s="304"/>
      <c r="I102" s="304"/>
      <c r="J102" s="304"/>
      <c r="K102" s="305"/>
    </row>
    <row r="103" spans="2:11" s="1" customFormat="1" ht="17.25" customHeight="1">
      <c r="B103" s="303"/>
      <c r="C103" s="306" t="s">
        <v>776</v>
      </c>
      <c r="D103" s="306"/>
      <c r="E103" s="306"/>
      <c r="F103" s="306" t="s">
        <v>777</v>
      </c>
      <c r="G103" s="307"/>
      <c r="H103" s="306" t="s">
        <v>55</v>
      </c>
      <c r="I103" s="306" t="s">
        <v>58</v>
      </c>
      <c r="J103" s="306" t="s">
        <v>778</v>
      </c>
      <c r="K103" s="305"/>
    </row>
    <row r="104" spans="2:11" s="1" customFormat="1" ht="17.25" customHeight="1">
      <c r="B104" s="303"/>
      <c r="C104" s="308" t="s">
        <v>779</v>
      </c>
      <c r="D104" s="308"/>
      <c r="E104" s="308"/>
      <c r="F104" s="309" t="s">
        <v>780</v>
      </c>
      <c r="G104" s="310"/>
      <c r="H104" s="308"/>
      <c r="I104" s="308"/>
      <c r="J104" s="308" t="s">
        <v>781</v>
      </c>
      <c r="K104" s="305"/>
    </row>
    <row r="105" spans="2:11" s="1" customFormat="1" ht="5.25" customHeight="1">
      <c r="B105" s="303"/>
      <c r="C105" s="306"/>
      <c r="D105" s="306"/>
      <c r="E105" s="306"/>
      <c r="F105" s="306"/>
      <c r="G105" s="324"/>
      <c r="H105" s="306"/>
      <c r="I105" s="306"/>
      <c r="J105" s="306"/>
      <c r="K105" s="305"/>
    </row>
    <row r="106" spans="2:11" s="1" customFormat="1" ht="15" customHeight="1">
      <c r="B106" s="303"/>
      <c r="C106" s="291" t="s">
        <v>54</v>
      </c>
      <c r="D106" s="313"/>
      <c r="E106" s="313"/>
      <c r="F106" s="314" t="s">
        <v>782</v>
      </c>
      <c r="G106" s="291"/>
      <c r="H106" s="291" t="s">
        <v>822</v>
      </c>
      <c r="I106" s="291" t="s">
        <v>784</v>
      </c>
      <c r="J106" s="291">
        <v>20</v>
      </c>
      <c r="K106" s="305"/>
    </row>
    <row r="107" spans="2:11" s="1" customFormat="1" ht="15" customHeight="1">
      <c r="B107" s="303"/>
      <c r="C107" s="291" t="s">
        <v>785</v>
      </c>
      <c r="D107" s="291"/>
      <c r="E107" s="291"/>
      <c r="F107" s="314" t="s">
        <v>782</v>
      </c>
      <c r="G107" s="291"/>
      <c r="H107" s="291" t="s">
        <v>822</v>
      </c>
      <c r="I107" s="291" t="s">
        <v>784</v>
      </c>
      <c r="J107" s="291">
        <v>120</v>
      </c>
      <c r="K107" s="305"/>
    </row>
    <row r="108" spans="2:11" s="1" customFormat="1" ht="15" customHeight="1">
      <c r="B108" s="316"/>
      <c r="C108" s="291" t="s">
        <v>787</v>
      </c>
      <c r="D108" s="291"/>
      <c r="E108" s="291"/>
      <c r="F108" s="314" t="s">
        <v>788</v>
      </c>
      <c r="G108" s="291"/>
      <c r="H108" s="291" t="s">
        <v>822</v>
      </c>
      <c r="I108" s="291" t="s">
        <v>784</v>
      </c>
      <c r="J108" s="291">
        <v>50</v>
      </c>
      <c r="K108" s="305"/>
    </row>
    <row r="109" spans="2:11" s="1" customFormat="1" ht="15" customHeight="1">
      <c r="B109" s="316"/>
      <c r="C109" s="291" t="s">
        <v>790</v>
      </c>
      <c r="D109" s="291"/>
      <c r="E109" s="291"/>
      <c r="F109" s="314" t="s">
        <v>782</v>
      </c>
      <c r="G109" s="291"/>
      <c r="H109" s="291" t="s">
        <v>822</v>
      </c>
      <c r="I109" s="291" t="s">
        <v>792</v>
      </c>
      <c r="J109" s="291"/>
      <c r="K109" s="305"/>
    </row>
    <row r="110" spans="2:11" s="1" customFormat="1" ht="15" customHeight="1">
      <c r="B110" s="316"/>
      <c r="C110" s="291" t="s">
        <v>801</v>
      </c>
      <c r="D110" s="291"/>
      <c r="E110" s="291"/>
      <c r="F110" s="314" t="s">
        <v>788</v>
      </c>
      <c r="G110" s="291"/>
      <c r="H110" s="291" t="s">
        <v>822</v>
      </c>
      <c r="I110" s="291" t="s">
        <v>784</v>
      </c>
      <c r="J110" s="291">
        <v>50</v>
      </c>
      <c r="K110" s="305"/>
    </row>
    <row r="111" spans="2:11" s="1" customFormat="1" ht="15" customHeight="1">
      <c r="B111" s="316"/>
      <c r="C111" s="291" t="s">
        <v>809</v>
      </c>
      <c r="D111" s="291"/>
      <c r="E111" s="291"/>
      <c r="F111" s="314" t="s">
        <v>788</v>
      </c>
      <c r="G111" s="291"/>
      <c r="H111" s="291" t="s">
        <v>822</v>
      </c>
      <c r="I111" s="291" t="s">
        <v>784</v>
      </c>
      <c r="J111" s="291">
        <v>50</v>
      </c>
      <c r="K111" s="305"/>
    </row>
    <row r="112" spans="2:11" s="1" customFormat="1" ht="15" customHeight="1">
      <c r="B112" s="316"/>
      <c r="C112" s="291" t="s">
        <v>807</v>
      </c>
      <c r="D112" s="291"/>
      <c r="E112" s="291"/>
      <c r="F112" s="314" t="s">
        <v>788</v>
      </c>
      <c r="G112" s="291"/>
      <c r="H112" s="291" t="s">
        <v>822</v>
      </c>
      <c r="I112" s="291" t="s">
        <v>784</v>
      </c>
      <c r="J112" s="291">
        <v>50</v>
      </c>
      <c r="K112" s="305"/>
    </row>
    <row r="113" spans="2:11" s="1" customFormat="1" ht="15" customHeight="1">
      <c r="B113" s="316"/>
      <c r="C113" s="291" t="s">
        <v>54</v>
      </c>
      <c r="D113" s="291"/>
      <c r="E113" s="291"/>
      <c r="F113" s="314" t="s">
        <v>782</v>
      </c>
      <c r="G113" s="291"/>
      <c r="H113" s="291" t="s">
        <v>823</v>
      </c>
      <c r="I113" s="291" t="s">
        <v>784</v>
      </c>
      <c r="J113" s="291">
        <v>20</v>
      </c>
      <c r="K113" s="305"/>
    </row>
    <row r="114" spans="2:11" s="1" customFormat="1" ht="15" customHeight="1">
      <c r="B114" s="316"/>
      <c r="C114" s="291" t="s">
        <v>824</v>
      </c>
      <c r="D114" s="291"/>
      <c r="E114" s="291"/>
      <c r="F114" s="314" t="s">
        <v>782</v>
      </c>
      <c r="G114" s="291"/>
      <c r="H114" s="291" t="s">
        <v>825</v>
      </c>
      <c r="I114" s="291" t="s">
        <v>784</v>
      </c>
      <c r="J114" s="291">
        <v>120</v>
      </c>
      <c r="K114" s="305"/>
    </row>
    <row r="115" spans="2:11" s="1" customFormat="1" ht="15" customHeight="1">
      <c r="B115" s="316"/>
      <c r="C115" s="291" t="s">
        <v>39</v>
      </c>
      <c r="D115" s="291"/>
      <c r="E115" s="291"/>
      <c r="F115" s="314" t="s">
        <v>782</v>
      </c>
      <c r="G115" s="291"/>
      <c r="H115" s="291" t="s">
        <v>826</v>
      </c>
      <c r="I115" s="291" t="s">
        <v>817</v>
      </c>
      <c r="J115" s="291"/>
      <c r="K115" s="305"/>
    </row>
    <row r="116" spans="2:11" s="1" customFormat="1" ht="15" customHeight="1">
      <c r="B116" s="316"/>
      <c r="C116" s="291" t="s">
        <v>49</v>
      </c>
      <c r="D116" s="291"/>
      <c r="E116" s="291"/>
      <c r="F116" s="314" t="s">
        <v>782</v>
      </c>
      <c r="G116" s="291"/>
      <c r="H116" s="291" t="s">
        <v>827</v>
      </c>
      <c r="I116" s="291" t="s">
        <v>817</v>
      </c>
      <c r="J116" s="291"/>
      <c r="K116" s="305"/>
    </row>
    <row r="117" spans="2:11" s="1" customFormat="1" ht="15" customHeight="1">
      <c r="B117" s="316"/>
      <c r="C117" s="291" t="s">
        <v>58</v>
      </c>
      <c r="D117" s="291"/>
      <c r="E117" s="291"/>
      <c r="F117" s="314" t="s">
        <v>782</v>
      </c>
      <c r="G117" s="291"/>
      <c r="H117" s="291" t="s">
        <v>828</v>
      </c>
      <c r="I117" s="291" t="s">
        <v>829</v>
      </c>
      <c r="J117" s="291"/>
      <c r="K117" s="305"/>
    </row>
    <row r="118" spans="2:11" s="1" customFormat="1" ht="15" customHeight="1">
      <c r="B118" s="319"/>
      <c r="C118" s="325"/>
      <c r="D118" s="325"/>
      <c r="E118" s="325"/>
      <c r="F118" s="325"/>
      <c r="G118" s="325"/>
      <c r="H118" s="325"/>
      <c r="I118" s="325"/>
      <c r="J118" s="325"/>
      <c r="K118" s="321"/>
    </row>
    <row r="119" spans="2:11" s="1" customFormat="1" ht="18.75" customHeight="1">
      <c r="B119" s="326"/>
      <c r="C119" s="327"/>
      <c r="D119" s="327"/>
      <c r="E119" s="327"/>
      <c r="F119" s="328"/>
      <c r="G119" s="327"/>
      <c r="H119" s="327"/>
      <c r="I119" s="327"/>
      <c r="J119" s="327"/>
      <c r="K119" s="326"/>
    </row>
    <row r="120" spans="2:11" s="1" customFormat="1" ht="18.75" customHeight="1">
      <c r="B120" s="299"/>
      <c r="C120" s="299"/>
      <c r="D120" s="299"/>
      <c r="E120" s="299"/>
      <c r="F120" s="299"/>
      <c r="G120" s="299"/>
      <c r="H120" s="299"/>
      <c r="I120" s="299"/>
      <c r="J120" s="299"/>
      <c r="K120" s="299"/>
    </row>
    <row r="121" spans="2:11" s="1" customFormat="1" ht="7.5" customHeight="1">
      <c r="B121" s="329"/>
      <c r="C121" s="330"/>
      <c r="D121" s="330"/>
      <c r="E121" s="330"/>
      <c r="F121" s="330"/>
      <c r="G121" s="330"/>
      <c r="H121" s="330"/>
      <c r="I121" s="330"/>
      <c r="J121" s="330"/>
      <c r="K121" s="331"/>
    </row>
    <row r="122" spans="2:11" s="1" customFormat="1" ht="45" customHeight="1">
      <c r="B122" s="332"/>
      <c r="C122" s="282" t="s">
        <v>830</v>
      </c>
      <c r="D122" s="282"/>
      <c r="E122" s="282"/>
      <c r="F122" s="282"/>
      <c r="G122" s="282"/>
      <c r="H122" s="282"/>
      <c r="I122" s="282"/>
      <c r="J122" s="282"/>
      <c r="K122" s="333"/>
    </row>
    <row r="123" spans="2:11" s="1" customFormat="1" ht="17.25" customHeight="1">
      <c r="B123" s="334"/>
      <c r="C123" s="306" t="s">
        <v>776</v>
      </c>
      <c r="D123" s="306"/>
      <c r="E123" s="306"/>
      <c r="F123" s="306" t="s">
        <v>777</v>
      </c>
      <c r="G123" s="307"/>
      <c r="H123" s="306" t="s">
        <v>55</v>
      </c>
      <c r="I123" s="306" t="s">
        <v>58</v>
      </c>
      <c r="J123" s="306" t="s">
        <v>778</v>
      </c>
      <c r="K123" s="335"/>
    </row>
    <row r="124" spans="2:11" s="1" customFormat="1" ht="17.25" customHeight="1">
      <c r="B124" s="334"/>
      <c r="C124" s="308" t="s">
        <v>779</v>
      </c>
      <c r="D124" s="308"/>
      <c r="E124" s="308"/>
      <c r="F124" s="309" t="s">
        <v>780</v>
      </c>
      <c r="G124" s="310"/>
      <c r="H124" s="308"/>
      <c r="I124" s="308"/>
      <c r="J124" s="308" t="s">
        <v>781</v>
      </c>
      <c r="K124" s="335"/>
    </row>
    <row r="125" spans="2:11" s="1" customFormat="1" ht="5.25" customHeight="1">
      <c r="B125" s="336"/>
      <c r="C125" s="311"/>
      <c r="D125" s="311"/>
      <c r="E125" s="311"/>
      <c r="F125" s="311"/>
      <c r="G125" s="337"/>
      <c r="H125" s="311"/>
      <c r="I125" s="311"/>
      <c r="J125" s="311"/>
      <c r="K125" s="338"/>
    </row>
    <row r="126" spans="2:11" s="1" customFormat="1" ht="15" customHeight="1">
      <c r="B126" s="336"/>
      <c r="C126" s="291" t="s">
        <v>785</v>
      </c>
      <c r="D126" s="313"/>
      <c r="E126" s="313"/>
      <c r="F126" s="314" t="s">
        <v>782</v>
      </c>
      <c r="G126" s="291"/>
      <c r="H126" s="291" t="s">
        <v>822</v>
      </c>
      <c r="I126" s="291" t="s">
        <v>784</v>
      </c>
      <c r="J126" s="291">
        <v>120</v>
      </c>
      <c r="K126" s="339"/>
    </row>
    <row r="127" spans="2:11" s="1" customFormat="1" ht="15" customHeight="1">
      <c r="B127" s="336"/>
      <c r="C127" s="291" t="s">
        <v>831</v>
      </c>
      <c r="D127" s="291"/>
      <c r="E127" s="291"/>
      <c r="F127" s="314" t="s">
        <v>782</v>
      </c>
      <c r="G127" s="291"/>
      <c r="H127" s="291" t="s">
        <v>832</v>
      </c>
      <c r="I127" s="291" t="s">
        <v>784</v>
      </c>
      <c r="J127" s="291" t="s">
        <v>833</v>
      </c>
      <c r="K127" s="339"/>
    </row>
    <row r="128" spans="2:11" s="1" customFormat="1" ht="15" customHeight="1">
      <c r="B128" s="336"/>
      <c r="C128" s="291" t="s">
        <v>730</v>
      </c>
      <c r="D128" s="291"/>
      <c r="E128" s="291"/>
      <c r="F128" s="314" t="s">
        <v>782</v>
      </c>
      <c r="G128" s="291"/>
      <c r="H128" s="291" t="s">
        <v>834</v>
      </c>
      <c r="I128" s="291" t="s">
        <v>784</v>
      </c>
      <c r="J128" s="291" t="s">
        <v>833</v>
      </c>
      <c r="K128" s="339"/>
    </row>
    <row r="129" spans="2:11" s="1" customFormat="1" ht="15" customHeight="1">
      <c r="B129" s="336"/>
      <c r="C129" s="291" t="s">
        <v>793</v>
      </c>
      <c r="D129" s="291"/>
      <c r="E129" s="291"/>
      <c r="F129" s="314" t="s">
        <v>788</v>
      </c>
      <c r="G129" s="291"/>
      <c r="H129" s="291" t="s">
        <v>794</v>
      </c>
      <c r="I129" s="291" t="s">
        <v>784</v>
      </c>
      <c r="J129" s="291">
        <v>15</v>
      </c>
      <c r="K129" s="339"/>
    </row>
    <row r="130" spans="2:11" s="1" customFormat="1" ht="15" customHeight="1">
      <c r="B130" s="336"/>
      <c r="C130" s="317" t="s">
        <v>795</v>
      </c>
      <c r="D130" s="317"/>
      <c r="E130" s="317"/>
      <c r="F130" s="318" t="s">
        <v>788</v>
      </c>
      <c r="G130" s="317"/>
      <c r="H130" s="317" t="s">
        <v>796</v>
      </c>
      <c r="I130" s="317" t="s">
        <v>784</v>
      </c>
      <c r="J130" s="317">
        <v>15</v>
      </c>
      <c r="K130" s="339"/>
    </row>
    <row r="131" spans="2:11" s="1" customFormat="1" ht="15" customHeight="1">
      <c r="B131" s="336"/>
      <c r="C131" s="317" t="s">
        <v>797</v>
      </c>
      <c r="D131" s="317"/>
      <c r="E131" s="317"/>
      <c r="F131" s="318" t="s">
        <v>788</v>
      </c>
      <c r="G131" s="317"/>
      <c r="H131" s="317" t="s">
        <v>798</v>
      </c>
      <c r="I131" s="317" t="s">
        <v>784</v>
      </c>
      <c r="J131" s="317">
        <v>20</v>
      </c>
      <c r="K131" s="339"/>
    </row>
    <row r="132" spans="2:11" s="1" customFormat="1" ht="15" customHeight="1">
      <c r="B132" s="336"/>
      <c r="C132" s="317" t="s">
        <v>799</v>
      </c>
      <c r="D132" s="317"/>
      <c r="E132" s="317"/>
      <c r="F132" s="318" t="s">
        <v>788</v>
      </c>
      <c r="G132" s="317"/>
      <c r="H132" s="317" t="s">
        <v>800</v>
      </c>
      <c r="I132" s="317" t="s">
        <v>784</v>
      </c>
      <c r="J132" s="317">
        <v>20</v>
      </c>
      <c r="K132" s="339"/>
    </row>
    <row r="133" spans="2:11" s="1" customFormat="1" ht="15" customHeight="1">
      <c r="B133" s="336"/>
      <c r="C133" s="291" t="s">
        <v>787</v>
      </c>
      <c r="D133" s="291"/>
      <c r="E133" s="291"/>
      <c r="F133" s="314" t="s">
        <v>788</v>
      </c>
      <c r="G133" s="291"/>
      <c r="H133" s="291" t="s">
        <v>822</v>
      </c>
      <c r="I133" s="291" t="s">
        <v>784</v>
      </c>
      <c r="J133" s="291">
        <v>50</v>
      </c>
      <c r="K133" s="339"/>
    </row>
    <row r="134" spans="2:11" s="1" customFormat="1" ht="15" customHeight="1">
      <c r="B134" s="336"/>
      <c r="C134" s="291" t="s">
        <v>801</v>
      </c>
      <c r="D134" s="291"/>
      <c r="E134" s="291"/>
      <c r="F134" s="314" t="s">
        <v>788</v>
      </c>
      <c r="G134" s="291"/>
      <c r="H134" s="291" t="s">
        <v>822</v>
      </c>
      <c r="I134" s="291" t="s">
        <v>784</v>
      </c>
      <c r="J134" s="291">
        <v>50</v>
      </c>
      <c r="K134" s="339"/>
    </row>
    <row r="135" spans="2:11" s="1" customFormat="1" ht="15" customHeight="1">
      <c r="B135" s="336"/>
      <c r="C135" s="291" t="s">
        <v>807</v>
      </c>
      <c r="D135" s="291"/>
      <c r="E135" s="291"/>
      <c r="F135" s="314" t="s">
        <v>788</v>
      </c>
      <c r="G135" s="291"/>
      <c r="H135" s="291" t="s">
        <v>822</v>
      </c>
      <c r="I135" s="291" t="s">
        <v>784</v>
      </c>
      <c r="J135" s="291">
        <v>50</v>
      </c>
      <c r="K135" s="339"/>
    </row>
    <row r="136" spans="2:11" s="1" customFormat="1" ht="15" customHeight="1">
      <c r="B136" s="336"/>
      <c r="C136" s="291" t="s">
        <v>809</v>
      </c>
      <c r="D136" s="291"/>
      <c r="E136" s="291"/>
      <c r="F136" s="314" t="s">
        <v>788</v>
      </c>
      <c r="G136" s="291"/>
      <c r="H136" s="291" t="s">
        <v>822</v>
      </c>
      <c r="I136" s="291" t="s">
        <v>784</v>
      </c>
      <c r="J136" s="291">
        <v>50</v>
      </c>
      <c r="K136" s="339"/>
    </row>
    <row r="137" spans="2:11" s="1" customFormat="1" ht="15" customHeight="1">
      <c r="B137" s="336"/>
      <c r="C137" s="291" t="s">
        <v>810</v>
      </c>
      <c r="D137" s="291"/>
      <c r="E137" s="291"/>
      <c r="F137" s="314" t="s">
        <v>788</v>
      </c>
      <c r="G137" s="291"/>
      <c r="H137" s="291" t="s">
        <v>835</v>
      </c>
      <c r="I137" s="291" t="s">
        <v>784</v>
      </c>
      <c r="J137" s="291">
        <v>255</v>
      </c>
      <c r="K137" s="339"/>
    </row>
    <row r="138" spans="2:11" s="1" customFormat="1" ht="15" customHeight="1">
      <c r="B138" s="336"/>
      <c r="C138" s="291" t="s">
        <v>812</v>
      </c>
      <c r="D138" s="291"/>
      <c r="E138" s="291"/>
      <c r="F138" s="314" t="s">
        <v>782</v>
      </c>
      <c r="G138" s="291"/>
      <c r="H138" s="291" t="s">
        <v>836</v>
      </c>
      <c r="I138" s="291" t="s">
        <v>814</v>
      </c>
      <c r="J138" s="291"/>
      <c r="K138" s="339"/>
    </row>
    <row r="139" spans="2:11" s="1" customFormat="1" ht="15" customHeight="1">
      <c r="B139" s="336"/>
      <c r="C139" s="291" t="s">
        <v>815</v>
      </c>
      <c r="D139" s="291"/>
      <c r="E139" s="291"/>
      <c r="F139" s="314" t="s">
        <v>782</v>
      </c>
      <c r="G139" s="291"/>
      <c r="H139" s="291" t="s">
        <v>837</v>
      </c>
      <c r="I139" s="291" t="s">
        <v>817</v>
      </c>
      <c r="J139" s="291"/>
      <c r="K139" s="339"/>
    </row>
    <row r="140" spans="2:11" s="1" customFormat="1" ht="15" customHeight="1">
      <c r="B140" s="336"/>
      <c r="C140" s="291" t="s">
        <v>818</v>
      </c>
      <c r="D140" s="291"/>
      <c r="E140" s="291"/>
      <c r="F140" s="314" t="s">
        <v>782</v>
      </c>
      <c r="G140" s="291"/>
      <c r="H140" s="291" t="s">
        <v>818</v>
      </c>
      <c r="I140" s="291" t="s">
        <v>817</v>
      </c>
      <c r="J140" s="291"/>
      <c r="K140" s="339"/>
    </row>
    <row r="141" spans="2:11" s="1" customFormat="1" ht="15" customHeight="1">
      <c r="B141" s="336"/>
      <c r="C141" s="291" t="s">
        <v>39</v>
      </c>
      <c r="D141" s="291"/>
      <c r="E141" s="291"/>
      <c r="F141" s="314" t="s">
        <v>782</v>
      </c>
      <c r="G141" s="291"/>
      <c r="H141" s="291" t="s">
        <v>838</v>
      </c>
      <c r="I141" s="291" t="s">
        <v>817</v>
      </c>
      <c r="J141" s="291"/>
      <c r="K141" s="339"/>
    </row>
    <row r="142" spans="2:11" s="1" customFormat="1" ht="15" customHeight="1">
      <c r="B142" s="336"/>
      <c r="C142" s="291" t="s">
        <v>839</v>
      </c>
      <c r="D142" s="291"/>
      <c r="E142" s="291"/>
      <c r="F142" s="314" t="s">
        <v>782</v>
      </c>
      <c r="G142" s="291"/>
      <c r="H142" s="291" t="s">
        <v>840</v>
      </c>
      <c r="I142" s="291" t="s">
        <v>817</v>
      </c>
      <c r="J142" s="291"/>
      <c r="K142" s="339"/>
    </row>
    <row r="143" spans="2:11" s="1" customFormat="1" ht="15" customHeight="1">
      <c r="B143" s="340"/>
      <c r="C143" s="341"/>
      <c r="D143" s="341"/>
      <c r="E143" s="341"/>
      <c r="F143" s="341"/>
      <c r="G143" s="341"/>
      <c r="H143" s="341"/>
      <c r="I143" s="341"/>
      <c r="J143" s="341"/>
      <c r="K143" s="342"/>
    </row>
    <row r="144" spans="2:11" s="1" customFormat="1" ht="18.75" customHeight="1">
      <c r="B144" s="327"/>
      <c r="C144" s="327"/>
      <c r="D144" s="327"/>
      <c r="E144" s="327"/>
      <c r="F144" s="328"/>
      <c r="G144" s="327"/>
      <c r="H144" s="327"/>
      <c r="I144" s="327"/>
      <c r="J144" s="327"/>
      <c r="K144" s="327"/>
    </row>
    <row r="145" spans="2:11" s="1" customFormat="1" ht="18.75" customHeight="1">
      <c r="B145" s="299"/>
      <c r="C145" s="299"/>
      <c r="D145" s="299"/>
      <c r="E145" s="299"/>
      <c r="F145" s="299"/>
      <c r="G145" s="299"/>
      <c r="H145" s="299"/>
      <c r="I145" s="299"/>
      <c r="J145" s="299"/>
      <c r="K145" s="299"/>
    </row>
    <row r="146" spans="2:11" s="1" customFormat="1" ht="7.5" customHeight="1">
      <c r="B146" s="300"/>
      <c r="C146" s="301"/>
      <c r="D146" s="301"/>
      <c r="E146" s="301"/>
      <c r="F146" s="301"/>
      <c r="G146" s="301"/>
      <c r="H146" s="301"/>
      <c r="I146" s="301"/>
      <c r="J146" s="301"/>
      <c r="K146" s="302"/>
    </row>
    <row r="147" spans="2:11" s="1" customFormat="1" ht="45" customHeight="1">
      <c r="B147" s="303"/>
      <c r="C147" s="304" t="s">
        <v>841</v>
      </c>
      <c r="D147" s="304"/>
      <c r="E147" s="304"/>
      <c r="F147" s="304"/>
      <c r="G147" s="304"/>
      <c r="H147" s="304"/>
      <c r="I147" s="304"/>
      <c r="J147" s="304"/>
      <c r="K147" s="305"/>
    </row>
    <row r="148" spans="2:11" s="1" customFormat="1" ht="17.25" customHeight="1">
      <c r="B148" s="303"/>
      <c r="C148" s="306" t="s">
        <v>776</v>
      </c>
      <c r="D148" s="306"/>
      <c r="E148" s="306"/>
      <c r="F148" s="306" t="s">
        <v>777</v>
      </c>
      <c r="G148" s="307"/>
      <c r="H148" s="306" t="s">
        <v>55</v>
      </c>
      <c r="I148" s="306" t="s">
        <v>58</v>
      </c>
      <c r="J148" s="306" t="s">
        <v>778</v>
      </c>
      <c r="K148" s="305"/>
    </row>
    <row r="149" spans="2:11" s="1" customFormat="1" ht="17.25" customHeight="1">
      <c r="B149" s="303"/>
      <c r="C149" s="308" t="s">
        <v>779</v>
      </c>
      <c r="D149" s="308"/>
      <c r="E149" s="308"/>
      <c r="F149" s="309" t="s">
        <v>780</v>
      </c>
      <c r="G149" s="310"/>
      <c r="H149" s="308"/>
      <c r="I149" s="308"/>
      <c r="J149" s="308" t="s">
        <v>781</v>
      </c>
      <c r="K149" s="305"/>
    </row>
    <row r="150" spans="2:11" s="1" customFormat="1" ht="5.25" customHeight="1">
      <c r="B150" s="316"/>
      <c r="C150" s="311"/>
      <c r="D150" s="311"/>
      <c r="E150" s="311"/>
      <c r="F150" s="311"/>
      <c r="G150" s="312"/>
      <c r="H150" s="311"/>
      <c r="I150" s="311"/>
      <c r="J150" s="311"/>
      <c r="K150" s="339"/>
    </row>
    <row r="151" spans="2:11" s="1" customFormat="1" ht="15" customHeight="1">
      <c r="B151" s="316"/>
      <c r="C151" s="343" t="s">
        <v>785</v>
      </c>
      <c r="D151" s="291"/>
      <c r="E151" s="291"/>
      <c r="F151" s="344" t="s">
        <v>782</v>
      </c>
      <c r="G151" s="291"/>
      <c r="H151" s="343" t="s">
        <v>822</v>
      </c>
      <c r="I151" s="343" t="s">
        <v>784</v>
      </c>
      <c r="J151" s="343">
        <v>120</v>
      </c>
      <c r="K151" s="339"/>
    </row>
    <row r="152" spans="2:11" s="1" customFormat="1" ht="15" customHeight="1">
      <c r="B152" s="316"/>
      <c r="C152" s="343" t="s">
        <v>831</v>
      </c>
      <c r="D152" s="291"/>
      <c r="E152" s="291"/>
      <c r="F152" s="344" t="s">
        <v>782</v>
      </c>
      <c r="G152" s="291"/>
      <c r="H152" s="343" t="s">
        <v>842</v>
      </c>
      <c r="I152" s="343" t="s">
        <v>784</v>
      </c>
      <c r="J152" s="343" t="s">
        <v>833</v>
      </c>
      <c r="K152" s="339"/>
    </row>
    <row r="153" spans="2:11" s="1" customFormat="1" ht="15" customHeight="1">
      <c r="B153" s="316"/>
      <c r="C153" s="343" t="s">
        <v>730</v>
      </c>
      <c r="D153" s="291"/>
      <c r="E153" s="291"/>
      <c r="F153" s="344" t="s">
        <v>782</v>
      </c>
      <c r="G153" s="291"/>
      <c r="H153" s="343" t="s">
        <v>843</v>
      </c>
      <c r="I153" s="343" t="s">
        <v>784</v>
      </c>
      <c r="J153" s="343" t="s">
        <v>833</v>
      </c>
      <c r="K153" s="339"/>
    </row>
    <row r="154" spans="2:11" s="1" customFormat="1" ht="15" customHeight="1">
      <c r="B154" s="316"/>
      <c r="C154" s="343" t="s">
        <v>787</v>
      </c>
      <c r="D154" s="291"/>
      <c r="E154" s="291"/>
      <c r="F154" s="344" t="s">
        <v>788</v>
      </c>
      <c r="G154" s="291"/>
      <c r="H154" s="343" t="s">
        <v>822</v>
      </c>
      <c r="I154" s="343" t="s">
        <v>784</v>
      </c>
      <c r="J154" s="343">
        <v>50</v>
      </c>
      <c r="K154" s="339"/>
    </row>
    <row r="155" spans="2:11" s="1" customFormat="1" ht="15" customHeight="1">
      <c r="B155" s="316"/>
      <c r="C155" s="343" t="s">
        <v>790</v>
      </c>
      <c r="D155" s="291"/>
      <c r="E155" s="291"/>
      <c r="F155" s="344" t="s">
        <v>782</v>
      </c>
      <c r="G155" s="291"/>
      <c r="H155" s="343" t="s">
        <v>822</v>
      </c>
      <c r="I155" s="343" t="s">
        <v>792</v>
      </c>
      <c r="J155" s="343"/>
      <c r="K155" s="339"/>
    </row>
    <row r="156" spans="2:11" s="1" customFormat="1" ht="15" customHeight="1">
      <c r="B156" s="316"/>
      <c r="C156" s="343" t="s">
        <v>801</v>
      </c>
      <c r="D156" s="291"/>
      <c r="E156" s="291"/>
      <c r="F156" s="344" t="s">
        <v>788</v>
      </c>
      <c r="G156" s="291"/>
      <c r="H156" s="343" t="s">
        <v>822</v>
      </c>
      <c r="I156" s="343" t="s">
        <v>784</v>
      </c>
      <c r="J156" s="343">
        <v>50</v>
      </c>
      <c r="K156" s="339"/>
    </row>
    <row r="157" spans="2:11" s="1" customFormat="1" ht="15" customHeight="1">
      <c r="B157" s="316"/>
      <c r="C157" s="343" t="s">
        <v>809</v>
      </c>
      <c r="D157" s="291"/>
      <c r="E157" s="291"/>
      <c r="F157" s="344" t="s">
        <v>788</v>
      </c>
      <c r="G157" s="291"/>
      <c r="H157" s="343" t="s">
        <v>822</v>
      </c>
      <c r="I157" s="343" t="s">
        <v>784</v>
      </c>
      <c r="J157" s="343">
        <v>50</v>
      </c>
      <c r="K157" s="339"/>
    </row>
    <row r="158" spans="2:11" s="1" customFormat="1" ht="15" customHeight="1">
      <c r="B158" s="316"/>
      <c r="C158" s="343" t="s">
        <v>807</v>
      </c>
      <c r="D158" s="291"/>
      <c r="E158" s="291"/>
      <c r="F158" s="344" t="s">
        <v>788</v>
      </c>
      <c r="G158" s="291"/>
      <c r="H158" s="343" t="s">
        <v>822</v>
      </c>
      <c r="I158" s="343" t="s">
        <v>784</v>
      </c>
      <c r="J158" s="343">
        <v>50</v>
      </c>
      <c r="K158" s="339"/>
    </row>
    <row r="159" spans="2:11" s="1" customFormat="1" ht="15" customHeight="1">
      <c r="B159" s="316"/>
      <c r="C159" s="343" t="s">
        <v>97</v>
      </c>
      <c r="D159" s="291"/>
      <c r="E159" s="291"/>
      <c r="F159" s="344" t="s">
        <v>782</v>
      </c>
      <c r="G159" s="291"/>
      <c r="H159" s="343" t="s">
        <v>844</v>
      </c>
      <c r="I159" s="343" t="s">
        <v>784</v>
      </c>
      <c r="J159" s="343" t="s">
        <v>845</v>
      </c>
      <c r="K159" s="339"/>
    </row>
    <row r="160" spans="2:11" s="1" customFormat="1" ht="15" customHeight="1">
      <c r="B160" s="316"/>
      <c r="C160" s="343" t="s">
        <v>846</v>
      </c>
      <c r="D160" s="291"/>
      <c r="E160" s="291"/>
      <c r="F160" s="344" t="s">
        <v>782</v>
      </c>
      <c r="G160" s="291"/>
      <c r="H160" s="343" t="s">
        <v>847</v>
      </c>
      <c r="I160" s="343" t="s">
        <v>817</v>
      </c>
      <c r="J160" s="343"/>
      <c r="K160" s="339"/>
    </row>
    <row r="161" spans="2:11" s="1" customFormat="1" ht="15" customHeight="1">
      <c r="B161" s="345"/>
      <c r="C161" s="325"/>
      <c r="D161" s="325"/>
      <c r="E161" s="325"/>
      <c r="F161" s="325"/>
      <c r="G161" s="325"/>
      <c r="H161" s="325"/>
      <c r="I161" s="325"/>
      <c r="J161" s="325"/>
      <c r="K161" s="346"/>
    </row>
    <row r="162" spans="2:11" s="1" customFormat="1" ht="18.75" customHeight="1">
      <c r="B162" s="327"/>
      <c r="C162" s="337"/>
      <c r="D162" s="337"/>
      <c r="E162" s="337"/>
      <c r="F162" s="347"/>
      <c r="G162" s="337"/>
      <c r="H162" s="337"/>
      <c r="I162" s="337"/>
      <c r="J162" s="337"/>
      <c r="K162" s="327"/>
    </row>
    <row r="163" spans="2:11" s="1" customFormat="1" ht="18.75" customHeight="1">
      <c r="B163" s="299"/>
      <c r="C163" s="299"/>
      <c r="D163" s="299"/>
      <c r="E163" s="299"/>
      <c r="F163" s="299"/>
      <c r="G163" s="299"/>
      <c r="H163" s="299"/>
      <c r="I163" s="299"/>
      <c r="J163" s="299"/>
      <c r="K163" s="299"/>
    </row>
    <row r="164" spans="2:11" s="1" customFormat="1" ht="7.5" customHeight="1">
      <c r="B164" s="278"/>
      <c r="C164" s="279"/>
      <c r="D164" s="279"/>
      <c r="E164" s="279"/>
      <c r="F164" s="279"/>
      <c r="G164" s="279"/>
      <c r="H164" s="279"/>
      <c r="I164" s="279"/>
      <c r="J164" s="279"/>
      <c r="K164" s="280"/>
    </row>
    <row r="165" spans="2:11" s="1" customFormat="1" ht="45" customHeight="1">
      <c r="B165" s="281"/>
      <c r="C165" s="282" t="s">
        <v>848</v>
      </c>
      <c r="D165" s="282"/>
      <c r="E165" s="282"/>
      <c r="F165" s="282"/>
      <c r="G165" s="282"/>
      <c r="H165" s="282"/>
      <c r="I165" s="282"/>
      <c r="J165" s="282"/>
      <c r="K165" s="283"/>
    </row>
    <row r="166" spans="2:11" s="1" customFormat="1" ht="17.25" customHeight="1">
      <c r="B166" s="281"/>
      <c r="C166" s="306" t="s">
        <v>776</v>
      </c>
      <c r="D166" s="306"/>
      <c r="E166" s="306"/>
      <c r="F166" s="306" t="s">
        <v>777</v>
      </c>
      <c r="G166" s="348"/>
      <c r="H166" s="349" t="s">
        <v>55</v>
      </c>
      <c r="I166" s="349" t="s">
        <v>58</v>
      </c>
      <c r="J166" s="306" t="s">
        <v>778</v>
      </c>
      <c r="K166" s="283"/>
    </row>
    <row r="167" spans="2:11" s="1" customFormat="1" ht="17.25" customHeight="1">
      <c r="B167" s="284"/>
      <c r="C167" s="308" t="s">
        <v>779</v>
      </c>
      <c r="D167" s="308"/>
      <c r="E167" s="308"/>
      <c r="F167" s="309" t="s">
        <v>780</v>
      </c>
      <c r="G167" s="350"/>
      <c r="H167" s="351"/>
      <c r="I167" s="351"/>
      <c r="J167" s="308" t="s">
        <v>781</v>
      </c>
      <c r="K167" s="286"/>
    </row>
    <row r="168" spans="2:11" s="1" customFormat="1" ht="5.25" customHeight="1">
      <c r="B168" s="316"/>
      <c r="C168" s="311"/>
      <c r="D168" s="311"/>
      <c r="E168" s="311"/>
      <c r="F168" s="311"/>
      <c r="G168" s="312"/>
      <c r="H168" s="311"/>
      <c r="I168" s="311"/>
      <c r="J168" s="311"/>
      <c r="K168" s="339"/>
    </row>
    <row r="169" spans="2:11" s="1" customFormat="1" ht="15" customHeight="1">
      <c r="B169" s="316"/>
      <c r="C169" s="291" t="s">
        <v>785</v>
      </c>
      <c r="D169" s="291"/>
      <c r="E169" s="291"/>
      <c r="F169" s="314" t="s">
        <v>782</v>
      </c>
      <c r="G169" s="291"/>
      <c r="H169" s="291" t="s">
        <v>822</v>
      </c>
      <c r="I169" s="291" t="s">
        <v>784</v>
      </c>
      <c r="J169" s="291">
        <v>120</v>
      </c>
      <c r="K169" s="339"/>
    </row>
    <row r="170" spans="2:11" s="1" customFormat="1" ht="15" customHeight="1">
      <c r="B170" s="316"/>
      <c r="C170" s="291" t="s">
        <v>831</v>
      </c>
      <c r="D170" s="291"/>
      <c r="E170" s="291"/>
      <c r="F170" s="314" t="s">
        <v>782</v>
      </c>
      <c r="G170" s="291"/>
      <c r="H170" s="291" t="s">
        <v>832</v>
      </c>
      <c r="I170" s="291" t="s">
        <v>784</v>
      </c>
      <c r="J170" s="291" t="s">
        <v>833</v>
      </c>
      <c r="K170" s="339"/>
    </row>
    <row r="171" spans="2:11" s="1" customFormat="1" ht="15" customHeight="1">
      <c r="B171" s="316"/>
      <c r="C171" s="291" t="s">
        <v>730</v>
      </c>
      <c r="D171" s="291"/>
      <c r="E171" s="291"/>
      <c r="F171" s="314" t="s">
        <v>782</v>
      </c>
      <c r="G171" s="291"/>
      <c r="H171" s="291" t="s">
        <v>849</v>
      </c>
      <c r="I171" s="291" t="s">
        <v>784</v>
      </c>
      <c r="J171" s="291" t="s">
        <v>833</v>
      </c>
      <c r="K171" s="339"/>
    </row>
    <row r="172" spans="2:11" s="1" customFormat="1" ht="15" customHeight="1">
      <c r="B172" s="316"/>
      <c r="C172" s="291" t="s">
        <v>787</v>
      </c>
      <c r="D172" s="291"/>
      <c r="E172" s="291"/>
      <c r="F172" s="314" t="s">
        <v>788</v>
      </c>
      <c r="G172" s="291"/>
      <c r="H172" s="291" t="s">
        <v>849</v>
      </c>
      <c r="I172" s="291" t="s">
        <v>784</v>
      </c>
      <c r="J172" s="291">
        <v>50</v>
      </c>
      <c r="K172" s="339"/>
    </row>
    <row r="173" spans="2:11" s="1" customFormat="1" ht="15" customHeight="1">
      <c r="B173" s="316"/>
      <c r="C173" s="291" t="s">
        <v>790</v>
      </c>
      <c r="D173" s="291"/>
      <c r="E173" s="291"/>
      <c r="F173" s="314" t="s">
        <v>782</v>
      </c>
      <c r="G173" s="291"/>
      <c r="H173" s="291" t="s">
        <v>849</v>
      </c>
      <c r="I173" s="291" t="s">
        <v>792</v>
      </c>
      <c r="J173" s="291"/>
      <c r="K173" s="339"/>
    </row>
    <row r="174" spans="2:11" s="1" customFormat="1" ht="15" customHeight="1">
      <c r="B174" s="316"/>
      <c r="C174" s="291" t="s">
        <v>801</v>
      </c>
      <c r="D174" s="291"/>
      <c r="E174" s="291"/>
      <c r="F174" s="314" t="s">
        <v>788</v>
      </c>
      <c r="G174" s="291"/>
      <c r="H174" s="291" t="s">
        <v>849</v>
      </c>
      <c r="I174" s="291" t="s">
        <v>784</v>
      </c>
      <c r="J174" s="291">
        <v>50</v>
      </c>
      <c r="K174" s="339"/>
    </row>
    <row r="175" spans="2:11" s="1" customFormat="1" ht="15" customHeight="1">
      <c r="B175" s="316"/>
      <c r="C175" s="291" t="s">
        <v>809</v>
      </c>
      <c r="D175" s="291"/>
      <c r="E175" s="291"/>
      <c r="F175" s="314" t="s">
        <v>788</v>
      </c>
      <c r="G175" s="291"/>
      <c r="H175" s="291" t="s">
        <v>849</v>
      </c>
      <c r="I175" s="291" t="s">
        <v>784</v>
      </c>
      <c r="J175" s="291">
        <v>50</v>
      </c>
      <c r="K175" s="339"/>
    </row>
    <row r="176" spans="2:11" s="1" customFormat="1" ht="15" customHeight="1">
      <c r="B176" s="316"/>
      <c r="C176" s="291" t="s">
        <v>807</v>
      </c>
      <c r="D176" s="291"/>
      <c r="E176" s="291"/>
      <c r="F176" s="314" t="s">
        <v>788</v>
      </c>
      <c r="G176" s="291"/>
      <c r="H176" s="291" t="s">
        <v>849</v>
      </c>
      <c r="I176" s="291" t="s">
        <v>784</v>
      </c>
      <c r="J176" s="291">
        <v>50</v>
      </c>
      <c r="K176" s="339"/>
    </row>
    <row r="177" spans="2:11" s="1" customFormat="1" ht="15" customHeight="1">
      <c r="B177" s="316"/>
      <c r="C177" s="291" t="s">
        <v>111</v>
      </c>
      <c r="D177" s="291"/>
      <c r="E177" s="291"/>
      <c r="F177" s="314" t="s">
        <v>782</v>
      </c>
      <c r="G177" s="291"/>
      <c r="H177" s="291" t="s">
        <v>850</v>
      </c>
      <c r="I177" s="291" t="s">
        <v>851</v>
      </c>
      <c r="J177" s="291"/>
      <c r="K177" s="339"/>
    </row>
    <row r="178" spans="2:11" s="1" customFormat="1" ht="15" customHeight="1">
      <c r="B178" s="316"/>
      <c r="C178" s="291" t="s">
        <v>58</v>
      </c>
      <c r="D178" s="291"/>
      <c r="E178" s="291"/>
      <c r="F178" s="314" t="s">
        <v>782</v>
      </c>
      <c r="G178" s="291"/>
      <c r="H178" s="291" t="s">
        <v>852</v>
      </c>
      <c r="I178" s="291" t="s">
        <v>853</v>
      </c>
      <c r="J178" s="291">
        <v>1</v>
      </c>
      <c r="K178" s="339"/>
    </row>
    <row r="179" spans="2:11" s="1" customFormat="1" ht="15" customHeight="1">
      <c r="B179" s="316"/>
      <c r="C179" s="291" t="s">
        <v>54</v>
      </c>
      <c r="D179" s="291"/>
      <c r="E179" s="291"/>
      <c r="F179" s="314" t="s">
        <v>782</v>
      </c>
      <c r="G179" s="291"/>
      <c r="H179" s="291" t="s">
        <v>854</v>
      </c>
      <c r="I179" s="291" t="s">
        <v>784</v>
      </c>
      <c r="J179" s="291">
        <v>20</v>
      </c>
      <c r="K179" s="339"/>
    </row>
    <row r="180" spans="2:11" s="1" customFormat="1" ht="15" customHeight="1">
      <c r="B180" s="316"/>
      <c r="C180" s="291" t="s">
        <v>55</v>
      </c>
      <c r="D180" s="291"/>
      <c r="E180" s="291"/>
      <c r="F180" s="314" t="s">
        <v>782</v>
      </c>
      <c r="G180" s="291"/>
      <c r="H180" s="291" t="s">
        <v>855</v>
      </c>
      <c r="I180" s="291" t="s">
        <v>784</v>
      </c>
      <c r="J180" s="291">
        <v>255</v>
      </c>
      <c r="K180" s="339"/>
    </row>
    <row r="181" spans="2:11" s="1" customFormat="1" ht="15" customHeight="1">
      <c r="B181" s="316"/>
      <c r="C181" s="291" t="s">
        <v>112</v>
      </c>
      <c r="D181" s="291"/>
      <c r="E181" s="291"/>
      <c r="F181" s="314" t="s">
        <v>782</v>
      </c>
      <c r="G181" s="291"/>
      <c r="H181" s="291" t="s">
        <v>746</v>
      </c>
      <c r="I181" s="291" t="s">
        <v>784</v>
      </c>
      <c r="J181" s="291">
        <v>10</v>
      </c>
      <c r="K181" s="339"/>
    </row>
    <row r="182" spans="2:11" s="1" customFormat="1" ht="15" customHeight="1">
      <c r="B182" s="316"/>
      <c r="C182" s="291" t="s">
        <v>113</v>
      </c>
      <c r="D182" s="291"/>
      <c r="E182" s="291"/>
      <c r="F182" s="314" t="s">
        <v>782</v>
      </c>
      <c r="G182" s="291"/>
      <c r="H182" s="291" t="s">
        <v>856</v>
      </c>
      <c r="I182" s="291" t="s">
        <v>817</v>
      </c>
      <c r="J182" s="291"/>
      <c r="K182" s="339"/>
    </row>
    <row r="183" spans="2:11" s="1" customFormat="1" ht="15" customHeight="1">
      <c r="B183" s="316"/>
      <c r="C183" s="291" t="s">
        <v>857</v>
      </c>
      <c r="D183" s="291"/>
      <c r="E183" s="291"/>
      <c r="F183" s="314" t="s">
        <v>782</v>
      </c>
      <c r="G183" s="291"/>
      <c r="H183" s="291" t="s">
        <v>858</v>
      </c>
      <c r="I183" s="291" t="s">
        <v>817</v>
      </c>
      <c r="J183" s="291"/>
      <c r="K183" s="339"/>
    </row>
    <row r="184" spans="2:11" s="1" customFormat="1" ht="15" customHeight="1">
      <c r="B184" s="316"/>
      <c r="C184" s="291" t="s">
        <v>846</v>
      </c>
      <c r="D184" s="291"/>
      <c r="E184" s="291"/>
      <c r="F184" s="314" t="s">
        <v>782</v>
      </c>
      <c r="G184" s="291"/>
      <c r="H184" s="291" t="s">
        <v>859</v>
      </c>
      <c r="I184" s="291" t="s">
        <v>817</v>
      </c>
      <c r="J184" s="291"/>
      <c r="K184" s="339"/>
    </row>
    <row r="185" spans="2:11" s="1" customFormat="1" ht="15" customHeight="1">
      <c r="B185" s="316"/>
      <c r="C185" s="291" t="s">
        <v>115</v>
      </c>
      <c r="D185" s="291"/>
      <c r="E185" s="291"/>
      <c r="F185" s="314" t="s">
        <v>788</v>
      </c>
      <c r="G185" s="291"/>
      <c r="H185" s="291" t="s">
        <v>860</v>
      </c>
      <c r="I185" s="291" t="s">
        <v>784</v>
      </c>
      <c r="J185" s="291">
        <v>50</v>
      </c>
      <c r="K185" s="339"/>
    </row>
    <row r="186" spans="2:11" s="1" customFormat="1" ht="15" customHeight="1">
      <c r="B186" s="316"/>
      <c r="C186" s="291" t="s">
        <v>861</v>
      </c>
      <c r="D186" s="291"/>
      <c r="E186" s="291"/>
      <c r="F186" s="314" t="s">
        <v>788</v>
      </c>
      <c r="G186" s="291"/>
      <c r="H186" s="291" t="s">
        <v>862</v>
      </c>
      <c r="I186" s="291" t="s">
        <v>863</v>
      </c>
      <c r="J186" s="291"/>
      <c r="K186" s="339"/>
    </row>
    <row r="187" spans="2:11" s="1" customFormat="1" ht="15" customHeight="1">
      <c r="B187" s="316"/>
      <c r="C187" s="291" t="s">
        <v>864</v>
      </c>
      <c r="D187" s="291"/>
      <c r="E187" s="291"/>
      <c r="F187" s="314" t="s">
        <v>788</v>
      </c>
      <c r="G187" s="291"/>
      <c r="H187" s="291" t="s">
        <v>865</v>
      </c>
      <c r="I187" s="291" t="s">
        <v>863</v>
      </c>
      <c r="J187" s="291"/>
      <c r="K187" s="339"/>
    </row>
    <row r="188" spans="2:11" s="1" customFormat="1" ht="15" customHeight="1">
      <c r="B188" s="316"/>
      <c r="C188" s="291" t="s">
        <v>866</v>
      </c>
      <c r="D188" s="291"/>
      <c r="E188" s="291"/>
      <c r="F188" s="314" t="s">
        <v>788</v>
      </c>
      <c r="G188" s="291"/>
      <c r="H188" s="291" t="s">
        <v>867</v>
      </c>
      <c r="I188" s="291" t="s">
        <v>863</v>
      </c>
      <c r="J188" s="291"/>
      <c r="K188" s="339"/>
    </row>
    <row r="189" spans="2:11" s="1" customFormat="1" ht="15" customHeight="1">
      <c r="B189" s="316"/>
      <c r="C189" s="352" t="s">
        <v>868</v>
      </c>
      <c r="D189" s="291"/>
      <c r="E189" s="291"/>
      <c r="F189" s="314" t="s">
        <v>788</v>
      </c>
      <c r="G189" s="291"/>
      <c r="H189" s="291" t="s">
        <v>869</v>
      </c>
      <c r="I189" s="291" t="s">
        <v>870</v>
      </c>
      <c r="J189" s="353" t="s">
        <v>871</v>
      </c>
      <c r="K189" s="339"/>
    </row>
    <row r="190" spans="2:11" s="1" customFormat="1" ht="15" customHeight="1">
      <c r="B190" s="316"/>
      <c r="C190" s="352" t="s">
        <v>43</v>
      </c>
      <c r="D190" s="291"/>
      <c r="E190" s="291"/>
      <c r="F190" s="314" t="s">
        <v>782</v>
      </c>
      <c r="G190" s="291"/>
      <c r="H190" s="288" t="s">
        <v>872</v>
      </c>
      <c r="I190" s="291" t="s">
        <v>873</v>
      </c>
      <c r="J190" s="291"/>
      <c r="K190" s="339"/>
    </row>
    <row r="191" spans="2:11" s="1" customFormat="1" ht="15" customHeight="1">
      <c r="B191" s="316"/>
      <c r="C191" s="352" t="s">
        <v>874</v>
      </c>
      <c r="D191" s="291"/>
      <c r="E191" s="291"/>
      <c r="F191" s="314" t="s">
        <v>782</v>
      </c>
      <c r="G191" s="291"/>
      <c r="H191" s="291" t="s">
        <v>875</v>
      </c>
      <c r="I191" s="291" t="s">
        <v>817</v>
      </c>
      <c r="J191" s="291"/>
      <c r="K191" s="339"/>
    </row>
    <row r="192" spans="2:11" s="1" customFormat="1" ht="15" customHeight="1">
      <c r="B192" s="316"/>
      <c r="C192" s="352" t="s">
        <v>876</v>
      </c>
      <c r="D192" s="291"/>
      <c r="E192" s="291"/>
      <c r="F192" s="314" t="s">
        <v>782</v>
      </c>
      <c r="G192" s="291"/>
      <c r="H192" s="291" t="s">
        <v>877</v>
      </c>
      <c r="I192" s="291" t="s">
        <v>817</v>
      </c>
      <c r="J192" s="291"/>
      <c r="K192" s="339"/>
    </row>
    <row r="193" spans="2:11" s="1" customFormat="1" ht="15" customHeight="1">
      <c r="B193" s="316"/>
      <c r="C193" s="352" t="s">
        <v>878</v>
      </c>
      <c r="D193" s="291"/>
      <c r="E193" s="291"/>
      <c r="F193" s="314" t="s">
        <v>788</v>
      </c>
      <c r="G193" s="291"/>
      <c r="H193" s="291" t="s">
        <v>879</v>
      </c>
      <c r="I193" s="291" t="s">
        <v>817</v>
      </c>
      <c r="J193" s="291"/>
      <c r="K193" s="339"/>
    </row>
    <row r="194" spans="2:11" s="1" customFormat="1" ht="15" customHeight="1">
      <c r="B194" s="345"/>
      <c r="C194" s="354"/>
      <c r="D194" s="325"/>
      <c r="E194" s="325"/>
      <c r="F194" s="325"/>
      <c r="G194" s="325"/>
      <c r="H194" s="325"/>
      <c r="I194" s="325"/>
      <c r="J194" s="325"/>
      <c r="K194" s="346"/>
    </row>
    <row r="195" spans="2:11" s="1" customFormat="1" ht="18.75" customHeight="1">
      <c r="B195" s="327"/>
      <c r="C195" s="337"/>
      <c r="D195" s="337"/>
      <c r="E195" s="337"/>
      <c r="F195" s="347"/>
      <c r="G195" s="337"/>
      <c r="H195" s="337"/>
      <c r="I195" s="337"/>
      <c r="J195" s="337"/>
      <c r="K195" s="327"/>
    </row>
    <row r="196" spans="2:11" s="1" customFormat="1" ht="18.75" customHeight="1">
      <c r="B196" s="327"/>
      <c r="C196" s="337"/>
      <c r="D196" s="337"/>
      <c r="E196" s="337"/>
      <c r="F196" s="347"/>
      <c r="G196" s="337"/>
      <c r="H196" s="337"/>
      <c r="I196" s="337"/>
      <c r="J196" s="337"/>
      <c r="K196" s="327"/>
    </row>
    <row r="197" spans="2:11" s="1" customFormat="1" ht="18.75" customHeight="1">
      <c r="B197" s="299"/>
      <c r="C197" s="299"/>
      <c r="D197" s="299"/>
      <c r="E197" s="299"/>
      <c r="F197" s="299"/>
      <c r="G197" s="299"/>
      <c r="H197" s="299"/>
      <c r="I197" s="299"/>
      <c r="J197" s="299"/>
      <c r="K197" s="299"/>
    </row>
    <row r="198" spans="2:11" s="1" customFormat="1" ht="13.5">
      <c r="B198" s="278"/>
      <c r="C198" s="279"/>
      <c r="D198" s="279"/>
      <c r="E198" s="279"/>
      <c r="F198" s="279"/>
      <c r="G198" s="279"/>
      <c r="H198" s="279"/>
      <c r="I198" s="279"/>
      <c r="J198" s="279"/>
      <c r="K198" s="280"/>
    </row>
    <row r="199" spans="2:11" s="1" customFormat="1" ht="21">
      <c r="B199" s="281"/>
      <c r="C199" s="282" t="s">
        <v>880</v>
      </c>
      <c r="D199" s="282"/>
      <c r="E199" s="282"/>
      <c r="F199" s="282"/>
      <c r="G199" s="282"/>
      <c r="H199" s="282"/>
      <c r="I199" s="282"/>
      <c r="J199" s="282"/>
      <c r="K199" s="283"/>
    </row>
    <row r="200" spans="2:11" s="1" customFormat="1" ht="25.5" customHeight="1">
      <c r="B200" s="281"/>
      <c r="C200" s="355" t="s">
        <v>881</v>
      </c>
      <c r="D200" s="355"/>
      <c r="E200" s="355"/>
      <c r="F200" s="355" t="s">
        <v>882</v>
      </c>
      <c r="G200" s="356"/>
      <c r="H200" s="355" t="s">
        <v>883</v>
      </c>
      <c r="I200" s="355"/>
      <c r="J200" s="355"/>
      <c r="K200" s="283"/>
    </row>
    <row r="201" spans="2:11" s="1" customFormat="1" ht="5.25" customHeight="1">
      <c r="B201" s="316"/>
      <c r="C201" s="311"/>
      <c r="D201" s="311"/>
      <c r="E201" s="311"/>
      <c r="F201" s="311"/>
      <c r="G201" s="337"/>
      <c r="H201" s="311"/>
      <c r="I201" s="311"/>
      <c r="J201" s="311"/>
      <c r="K201" s="339"/>
    </row>
    <row r="202" spans="2:11" s="1" customFormat="1" ht="15" customHeight="1">
      <c r="B202" s="316"/>
      <c r="C202" s="291" t="s">
        <v>873</v>
      </c>
      <c r="D202" s="291"/>
      <c r="E202" s="291"/>
      <c r="F202" s="314" t="s">
        <v>44</v>
      </c>
      <c r="G202" s="291"/>
      <c r="H202" s="291" t="s">
        <v>884</v>
      </c>
      <c r="I202" s="291"/>
      <c r="J202" s="291"/>
      <c r="K202" s="339"/>
    </row>
    <row r="203" spans="2:11" s="1" customFormat="1" ht="15" customHeight="1">
      <c r="B203" s="316"/>
      <c r="C203" s="291"/>
      <c r="D203" s="291"/>
      <c r="E203" s="291"/>
      <c r="F203" s="314" t="s">
        <v>45</v>
      </c>
      <c r="G203" s="291"/>
      <c r="H203" s="291" t="s">
        <v>885</v>
      </c>
      <c r="I203" s="291"/>
      <c r="J203" s="291"/>
      <c r="K203" s="339"/>
    </row>
    <row r="204" spans="2:11" s="1" customFormat="1" ht="15" customHeight="1">
      <c r="B204" s="316"/>
      <c r="C204" s="291"/>
      <c r="D204" s="291"/>
      <c r="E204" s="291"/>
      <c r="F204" s="314" t="s">
        <v>48</v>
      </c>
      <c r="G204" s="291"/>
      <c r="H204" s="291" t="s">
        <v>886</v>
      </c>
      <c r="I204" s="291"/>
      <c r="J204" s="291"/>
      <c r="K204" s="339"/>
    </row>
    <row r="205" spans="2:11" s="1" customFormat="1" ht="15" customHeight="1">
      <c r="B205" s="316"/>
      <c r="C205" s="291"/>
      <c r="D205" s="291"/>
      <c r="E205" s="291"/>
      <c r="F205" s="314" t="s">
        <v>46</v>
      </c>
      <c r="G205" s="291"/>
      <c r="H205" s="291" t="s">
        <v>887</v>
      </c>
      <c r="I205" s="291"/>
      <c r="J205" s="291"/>
      <c r="K205" s="339"/>
    </row>
    <row r="206" spans="2:11" s="1" customFormat="1" ht="15" customHeight="1">
      <c r="B206" s="316"/>
      <c r="C206" s="291"/>
      <c r="D206" s="291"/>
      <c r="E206" s="291"/>
      <c r="F206" s="314" t="s">
        <v>47</v>
      </c>
      <c r="G206" s="291"/>
      <c r="H206" s="291" t="s">
        <v>888</v>
      </c>
      <c r="I206" s="291"/>
      <c r="J206" s="291"/>
      <c r="K206" s="339"/>
    </row>
    <row r="207" spans="2:11" s="1" customFormat="1" ht="15" customHeight="1">
      <c r="B207" s="316"/>
      <c r="C207" s="291"/>
      <c r="D207" s="291"/>
      <c r="E207" s="291"/>
      <c r="F207" s="314"/>
      <c r="G207" s="291"/>
      <c r="H207" s="291"/>
      <c r="I207" s="291"/>
      <c r="J207" s="291"/>
      <c r="K207" s="339"/>
    </row>
    <row r="208" spans="2:11" s="1" customFormat="1" ht="15" customHeight="1">
      <c r="B208" s="316"/>
      <c r="C208" s="291" t="s">
        <v>829</v>
      </c>
      <c r="D208" s="291"/>
      <c r="E208" s="291"/>
      <c r="F208" s="314" t="s">
        <v>723</v>
      </c>
      <c r="G208" s="291"/>
      <c r="H208" s="291" t="s">
        <v>889</v>
      </c>
      <c r="I208" s="291"/>
      <c r="J208" s="291"/>
      <c r="K208" s="339"/>
    </row>
    <row r="209" spans="2:11" s="1" customFormat="1" ht="15" customHeight="1">
      <c r="B209" s="316"/>
      <c r="C209" s="291"/>
      <c r="D209" s="291"/>
      <c r="E209" s="291"/>
      <c r="F209" s="314" t="s">
        <v>726</v>
      </c>
      <c r="G209" s="291"/>
      <c r="H209" s="291" t="s">
        <v>727</v>
      </c>
      <c r="I209" s="291"/>
      <c r="J209" s="291"/>
      <c r="K209" s="339"/>
    </row>
    <row r="210" spans="2:11" s="1" customFormat="1" ht="15" customHeight="1">
      <c r="B210" s="316"/>
      <c r="C210" s="291"/>
      <c r="D210" s="291"/>
      <c r="E210" s="291"/>
      <c r="F210" s="314" t="s">
        <v>80</v>
      </c>
      <c r="G210" s="291"/>
      <c r="H210" s="291" t="s">
        <v>890</v>
      </c>
      <c r="I210" s="291"/>
      <c r="J210" s="291"/>
      <c r="K210" s="339"/>
    </row>
    <row r="211" spans="2:11" s="1" customFormat="1" ht="15" customHeight="1">
      <c r="B211" s="357"/>
      <c r="C211" s="291"/>
      <c r="D211" s="291"/>
      <c r="E211" s="291"/>
      <c r="F211" s="314" t="s">
        <v>90</v>
      </c>
      <c r="G211" s="352"/>
      <c r="H211" s="343" t="s">
        <v>91</v>
      </c>
      <c r="I211" s="343"/>
      <c r="J211" s="343"/>
      <c r="K211" s="358"/>
    </row>
    <row r="212" spans="2:11" s="1" customFormat="1" ht="15" customHeight="1">
      <c r="B212" s="357"/>
      <c r="C212" s="291"/>
      <c r="D212" s="291"/>
      <c r="E212" s="291"/>
      <c r="F212" s="314" t="s">
        <v>728</v>
      </c>
      <c r="G212" s="352"/>
      <c r="H212" s="343" t="s">
        <v>891</v>
      </c>
      <c r="I212" s="343"/>
      <c r="J212" s="343"/>
      <c r="K212" s="358"/>
    </row>
    <row r="213" spans="2:11" s="1" customFormat="1" ht="15" customHeight="1">
      <c r="B213" s="357"/>
      <c r="C213" s="291"/>
      <c r="D213" s="291"/>
      <c r="E213" s="291"/>
      <c r="F213" s="314"/>
      <c r="G213" s="352"/>
      <c r="H213" s="343"/>
      <c r="I213" s="343"/>
      <c r="J213" s="343"/>
      <c r="K213" s="358"/>
    </row>
    <row r="214" spans="2:11" s="1" customFormat="1" ht="15" customHeight="1">
      <c r="B214" s="357"/>
      <c r="C214" s="291" t="s">
        <v>853</v>
      </c>
      <c r="D214" s="291"/>
      <c r="E214" s="291"/>
      <c r="F214" s="314">
        <v>1</v>
      </c>
      <c r="G214" s="352"/>
      <c r="H214" s="343" t="s">
        <v>892</v>
      </c>
      <c r="I214" s="343"/>
      <c r="J214" s="343"/>
      <c r="K214" s="358"/>
    </row>
    <row r="215" spans="2:11" s="1" customFormat="1" ht="15" customHeight="1">
      <c r="B215" s="357"/>
      <c r="C215" s="291"/>
      <c r="D215" s="291"/>
      <c r="E215" s="291"/>
      <c r="F215" s="314">
        <v>2</v>
      </c>
      <c r="G215" s="352"/>
      <c r="H215" s="343" t="s">
        <v>893</v>
      </c>
      <c r="I215" s="343"/>
      <c r="J215" s="343"/>
      <c r="K215" s="358"/>
    </row>
    <row r="216" spans="2:11" s="1" customFormat="1" ht="15" customHeight="1">
      <c r="B216" s="357"/>
      <c r="C216" s="291"/>
      <c r="D216" s="291"/>
      <c r="E216" s="291"/>
      <c r="F216" s="314">
        <v>3</v>
      </c>
      <c r="G216" s="352"/>
      <c r="H216" s="343" t="s">
        <v>894</v>
      </c>
      <c r="I216" s="343"/>
      <c r="J216" s="343"/>
      <c r="K216" s="358"/>
    </row>
    <row r="217" spans="2:11" s="1" customFormat="1" ht="15" customHeight="1">
      <c r="B217" s="357"/>
      <c r="C217" s="291"/>
      <c r="D217" s="291"/>
      <c r="E217" s="291"/>
      <c r="F217" s="314">
        <v>4</v>
      </c>
      <c r="G217" s="352"/>
      <c r="H217" s="343" t="s">
        <v>895</v>
      </c>
      <c r="I217" s="343"/>
      <c r="J217" s="343"/>
      <c r="K217" s="358"/>
    </row>
    <row r="218" spans="2:11" s="1" customFormat="1" ht="12.75" customHeight="1">
      <c r="B218" s="359"/>
      <c r="C218" s="360"/>
      <c r="D218" s="360"/>
      <c r="E218" s="360"/>
      <c r="F218" s="360"/>
      <c r="G218" s="360"/>
      <c r="H218" s="360"/>
      <c r="I218" s="360"/>
      <c r="J218" s="360"/>
      <c r="K218" s="361"/>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MISONOVA\Klara</dc:creator>
  <cp:keywords/>
  <dc:description/>
  <cp:lastModifiedBy>MISONOVA\Klara</cp:lastModifiedBy>
  <dcterms:created xsi:type="dcterms:W3CDTF">2022-01-31T11:42:21Z</dcterms:created>
  <dcterms:modified xsi:type="dcterms:W3CDTF">2022-01-31T11:42:26Z</dcterms:modified>
  <cp:category/>
  <cp:version/>
  <cp:contentType/>
  <cp:contentStatus/>
</cp:coreProperties>
</file>