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3035" windowHeight="8955" activeTab="0"/>
  </bookViews>
  <sheets>
    <sheet name="Pokyny k ocenění" sheetId="9" r:id="rId1"/>
    <sheet name="Krycí list" sheetId="8" r:id="rId2"/>
    <sheet name="Rekapitulace celková" sheetId="7" r:id="rId3"/>
    <sheet name="Rekapitulace VO" sheetId="2" r:id="rId4"/>
    <sheet name="VO kabelové" sheetId="3" r:id="rId5"/>
    <sheet name="Rekapitulace D" sheetId="5" r:id="rId6"/>
    <sheet name="Demontáže" sheetId="6" r:id="rId7"/>
    <sheet name="#Figury" sheetId="4" state="hidden" r:id="rId8"/>
  </sheets>
  <externalReferences>
    <externalReference r:id="rId11"/>
    <externalReference r:id="rId12"/>
  </externalReferences>
  <definedNames>
    <definedName name="_BPK1">#REF!</definedName>
    <definedName name="_BPK2">#REF!</definedName>
    <definedName name="_BPK3">#REF!</definedName>
    <definedName name="cisloobjektu">'[1]Krycí list'!$A$4</definedName>
    <definedName name="cislostavby">'[1]Krycí list'!$A$6</definedName>
    <definedName name="Datum">'Krycí list'!$B$27</definedName>
    <definedName name="Dil">'Rekapitulace celková'!$A$6</definedName>
    <definedName name="Dodavka" localSheetId="1">'[1]Rekapitulace'!$G$11</definedName>
    <definedName name="Dodavka">#REF!</definedName>
    <definedName name="Dodavka0">#REF!</definedName>
    <definedName name="HSV" localSheetId="1">'[1]Rekapitulace'!$E$11</definedName>
    <definedName name="HSV">'Rekapitulace celková'!$E$10</definedName>
    <definedName name="HSV0">#REF!</definedName>
    <definedName name="HZS" localSheetId="1">'[1]Rekapitulace'!$I$11</definedName>
    <definedName name="HZS">#REF!</definedName>
    <definedName name="HZS0">#REF!</definedName>
    <definedName name="JKSO">'Krycí list'!$F$4</definedName>
    <definedName name="MJ">'Krycí list'!$G$4</definedName>
    <definedName name="Mont" localSheetId="1">'[1]Rekapitulace'!$H$11</definedName>
    <definedName name="Mont">#REF!</definedName>
    <definedName name="Montaz0">#REF!</definedName>
    <definedName name="NazevDilu">'Rekapitulace celková'!$B$6</definedName>
    <definedName name="nazevobjektu">'[1]Krycí list'!$C$4</definedName>
    <definedName name="nazevstavby">'[1]Krycí list'!$C$6</definedName>
    <definedName name="Objednatel">'Krycí list'!$C$8</definedName>
    <definedName name="_xlnm.Print_Area" localSheetId="1">'Krycí list'!$A$1:$G$46</definedName>
    <definedName name="_xlnm.Print_Area" localSheetId="2">'Rekapitulace celková'!$A$1:$I$22</definedName>
    <definedName name="PocetMJ">'[1]Krycí list'!$G$7</definedName>
    <definedName name="Poznamka">'Krycí list'!$B$38</definedName>
    <definedName name="Projektant">'Krycí list'!$C$7</definedName>
    <definedName name="PSV" localSheetId="1">'[1]Rekapitulace'!$F$11</definedName>
    <definedName name="PSV">#REF!</definedName>
    <definedName name="PSV0">#REF!</definedName>
    <definedName name="Typ">#REF!</definedName>
    <definedName name="VRN" localSheetId="1">'[1]Rekapitulace'!$H$22</definedName>
    <definedName name="VRN">'Rekapitulace celková'!$H$21</definedName>
    <definedName name="VRNKc" localSheetId="1">#REF!</definedName>
    <definedName name="VRNKc">#REF!</definedName>
    <definedName name="VRNnazev" localSheetId="1">#REF!</definedName>
    <definedName name="VRNnazev">#REF!</definedName>
    <definedName name="VRNproc" localSheetId="1">#REF!</definedName>
    <definedName name="VRNproc">#REF!</definedName>
    <definedName name="VRNzakl" localSheetId="1">#REF!</definedName>
    <definedName name="VRNzakl">#REF!</definedName>
    <definedName name="Zakazka">'Krycí list'!$G$9</definedName>
    <definedName name="Zaklad22">'Krycí list'!$F$33</definedName>
    <definedName name="Zaklad5">'Krycí list'!$F$31</definedName>
    <definedName name="Zhotovitel">'Krycí list'!$E$11</definedName>
    <definedName name="_xlnm.Print_Titles" localSheetId="2">'Rekapitulace celková'!$1:$6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<sst xmlns="http://schemas.openxmlformats.org/spreadsheetml/2006/main" count="586" uniqueCount="250">
  <si>
    <t>KRYCÍ LIST ROZPOČTU</t>
  </si>
  <si>
    <t>Hradíšťko - rozšíření VO</t>
  </si>
  <si>
    <t xml:space="preserve"> </t>
  </si>
  <si>
    <t>Vedlejší rozpočtové náklady</t>
  </si>
  <si>
    <t>Zařízení staveniště</t>
  </si>
  <si>
    <t>%</t>
  </si>
  <si>
    <t>HZS</t>
  </si>
  <si>
    <t>D</t>
  </si>
  <si>
    <t>DPH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</si>
  <si>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</si>
  <si>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</si>
  <si>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</si>
  <si>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</si>
  <si>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</si>
  <si>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</si>
  <si>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</si>
  <si>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</si>
  <si>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</si>
  <si>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</si>
  <si>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</si>
  <si>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</si>
  <si>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</si>
  <si>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</si>
  <si>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</si>
  <si>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</si>
  <si>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</si>
  <si>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</si>
  <si>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</si>
  <si>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</si>
  <si>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</si>
  <si>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</si>
  <si>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</si>
  <si>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</si>
  <si>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</si>
  <si>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</si>
  <si>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</si>
  <si>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</si>
  <si>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</si>
  <si>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</si>
  <si>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0</t>
  </si>
  <si>
    <t>1</t>
  </si>
  <si>
    <t>K</t>
  </si>
  <si>
    <t>171111111</t>
  </si>
  <si>
    <t>m2</t>
  </si>
  <si>
    <t>2</t>
  </si>
  <si>
    <t>741</t>
  </si>
  <si>
    <t>742311340</t>
  </si>
  <si>
    <t>kus</t>
  </si>
  <si>
    <t>743591211</t>
  </si>
  <si>
    <t>Montáž příchytka kovová typ Sonap pro kabel D do 40 mm</t>
  </si>
  <si>
    <t>M</t>
  </si>
  <si>
    <t>MAT</t>
  </si>
  <si>
    <t>354325410</t>
  </si>
  <si>
    <t>příchytka kabelová SONAP 28 C  14-28</t>
  </si>
  <si>
    <t>404452600</t>
  </si>
  <si>
    <t>páska upínací  Bandimex 12,7 x 0,75 mm (50 m)</t>
  </si>
  <si>
    <t>m</t>
  </si>
  <si>
    <t>404452610</t>
  </si>
  <si>
    <t>spona upínací Bandimex 12,7 mm  (bal. 100 kusů)</t>
  </si>
  <si>
    <t>100 kus</t>
  </si>
  <si>
    <t>745904112</t>
  </si>
  <si>
    <t>Příplatek k montáži kabelů za zatažení vodiče a kabelu do 2,00 kg</t>
  </si>
  <si>
    <t>21-M</t>
  </si>
  <si>
    <t>Elektromontáže</t>
  </si>
  <si>
    <t>921</t>
  </si>
  <si>
    <t>210010023</t>
  </si>
  <si>
    <t>Montáž trubek plastových tuhých D 29 mm uložených pevně</t>
  </si>
  <si>
    <t>345710950</t>
  </si>
  <si>
    <t>trubka elektroinstalační tuhá z PVC L 3 m 1540</t>
  </si>
  <si>
    <t>210040551</t>
  </si>
  <si>
    <t>Montáž šablon nn pro vedení svorkou šroubovou do 50 mm2</t>
  </si>
  <si>
    <t>354311620</t>
  </si>
  <si>
    <t>svorka univerzální 669105 pro lano 6-50 mm2</t>
  </si>
  <si>
    <t>210100003</t>
  </si>
  <si>
    <t>Ukončení vodičů v rozváděči nebo na přístroji včetně zapojení průřezu žíly do 16 mm2</t>
  </si>
  <si>
    <t>210101233</t>
  </si>
  <si>
    <t>Propojení kabelů celoplastových spojkou do 1 kV venkovní smršťovací SVCZ 1až5 žíly do 4x10až16 mm2</t>
  </si>
  <si>
    <t>354360290</t>
  </si>
  <si>
    <t>spojka kabelová smršťovaná přímá do 1kV 91-AHSC-35 3x6-4x35</t>
  </si>
  <si>
    <t>210203403</t>
  </si>
  <si>
    <t>210204002</t>
  </si>
  <si>
    <t>Montáž stožárů osvětlení parkových ocelových</t>
  </si>
  <si>
    <t>210204201</t>
  </si>
  <si>
    <t>Montáž elektrovýzbroje stožárů osvětlení 1 okruh</t>
  </si>
  <si>
    <t>210220022</t>
  </si>
  <si>
    <t>Montáž uzemňovacího vedení vodičů FeZn pomocí svorek v zemi drátem do 10 mm ve městské zástavbě</t>
  </si>
  <si>
    <t>354410730</t>
  </si>
  <si>
    <t>drát průměr 10 mm FeZn</t>
  </si>
  <si>
    <t>kg</t>
  </si>
  <si>
    <t>210220301</t>
  </si>
  <si>
    <t>Montáž svorek hromosvodných typu SS, SR 03 se 2 šrouby</t>
  </si>
  <si>
    <t>354419960</t>
  </si>
  <si>
    <t>svorka odbočovací a spojovací SR 3a pro spojování kruhových a páskových vodičů    FeZn</t>
  </si>
  <si>
    <t>210220302</t>
  </si>
  <si>
    <t>Montáž svorek hromosvodných typu ST, SJ, SK, SZ, SR 01, 02 se 3 a více šrouby</t>
  </si>
  <si>
    <t>354418950</t>
  </si>
  <si>
    <t>svorka připojovací SP1 k připojení kovových částí</t>
  </si>
  <si>
    <t>210810005</t>
  </si>
  <si>
    <t>Montáž měděných kabelů CYKY, CYKYD, CYKYDY, NYM, NYY, YSLY 750 V 3x1,5 mm2 uložených volně</t>
  </si>
  <si>
    <t>341110300</t>
  </si>
  <si>
    <t>kabel silový s Cu jádrem CYKY 3x1,5 mm2</t>
  </si>
  <si>
    <t>210901015</t>
  </si>
  <si>
    <t>Montáž hliníkových kabelů AYKY 750 V 4x16 mm2 volně uložených</t>
  </si>
  <si>
    <t>341123160</t>
  </si>
  <si>
    <t>kabel silový s Al jádrem AYKY 4x16 mm2</t>
  </si>
  <si>
    <t>46-M</t>
  </si>
  <si>
    <t>Zemní práce při extr.mont.pracích</t>
  </si>
  <si>
    <t>946</t>
  </si>
  <si>
    <t>460010024</t>
  </si>
  <si>
    <t>Vytyčení trasy vedení kabelového podzemního v zastavěném prostoru</t>
  </si>
  <si>
    <t>km</t>
  </si>
  <si>
    <t>460050803</t>
  </si>
  <si>
    <t>Hloubení nezapažených jam pro stožáry ostatních typů ručně v hornině tř 3</t>
  </si>
  <si>
    <t>m3</t>
  </si>
  <si>
    <t>460050813</t>
  </si>
  <si>
    <t>Hloubení nezapažených jam pro stožáry strojně v hornině tř 3</t>
  </si>
  <si>
    <t>460080012</t>
  </si>
  <si>
    <t>Základové konstrukce z monolitického betonu C 8/10 bez bednění</t>
  </si>
  <si>
    <t>460120013</t>
  </si>
  <si>
    <t>Zásyp jam ručně v hornině třídy 3</t>
  </si>
  <si>
    <t>460200113</t>
  </si>
  <si>
    <t>Hloubení kabelových nezapažených rýh ručně š 35 cm, hl 30 cm, v hornině tř 3</t>
  </si>
  <si>
    <t>460200163</t>
  </si>
  <si>
    <t>Hloubení kabelových nezapažených rýh ručně š 35 cm, hl 80 cm, v hornině tř 3</t>
  </si>
  <si>
    <t>460200303</t>
  </si>
  <si>
    <t>Hloubení kabelových nezapažených rýh ručně š 50 cm, hl 120 cm, v hornině tř 3</t>
  </si>
  <si>
    <t>460202113</t>
  </si>
  <si>
    <t>Hloubení kabelových nezapažených rýh strojně š 35 cm, hl 30 cm, v hornině tř 3</t>
  </si>
  <si>
    <t>460202163</t>
  </si>
  <si>
    <t>Hloubení kabelových nezapažených rýh strojně š 35 cm, hl 80 cm, v hornině tř 3</t>
  </si>
  <si>
    <t>460230003</t>
  </si>
  <si>
    <t>Hloubení nezapažených rýh kabelových spojek vn do 10 kV ručně v hornině tř 3</t>
  </si>
  <si>
    <t>460300001</t>
  </si>
  <si>
    <t>Zásyp jam nebo rýh strojně včetně zhutnění v zástavbě</t>
  </si>
  <si>
    <t>460310015</t>
  </si>
  <si>
    <t>Neřízený zemní protlak strojně v hornině tř 3 a 4 vnějšího průměru do 110 mm</t>
  </si>
  <si>
    <t>460421082</t>
  </si>
  <si>
    <t>Lože kabelů z písku nebo štěrkopísku tl 5 cm nad kabel, kryté plastovou folií, š lože do 50 cm</t>
  </si>
  <si>
    <t>460421182</t>
  </si>
  <si>
    <t>Lože kabelů z písku nebo štěrkopísku tl 10 cm nad kabel, kryté plastovou folií, š lože do 50 cm</t>
  </si>
  <si>
    <t>460490011</t>
  </si>
  <si>
    <t>Krytí kabelů výstražnou fólií šířky 20 cm</t>
  </si>
  <si>
    <t>460490051</t>
  </si>
  <si>
    <t>Krytí spojek, koncovek a odbočnic pro kabely do 6 kV cihlami s ložem a zásypem pískem</t>
  </si>
  <si>
    <t>460510054</t>
  </si>
  <si>
    <t>Kabelové prostupy z trub plastových do rýhy bez obsypu, průměru do 10 cm</t>
  </si>
  <si>
    <t>345713540</t>
  </si>
  <si>
    <t>trubka elektroinstalační ohebná Kopoflex, HDPE+LDPE KF 09090</t>
  </si>
  <si>
    <t>460560113</t>
  </si>
  <si>
    <t>Zásyp rýh ručně šířky 35 cm, hloubky 30 cm, z horniny třídy 3</t>
  </si>
  <si>
    <t>460560143</t>
  </si>
  <si>
    <t>Zásyp rýh ručně šířky 35 cm, hloubky 60 cm, z horniny třídy 3</t>
  </si>
  <si>
    <t>460560283</t>
  </si>
  <si>
    <t>Zásyp rýh ručně šířky 50 cm, hloubky 100 cm, z horniny třídy 3</t>
  </si>
  <si>
    <t>460561901</t>
  </si>
  <si>
    <t>Zásyp rýh nebo jam strojně bez zhutnění v zástavbě</t>
  </si>
  <si>
    <t>460561901-1</t>
  </si>
  <si>
    <t>Zásyp rýh pro zemnící pásek strojně bez zhutnění v zástavbě</t>
  </si>
  <si>
    <t>460600023</t>
  </si>
  <si>
    <t>Vodorovné přemístění horniny jakékoliv třídy do 1000 m</t>
  </si>
  <si>
    <t>460620007</t>
  </si>
  <si>
    <t>Zatravnění včetně zalití vodou na rovině</t>
  </si>
  <si>
    <t>Hodinové zúčtovací sazby</t>
  </si>
  <si>
    <t>HZS2221</t>
  </si>
  <si>
    <t>Hodinová zúčtovací sazba elektrikář</t>
  </si>
  <si>
    <t>hod</t>
  </si>
  <si>
    <t>HZS4121</t>
  </si>
  <si>
    <t>Hodinová zúčtovací sazba obsluha strojů</t>
  </si>
  <si>
    <t>HZS4211</t>
  </si>
  <si>
    <t>Hodinová zúčtovací sazba revizní technik</t>
  </si>
  <si>
    <t>Montáž svítidel výbojkových</t>
  </si>
  <si>
    <t>Výbojka Philips 70W</t>
  </si>
  <si>
    <t>Stožárová svorkovnice SR481-14</t>
  </si>
  <si>
    <t>Stožár ZMA 4,5/76 s ochranou manžetou</t>
  </si>
  <si>
    <t xml:space="preserve">Pouzdrový základ 250x800 mm mimo osu trasy </t>
  </si>
  <si>
    <t>460100001</t>
  </si>
  <si>
    <t>Svítidlo výbojkové Hellux 401-5</t>
  </si>
  <si>
    <t>Usazení pilíře RVO</t>
  </si>
  <si>
    <t>Pilíř RVO/NKP7P s astronomickými hodinami</t>
  </si>
  <si>
    <t>252445886</t>
  </si>
  <si>
    <t>345713531</t>
  </si>
  <si>
    <t>Fólie výstražna</t>
  </si>
  <si>
    <t>HZS2544</t>
  </si>
  <si>
    <t>Hodinová zúčtovací sazba montážní plošina</t>
  </si>
  <si>
    <t>HZS2222</t>
  </si>
  <si>
    <t>Hodinová zúčtovací sazba elektrikář odborný</t>
  </si>
  <si>
    <t>Hodinová zůčtovací sazba montážní plošina</t>
  </si>
  <si>
    <t>Připojení RVO/NKP7P</t>
  </si>
  <si>
    <t>Stavba :</t>
  </si>
  <si>
    <t>Objekt :</t>
  </si>
  <si>
    <t>REKAPITULACE  STAVEBNÍCH  DÍLŮ</t>
  </si>
  <si>
    <t>Stavební díl</t>
  </si>
  <si>
    <t>VEDLEJŠÍ ROZPOČTOVÉ  NÁKLADY</t>
  </si>
  <si>
    <t>Název VRN</t>
  </si>
  <si>
    <t>Kč</t>
  </si>
  <si>
    <t>Základna</t>
  </si>
  <si>
    <t>Dopravní značení</t>
  </si>
  <si>
    <t>Geodetické zaměření</t>
  </si>
  <si>
    <t>Manipulace v síti VO a NN</t>
  </si>
  <si>
    <t>Revize</t>
  </si>
  <si>
    <t>Silniční provoz</t>
  </si>
  <si>
    <t>CELKEM VRN</t>
  </si>
  <si>
    <t>Hodinová zůčtovací sazba</t>
  </si>
  <si>
    <t>Cena za objekt</t>
  </si>
  <si>
    <t>CELKEM  CENA</t>
  </si>
  <si>
    <t>Název objektu :</t>
  </si>
  <si>
    <t>JKSO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</si>
  <si>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</si>
  <si>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</si>
  <si>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</si>
  <si>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</si>
  <si>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</si>
  <si>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</si>
  <si>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</si>
  <si>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</si>
  <si>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</si>
  <si>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</si>
  <si>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</si>
  <si>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</si>
  <si>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Z</t>
  </si>
  <si>
    <t>Montáž celkem</t>
  </si>
  <si>
    <t>R</t>
  </si>
  <si>
    <t>N</t>
  </si>
  <si>
    <t>ZRN celkem</t>
  </si>
  <si>
    <t>Ostatní VRN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</si>
  <si>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</si>
  <si>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</si>
  <si>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</si>
  <si>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</si>
  <si>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</si>
  <si>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</si>
  <si>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</si>
  <si>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</si>
  <si>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</si>
  <si>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</si>
  <si>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CENA ZA OBJEKT CELKEM</t>
  </si>
  <si>
    <t>Poznámka :</t>
  </si>
  <si>
    <t>Veřejné osvětlení</t>
  </si>
  <si>
    <t>Demontáže</t>
  </si>
  <si>
    <t>VO kabelové</t>
  </si>
  <si>
    <t>Zemní práce</t>
  </si>
  <si>
    <t>ZRN+VRN</t>
  </si>
  <si>
    <t>210001</t>
  </si>
  <si>
    <t>210002</t>
  </si>
  <si>
    <t>210003</t>
  </si>
  <si>
    <t>210004</t>
  </si>
  <si>
    <t>210005</t>
  </si>
  <si>
    <t>Hutnění zeminy tl do 20 cm</t>
  </si>
  <si>
    <t>Uchazeč ocení všechny položky včetně VEDLEJŠÍCH ROZPOČTOVÝCH NÁKLADŮ!</t>
  </si>
  <si>
    <t>Požadavky na nacenění soupisu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</si>
</sst>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0.0"/>
    <numFmt numFmtId="171" formatCode="dd/mm/yy"/>
    <numFmt numFmtId="172" formatCode="#,##0\ &quot;Kč&quot;"/>
  </numFmts>
  <fonts count="26">
    <font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sz val="8"/>
      <color rgb="FF0000FF"/>
      <name val="Arial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sz val="8"/>
      <color rgb="FF3333FF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2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</cellStyleXfs>
  <cellXfs count="259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2" fillId="3" borderId="5" xfId="0" applyNumberFormat="1" applyFont="1" applyFill="1" applyBorder="1" applyAlignment="1" applyProtection="1">
      <alignment horizontal="center" vertical="center"/>
      <protection/>
    </xf>
    <xf numFmtId="164" fontId="2" fillId="3" borderId="6" xfId="0" applyNumberFormat="1" applyFont="1" applyFill="1" applyBorder="1" applyAlignment="1" applyProtection="1">
      <alignment horizontal="center" vertical="center"/>
      <protection/>
    </xf>
    <xf numFmtId="164" fontId="2" fillId="3" borderId="7" xfId="0" applyNumberFormat="1" applyFont="1" applyFill="1" applyBorder="1" applyAlignment="1" applyProtection="1">
      <alignment horizontal="center" vertical="center"/>
      <protection/>
    </xf>
    <xf numFmtId="164" fontId="2" fillId="3" borderId="8" xfId="0" applyNumberFormat="1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 applyProtection="1">
      <alignment horizontal="left"/>
      <protection/>
    </xf>
    <xf numFmtId="0" fontId="0" fillId="2" borderId="10" xfId="0" applyFont="1" applyFill="1" applyBorder="1" applyAlignment="1" applyProtection="1">
      <alignment horizontal="left"/>
      <protection/>
    </xf>
    <xf numFmtId="0" fontId="0" fillId="2" borderId="11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right" vertical="center"/>
      <protection/>
    </xf>
    <xf numFmtId="167" fontId="7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166" fontId="8" fillId="0" borderId="0" xfId="0" applyNumberFormat="1" applyFont="1" applyAlignment="1" applyProtection="1">
      <alignment horizontal="right" vertical="center"/>
      <protection/>
    </xf>
    <xf numFmtId="167" fontId="8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6" fontId="10" fillId="0" borderId="0" xfId="0" applyNumberFormat="1" applyFont="1" applyAlignment="1" applyProtection="1">
      <alignment horizontal="right" vertical="center"/>
      <protection/>
    </xf>
    <xf numFmtId="167" fontId="10" fillId="0" borderId="0" xfId="0" applyNumberFormat="1" applyFont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1" fillId="3" borderId="4" xfId="0" applyFont="1" applyFill="1" applyBorder="1" applyAlignment="1" applyProtection="1">
      <alignment horizontal="center" vertical="center" wrapText="1"/>
      <protection/>
    </xf>
    <xf numFmtId="0" fontId="1" fillId="3" borderId="12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left"/>
      <protection/>
    </xf>
    <xf numFmtId="164" fontId="1" fillId="3" borderId="8" xfId="0" applyNumberFormat="1" applyFont="1" applyFill="1" applyBorder="1" applyAlignment="1" applyProtection="1">
      <alignment horizontal="center" vertical="center"/>
      <protection/>
    </xf>
    <xf numFmtId="164" fontId="1" fillId="3" borderId="14" xfId="0" applyNumberFormat="1" applyFont="1" applyFill="1" applyBorder="1" applyAlignment="1" applyProtection="1">
      <alignment horizontal="center" vertical="center"/>
      <protection/>
    </xf>
    <xf numFmtId="164" fontId="2" fillId="3" borderId="14" xfId="0" applyNumberFormat="1" applyFont="1" applyFill="1" applyBorder="1" applyAlignment="1" applyProtection="1">
      <alignment horizontal="center" vertical="center"/>
      <protection/>
    </xf>
    <xf numFmtId="0" fontId="1" fillId="2" borderId="15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 wrapText="1"/>
      <protection/>
    </xf>
    <xf numFmtId="167" fontId="1" fillId="0" borderId="0" xfId="0" applyNumberFormat="1" applyFont="1" applyAlignment="1" applyProtection="1">
      <alignment horizontal="right" vertical="center"/>
      <protection/>
    </xf>
    <xf numFmtId="166" fontId="1" fillId="0" borderId="0" xfId="0" applyNumberFormat="1" applyFont="1" applyAlignment="1" applyProtection="1">
      <alignment horizontal="right" vertical="center"/>
      <protection/>
    </xf>
    <xf numFmtId="168" fontId="1" fillId="0" borderId="0" xfId="0" applyNumberFormat="1" applyFont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right" vertical="center"/>
      <protection/>
    </xf>
    <xf numFmtId="165" fontId="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6" fontId="11" fillId="0" borderId="0" xfId="0" applyNumberFormat="1" applyFont="1" applyAlignment="1" applyProtection="1">
      <alignment horizontal="right" vertical="center"/>
      <protection/>
    </xf>
    <xf numFmtId="168" fontId="11" fillId="0" borderId="0" xfId="0" applyNumberFormat="1" applyFont="1" applyAlignment="1" applyProtection="1">
      <alignment horizontal="right" vertical="center"/>
      <protection/>
    </xf>
    <xf numFmtId="169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horizontal="right" vertical="center"/>
      <protection/>
    </xf>
    <xf numFmtId="166" fontId="12" fillId="0" borderId="0" xfId="0" applyNumberFormat="1" applyFont="1" applyAlignment="1" applyProtection="1">
      <alignment horizontal="right" vertical="center"/>
      <protection/>
    </xf>
    <xf numFmtId="168" fontId="12" fillId="0" borderId="0" xfId="0" applyNumberFormat="1" applyFont="1" applyAlignment="1" applyProtection="1">
      <alignment horizontal="right" vertical="center"/>
      <protection/>
    </xf>
    <xf numFmtId="169" fontId="12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9" fontId="11" fillId="0" borderId="0" xfId="0" applyNumberFormat="1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center" vertical="center"/>
      <protection/>
    </xf>
    <xf numFmtId="167" fontId="1" fillId="0" borderId="0" xfId="0" applyNumberFormat="1" applyFont="1" applyAlignment="1" applyProtection="1">
      <alignment horizontal="right" vertical="center"/>
      <protection/>
    </xf>
    <xf numFmtId="166" fontId="1" fillId="0" borderId="0" xfId="0" applyNumberFormat="1" applyFont="1" applyAlignment="1" applyProtection="1">
      <alignment horizontal="right" vertical="center"/>
      <protection/>
    </xf>
    <xf numFmtId="168" fontId="1" fillId="0" borderId="0" xfId="0" applyNumberFormat="1" applyFont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right" vertical="center"/>
      <protection/>
    </xf>
    <xf numFmtId="167" fontId="7" fillId="0" borderId="16" xfId="0" applyNumberFormat="1" applyFont="1" applyBorder="1" applyAlignment="1" applyProtection="1">
      <alignment horizontal="right" vertical="center"/>
      <protection/>
    </xf>
    <xf numFmtId="0" fontId="14" fillId="0" borderId="17" xfId="20" applyFont="1" applyBorder="1">
      <alignment/>
      <protection/>
    </xf>
    <xf numFmtId="0" fontId="13" fillId="0" borderId="17" xfId="20" applyBorder="1">
      <alignment/>
      <protection/>
    </xf>
    <xf numFmtId="0" fontId="13" fillId="0" borderId="17" xfId="20" applyBorder="1" applyAlignment="1">
      <alignment horizontal="right"/>
      <protection/>
    </xf>
    <xf numFmtId="0" fontId="13" fillId="0" borderId="17" xfId="20" applyFont="1" applyBorder="1">
      <alignment/>
      <protection/>
    </xf>
    <xf numFmtId="0" fontId="13" fillId="0" borderId="17" xfId="21" applyNumberFormat="1" applyBorder="1" applyAlignment="1">
      <alignment horizontal="left"/>
      <protection/>
    </xf>
    <xf numFmtId="0" fontId="13" fillId="0" borderId="18" xfId="21" applyNumberFormat="1" applyBorder="1">
      <alignment/>
      <protection/>
    </xf>
    <xf numFmtId="0" fontId="13" fillId="0" borderId="0" xfId="21">
      <alignment/>
      <protection/>
    </xf>
    <xf numFmtId="0" fontId="14" fillId="0" borderId="19" xfId="20" applyFont="1" applyBorder="1">
      <alignment/>
      <protection/>
    </xf>
    <xf numFmtId="0" fontId="13" fillId="0" borderId="19" xfId="20" applyBorder="1">
      <alignment/>
      <protection/>
    </xf>
    <xf numFmtId="0" fontId="13" fillId="0" borderId="19" xfId="20" applyBorder="1" applyAlignment="1">
      <alignment horizontal="right"/>
      <protection/>
    </xf>
    <xf numFmtId="0" fontId="13" fillId="0" borderId="0" xfId="21" applyBorder="1">
      <alignment/>
      <protection/>
    </xf>
    <xf numFmtId="49" fontId="15" fillId="0" borderId="0" xfId="21" applyNumberFormat="1" applyFont="1" applyAlignment="1">
      <alignment horizontal="centerContinuous"/>
      <protection/>
    </xf>
    <xf numFmtId="0" fontId="15" fillId="0" borderId="0" xfId="21" applyFont="1" applyAlignment="1">
      <alignment horizontal="centerContinuous"/>
      <protection/>
    </xf>
    <xf numFmtId="0" fontId="15" fillId="0" borderId="0" xfId="21" applyFont="1" applyBorder="1" applyAlignment="1">
      <alignment horizontal="centerContinuous"/>
      <protection/>
    </xf>
    <xf numFmtId="49" fontId="16" fillId="0" borderId="20" xfId="21" applyNumberFormat="1" applyFont="1" applyFill="1" applyBorder="1">
      <alignment/>
      <protection/>
    </xf>
    <xf numFmtId="0" fontId="16" fillId="0" borderId="21" xfId="21" applyFont="1" applyFill="1" applyBorder="1">
      <alignment/>
      <protection/>
    </xf>
    <xf numFmtId="0" fontId="16" fillId="0" borderId="22" xfId="21" applyFont="1" applyFill="1" applyBorder="1">
      <alignment/>
      <protection/>
    </xf>
    <xf numFmtId="49" fontId="17" fillId="0" borderId="23" xfId="21" applyNumberFormat="1" applyFont="1" applyFill="1" applyBorder="1">
      <alignment/>
      <protection/>
    </xf>
    <xf numFmtId="0" fontId="17" fillId="0" borderId="0" xfId="21" applyFont="1" applyFill="1" applyBorder="1">
      <alignment/>
      <protection/>
    </xf>
    <xf numFmtId="0" fontId="13" fillId="0" borderId="0" xfId="21" applyFill="1" applyBorder="1">
      <alignment/>
      <protection/>
    </xf>
    <xf numFmtId="3" fontId="13" fillId="0" borderId="24" xfId="21" applyNumberFormat="1" applyFont="1" applyFill="1" applyBorder="1">
      <alignment/>
      <protection/>
    </xf>
    <xf numFmtId="0" fontId="16" fillId="0" borderId="20" xfId="21" applyFont="1" applyFill="1" applyBorder="1">
      <alignment/>
      <protection/>
    </xf>
    <xf numFmtId="3" fontId="16" fillId="0" borderId="22" xfId="21" applyNumberFormat="1" applyFont="1" applyFill="1" applyBorder="1">
      <alignment/>
      <protection/>
    </xf>
    <xf numFmtId="0" fontId="16" fillId="0" borderId="0" xfId="21" applyFont="1">
      <alignment/>
      <protection/>
    </xf>
    <xf numFmtId="0" fontId="15" fillId="0" borderId="0" xfId="21" applyFont="1" applyFill="1" applyAlignment="1">
      <alignment horizontal="centerContinuous"/>
      <protection/>
    </xf>
    <xf numFmtId="3" fontId="15" fillId="0" borderId="0" xfId="21" applyNumberFormat="1" applyFont="1" applyFill="1" applyAlignment="1">
      <alignment horizontal="centerContinuous"/>
      <protection/>
    </xf>
    <xf numFmtId="3" fontId="13" fillId="0" borderId="0" xfId="21" applyNumberFormat="1">
      <alignment/>
      <protection/>
    </xf>
    <xf numFmtId="0" fontId="13" fillId="0" borderId="0" xfId="21" applyFill="1">
      <alignment/>
      <protection/>
    </xf>
    <xf numFmtId="0" fontId="16" fillId="0" borderId="25" xfId="21" applyFont="1" applyFill="1" applyBorder="1">
      <alignment/>
      <protection/>
    </xf>
    <xf numFmtId="0" fontId="16" fillId="0" borderId="26" xfId="21" applyFont="1" applyFill="1" applyBorder="1">
      <alignment/>
      <protection/>
    </xf>
    <xf numFmtId="0" fontId="13" fillId="0" borderId="27" xfId="21" applyFill="1" applyBorder="1">
      <alignment/>
      <protection/>
    </xf>
    <xf numFmtId="0" fontId="16" fillId="0" borderId="28" xfId="21" applyFont="1" applyFill="1" applyBorder="1" applyAlignment="1">
      <alignment horizontal="right"/>
      <protection/>
    </xf>
    <xf numFmtId="0" fontId="16" fillId="0" borderId="26" xfId="21" applyFont="1" applyFill="1" applyBorder="1" applyAlignment="1">
      <alignment horizontal="right"/>
      <protection/>
    </xf>
    <xf numFmtId="0" fontId="16" fillId="0" borderId="29" xfId="21" applyFont="1" applyFill="1" applyBorder="1" applyAlignment="1">
      <alignment horizontal="center"/>
      <protection/>
    </xf>
    <xf numFmtId="4" fontId="18" fillId="0" borderId="26" xfId="21" applyNumberFormat="1" applyFont="1" applyFill="1" applyBorder="1" applyAlignment="1">
      <alignment horizontal="right"/>
      <protection/>
    </xf>
    <xf numFmtId="4" fontId="18" fillId="0" borderId="27" xfId="21" applyNumberFormat="1" applyFont="1" applyFill="1" applyBorder="1" applyAlignment="1">
      <alignment horizontal="right"/>
      <protection/>
    </xf>
    <xf numFmtId="0" fontId="13" fillId="0" borderId="30" xfId="21" applyFont="1" applyFill="1" applyBorder="1">
      <alignment/>
      <protection/>
    </xf>
    <xf numFmtId="0" fontId="13" fillId="0" borderId="31" xfId="21" applyFont="1" applyFill="1" applyBorder="1">
      <alignment/>
      <protection/>
    </xf>
    <xf numFmtId="0" fontId="13" fillId="0" borderId="32" xfId="21" applyFont="1" applyFill="1" applyBorder="1">
      <alignment/>
      <protection/>
    </xf>
    <xf numFmtId="3" fontId="13" fillId="0" borderId="33" xfId="21" applyNumberFormat="1" applyFont="1" applyFill="1" applyBorder="1" applyAlignment="1">
      <alignment horizontal="right"/>
      <protection/>
    </xf>
    <xf numFmtId="170" fontId="13" fillId="0" borderId="34" xfId="21" applyNumberFormat="1" applyFont="1" applyFill="1" applyBorder="1" applyAlignment="1">
      <alignment horizontal="right"/>
      <protection/>
    </xf>
    <xf numFmtId="3" fontId="13" fillId="0" borderId="35" xfId="21" applyNumberFormat="1" applyFont="1" applyFill="1" applyBorder="1" applyAlignment="1">
      <alignment horizontal="right"/>
      <protection/>
    </xf>
    <xf numFmtId="4" fontId="13" fillId="0" borderId="31" xfId="21" applyNumberFormat="1" applyFont="1" applyFill="1" applyBorder="1" applyAlignment="1">
      <alignment horizontal="right"/>
      <protection/>
    </xf>
    <xf numFmtId="3" fontId="13" fillId="0" borderId="32" xfId="21" applyNumberFormat="1" applyFont="1" applyFill="1" applyBorder="1" applyAlignment="1">
      <alignment horizontal="right"/>
      <protection/>
    </xf>
    <xf numFmtId="0" fontId="13" fillId="0" borderId="36" xfId="21" applyFill="1" applyBorder="1">
      <alignment/>
      <protection/>
    </xf>
    <xf numFmtId="0" fontId="16" fillId="0" borderId="37" xfId="21" applyFont="1" applyFill="1" applyBorder="1">
      <alignment/>
      <protection/>
    </xf>
    <xf numFmtId="0" fontId="13" fillId="0" borderId="37" xfId="21" applyFill="1" applyBorder="1">
      <alignment/>
      <protection/>
    </xf>
    <xf numFmtId="4" fontId="13" fillId="0" borderId="38" xfId="21" applyNumberFormat="1" applyFill="1" applyBorder="1">
      <alignment/>
      <protection/>
    </xf>
    <xf numFmtId="4" fontId="13" fillId="0" borderId="36" xfId="21" applyNumberFormat="1" applyFill="1" applyBorder="1">
      <alignment/>
      <protection/>
    </xf>
    <xf numFmtId="4" fontId="13" fillId="0" borderId="37" xfId="21" applyNumberFormat="1" applyFill="1" applyBorder="1">
      <alignment/>
      <protection/>
    </xf>
    <xf numFmtId="3" fontId="17" fillId="0" borderId="0" xfId="21" applyNumberFormat="1" applyFont="1">
      <alignment/>
      <protection/>
    </xf>
    <xf numFmtId="4" fontId="17" fillId="0" borderId="0" xfId="21" applyNumberFormat="1" applyFont="1">
      <alignment/>
      <protection/>
    </xf>
    <xf numFmtId="4" fontId="13" fillId="0" borderId="0" xfId="21" applyNumberFormat="1">
      <alignment/>
      <protection/>
    </xf>
    <xf numFmtId="0" fontId="13" fillId="0" borderId="0" xfId="21" applyAlignment="1">
      <alignment horizontal="centerContinuous"/>
      <protection/>
    </xf>
    <xf numFmtId="0" fontId="13" fillId="0" borderId="39" xfId="21" applyBorder="1">
      <alignment/>
      <protection/>
    </xf>
    <xf numFmtId="0" fontId="13" fillId="0" borderId="40" xfId="21" applyBorder="1">
      <alignment/>
      <protection/>
    </xf>
    <xf numFmtId="0" fontId="13" fillId="0" borderId="41" xfId="21" applyBorder="1">
      <alignment/>
      <protection/>
    </xf>
    <xf numFmtId="0" fontId="13" fillId="0" borderId="42" xfId="21" applyBorder="1">
      <alignment/>
      <protection/>
    </xf>
    <xf numFmtId="49" fontId="19" fillId="4" borderId="23" xfId="21" applyNumberFormat="1" applyFont="1" applyFill="1" applyBorder="1">
      <alignment/>
      <protection/>
    </xf>
    <xf numFmtId="49" fontId="13" fillId="4" borderId="43" xfId="21" applyNumberFormat="1" applyFill="1" applyBorder="1">
      <alignment/>
      <protection/>
    </xf>
    <xf numFmtId="0" fontId="14" fillId="4" borderId="0" xfId="21" applyFont="1" applyFill="1" applyBorder="1">
      <alignment/>
      <protection/>
    </xf>
    <xf numFmtId="0" fontId="13" fillId="4" borderId="0" xfId="21" applyFill="1" applyBorder="1">
      <alignment/>
      <protection/>
    </xf>
    <xf numFmtId="0" fontId="13" fillId="0" borderId="24" xfId="21" applyBorder="1">
      <alignment/>
      <protection/>
    </xf>
    <xf numFmtId="0" fontId="13" fillId="0" borderId="44" xfId="21" applyBorder="1">
      <alignment/>
      <protection/>
    </xf>
    <xf numFmtId="0" fontId="13" fillId="0" borderId="45" xfId="21" applyBorder="1">
      <alignment/>
      <protection/>
    </xf>
    <xf numFmtId="0" fontId="13" fillId="0" borderId="46" xfId="21" applyBorder="1">
      <alignment/>
      <protection/>
    </xf>
    <xf numFmtId="0" fontId="13" fillId="0" borderId="47" xfId="21" applyBorder="1">
      <alignment/>
      <protection/>
    </xf>
    <xf numFmtId="0" fontId="13" fillId="0" borderId="48" xfId="21" applyBorder="1">
      <alignment/>
      <protection/>
    </xf>
    <xf numFmtId="49" fontId="13" fillId="0" borderId="49" xfId="21" applyNumberFormat="1" applyBorder="1" applyAlignment="1">
      <alignment horizontal="left"/>
      <protection/>
    </xf>
    <xf numFmtId="0" fontId="13" fillId="0" borderId="47" xfId="21" applyNumberFormat="1" applyBorder="1">
      <alignment/>
      <protection/>
    </xf>
    <xf numFmtId="0" fontId="13" fillId="0" borderId="46" xfId="21" applyNumberFormat="1" applyBorder="1">
      <alignment/>
      <protection/>
    </xf>
    <xf numFmtId="0" fontId="13" fillId="0" borderId="48" xfId="21" applyNumberFormat="1" applyBorder="1">
      <alignment/>
      <protection/>
    </xf>
    <xf numFmtId="0" fontId="13" fillId="0" borderId="0" xfId="21" applyNumberFormat="1">
      <alignment/>
      <protection/>
    </xf>
    <xf numFmtId="3" fontId="13" fillId="0" borderId="48" xfId="21" applyNumberFormat="1" applyBorder="1">
      <alignment/>
      <protection/>
    </xf>
    <xf numFmtId="0" fontId="13" fillId="0" borderId="50" xfId="21" applyBorder="1">
      <alignment/>
      <protection/>
    </xf>
    <xf numFmtId="0" fontId="13" fillId="0" borderId="51" xfId="21" applyBorder="1">
      <alignment/>
      <protection/>
    </xf>
    <xf numFmtId="0" fontId="13" fillId="0" borderId="52" xfId="21" applyBorder="1">
      <alignment/>
      <protection/>
    </xf>
    <xf numFmtId="0" fontId="13" fillId="0" borderId="53" xfId="21" applyBorder="1">
      <alignment/>
      <protection/>
    </xf>
    <xf numFmtId="0" fontId="13" fillId="0" borderId="23" xfId="21" applyBorder="1">
      <alignment/>
      <protection/>
    </xf>
    <xf numFmtId="0" fontId="13" fillId="0" borderId="49" xfId="21" applyBorder="1">
      <alignment/>
      <protection/>
    </xf>
    <xf numFmtId="0" fontId="15" fillId="0" borderId="54" xfId="21" applyFont="1" applyBorder="1" applyAlignment="1">
      <alignment horizontal="centerContinuous" vertical="center"/>
      <protection/>
    </xf>
    <xf numFmtId="0" fontId="20" fillId="0" borderId="55" xfId="21" applyFont="1" applyBorder="1" applyAlignment="1">
      <alignment horizontal="centerContinuous" vertical="center"/>
      <protection/>
    </xf>
    <xf numFmtId="0" fontId="13" fillId="0" borderId="55" xfId="21" applyBorder="1" applyAlignment="1">
      <alignment horizontal="centerContinuous" vertical="center"/>
      <protection/>
    </xf>
    <xf numFmtId="0" fontId="13" fillId="0" borderId="56" xfId="21" applyBorder="1" applyAlignment="1">
      <alignment horizontal="centerContinuous" vertical="center"/>
      <protection/>
    </xf>
    <xf numFmtId="0" fontId="16" fillId="0" borderId="20" xfId="21" applyFont="1" applyBorder="1" applyAlignment="1">
      <alignment horizontal="left"/>
      <protection/>
    </xf>
    <xf numFmtId="0" fontId="13" fillId="0" borderId="21" xfId="21" applyBorder="1" applyAlignment="1">
      <alignment horizontal="left"/>
      <protection/>
    </xf>
    <xf numFmtId="0" fontId="13" fillId="0" borderId="22" xfId="21" applyBorder="1" applyAlignment="1">
      <alignment horizontal="centerContinuous"/>
      <protection/>
    </xf>
    <xf numFmtId="0" fontId="16" fillId="0" borderId="21" xfId="21" applyFont="1" applyBorder="1" applyAlignment="1">
      <alignment horizontal="centerContinuous"/>
      <protection/>
    </xf>
    <xf numFmtId="0" fontId="13" fillId="0" borderId="21" xfId="21" applyBorder="1" applyAlignment="1">
      <alignment horizontal="centerContinuous"/>
      <protection/>
    </xf>
    <xf numFmtId="0" fontId="13" fillId="0" borderId="57" xfId="21" applyBorder="1">
      <alignment/>
      <protection/>
    </xf>
    <xf numFmtId="3" fontId="13" fillId="0" borderId="58" xfId="21" applyNumberFormat="1" applyBorder="1">
      <alignment/>
      <protection/>
    </xf>
    <xf numFmtId="0" fontId="13" fillId="0" borderId="25" xfId="21" applyBorder="1">
      <alignment/>
      <protection/>
    </xf>
    <xf numFmtId="3" fontId="13" fillId="0" borderId="26" xfId="21" applyNumberFormat="1" applyBorder="1">
      <alignment/>
      <protection/>
    </xf>
    <xf numFmtId="0" fontId="13" fillId="0" borderId="29" xfId="21" applyBorder="1">
      <alignment/>
      <protection/>
    </xf>
    <xf numFmtId="3" fontId="13" fillId="0" borderId="51" xfId="21" applyNumberFormat="1" applyBorder="1">
      <alignment/>
      <protection/>
    </xf>
    <xf numFmtId="0" fontId="13" fillId="0" borderId="59" xfId="21" applyBorder="1">
      <alignment/>
      <protection/>
    </xf>
    <xf numFmtId="0" fontId="13" fillId="0" borderId="30" xfId="21" applyBorder="1">
      <alignment/>
      <protection/>
    </xf>
    <xf numFmtId="0" fontId="13" fillId="0" borderId="50" xfId="21" applyFont="1" applyBorder="1">
      <alignment/>
      <protection/>
    </xf>
    <xf numFmtId="3" fontId="13" fillId="0" borderId="60" xfId="21" applyNumberFormat="1" applyBorder="1">
      <alignment/>
      <protection/>
    </xf>
    <xf numFmtId="0" fontId="13" fillId="0" borderId="36" xfId="21" applyBorder="1">
      <alignment/>
      <protection/>
    </xf>
    <xf numFmtId="3" fontId="13" fillId="0" borderId="37" xfId="21" applyNumberFormat="1" applyBorder="1">
      <alignment/>
      <protection/>
    </xf>
    <xf numFmtId="0" fontId="13" fillId="0" borderId="61" xfId="21" applyBorder="1">
      <alignment/>
      <protection/>
    </xf>
    <xf numFmtId="0" fontId="13" fillId="0" borderId="62" xfId="21" applyBorder="1">
      <alignment/>
      <protection/>
    </xf>
    <xf numFmtId="0" fontId="13" fillId="0" borderId="0" xfId="21" applyBorder="1" applyAlignment="1">
      <alignment horizontal="right"/>
      <protection/>
    </xf>
    <xf numFmtId="171" fontId="13" fillId="0" borderId="0" xfId="21" applyNumberFormat="1" applyBorder="1">
      <alignment/>
      <protection/>
    </xf>
    <xf numFmtId="0" fontId="13" fillId="0" borderId="47" xfId="21" applyNumberFormat="1" applyBorder="1" applyAlignment="1">
      <alignment horizontal="right"/>
      <protection/>
    </xf>
    <xf numFmtId="172" fontId="13" fillId="0" borderId="51" xfId="21" applyNumberFormat="1" applyBorder="1">
      <alignment/>
      <protection/>
    </xf>
    <xf numFmtId="172" fontId="13" fillId="0" borderId="0" xfId="21" applyNumberFormat="1" applyBorder="1">
      <alignment/>
      <protection/>
    </xf>
    <xf numFmtId="0" fontId="20" fillId="0" borderId="36" xfId="21" applyFont="1" applyFill="1" applyBorder="1">
      <alignment/>
      <protection/>
    </xf>
    <xf numFmtId="0" fontId="20" fillId="0" borderId="37" xfId="21" applyFont="1" applyFill="1" applyBorder="1">
      <alignment/>
      <protection/>
    </xf>
    <xf numFmtId="0" fontId="20" fillId="0" borderId="63" xfId="21" applyFont="1" applyFill="1" applyBorder="1">
      <alignment/>
      <protection/>
    </xf>
    <xf numFmtId="172" fontId="20" fillId="0" borderId="37" xfId="21" applyNumberFormat="1" applyFont="1" applyFill="1" applyBorder="1">
      <alignment/>
      <protection/>
    </xf>
    <xf numFmtId="0" fontId="20" fillId="0" borderId="64" xfId="21" applyFont="1" applyFill="1" applyBorder="1">
      <alignment/>
      <protection/>
    </xf>
    <xf numFmtId="0" fontId="20" fillId="0" borderId="0" xfId="21" applyFont="1">
      <alignment/>
      <protection/>
    </xf>
    <xf numFmtId="0" fontId="13" fillId="0" borderId="0" xfId="21" applyAlignment="1">
      <alignment/>
      <protection/>
    </xf>
    <xf numFmtId="0" fontId="13" fillId="0" borderId="0" xfId="21" applyAlignment="1">
      <alignment vertical="justify"/>
      <protection/>
    </xf>
    <xf numFmtId="0" fontId="13" fillId="0" borderId="57" xfId="21" applyFont="1" applyBorder="1">
      <alignment/>
      <protection/>
    </xf>
    <xf numFmtId="0" fontId="13" fillId="0" borderId="65" xfId="21" applyBorder="1">
      <alignment/>
      <protection/>
    </xf>
    <xf numFmtId="0" fontId="13" fillId="0" borderId="66" xfId="21" applyFont="1" applyBorder="1">
      <alignment/>
      <protection/>
    </xf>
    <xf numFmtId="0" fontId="13" fillId="0" borderId="67" xfId="21" applyFont="1" applyBorder="1">
      <alignment/>
      <protection/>
    </xf>
    <xf numFmtId="3" fontId="13" fillId="0" borderId="68" xfId="21" applyNumberFormat="1" applyFont="1" applyBorder="1">
      <alignment/>
      <protection/>
    </xf>
    <xf numFmtId="3" fontId="13" fillId="0" borderId="69" xfId="21" applyNumberFormat="1" applyBorder="1">
      <alignment/>
      <protection/>
    </xf>
    <xf numFmtId="0" fontId="13" fillId="0" borderId="66" xfId="21" applyBorder="1">
      <alignment/>
      <protection/>
    </xf>
    <xf numFmtId="0" fontId="13" fillId="0" borderId="67" xfId="21" applyBorder="1">
      <alignment/>
      <protection/>
    </xf>
    <xf numFmtId="167" fontId="21" fillId="0" borderId="0" xfId="0" applyNumberFormat="1" applyFont="1" applyAlignment="1" applyProtection="1">
      <alignment horizontal="right" vertical="center"/>
      <protection/>
    </xf>
    <xf numFmtId="166" fontId="1" fillId="5" borderId="0" xfId="0" applyNumberFormat="1" applyFont="1" applyFill="1" applyAlignment="1" applyProtection="1">
      <alignment horizontal="right" vertical="center"/>
      <protection locked="0"/>
    </xf>
    <xf numFmtId="166" fontId="11" fillId="5" borderId="0" xfId="0" applyNumberFormat="1" applyFont="1" applyFill="1" applyAlignment="1" applyProtection="1">
      <alignment horizontal="right" vertical="center"/>
      <protection locked="0"/>
    </xf>
    <xf numFmtId="166" fontId="12" fillId="5" borderId="0" xfId="0" applyNumberFormat="1" applyFont="1" applyFill="1" applyAlignment="1" applyProtection="1">
      <alignment horizontal="right" vertical="center"/>
      <protection locked="0"/>
    </xf>
    <xf numFmtId="166" fontId="1" fillId="5" borderId="0" xfId="0" applyNumberFormat="1" applyFont="1" applyFill="1" applyAlignment="1" applyProtection="1">
      <alignment horizontal="right" vertical="center"/>
      <protection locked="0"/>
    </xf>
    <xf numFmtId="0" fontId="0" fillId="5" borderId="0" xfId="0" applyFill="1" applyAlignment="1" applyProtection="1">
      <alignment vertical="top"/>
      <protection locked="0"/>
    </xf>
    <xf numFmtId="0" fontId="22" fillId="5" borderId="0" xfId="0" applyFont="1" applyFill="1" applyAlignment="1" applyProtection="1">
      <alignment vertical="top"/>
      <protection locked="0"/>
    </xf>
    <xf numFmtId="0" fontId="23" fillId="5" borderId="0" xfId="0" applyFont="1" applyFill="1" applyAlignment="1" applyProtection="1">
      <alignment vertical="top"/>
      <protection locked="0"/>
    </xf>
    <xf numFmtId="0" fontId="24" fillId="5" borderId="0" xfId="0" applyFont="1" applyFill="1" applyAlignment="1" applyProtection="1">
      <alignment vertical="top"/>
      <protection locked="0"/>
    </xf>
    <xf numFmtId="0" fontId="25" fillId="5" borderId="0" xfId="0" applyFont="1" applyFill="1" applyAlignment="1" applyProtection="1">
      <alignment vertical="top"/>
      <protection locked="0"/>
    </xf>
    <xf numFmtId="0" fontId="13" fillId="0" borderId="57" xfId="21" applyFont="1" applyBorder="1" applyAlignment="1">
      <alignment horizontal="center"/>
      <protection/>
    </xf>
    <xf numFmtId="0" fontId="13" fillId="0" borderId="57" xfId="21" applyBorder="1" applyAlignment="1">
      <alignment horizontal="center"/>
      <protection/>
    </xf>
    <xf numFmtId="3" fontId="13" fillId="0" borderId="70" xfId="21" applyNumberFormat="1" applyBorder="1" applyAlignment="1">
      <alignment horizontal="center"/>
      <protection/>
    </xf>
    <xf numFmtId="3" fontId="13" fillId="0" borderId="58" xfId="21" applyNumberFormat="1" applyBorder="1" applyAlignment="1">
      <alignment horizontal="center"/>
      <protection/>
    </xf>
    <xf numFmtId="0" fontId="18" fillId="0" borderId="51" xfId="21" applyFont="1" applyBorder="1" applyAlignment="1">
      <alignment horizontal="left"/>
      <protection/>
    </xf>
    <xf numFmtId="0" fontId="18" fillId="0" borderId="59" xfId="21" applyFont="1" applyBorder="1" applyAlignment="1">
      <alignment horizontal="left"/>
      <protection/>
    </xf>
    <xf numFmtId="0" fontId="13" fillId="0" borderId="0" xfId="21" applyAlignment="1">
      <alignment horizontal="left" wrapText="1"/>
      <protection/>
    </xf>
    <xf numFmtId="0" fontId="16" fillId="0" borderId="71" xfId="21" applyFont="1" applyBorder="1" applyAlignment="1">
      <alignment horizontal="left"/>
      <protection/>
    </xf>
    <xf numFmtId="0" fontId="16" fillId="0" borderId="31" xfId="21" applyFont="1" applyBorder="1" applyAlignment="1">
      <alignment horizontal="left"/>
      <protection/>
    </xf>
    <xf numFmtId="0" fontId="16" fillId="0" borderId="32" xfId="21" applyFont="1" applyBorder="1" applyAlignment="1">
      <alignment horizontal="left"/>
      <protection/>
    </xf>
    <xf numFmtId="0" fontId="2" fillId="0" borderId="0" xfId="21" applyFont="1" applyAlignment="1">
      <alignment horizontal="left" vertical="top" wrapText="1"/>
      <protection/>
    </xf>
    <xf numFmtId="3" fontId="13" fillId="0" borderId="72" xfId="21" applyNumberFormat="1" applyBorder="1" applyAlignment="1">
      <alignment horizontal="center"/>
      <protection/>
    </xf>
    <xf numFmtId="0" fontId="13" fillId="0" borderId="73" xfId="21" applyBorder="1" applyAlignment="1">
      <alignment horizontal="center"/>
      <protection/>
    </xf>
    <xf numFmtId="0" fontId="13" fillId="0" borderId="74" xfId="21" applyBorder="1" applyAlignment="1">
      <alignment horizontal="center"/>
      <protection/>
    </xf>
    <xf numFmtId="0" fontId="13" fillId="0" borderId="75" xfId="21" applyBorder="1" applyAlignment="1">
      <alignment horizontal="center"/>
      <protection/>
    </xf>
    <xf numFmtId="0" fontId="13" fillId="0" borderId="76" xfId="21" applyBorder="1" applyAlignment="1">
      <alignment horizontal="center"/>
      <protection/>
    </xf>
    <xf numFmtId="0" fontId="13" fillId="0" borderId="46" xfId="21" applyBorder="1" applyAlignment="1">
      <alignment horizontal="center"/>
      <protection/>
    </xf>
    <xf numFmtId="0" fontId="13" fillId="0" borderId="48" xfId="21" applyBorder="1" applyAlignment="1">
      <alignment horizontal="center"/>
      <protection/>
    </xf>
    <xf numFmtId="0" fontId="13" fillId="0" borderId="31" xfId="21" applyBorder="1" applyAlignment="1">
      <alignment horizontal="center"/>
      <protection/>
    </xf>
    <xf numFmtId="0" fontId="13" fillId="0" borderId="32" xfId="21" applyBorder="1" applyAlignment="1">
      <alignment horizontal="center"/>
      <protection/>
    </xf>
    <xf numFmtId="3" fontId="13" fillId="0" borderId="77" xfId="21" applyNumberFormat="1" applyBorder="1" applyAlignment="1">
      <alignment horizontal="center"/>
      <protection/>
    </xf>
    <xf numFmtId="3" fontId="13" fillId="0" borderId="67" xfId="21" applyNumberFormat="1" applyBorder="1" applyAlignment="1">
      <alignment horizontal="center"/>
      <protection/>
    </xf>
    <xf numFmtId="3" fontId="13" fillId="0" borderId="64" xfId="21" applyNumberFormat="1" applyBorder="1" applyAlignment="1">
      <alignment horizontal="center"/>
      <protection/>
    </xf>
    <xf numFmtId="0" fontId="13" fillId="0" borderId="78" xfId="20" applyFont="1" applyBorder="1" applyAlignment="1">
      <alignment horizontal="center"/>
      <protection/>
    </xf>
    <xf numFmtId="0" fontId="13" fillId="0" borderId="79" xfId="20" applyFont="1" applyBorder="1" applyAlignment="1">
      <alignment horizontal="center"/>
      <protection/>
    </xf>
    <xf numFmtId="0" fontId="13" fillId="0" borderId="80" xfId="20" applyFont="1" applyBorder="1" applyAlignment="1">
      <alignment horizontal="center"/>
      <protection/>
    </xf>
    <xf numFmtId="0" fontId="13" fillId="0" borderId="81" xfId="20" applyFont="1" applyBorder="1" applyAlignment="1">
      <alignment horizontal="center"/>
      <protection/>
    </xf>
    <xf numFmtId="0" fontId="13" fillId="0" borderId="19" xfId="20" applyFont="1" applyBorder="1" applyAlignment="1">
      <alignment horizontal="left"/>
      <protection/>
    </xf>
    <xf numFmtId="0" fontId="13" fillId="0" borderId="82" xfId="20" applyFont="1" applyBorder="1" applyAlignment="1">
      <alignment horizontal="left"/>
      <protection/>
    </xf>
    <xf numFmtId="3" fontId="16" fillId="0" borderId="37" xfId="21" applyNumberFormat="1" applyFont="1" applyFill="1" applyBorder="1" applyAlignment="1">
      <alignment horizontal="right"/>
      <protection/>
    </xf>
    <xf numFmtId="3" fontId="16" fillId="0" borderId="38" xfId="21" applyNumberFormat="1" applyFont="1" applyFill="1" applyBorder="1" applyAlignment="1">
      <alignment horizontal="right"/>
      <protection/>
    </xf>
    <xf numFmtId="0" fontId="16" fillId="0" borderId="20" xfId="21" applyFont="1" applyFill="1" applyBorder="1" applyAlignment="1">
      <alignment horizontal="center"/>
      <protection/>
    </xf>
    <xf numFmtId="0" fontId="16" fillId="0" borderId="21" xfId="21" applyFont="1" applyFill="1" applyBorder="1" applyAlignment="1">
      <alignment horizontal="center"/>
      <protection/>
    </xf>
    <xf numFmtId="0" fontId="16" fillId="0" borderId="22" xfId="21" applyFont="1" applyFill="1" applyBorder="1" applyAlignment="1">
      <alignment horizontal="center"/>
      <protection/>
    </xf>
    <xf numFmtId="3" fontId="13" fillId="0" borderId="23" xfId="21" applyNumberFormat="1" applyFont="1" applyFill="1" applyBorder="1" applyAlignment="1">
      <alignment horizontal="center"/>
      <protection/>
    </xf>
    <xf numFmtId="3" fontId="13" fillId="0" borderId="0" xfId="21" applyNumberFormat="1" applyFont="1" applyFill="1" applyBorder="1" applyAlignment="1">
      <alignment horizontal="center"/>
      <protection/>
    </xf>
    <xf numFmtId="3" fontId="13" fillId="0" borderId="24" xfId="21" applyNumberFormat="1" applyFont="1" applyFill="1" applyBorder="1" applyAlignment="1">
      <alignment horizontal="center"/>
      <protection/>
    </xf>
    <xf numFmtId="3" fontId="13" fillId="0" borderId="66" xfId="21" applyNumberFormat="1" applyFont="1" applyFill="1" applyBorder="1" applyAlignment="1">
      <alignment horizontal="center"/>
      <protection/>
    </xf>
    <xf numFmtId="3" fontId="13" fillId="0" borderId="67" xfId="21" applyNumberFormat="1" applyFont="1" applyFill="1" applyBorder="1" applyAlignment="1">
      <alignment horizontal="center"/>
      <protection/>
    </xf>
    <xf numFmtId="3" fontId="13" fillId="0" borderId="64" xfId="21" applyNumberFormat="1" applyFont="1" applyFill="1" applyBorder="1" applyAlignment="1">
      <alignment horizontal="center"/>
      <protection/>
    </xf>
    <xf numFmtId="3" fontId="16" fillId="0" borderId="20" xfId="21" applyNumberFormat="1" applyFont="1" applyFill="1" applyBorder="1" applyAlignment="1">
      <alignment horizontal="center"/>
      <protection/>
    </xf>
    <xf numFmtId="3" fontId="16" fillId="0" borderId="21" xfId="21" applyNumberFormat="1" applyFont="1" applyFill="1" applyBorder="1" applyAlignment="1">
      <alignment horizontal="center"/>
      <protection/>
    </xf>
    <xf numFmtId="3" fontId="16" fillId="0" borderId="22" xfId="21" applyNumberFormat="1" applyFont="1" applyFill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to\Data%20aplikac&#237;\Microsoft\Excel\!_Rozpo&#269;et%20PD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to\LOCALS~1\Temp\20141217_(003)_SO_02%20-%20Demont&#225;&#382;e_V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SO 401 - Veřejné osvětlení</v>
          </cell>
        </row>
        <row r="6">
          <cell r="C6" t="str">
            <v>Zlepšení dopravní infrastruktury</v>
          </cell>
        </row>
        <row r="7">
          <cell r="G7">
            <v>0</v>
          </cell>
        </row>
      </sheetData>
      <sheetData sheetId="1">
        <row r="11">
          <cell r="E11">
            <v>10893.75</v>
          </cell>
          <cell r="F11">
            <v>0</v>
          </cell>
          <cell r="G11">
            <v>0</v>
          </cell>
          <cell r="H11">
            <v>237292.41</v>
          </cell>
          <cell r="I11">
            <v>0</v>
          </cell>
        </row>
        <row r="16">
          <cell r="A16" t="str">
            <v>Dopravní značení</v>
          </cell>
        </row>
        <row r="17">
          <cell r="A17" t="str">
            <v>Geodetické zaměření</v>
          </cell>
        </row>
        <row r="18">
          <cell r="A18" t="str">
            <v>Manipulace v síti VO a NN</v>
          </cell>
        </row>
        <row r="19">
          <cell r="A19" t="str">
            <v>Revize</v>
          </cell>
        </row>
        <row r="20">
          <cell r="A20" t="str">
            <v>Silniční provoz</v>
          </cell>
        </row>
        <row r="21">
          <cell r="A21" t="str">
            <v>Zařízení staveniště</v>
          </cell>
        </row>
        <row r="22">
          <cell r="H22">
            <v>41113.962</v>
          </cell>
        </row>
      </sheetData>
      <sheetData sheetId="2">
        <row r="12">
          <cell r="B12" t="str">
            <v>M21</v>
          </cell>
          <cell r="C12" t="str">
            <v>Elektromontáže</v>
          </cell>
        </row>
        <row r="50">
          <cell r="B50" t="str">
            <v>M46</v>
          </cell>
          <cell r="C50" t="str">
            <v>Zemní práce při montážích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"/>
      <sheetName val="Demontáže"/>
      <sheetName val="#Figury"/>
    </sheetNames>
    <sheetDataSet>
      <sheetData sheetId="0"/>
      <sheetData sheetId="1"/>
      <sheetData sheetId="2">
        <row r="14">
          <cell r="D14" t="str">
            <v>HZS</v>
          </cell>
          <cell r="E14" t="str">
            <v>Hodinové zúčtovací sazby</v>
          </cell>
          <cell r="K14">
            <v>0</v>
          </cell>
          <cell r="M14">
            <v>0</v>
          </cell>
        </row>
        <row r="18">
          <cell r="K18">
            <v>0</v>
          </cell>
          <cell r="M18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 topLeftCell="A1">
      <selection activeCell="D24" sqref="D24"/>
    </sheetView>
  </sheetViews>
  <sheetFormatPr defaultColWidth="9.140625" defaultRowHeight="12.75"/>
  <sheetData>
    <row r="1" spans="1:12" ht="26.25">
      <c r="A1" s="212" t="s">
        <v>249</v>
      </c>
      <c r="B1" s="213"/>
      <c r="C1" s="214"/>
      <c r="D1" s="213"/>
      <c r="E1" s="211"/>
      <c r="F1" s="211"/>
      <c r="G1" s="211"/>
      <c r="H1" s="211"/>
      <c r="I1" s="211"/>
      <c r="J1" s="211"/>
      <c r="K1" s="211"/>
      <c r="L1" s="211"/>
    </row>
    <row r="2" spans="1:12" ht="12.75">
      <c r="A2" s="213"/>
      <c r="B2" s="213"/>
      <c r="C2" s="213"/>
      <c r="D2" s="213"/>
      <c r="E2" s="211"/>
      <c r="F2" s="211"/>
      <c r="G2" s="211"/>
      <c r="H2" s="211"/>
      <c r="I2" s="211"/>
      <c r="J2" s="211"/>
      <c r="K2" s="211"/>
      <c r="L2" s="211"/>
    </row>
    <row r="3" spans="1:12" ht="18">
      <c r="A3" s="215" t="s">
        <v>248</v>
      </c>
      <c r="B3" s="213"/>
      <c r="C3" s="213"/>
      <c r="D3" s="213"/>
      <c r="E3" s="211"/>
      <c r="F3" s="211"/>
      <c r="G3" s="211"/>
      <c r="H3" s="211"/>
      <c r="I3" s="211"/>
      <c r="J3" s="211"/>
      <c r="K3" s="211"/>
      <c r="L3" s="211"/>
    </row>
    <row r="4" spans="1:12" ht="12.7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ht="12.75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2.7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spans="1:12" ht="12.75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6"/>
  <sheetViews>
    <sheetView workbookViewId="0" topLeftCell="A12">
      <selection activeCell="I30" sqref="I30"/>
    </sheetView>
  </sheetViews>
  <sheetFormatPr defaultColWidth="9.140625" defaultRowHeight="12.75"/>
  <cols>
    <col min="1" max="1" width="2.00390625" style="88" customWidth="1"/>
    <col min="2" max="2" width="15.00390625" style="88" customWidth="1"/>
    <col min="3" max="3" width="15.8515625" style="88" customWidth="1"/>
    <col min="4" max="4" width="14.57421875" style="88" customWidth="1"/>
    <col min="5" max="5" width="13.57421875" style="88" customWidth="1"/>
    <col min="6" max="6" width="16.57421875" style="88" customWidth="1"/>
    <col min="7" max="7" width="15.28125" style="88" customWidth="1"/>
    <col min="8" max="16384" width="9.140625" style="88" customWidth="1"/>
  </cols>
  <sheetData>
    <row r="1" spans="1:7" ht="21.75" customHeight="1">
      <c r="A1" s="94" t="s">
        <v>0</v>
      </c>
      <c r="B1" s="135"/>
      <c r="C1" s="135"/>
      <c r="D1" s="135"/>
      <c r="E1" s="135"/>
      <c r="F1" s="135"/>
      <c r="G1" s="135"/>
    </row>
    <row r="2" ht="15" customHeight="1" thickBot="1"/>
    <row r="3" spans="1:7" ht="12.95" customHeight="1">
      <c r="A3" s="136" t="s">
        <v>189</v>
      </c>
      <c r="B3" s="137"/>
      <c r="C3" s="138" t="s">
        <v>205</v>
      </c>
      <c r="D3" s="138"/>
      <c r="E3" s="138"/>
      <c r="F3" s="138" t="s">
        <v>206</v>
      </c>
      <c r="G3" s="139"/>
    </row>
    <row r="4" spans="1:7" ht="12.95" customHeight="1">
      <c r="A4" s="140"/>
      <c r="B4" s="141"/>
      <c r="C4" s="142" t="s">
        <v>237</v>
      </c>
      <c r="D4" s="143"/>
      <c r="E4" s="143"/>
      <c r="F4" s="92"/>
      <c r="G4" s="144"/>
    </row>
    <row r="5" spans="1:7" ht="12.95" customHeight="1">
      <c r="A5" s="145" t="s">
        <v>188</v>
      </c>
      <c r="B5" s="146"/>
      <c r="C5" s="147" t="s">
        <v>207</v>
      </c>
      <c r="D5" s="147"/>
      <c r="E5" s="147"/>
      <c r="F5" s="148" t="s">
        <v>208</v>
      </c>
      <c r="G5" s="149"/>
    </row>
    <row r="6" spans="1:7" ht="12.95" customHeight="1">
      <c r="A6" s="140"/>
      <c r="B6" s="141"/>
      <c r="C6" s="142" t="s">
        <v>1</v>
      </c>
      <c r="D6" s="143"/>
      <c r="E6" s="143"/>
      <c r="F6" s="150"/>
      <c r="G6" s="144"/>
    </row>
    <row r="7" spans="1:9" ht="12.75">
      <c r="A7" s="145" t="s">
        <v>209</v>
      </c>
      <c r="B7" s="147"/>
      <c r="C7" s="220"/>
      <c r="D7" s="221"/>
      <c r="E7" s="151" t="s">
        <v>210</v>
      </c>
      <c r="F7" s="152"/>
      <c r="G7" s="153">
        <v>0</v>
      </c>
      <c r="H7" s="154"/>
      <c r="I7" s="154"/>
    </row>
    <row r="8" spans="1:7" ht="12.75">
      <c r="A8" s="145" t="s">
        <v>211</v>
      </c>
      <c r="B8" s="147"/>
      <c r="C8" s="220"/>
      <c r="D8" s="221"/>
      <c r="E8" s="148" t="s">
        <v>212</v>
      </c>
      <c r="F8" s="147"/>
      <c r="G8" s="155">
        <f>IF(PocetMJ=0,,ROUND((F31+F33)/PocetMJ,1))</f>
        <v>0</v>
      </c>
    </row>
    <row r="9" spans="1:7" ht="12.75">
      <c r="A9" s="156" t="s">
        <v>213</v>
      </c>
      <c r="B9" s="157"/>
      <c r="C9" s="157"/>
      <c r="D9" s="157"/>
      <c r="E9" s="158" t="s">
        <v>214</v>
      </c>
      <c r="F9" s="157"/>
      <c r="G9" s="159"/>
    </row>
    <row r="10" spans="1:57" ht="12.75">
      <c r="A10" s="160" t="s">
        <v>215</v>
      </c>
      <c r="B10" s="92"/>
      <c r="C10" s="92"/>
      <c r="D10" s="92"/>
      <c r="E10" s="161" t="s">
        <v>216</v>
      </c>
      <c r="F10" s="92"/>
      <c r="G10" s="144"/>
      <c r="BA10" s="108"/>
      <c r="BB10" s="108"/>
      <c r="BC10" s="108"/>
      <c r="BD10" s="108"/>
      <c r="BE10" s="108"/>
    </row>
    <row r="11" spans="1:7" ht="12.75">
      <c r="A11" s="160"/>
      <c r="B11" s="92"/>
      <c r="C11" s="92"/>
      <c r="D11" s="92"/>
      <c r="E11" s="223"/>
      <c r="F11" s="224"/>
      <c r="G11" s="225"/>
    </row>
    <row r="12" spans="1:7" ht="28.5" customHeight="1" thickBot="1">
      <c r="A12" s="162" t="s">
        <v>217</v>
      </c>
      <c r="B12" s="163"/>
      <c r="C12" s="163"/>
      <c r="D12" s="163"/>
      <c r="E12" s="164"/>
      <c r="F12" s="164"/>
      <c r="G12" s="165"/>
    </row>
    <row r="13" spans="1:7" ht="17.25" customHeight="1" thickBot="1">
      <c r="A13" s="166" t="s">
        <v>218</v>
      </c>
      <c r="B13" s="167"/>
      <c r="C13" s="168"/>
      <c r="D13" s="169" t="s">
        <v>3</v>
      </c>
      <c r="E13" s="170"/>
      <c r="F13" s="170"/>
      <c r="G13" s="168"/>
    </row>
    <row r="14" spans="1:7" ht="15.95" customHeight="1">
      <c r="A14" s="199"/>
      <c r="B14" s="228" t="s">
        <v>220</v>
      </c>
      <c r="C14" s="227">
        <f>'Rekapitulace VO'!C14</f>
        <v>0</v>
      </c>
      <c r="D14" s="173" t="str">
        <f>'[1]Rekapitulace'!A16</f>
        <v>Dopravní značení</v>
      </c>
      <c r="E14" s="174"/>
      <c r="F14" s="175"/>
      <c r="G14" s="203">
        <f>'Rekapitulace celková'!I15</f>
        <v>0</v>
      </c>
    </row>
    <row r="15" spans="1:7" ht="15.95" customHeight="1">
      <c r="A15" s="171" t="s">
        <v>219</v>
      </c>
      <c r="B15" s="229"/>
      <c r="C15" s="219"/>
      <c r="D15" s="156" t="str">
        <f>'[1]Rekapitulace'!A17</f>
        <v>Geodetické zaměření</v>
      </c>
      <c r="E15" s="176"/>
      <c r="F15" s="177"/>
      <c r="G15" s="172">
        <f>'Rekapitulace celková'!I16</f>
        <v>0</v>
      </c>
    </row>
    <row r="16" spans="1:7" ht="15.95" customHeight="1">
      <c r="A16" s="171"/>
      <c r="B16" s="230" t="s">
        <v>240</v>
      </c>
      <c r="C16" s="218">
        <f>'Rekapitulace VO'!C15</f>
        <v>0</v>
      </c>
      <c r="D16" s="156" t="str">
        <f>'[1]Rekapitulace'!A18</f>
        <v>Manipulace v síti VO a NN</v>
      </c>
      <c r="E16" s="176"/>
      <c r="F16" s="177"/>
      <c r="G16" s="172">
        <f>'Rekapitulace celková'!I17</f>
        <v>0</v>
      </c>
    </row>
    <row r="17" spans="1:7" ht="15.95" customHeight="1">
      <c r="A17" s="198" t="s">
        <v>221</v>
      </c>
      <c r="B17" s="231"/>
      <c r="C17" s="219"/>
      <c r="D17" s="156" t="str">
        <f>'[1]Rekapitulace'!A19</f>
        <v>Revize</v>
      </c>
      <c r="E17" s="176"/>
      <c r="F17" s="177"/>
      <c r="G17" s="172">
        <f>'Rekapitulace celková'!I18</f>
        <v>0</v>
      </c>
    </row>
    <row r="18" spans="1:7" ht="15.95" customHeight="1">
      <c r="A18" s="216" t="s">
        <v>222</v>
      </c>
      <c r="B18" s="230" t="s">
        <v>6</v>
      </c>
      <c r="C18" s="218">
        <f>'Rekapitulace VO'!C16+'Rekapitulace D'!C14</f>
        <v>0</v>
      </c>
      <c r="D18" s="179" t="str">
        <f>'[1]Rekapitulace'!A20</f>
        <v>Silniční provoz</v>
      </c>
      <c r="E18" s="176"/>
      <c r="F18" s="177"/>
      <c r="G18" s="172">
        <f>'Rekapitulace celková'!I19</f>
        <v>0</v>
      </c>
    </row>
    <row r="19" spans="1:7" ht="15.95" customHeight="1">
      <c r="A19" s="217"/>
      <c r="B19" s="229"/>
      <c r="C19" s="219"/>
      <c r="D19" s="156" t="str">
        <f>'[1]Rekapitulace'!A21</f>
        <v>Zařízení staveniště</v>
      </c>
      <c r="E19" s="176"/>
      <c r="F19" s="177"/>
      <c r="G19" s="172">
        <f>'Rekapitulace celková'!I20</f>
        <v>0</v>
      </c>
    </row>
    <row r="20" spans="1:7" ht="15.95" customHeight="1">
      <c r="A20" s="145"/>
      <c r="B20" s="232"/>
      <c r="C20" s="233"/>
      <c r="D20" s="156" t="s">
        <v>224</v>
      </c>
      <c r="E20" s="176"/>
      <c r="F20" s="177"/>
      <c r="G20" s="172">
        <v>0</v>
      </c>
    </row>
    <row r="21" spans="1:7" ht="15.95" customHeight="1">
      <c r="A21" s="178"/>
      <c r="B21" s="234"/>
      <c r="C21" s="235"/>
      <c r="D21" s="156"/>
      <c r="E21" s="157"/>
      <c r="F21" s="157"/>
      <c r="G21" s="159"/>
    </row>
    <row r="22" spans="1:7" ht="15.95" customHeight="1" thickBot="1">
      <c r="A22" s="200" t="s">
        <v>223</v>
      </c>
      <c r="B22" s="201"/>
      <c r="C22" s="202">
        <f>SUM(C14:C19)</f>
        <v>0</v>
      </c>
      <c r="D22" s="181" t="s">
        <v>225</v>
      </c>
      <c r="E22" s="182"/>
      <c r="F22" s="183"/>
      <c r="G22" s="180">
        <f>SUM(G14:G20)</f>
        <v>0</v>
      </c>
    </row>
    <row r="23" spans="1:7" ht="15.95" customHeight="1" thickBot="1">
      <c r="A23" s="204" t="s">
        <v>241</v>
      </c>
      <c r="B23" s="205"/>
      <c r="C23" s="236">
        <f>C22+G22</f>
        <v>0</v>
      </c>
      <c r="D23" s="237"/>
      <c r="E23" s="237"/>
      <c r="F23" s="237"/>
      <c r="G23" s="238"/>
    </row>
    <row r="24" spans="1:7" ht="12.75">
      <c r="A24" s="136" t="s">
        <v>226</v>
      </c>
      <c r="B24" s="138"/>
      <c r="C24" s="184" t="s">
        <v>227</v>
      </c>
      <c r="D24" s="138"/>
      <c r="E24" s="184" t="s">
        <v>228</v>
      </c>
      <c r="F24" s="138"/>
      <c r="G24" s="139"/>
    </row>
    <row r="25" spans="1:7" ht="12.75">
      <c r="A25" s="145"/>
      <c r="B25" s="147"/>
      <c r="C25" s="148" t="s">
        <v>229</v>
      </c>
      <c r="D25" s="147"/>
      <c r="E25" s="148" t="s">
        <v>229</v>
      </c>
      <c r="F25" s="147"/>
      <c r="G25" s="149"/>
    </row>
    <row r="26" spans="1:7" ht="12.75">
      <c r="A26" s="160" t="s">
        <v>230</v>
      </c>
      <c r="B26" s="185"/>
      <c r="C26" s="161" t="s">
        <v>230</v>
      </c>
      <c r="D26" s="92"/>
      <c r="E26" s="161" t="s">
        <v>230</v>
      </c>
      <c r="F26" s="92"/>
      <c r="G26" s="144"/>
    </row>
    <row r="27" spans="1:7" ht="12.75">
      <c r="A27" s="160"/>
      <c r="B27" s="186"/>
      <c r="C27" s="161" t="s">
        <v>231</v>
      </c>
      <c r="D27" s="92"/>
      <c r="E27" s="161" t="s">
        <v>232</v>
      </c>
      <c r="F27" s="92"/>
      <c r="G27" s="144"/>
    </row>
    <row r="28" spans="1:7" ht="12.75">
      <c r="A28" s="160"/>
      <c r="B28" s="92"/>
      <c r="C28" s="161"/>
      <c r="D28" s="92"/>
      <c r="E28" s="161"/>
      <c r="F28" s="92"/>
      <c r="G28" s="144"/>
    </row>
    <row r="29" spans="1:7" ht="79.5" customHeight="1">
      <c r="A29" s="160"/>
      <c r="B29" s="92"/>
      <c r="C29" s="161"/>
      <c r="D29" s="92"/>
      <c r="E29" s="161"/>
      <c r="F29" s="92"/>
      <c r="G29" s="144"/>
    </row>
    <row r="30" spans="1:7" ht="12.75">
      <c r="A30" s="145" t="s">
        <v>233</v>
      </c>
      <c r="B30" s="147"/>
      <c r="C30" s="187">
        <v>0</v>
      </c>
      <c r="D30" s="147" t="s">
        <v>234</v>
      </c>
      <c r="E30" s="148"/>
      <c r="F30" s="188"/>
      <c r="G30" s="149"/>
    </row>
    <row r="31" spans="1:7" ht="12.75">
      <c r="A31" s="145" t="s">
        <v>233</v>
      </c>
      <c r="B31" s="147"/>
      <c r="C31" s="187">
        <v>15</v>
      </c>
      <c r="D31" s="147" t="s">
        <v>234</v>
      </c>
      <c r="E31" s="148"/>
      <c r="F31" s="188"/>
      <c r="G31" s="149"/>
    </row>
    <row r="32" spans="1:7" ht="12.75">
      <c r="A32" s="145" t="s">
        <v>8</v>
      </c>
      <c r="B32" s="147"/>
      <c r="C32" s="187">
        <v>15</v>
      </c>
      <c r="D32" s="147" t="s">
        <v>234</v>
      </c>
      <c r="E32" s="148"/>
      <c r="F32" s="189"/>
      <c r="G32" s="159"/>
    </row>
    <row r="33" spans="1:7" ht="12.75">
      <c r="A33" s="145" t="s">
        <v>233</v>
      </c>
      <c r="B33" s="147"/>
      <c r="C33" s="187">
        <v>21</v>
      </c>
      <c r="D33" s="147" t="s">
        <v>234</v>
      </c>
      <c r="E33" s="148"/>
      <c r="F33" s="188">
        <f>C23</f>
        <v>0</v>
      </c>
      <c r="G33" s="149"/>
    </row>
    <row r="34" spans="1:7" ht="12.75">
      <c r="A34" s="145" t="s">
        <v>8</v>
      </c>
      <c r="B34" s="147"/>
      <c r="C34" s="187">
        <v>21</v>
      </c>
      <c r="D34" s="147" t="s">
        <v>234</v>
      </c>
      <c r="E34" s="148"/>
      <c r="F34" s="189">
        <f>ROUND(PRODUCT(F33,C34/100),1)</f>
        <v>0</v>
      </c>
      <c r="G34" s="159"/>
    </row>
    <row r="35" spans="1:7" s="195" customFormat="1" ht="19.5" customHeight="1" thickBot="1">
      <c r="A35" s="190" t="s">
        <v>235</v>
      </c>
      <c r="B35" s="191"/>
      <c r="C35" s="191"/>
      <c r="D35" s="191"/>
      <c r="E35" s="192"/>
      <c r="F35" s="193">
        <f>CEILING(SUM(F30:F34),1)</f>
        <v>0</v>
      </c>
      <c r="G35" s="194"/>
    </row>
    <row r="37" spans="1:8" ht="12.75">
      <c r="A37" s="196" t="s">
        <v>236</v>
      </c>
      <c r="B37" s="196"/>
      <c r="C37" s="196"/>
      <c r="D37" s="196"/>
      <c r="E37" s="196"/>
      <c r="F37" s="196"/>
      <c r="G37" s="196"/>
      <c r="H37" s="88" t="s">
        <v>2</v>
      </c>
    </row>
    <row r="38" spans="1:8" ht="14.25" customHeight="1">
      <c r="A38" s="196"/>
      <c r="B38" s="226"/>
      <c r="C38" s="226"/>
      <c r="D38" s="226"/>
      <c r="E38" s="226"/>
      <c r="F38" s="226"/>
      <c r="G38" s="226"/>
      <c r="H38" s="88" t="s">
        <v>2</v>
      </c>
    </row>
    <row r="39" spans="1:8" ht="12.75" customHeight="1">
      <c r="A39" s="197"/>
      <c r="B39" s="226"/>
      <c r="C39" s="226"/>
      <c r="D39" s="226"/>
      <c r="E39" s="226"/>
      <c r="F39" s="226"/>
      <c r="G39" s="226"/>
      <c r="H39" s="88" t="s">
        <v>2</v>
      </c>
    </row>
    <row r="40" spans="1:8" ht="12.75">
      <c r="A40" s="197"/>
      <c r="B40" s="226"/>
      <c r="C40" s="226"/>
      <c r="D40" s="226"/>
      <c r="E40" s="226"/>
      <c r="F40" s="226"/>
      <c r="G40" s="226"/>
      <c r="H40" s="88" t="s">
        <v>2</v>
      </c>
    </row>
    <row r="41" spans="1:8" ht="12.75">
      <c r="A41" s="197"/>
      <c r="B41" s="226"/>
      <c r="C41" s="226"/>
      <c r="D41" s="226"/>
      <c r="E41" s="226"/>
      <c r="F41" s="226"/>
      <c r="G41" s="226"/>
      <c r="H41" s="88" t="s">
        <v>2</v>
      </c>
    </row>
    <row r="42" spans="1:8" ht="12.75">
      <c r="A42" s="197"/>
      <c r="B42" s="226"/>
      <c r="C42" s="226"/>
      <c r="D42" s="226"/>
      <c r="E42" s="226"/>
      <c r="F42" s="226"/>
      <c r="G42" s="226"/>
      <c r="H42" s="88" t="s">
        <v>2</v>
      </c>
    </row>
    <row r="43" spans="1:8" ht="12.75">
      <c r="A43" s="197"/>
      <c r="B43" s="226"/>
      <c r="C43" s="226"/>
      <c r="D43" s="226"/>
      <c r="E43" s="226"/>
      <c r="F43" s="226"/>
      <c r="G43" s="226"/>
      <c r="H43" s="88" t="s">
        <v>2</v>
      </c>
    </row>
    <row r="44" spans="1:8" ht="12.75">
      <c r="A44" s="197"/>
      <c r="B44" s="226"/>
      <c r="C44" s="226"/>
      <c r="D44" s="226"/>
      <c r="E44" s="226"/>
      <c r="F44" s="226"/>
      <c r="G44" s="226"/>
      <c r="H44" s="88" t="s">
        <v>2</v>
      </c>
    </row>
    <row r="45" spans="1:8" ht="12.75">
      <c r="A45" s="197"/>
      <c r="B45" s="226"/>
      <c r="C45" s="226"/>
      <c r="D45" s="226"/>
      <c r="E45" s="226"/>
      <c r="F45" s="226"/>
      <c r="G45" s="226"/>
      <c r="H45" s="88" t="s">
        <v>2</v>
      </c>
    </row>
    <row r="46" spans="1:8" ht="12.75">
      <c r="A46" s="197"/>
      <c r="B46" s="226"/>
      <c r="C46" s="226"/>
      <c r="D46" s="226"/>
      <c r="E46" s="226"/>
      <c r="F46" s="226"/>
      <c r="G46" s="226"/>
      <c r="H46" s="88" t="s">
        <v>2</v>
      </c>
    </row>
    <row r="47" spans="2:7" ht="12.75">
      <c r="B47" s="222"/>
      <c r="C47" s="222"/>
      <c r="D47" s="222"/>
      <c r="E47" s="222"/>
      <c r="F47" s="222"/>
      <c r="G47" s="222"/>
    </row>
    <row r="48" spans="2:7" ht="12.75">
      <c r="B48" s="222"/>
      <c r="C48" s="222"/>
      <c r="D48" s="222"/>
      <c r="E48" s="222"/>
      <c r="F48" s="222"/>
      <c r="G48" s="222"/>
    </row>
    <row r="49" spans="2:7" ht="12.75">
      <c r="B49" s="222"/>
      <c r="C49" s="222"/>
      <c r="D49" s="222"/>
      <c r="E49" s="222"/>
      <c r="F49" s="222"/>
      <c r="G49" s="222"/>
    </row>
    <row r="50" spans="2:7" ht="12.75">
      <c r="B50" s="222"/>
      <c r="C50" s="222"/>
      <c r="D50" s="222"/>
      <c r="E50" s="222"/>
      <c r="F50" s="222"/>
      <c r="G50" s="222"/>
    </row>
    <row r="51" spans="2:7" ht="12.75">
      <c r="B51" s="222"/>
      <c r="C51" s="222"/>
      <c r="D51" s="222"/>
      <c r="E51" s="222"/>
      <c r="F51" s="222"/>
      <c r="G51" s="222"/>
    </row>
    <row r="52" spans="2:7" ht="12.75">
      <c r="B52" s="222"/>
      <c r="C52" s="222"/>
      <c r="D52" s="222"/>
      <c r="E52" s="222"/>
      <c r="F52" s="222"/>
      <c r="G52" s="222"/>
    </row>
    <row r="53" spans="2:7" ht="12.75">
      <c r="B53" s="222"/>
      <c r="C53" s="222"/>
      <c r="D53" s="222"/>
      <c r="E53" s="222"/>
      <c r="F53" s="222"/>
      <c r="G53" s="222"/>
    </row>
    <row r="54" spans="2:7" ht="12.75">
      <c r="B54" s="222"/>
      <c r="C54" s="222"/>
      <c r="D54" s="222"/>
      <c r="E54" s="222"/>
      <c r="F54" s="222"/>
      <c r="G54" s="222"/>
    </row>
    <row r="55" spans="2:7" ht="12.75">
      <c r="B55" s="222"/>
      <c r="C55" s="222"/>
      <c r="D55" s="222"/>
      <c r="E55" s="222"/>
      <c r="F55" s="222"/>
      <c r="G55" s="222"/>
    </row>
    <row r="56" spans="2:7" ht="12.75">
      <c r="B56" s="222"/>
      <c r="C56" s="222"/>
      <c r="D56" s="222"/>
      <c r="E56" s="222"/>
      <c r="F56" s="222"/>
      <c r="G56" s="222"/>
    </row>
  </sheetData>
  <mergeCells count="23">
    <mergeCell ref="B56:G56"/>
    <mergeCell ref="C23:G23"/>
    <mergeCell ref="B50:G50"/>
    <mergeCell ref="B51:G51"/>
    <mergeCell ref="B52:G52"/>
    <mergeCell ref="B53:G53"/>
    <mergeCell ref="B54:G54"/>
    <mergeCell ref="B49:G49"/>
    <mergeCell ref="B48:G48"/>
    <mergeCell ref="A18:A19"/>
    <mergeCell ref="C18:C19"/>
    <mergeCell ref="C7:D7"/>
    <mergeCell ref="C8:D8"/>
    <mergeCell ref="B55:G55"/>
    <mergeCell ref="E11:G11"/>
    <mergeCell ref="B38:G46"/>
    <mergeCell ref="B47:G47"/>
    <mergeCell ref="C14:C15"/>
    <mergeCell ref="B14:B15"/>
    <mergeCell ref="C16:C17"/>
    <mergeCell ref="B16:B17"/>
    <mergeCell ref="B20:C21"/>
    <mergeCell ref="B18:B19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2"/>
  <sheetViews>
    <sheetView workbookViewId="0" topLeftCell="A1">
      <selection activeCell="K27" sqref="K27"/>
    </sheetView>
  </sheetViews>
  <sheetFormatPr defaultColWidth="9.140625" defaultRowHeight="12.75"/>
  <cols>
    <col min="1" max="1" width="5.8515625" style="88" customWidth="1"/>
    <col min="2" max="2" width="6.140625" style="88" customWidth="1"/>
    <col min="3" max="3" width="11.421875" style="88" customWidth="1"/>
    <col min="4" max="4" width="15.8515625" style="88" customWidth="1"/>
    <col min="5" max="5" width="14.7109375" style="88" bestFit="1" customWidth="1"/>
    <col min="6" max="6" width="10.8515625" style="88" customWidth="1"/>
    <col min="7" max="7" width="11.00390625" style="88" customWidth="1"/>
    <col min="8" max="8" width="11.140625" style="88" customWidth="1"/>
    <col min="9" max="9" width="7.140625" style="88" customWidth="1"/>
    <col min="10" max="16384" width="9.140625" style="88" customWidth="1"/>
  </cols>
  <sheetData>
    <row r="1" spans="1:9" ht="13.5" thickTop="1">
      <c r="A1" s="239" t="s">
        <v>188</v>
      </c>
      <c r="B1" s="240"/>
      <c r="C1" s="82" t="s">
        <v>1</v>
      </c>
      <c r="D1" s="83"/>
      <c r="E1" s="84"/>
      <c r="F1" s="83"/>
      <c r="G1" s="85"/>
      <c r="H1" s="86"/>
      <c r="I1" s="87"/>
    </row>
    <row r="2" spans="1:9" ht="13.5" thickBot="1">
      <c r="A2" s="241"/>
      <c r="B2" s="242"/>
      <c r="C2" s="89"/>
      <c r="D2" s="90"/>
      <c r="E2" s="91"/>
      <c r="F2" s="90"/>
      <c r="G2" s="243"/>
      <c r="H2" s="243"/>
      <c r="I2" s="244"/>
    </row>
    <row r="3" ht="13.5" thickTop="1">
      <c r="F3" s="92"/>
    </row>
    <row r="4" spans="1:9" ht="19.5" customHeight="1">
      <c r="A4" s="93" t="s">
        <v>190</v>
      </c>
      <c r="B4" s="94"/>
      <c r="C4" s="94"/>
      <c r="D4" s="94"/>
      <c r="E4" s="95"/>
      <c r="F4" s="94"/>
      <c r="G4" s="94"/>
      <c r="H4" s="94"/>
      <c r="I4" s="94"/>
    </row>
    <row r="5" ht="13.5" thickBot="1"/>
    <row r="6" spans="1:8" s="92" customFormat="1" ht="13.5" thickBot="1">
      <c r="A6" s="96"/>
      <c r="B6" s="97" t="s">
        <v>191</v>
      </c>
      <c r="C6" s="97"/>
      <c r="D6" s="98"/>
      <c r="E6" s="247" t="s">
        <v>203</v>
      </c>
      <c r="F6" s="248"/>
      <c r="G6" s="248"/>
      <c r="H6" s="249"/>
    </row>
    <row r="7" spans="1:8" s="92" customFormat="1" ht="12.75">
      <c r="A7" s="99" t="str">
        <f>'[1]Položky'!B12</f>
        <v>M21</v>
      </c>
      <c r="B7" s="100" t="str">
        <f>'[1]Položky'!C12</f>
        <v>Elektromontáže</v>
      </c>
      <c r="C7" s="101"/>
      <c r="D7" s="102"/>
      <c r="E7" s="250">
        <f>'Rekapitulace VO'!C14</f>
        <v>0</v>
      </c>
      <c r="F7" s="251"/>
      <c r="G7" s="251"/>
      <c r="H7" s="252"/>
    </row>
    <row r="8" spans="1:8" s="92" customFormat="1" ht="12.75">
      <c r="A8" s="99" t="str">
        <f>'[1]Položky'!B50</f>
        <v>M46</v>
      </c>
      <c r="B8" s="100" t="str">
        <f>'[1]Položky'!C50</f>
        <v>Zemní práce při montážích</v>
      </c>
      <c r="C8" s="101"/>
      <c r="D8" s="102"/>
      <c r="E8" s="250">
        <f>'Rekapitulace VO'!C15</f>
        <v>0</v>
      </c>
      <c r="F8" s="251"/>
      <c r="G8" s="251"/>
      <c r="H8" s="252"/>
    </row>
    <row r="9" spans="1:8" s="92" customFormat="1" ht="13.5" thickBot="1">
      <c r="A9" s="99" t="s">
        <v>6</v>
      </c>
      <c r="B9" s="100" t="s">
        <v>202</v>
      </c>
      <c r="C9" s="101"/>
      <c r="D9" s="102"/>
      <c r="E9" s="253">
        <f>'Rekapitulace VO'!C16+'Rekapitulace D'!C14</f>
        <v>0</v>
      </c>
      <c r="F9" s="254"/>
      <c r="G9" s="254"/>
      <c r="H9" s="255"/>
    </row>
    <row r="10" spans="1:8" s="105" customFormat="1" ht="13.5" thickBot="1">
      <c r="A10" s="103"/>
      <c r="B10" s="97" t="s">
        <v>204</v>
      </c>
      <c r="C10" s="97"/>
      <c r="D10" s="104"/>
      <c r="E10" s="256">
        <f>SUM(E7:H9)</f>
        <v>0</v>
      </c>
      <c r="F10" s="257"/>
      <c r="G10" s="257"/>
      <c r="H10" s="258"/>
    </row>
    <row r="11" spans="1:9" ht="12.75">
      <c r="A11" s="101"/>
      <c r="B11" s="101"/>
      <c r="C11" s="101"/>
      <c r="D11" s="101"/>
      <c r="E11" s="101"/>
      <c r="F11" s="101"/>
      <c r="G11" s="101"/>
      <c r="H11" s="101"/>
      <c r="I11" s="101"/>
    </row>
    <row r="12" spans="1:57" ht="19.5" customHeight="1">
      <c r="A12" s="106" t="s">
        <v>192</v>
      </c>
      <c r="B12" s="106"/>
      <c r="C12" s="106"/>
      <c r="D12" s="106"/>
      <c r="E12" s="106"/>
      <c r="F12" s="106"/>
      <c r="G12" s="107"/>
      <c r="H12" s="106"/>
      <c r="I12" s="106"/>
      <c r="BA12" s="108"/>
      <c r="BB12" s="108"/>
      <c r="BC12" s="108"/>
      <c r="BD12" s="108"/>
      <c r="BE12" s="108"/>
    </row>
    <row r="13" spans="1:9" ht="13.5" thickBot="1">
      <c r="A13" s="109"/>
      <c r="B13" s="109"/>
      <c r="C13" s="109"/>
      <c r="D13" s="109"/>
      <c r="E13" s="109"/>
      <c r="F13" s="109"/>
      <c r="G13" s="109"/>
      <c r="H13" s="109"/>
      <c r="I13" s="109"/>
    </row>
    <row r="14" spans="1:9" ht="12.75">
      <c r="A14" s="110" t="s">
        <v>193</v>
      </c>
      <c r="B14" s="111"/>
      <c r="C14" s="111"/>
      <c r="D14" s="112"/>
      <c r="E14" s="113" t="s">
        <v>194</v>
      </c>
      <c r="F14" s="114" t="s">
        <v>5</v>
      </c>
      <c r="G14" s="115" t="s">
        <v>195</v>
      </c>
      <c r="H14" s="116"/>
      <c r="I14" s="117" t="s">
        <v>194</v>
      </c>
    </row>
    <row r="15" spans="1:53" ht="12.75">
      <c r="A15" s="118" t="s">
        <v>196</v>
      </c>
      <c r="B15" s="119"/>
      <c r="C15" s="119"/>
      <c r="D15" s="120"/>
      <c r="E15" s="121"/>
      <c r="F15" s="122"/>
      <c r="G15" s="123"/>
      <c r="H15" s="124"/>
      <c r="I15" s="125">
        <f aca="true" t="shared" si="0" ref="I15:I20">E15+F15*G15/100</f>
        <v>0</v>
      </c>
      <c r="BA15" s="88">
        <v>0</v>
      </c>
    </row>
    <row r="16" spans="1:53" ht="12.75">
      <c r="A16" s="118" t="s">
        <v>197</v>
      </c>
      <c r="B16" s="119"/>
      <c r="C16" s="119"/>
      <c r="D16" s="120"/>
      <c r="E16" s="121"/>
      <c r="F16" s="122"/>
      <c r="G16" s="123"/>
      <c r="H16" s="124"/>
      <c r="I16" s="125">
        <f t="shared" si="0"/>
        <v>0</v>
      </c>
      <c r="BA16" s="88">
        <v>0</v>
      </c>
    </row>
    <row r="17" spans="1:53" ht="12.75">
      <c r="A17" s="118" t="s">
        <v>198</v>
      </c>
      <c r="B17" s="119"/>
      <c r="C17" s="119"/>
      <c r="D17" s="120"/>
      <c r="E17" s="121"/>
      <c r="F17" s="122"/>
      <c r="G17" s="123"/>
      <c r="H17" s="124"/>
      <c r="I17" s="125">
        <f t="shared" si="0"/>
        <v>0</v>
      </c>
      <c r="BA17" s="88">
        <v>0</v>
      </c>
    </row>
    <row r="18" spans="1:53" ht="12.75">
      <c r="A18" s="118" t="s">
        <v>199</v>
      </c>
      <c r="B18" s="119"/>
      <c r="C18" s="119"/>
      <c r="D18" s="120"/>
      <c r="E18" s="121"/>
      <c r="F18" s="122"/>
      <c r="G18" s="123"/>
      <c r="H18" s="124"/>
      <c r="I18" s="125">
        <f t="shared" si="0"/>
        <v>0</v>
      </c>
      <c r="BA18" s="88">
        <v>0</v>
      </c>
    </row>
    <row r="19" spans="1:53" ht="12.75">
      <c r="A19" s="118" t="s">
        <v>200</v>
      </c>
      <c r="B19" s="119"/>
      <c r="C19" s="119"/>
      <c r="D19" s="120"/>
      <c r="E19" s="121"/>
      <c r="F19" s="122"/>
      <c r="G19" s="123">
        <f>SUM(E10:E10)</f>
        <v>0</v>
      </c>
      <c r="H19" s="124"/>
      <c r="I19" s="125">
        <f t="shared" si="0"/>
        <v>0</v>
      </c>
      <c r="BA19" s="88">
        <v>0</v>
      </c>
    </row>
    <row r="20" spans="1:53" ht="12.75">
      <c r="A20" s="118" t="s">
        <v>4</v>
      </c>
      <c r="B20" s="119"/>
      <c r="C20" s="119"/>
      <c r="D20" s="120"/>
      <c r="E20" s="121"/>
      <c r="F20" s="122"/>
      <c r="G20" s="123">
        <f>SUM(E10:E10)</f>
        <v>0</v>
      </c>
      <c r="H20" s="124"/>
      <c r="I20" s="125">
        <f t="shared" si="0"/>
        <v>0</v>
      </c>
      <c r="BA20" s="88">
        <v>0</v>
      </c>
    </row>
    <row r="21" spans="1:9" ht="13.5" thickBot="1">
      <c r="A21" s="126"/>
      <c r="B21" s="127" t="s">
        <v>201</v>
      </c>
      <c r="C21" s="128"/>
      <c r="D21" s="129"/>
      <c r="E21" s="130"/>
      <c r="F21" s="131"/>
      <c r="G21" s="131"/>
      <c r="H21" s="245">
        <f>SUM(I15:I20)</f>
        <v>0</v>
      </c>
      <c r="I21" s="246"/>
    </row>
    <row r="22" spans="1:9" ht="12.75">
      <c r="A22" s="109"/>
      <c r="B22" s="109"/>
      <c r="C22" s="109"/>
      <c r="D22" s="109"/>
      <c r="E22" s="109"/>
      <c r="F22" s="109"/>
      <c r="G22" s="109"/>
      <c r="H22" s="109"/>
      <c r="I22" s="109"/>
    </row>
    <row r="23" spans="2:9" ht="12.75">
      <c r="B23" s="105"/>
      <c r="F23" s="132"/>
      <c r="G23" s="133"/>
      <c r="H23" s="133"/>
      <c r="I23" s="134"/>
    </row>
    <row r="24" spans="6:9" ht="12.75">
      <c r="F24" s="132"/>
      <c r="G24" s="133"/>
      <c r="H24" s="133"/>
      <c r="I24" s="134"/>
    </row>
    <row r="25" spans="6:9" ht="12.75">
      <c r="F25" s="132"/>
      <c r="G25" s="133"/>
      <c r="H25" s="133"/>
      <c r="I25" s="134"/>
    </row>
    <row r="26" spans="6:9" ht="12.75">
      <c r="F26" s="132"/>
      <c r="G26" s="133"/>
      <c r="H26" s="133"/>
      <c r="I26" s="134"/>
    </row>
    <row r="27" spans="6:9" ht="12.75">
      <c r="F27" s="132"/>
      <c r="G27" s="133"/>
      <c r="H27" s="133"/>
      <c r="I27" s="134"/>
    </row>
    <row r="28" spans="6:9" ht="12.75">
      <c r="F28" s="132"/>
      <c r="G28" s="133"/>
      <c r="H28" s="133"/>
      <c r="I28" s="134"/>
    </row>
    <row r="29" spans="6:9" ht="12.75">
      <c r="F29" s="132"/>
      <c r="G29" s="133"/>
      <c r="H29" s="133"/>
      <c r="I29" s="134"/>
    </row>
    <row r="30" spans="6:9" ht="12.75">
      <c r="F30" s="132"/>
      <c r="G30" s="133"/>
      <c r="H30" s="133"/>
      <c r="I30" s="134"/>
    </row>
    <row r="31" spans="6:9" ht="12.75">
      <c r="F31" s="132"/>
      <c r="G31" s="133"/>
      <c r="H31" s="133"/>
      <c r="I31" s="134"/>
    </row>
    <row r="32" spans="6:9" ht="12.75">
      <c r="F32" s="132"/>
      <c r="G32" s="133"/>
      <c r="H32" s="133"/>
      <c r="I32" s="134"/>
    </row>
    <row r="33" spans="6:9" ht="12.75">
      <c r="F33" s="132"/>
      <c r="G33" s="133"/>
      <c r="H33" s="133"/>
      <c r="I33" s="134"/>
    </row>
    <row r="34" spans="6:9" ht="12.75">
      <c r="F34" s="132"/>
      <c r="G34" s="133"/>
      <c r="H34" s="133"/>
      <c r="I34" s="134"/>
    </row>
    <row r="35" spans="6:9" ht="12.75">
      <c r="F35" s="132"/>
      <c r="G35" s="133"/>
      <c r="H35" s="133"/>
      <c r="I35" s="134"/>
    </row>
    <row r="36" spans="6:9" ht="12.75">
      <c r="F36" s="132"/>
      <c r="G36" s="133"/>
      <c r="H36" s="133"/>
      <c r="I36" s="134"/>
    </row>
    <row r="37" spans="6:9" ht="12.75">
      <c r="F37" s="132"/>
      <c r="G37" s="133"/>
      <c r="H37" s="133"/>
      <c r="I37" s="134"/>
    </row>
    <row r="38" spans="6:9" ht="12.75">
      <c r="F38" s="132"/>
      <c r="G38" s="133"/>
      <c r="H38" s="133"/>
      <c r="I38" s="134"/>
    </row>
    <row r="39" spans="6:9" ht="12.75">
      <c r="F39" s="132"/>
      <c r="G39" s="133"/>
      <c r="H39" s="133"/>
      <c r="I39" s="134"/>
    </row>
    <row r="40" spans="6:9" ht="12.75">
      <c r="F40" s="132"/>
      <c r="G40" s="133"/>
      <c r="H40" s="133"/>
      <c r="I40" s="134"/>
    </row>
    <row r="41" spans="6:9" ht="12.75">
      <c r="F41" s="132"/>
      <c r="G41" s="133"/>
      <c r="H41" s="133"/>
      <c r="I41" s="134"/>
    </row>
    <row r="42" spans="6:9" ht="12.75">
      <c r="F42" s="132"/>
      <c r="G42" s="133"/>
      <c r="H42" s="133"/>
      <c r="I42" s="134"/>
    </row>
    <row r="43" spans="6:9" ht="12.75">
      <c r="F43" s="132"/>
      <c r="G43" s="133"/>
      <c r="H43" s="133"/>
      <c r="I43" s="134"/>
    </row>
    <row r="44" spans="6:9" ht="12.75">
      <c r="F44" s="132"/>
      <c r="G44" s="133"/>
      <c r="H44" s="133"/>
      <c r="I44" s="134"/>
    </row>
    <row r="45" spans="6:9" ht="12.75">
      <c r="F45" s="132"/>
      <c r="G45" s="133"/>
      <c r="H45" s="133"/>
      <c r="I45" s="134"/>
    </row>
    <row r="46" spans="6:9" ht="12.75">
      <c r="F46" s="132"/>
      <c r="G46" s="133"/>
      <c r="H46" s="133"/>
      <c r="I46" s="134"/>
    </row>
    <row r="47" spans="6:9" ht="12.75">
      <c r="F47" s="132"/>
      <c r="G47" s="133"/>
      <c r="H47" s="133"/>
      <c r="I47" s="134"/>
    </row>
    <row r="48" spans="6:9" ht="12.75">
      <c r="F48" s="132"/>
      <c r="G48" s="133"/>
      <c r="H48" s="133"/>
      <c r="I48" s="134"/>
    </row>
    <row r="49" spans="6:9" ht="12.75">
      <c r="F49" s="132"/>
      <c r="G49" s="133"/>
      <c r="H49" s="133"/>
      <c r="I49" s="134"/>
    </row>
    <row r="50" spans="6:9" ht="12.75">
      <c r="F50" s="132"/>
      <c r="G50" s="133"/>
      <c r="H50" s="133"/>
      <c r="I50" s="134"/>
    </row>
    <row r="51" spans="6:9" ht="12.75">
      <c r="F51" s="132"/>
      <c r="G51" s="133"/>
      <c r="H51" s="133"/>
      <c r="I51" s="134"/>
    </row>
    <row r="52" spans="6:9" ht="12.75">
      <c r="F52" s="132"/>
      <c r="G52" s="133"/>
      <c r="H52" s="133"/>
      <c r="I52" s="134"/>
    </row>
    <row r="53" spans="6:9" ht="12.75">
      <c r="F53" s="132"/>
      <c r="G53" s="133"/>
      <c r="H53" s="133"/>
      <c r="I53" s="134"/>
    </row>
    <row r="54" spans="6:9" ht="12.75">
      <c r="F54" s="132"/>
      <c r="G54" s="133"/>
      <c r="H54" s="133"/>
      <c r="I54" s="134"/>
    </row>
    <row r="55" spans="6:9" ht="12.75">
      <c r="F55" s="132"/>
      <c r="G55" s="133"/>
      <c r="H55" s="133"/>
      <c r="I55" s="134"/>
    </row>
    <row r="56" spans="6:9" ht="12.75">
      <c r="F56" s="132"/>
      <c r="G56" s="133"/>
      <c r="H56" s="133"/>
      <c r="I56" s="134"/>
    </row>
    <row r="57" spans="6:9" ht="12.75">
      <c r="F57" s="132"/>
      <c r="G57" s="133"/>
      <c r="H57" s="133"/>
      <c r="I57" s="134"/>
    </row>
    <row r="58" spans="6:9" ht="12.75">
      <c r="F58" s="132"/>
      <c r="G58" s="133"/>
      <c r="H58" s="133"/>
      <c r="I58" s="134"/>
    </row>
    <row r="59" spans="6:9" ht="12.75">
      <c r="F59" s="132"/>
      <c r="G59" s="133"/>
      <c r="H59" s="133"/>
      <c r="I59" s="134"/>
    </row>
    <row r="60" spans="6:9" ht="12.75">
      <c r="F60" s="132"/>
      <c r="G60" s="133"/>
      <c r="H60" s="133"/>
      <c r="I60" s="134"/>
    </row>
    <row r="61" spans="6:9" ht="12.75">
      <c r="F61" s="132"/>
      <c r="G61" s="133"/>
      <c r="H61" s="133"/>
      <c r="I61" s="134"/>
    </row>
    <row r="62" spans="6:9" ht="12.75">
      <c r="F62" s="132"/>
      <c r="G62" s="133"/>
      <c r="H62" s="133"/>
      <c r="I62" s="134"/>
    </row>
    <row r="63" spans="6:9" ht="12.75">
      <c r="F63" s="132"/>
      <c r="G63" s="133"/>
      <c r="H63" s="133"/>
      <c r="I63" s="134"/>
    </row>
    <row r="64" spans="6:9" ht="12.75">
      <c r="F64" s="132"/>
      <c r="G64" s="133"/>
      <c r="H64" s="133"/>
      <c r="I64" s="134"/>
    </row>
    <row r="65" spans="6:9" ht="12.75">
      <c r="F65" s="132"/>
      <c r="G65" s="133"/>
      <c r="H65" s="133"/>
      <c r="I65" s="134"/>
    </row>
    <row r="66" spans="6:9" ht="12.75">
      <c r="F66" s="132"/>
      <c r="G66" s="133"/>
      <c r="H66" s="133"/>
      <c r="I66" s="134"/>
    </row>
    <row r="67" spans="6:9" ht="12.75">
      <c r="F67" s="132"/>
      <c r="G67" s="133"/>
      <c r="H67" s="133"/>
      <c r="I67" s="134"/>
    </row>
    <row r="68" spans="6:9" ht="12.75">
      <c r="F68" s="132"/>
      <c r="G68" s="133"/>
      <c r="H68" s="133"/>
      <c r="I68" s="134"/>
    </row>
    <row r="69" spans="6:9" ht="12.75">
      <c r="F69" s="132"/>
      <c r="G69" s="133"/>
      <c r="H69" s="133"/>
      <c r="I69" s="134"/>
    </row>
    <row r="70" spans="6:9" ht="12.75">
      <c r="F70" s="132"/>
      <c r="G70" s="133"/>
      <c r="H70" s="133"/>
      <c r="I70" s="134"/>
    </row>
    <row r="71" spans="6:9" ht="12.75">
      <c r="F71" s="132"/>
      <c r="G71" s="133"/>
      <c r="H71" s="133"/>
      <c r="I71" s="134"/>
    </row>
    <row r="72" spans="6:9" ht="12.75">
      <c r="F72" s="132"/>
      <c r="G72" s="133"/>
      <c r="H72" s="133"/>
      <c r="I72" s="134"/>
    </row>
  </sheetData>
  <mergeCells count="9">
    <mergeCell ref="A1:B1"/>
    <mergeCell ref="A2:B2"/>
    <mergeCell ref="G2:I2"/>
    <mergeCell ref="H21:I21"/>
    <mergeCell ref="E6:H6"/>
    <mergeCell ref="E7:H7"/>
    <mergeCell ref="E8:H8"/>
    <mergeCell ref="E9:H9"/>
    <mergeCell ref="E10:H10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 topLeftCell="A1">
      <pane ySplit="13" topLeftCell="A14" activePane="bottomLeft" state="frozen"/>
      <selection pane="bottomLeft" activeCell="B23" sqref="B23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4" t="s">
        <v>9</v>
      </c>
      <c r="B1" s="5"/>
      <c r="C1" s="5"/>
      <c r="D1" s="5"/>
      <c r="E1" s="5"/>
    </row>
    <row r="2" spans="1:5" ht="12" customHeight="1">
      <c r="A2" s="6" t="s">
        <v>10</v>
      </c>
      <c r="B2" s="7" t="s">
        <v>1</v>
      </c>
      <c r="C2" s="7"/>
      <c r="D2" s="8"/>
      <c r="E2" s="8"/>
    </row>
    <row r="3" spans="1:5" ht="12" customHeight="1">
      <c r="A3" s="6" t="s">
        <v>11</v>
      </c>
      <c r="B3" s="7" t="s">
        <v>239</v>
      </c>
      <c r="C3" s="7"/>
      <c r="D3" s="7"/>
      <c r="E3" s="9"/>
    </row>
    <row r="4" spans="1:5" ht="12" customHeight="1">
      <c r="A4" s="6" t="s">
        <v>12</v>
      </c>
      <c r="B4" s="7"/>
      <c r="C4" s="7"/>
      <c r="D4" s="7"/>
      <c r="E4" s="9"/>
    </row>
    <row r="5" spans="1:5" ht="12" customHeight="1">
      <c r="A5" s="7" t="s">
        <v>13</v>
      </c>
      <c r="B5" s="7"/>
      <c r="C5" s="7"/>
      <c r="D5" s="7"/>
      <c r="E5" s="9"/>
    </row>
    <row r="6" spans="1:5" ht="6" customHeight="1">
      <c r="A6" s="7"/>
      <c r="B6" s="7"/>
      <c r="C6" s="7"/>
      <c r="D6" s="7"/>
      <c r="E6" s="9"/>
    </row>
    <row r="7" spans="1:5" ht="12" customHeight="1">
      <c r="A7" s="7" t="s">
        <v>14</v>
      </c>
      <c r="B7" s="7"/>
      <c r="C7" s="7"/>
      <c r="D7" s="7"/>
      <c r="E7" s="9"/>
    </row>
    <row r="8" spans="1:5" ht="12" customHeight="1">
      <c r="A8" s="7" t="s">
        <v>15</v>
      </c>
      <c r="B8" s="7"/>
      <c r="C8" s="7"/>
      <c r="D8" s="7"/>
      <c r="E8" s="9"/>
    </row>
    <row r="9" spans="1:5" ht="12" customHeight="1">
      <c r="A9" s="7" t="s">
        <v>16</v>
      </c>
      <c r="B9" s="7"/>
      <c r="C9" s="7"/>
      <c r="D9" s="7"/>
      <c r="E9" s="9"/>
    </row>
    <row r="10" spans="1:5" ht="6" customHeight="1">
      <c r="A10" s="5"/>
      <c r="B10" s="5"/>
      <c r="C10" s="5"/>
      <c r="D10" s="5"/>
      <c r="E10" s="5"/>
    </row>
    <row r="11" spans="1:5" ht="12" customHeight="1">
      <c r="A11" s="10" t="s">
        <v>17</v>
      </c>
      <c r="B11" s="11" t="s">
        <v>18</v>
      </c>
      <c r="C11" s="12" t="s">
        <v>19</v>
      </c>
      <c r="D11" s="13" t="s">
        <v>20</v>
      </c>
      <c r="E11" s="12" t="s">
        <v>21</v>
      </c>
    </row>
    <row r="12" spans="1:5" ht="12" customHeight="1">
      <c r="A12" s="14">
        <v>1</v>
      </c>
      <c r="B12" s="15">
        <v>2</v>
      </c>
      <c r="C12" s="16">
        <v>3</v>
      </c>
      <c r="D12" s="17">
        <v>4</v>
      </c>
      <c r="E12" s="16">
        <v>5</v>
      </c>
    </row>
    <row r="13" spans="1:5" ht="3.75" customHeight="1">
      <c r="A13" s="18"/>
      <c r="B13" s="19"/>
      <c r="C13" s="19"/>
      <c r="D13" s="19"/>
      <c r="E13" s="20"/>
    </row>
    <row r="14" spans="1:5" s="21" customFormat="1" ht="12.75" customHeight="1">
      <c r="A14" s="26" t="str">
        <f>'VO kabelové'!D14</f>
        <v>21-M</v>
      </c>
      <c r="B14" s="27" t="str">
        <f>'VO kabelové'!E14</f>
        <v>Elektromontáže</v>
      </c>
      <c r="C14" s="28">
        <f>'VO kabelové'!I14</f>
        <v>0</v>
      </c>
      <c r="D14" s="29" t="e">
        <f>#REF!</f>
        <v>#REF!</v>
      </c>
      <c r="E14" s="29" t="e">
        <f>#REF!</f>
        <v>#REF!</v>
      </c>
    </row>
    <row r="15" spans="1:5" s="21" customFormat="1" ht="12.75" customHeight="1">
      <c r="A15" s="26" t="str">
        <f>'VO kabelové'!D45</f>
        <v>46-M</v>
      </c>
      <c r="B15" s="27" t="str">
        <f>'VO kabelové'!E45</f>
        <v>Zemní práce při extr.mont.pracích</v>
      </c>
      <c r="C15" s="28">
        <f>'VO kabelové'!I45</f>
        <v>0</v>
      </c>
      <c r="D15" s="25" t="e">
        <f>#REF!</f>
        <v>#REF!</v>
      </c>
      <c r="E15" s="25" t="e">
        <f>#REF!</f>
        <v>#REF!</v>
      </c>
    </row>
    <row r="16" spans="1:5" s="21" customFormat="1" ht="12.75" customHeight="1">
      <c r="A16" s="22" t="str">
        <f>'VO kabelové'!D78</f>
        <v>HZS</v>
      </c>
      <c r="B16" s="23" t="str">
        <f>'VO kabelové'!E78</f>
        <v>Hodinové zúčtovací sazby</v>
      </c>
      <c r="C16" s="24">
        <f>'VO kabelové'!I78</f>
        <v>0</v>
      </c>
      <c r="D16" s="29" t="e">
        <f>#REF!</f>
        <v>#REF!</v>
      </c>
      <c r="E16" s="29" t="e">
        <f>#REF!</f>
        <v>#REF!</v>
      </c>
    </row>
    <row r="17" spans="1:5" s="21" customFormat="1" ht="12.75" customHeight="1">
      <c r="A17" s="30"/>
      <c r="B17" s="31" t="s">
        <v>22</v>
      </c>
      <c r="C17" s="32">
        <f>SUM(C14:C16)</f>
        <v>0</v>
      </c>
      <c r="D17" s="29" t="e">
        <f>#REF!</f>
        <v>#REF!</v>
      </c>
      <c r="E17" s="29" t="e">
        <f>#REF!</f>
        <v>#REF!</v>
      </c>
    </row>
    <row r="18" spans="1:5" s="21" customFormat="1" ht="12.75" customHeight="1">
      <c r="A18" s="2"/>
      <c r="B18" s="2"/>
      <c r="C18" s="2"/>
      <c r="D18" s="29" t="e">
        <f>#REF!</f>
        <v>#REF!</v>
      </c>
      <c r="E18" s="29" t="e">
        <f>#REF!</f>
        <v>#REF!</v>
      </c>
    </row>
    <row r="19" spans="1:5" s="21" customFormat="1" ht="12.75" customHeight="1">
      <c r="A19" s="2"/>
      <c r="B19" s="2"/>
      <c r="C19" s="2"/>
      <c r="D19" s="25" t="e">
        <f>#REF!</f>
        <v>#REF!</v>
      </c>
      <c r="E19" s="25" t="e">
        <f>#REF!</f>
        <v>#REF!</v>
      </c>
    </row>
    <row r="20" spans="1:5" s="21" customFormat="1" ht="12.75" customHeight="1">
      <c r="A20" s="2"/>
      <c r="B20" s="2"/>
      <c r="C20" s="2"/>
      <c r="D20" s="29">
        <f>'VO kabelové'!K14</f>
        <v>0.394224</v>
      </c>
      <c r="E20" s="29">
        <f>'VO kabelové'!M14</f>
        <v>0</v>
      </c>
    </row>
    <row r="21" spans="1:5" s="21" customFormat="1" ht="12.75" customHeight="1">
      <c r="A21" s="2"/>
      <c r="B21" s="2"/>
      <c r="C21" s="2"/>
      <c r="D21" s="29">
        <f>'VO kabelové'!K45</f>
        <v>30.175474000000005</v>
      </c>
      <c r="E21" s="29">
        <f>'VO kabelové'!M45</f>
        <v>0</v>
      </c>
    </row>
    <row r="22" spans="1:5" s="21" customFormat="1" ht="12.75" customHeight="1">
      <c r="A22" s="2"/>
      <c r="B22" s="2"/>
      <c r="C22" s="2"/>
      <c r="D22" s="25">
        <f>'VO kabelové'!K78</f>
        <v>0</v>
      </c>
      <c r="E22" s="25">
        <f>'VO kabelové'!M78</f>
        <v>0</v>
      </c>
    </row>
    <row r="23" spans="1:5" s="30" customFormat="1" ht="12.75" customHeight="1">
      <c r="A23" s="2"/>
      <c r="B23" s="2"/>
      <c r="C23" s="2"/>
      <c r="D23" s="33" t="e">
        <f>'VO kabelové'!K83</f>
        <v>#REF!</v>
      </c>
      <c r="E23" s="33" t="e">
        <f>'VO kabelové'!M83</f>
        <v>#REF!</v>
      </c>
    </row>
  </sheetData>
  <sheetProtection password="932C" sheet="1" objects="1" scenarios="1" selectLockedCells="1" selectUnlockedCell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showGridLines="0" workbookViewId="0" topLeftCell="A1">
      <pane ySplit="13" topLeftCell="A59" activePane="bottomLeft" state="frozen"/>
      <selection pane="bottomLeft" activeCell="H74" sqref="H74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6.421875" style="2" bestFit="1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20" width="9.140625" style="2" hidden="1" customWidth="1"/>
    <col min="21" max="16384" width="9.140625" style="2" customWidth="1"/>
  </cols>
  <sheetData>
    <row r="1" spans="1:20" ht="18" customHeight="1">
      <c r="A1" s="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35"/>
      <c r="Q1" s="34"/>
      <c r="R1" s="34"/>
      <c r="S1" s="34"/>
      <c r="T1" s="34"/>
    </row>
    <row r="2" spans="1:20" ht="11.25" customHeight="1">
      <c r="A2" s="6" t="s">
        <v>10</v>
      </c>
      <c r="B2" s="7"/>
      <c r="C2" s="7" t="s">
        <v>1</v>
      </c>
      <c r="D2" s="7"/>
      <c r="E2" s="7"/>
      <c r="F2" s="7"/>
      <c r="G2" s="7"/>
      <c r="H2" s="7"/>
      <c r="I2" s="7"/>
      <c r="J2" s="7"/>
      <c r="K2" s="7"/>
      <c r="L2" s="34"/>
      <c r="M2" s="34"/>
      <c r="N2" s="34"/>
      <c r="O2" s="35"/>
      <c r="P2" s="35"/>
      <c r="Q2" s="34"/>
      <c r="R2" s="34"/>
      <c r="S2" s="34"/>
      <c r="T2" s="34"/>
    </row>
    <row r="3" spans="1:20" ht="11.25" customHeight="1">
      <c r="A3" s="6" t="s">
        <v>11</v>
      </c>
      <c r="B3" s="7"/>
      <c r="C3" s="7" t="s">
        <v>239</v>
      </c>
      <c r="D3" s="7"/>
      <c r="E3" s="7"/>
      <c r="F3" s="7"/>
      <c r="G3" s="7"/>
      <c r="H3" s="7"/>
      <c r="I3" s="7"/>
      <c r="J3" s="7"/>
      <c r="K3" s="7"/>
      <c r="L3" s="34"/>
      <c r="M3" s="34"/>
      <c r="N3" s="34"/>
      <c r="O3" s="35"/>
      <c r="P3" s="35"/>
      <c r="Q3" s="34"/>
      <c r="R3" s="34"/>
      <c r="S3" s="34"/>
      <c r="T3" s="34"/>
    </row>
    <row r="4" spans="1:20" ht="11.25" customHeight="1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34"/>
      <c r="M4" s="34"/>
      <c r="N4" s="34"/>
      <c r="O4" s="35"/>
      <c r="P4" s="35"/>
      <c r="Q4" s="34"/>
      <c r="R4" s="34"/>
      <c r="S4" s="34"/>
      <c r="T4" s="34"/>
    </row>
    <row r="5" spans="1:20" ht="11.25" customHeight="1">
      <c r="A5" s="7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34"/>
      <c r="M5" s="34"/>
      <c r="N5" s="34"/>
      <c r="O5" s="35"/>
      <c r="P5" s="35"/>
      <c r="Q5" s="34"/>
      <c r="R5" s="34"/>
      <c r="S5" s="34"/>
      <c r="T5" s="34"/>
    </row>
    <row r="6" spans="1:20" ht="6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34"/>
      <c r="M6" s="34"/>
      <c r="N6" s="34"/>
      <c r="O6" s="35"/>
      <c r="P6" s="35"/>
      <c r="Q6" s="34"/>
      <c r="R6" s="34"/>
      <c r="S6" s="34"/>
      <c r="T6" s="34"/>
    </row>
    <row r="7" spans="1:20" ht="11.25" customHeight="1">
      <c r="A7" s="7" t="s">
        <v>14</v>
      </c>
      <c r="B7" s="7"/>
      <c r="C7" s="7"/>
      <c r="D7" s="7"/>
      <c r="E7" s="7"/>
      <c r="F7" s="7"/>
      <c r="G7" s="7"/>
      <c r="H7" s="7"/>
      <c r="I7" s="7"/>
      <c r="J7" s="7"/>
      <c r="K7" s="7"/>
      <c r="L7" s="34"/>
      <c r="M7" s="34"/>
      <c r="N7" s="34"/>
      <c r="O7" s="35"/>
      <c r="P7" s="35"/>
      <c r="Q7" s="34"/>
      <c r="R7" s="34"/>
      <c r="S7" s="34"/>
      <c r="T7" s="34"/>
    </row>
    <row r="8" spans="1:20" ht="11.25" customHeight="1">
      <c r="A8" s="7" t="s">
        <v>15</v>
      </c>
      <c r="B8" s="7"/>
      <c r="C8" s="7"/>
      <c r="D8" s="7"/>
      <c r="E8" s="7"/>
      <c r="F8" s="7"/>
      <c r="G8" s="7"/>
      <c r="H8" s="7"/>
      <c r="I8" s="7"/>
      <c r="J8" s="7"/>
      <c r="K8" s="7"/>
      <c r="L8" s="34"/>
      <c r="M8" s="34"/>
      <c r="N8" s="34"/>
      <c r="O8" s="35"/>
      <c r="P8" s="35"/>
      <c r="Q8" s="34"/>
      <c r="R8" s="34"/>
      <c r="S8" s="34"/>
      <c r="T8" s="34"/>
    </row>
    <row r="9" spans="1:20" ht="11.25" customHeight="1">
      <c r="A9" s="7" t="s">
        <v>16</v>
      </c>
      <c r="B9" s="7"/>
      <c r="C9" s="7"/>
      <c r="D9" s="7"/>
      <c r="E9" s="7"/>
      <c r="F9" s="7"/>
      <c r="G9" s="7"/>
      <c r="H9" s="7"/>
      <c r="I9" s="7"/>
      <c r="J9" s="7"/>
      <c r="K9" s="7"/>
      <c r="L9" s="34"/>
      <c r="M9" s="34"/>
      <c r="N9" s="34"/>
      <c r="O9" s="35"/>
      <c r="P9" s="35"/>
      <c r="Q9" s="34"/>
      <c r="R9" s="34"/>
      <c r="S9" s="34"/>
      <c r="T9" s="34"/>
    </row>
    <row r="10" spans="1:20" ht="5.2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  <c r="P10" s="35"/>
      <c r="Q10" s="34"/>
      <c r="R10" s="34"/>
      <c r="S10" s="34"/>
      <c r="T10" s="34"/>
    </row>
    <row r="11" spans="1:21" ht="21.75" customHeight="1">
      <c r="A11" s="10" t="s">
        <v>25</v>
      </c>
      <c r="B11" s="11" t="s">
        <v>26</v>
      </c>
      <c r="C11" s="11" t="s">
        <v>27</v>
      </c>
      <c r="D11" s="11" t="s">
        <v>28</v>
      </c>
      <c r="E11" s="11" t="s">
        <v>18</v>
      </c>
      <c r="F11" s="11" t="s">
        <v>29</v>
      </c>
      <c r="G11" s="11" t="s">
        <v>30</v>
      </c>
      <c r="H11" s="11" t="s">
        <v>31</v>
      </c>
      <c r="I11" s="11" t="s">
        <v>19</v>
      </c>
      <c r="J11" s="11" t="s">
        <v>32</v>
      </c>
      <c r="K11" s="11" t="s">
        <v>20</v>
      </c>
      <c r="L11" s="11" t="s">
        <v>33</v>
      </c>
      <c r="M11" s="11" t="s">
        <v>34</v>
      </c>
      <c r="N11" s="11" t="s">
        <v>35</v>
      </c>
      <c r="O11" s="36" t="s">
        <v>36</v>
      </c>
      <c r="P11" s="37" t="s">
        <v>37</v>
      </c>
      <c r="Q11" s="11"/>
      <c r="R11" s="11"/>
      <c r="S11" s="11"/>
      <c r="T11" s="38" t="s">
        <v>38</v>
      </c>
      <c r="U11" s="39"/>
    </row>
    <row r="12" spans="1:21" ht="11.25" customHeight="1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/>
      <c r="K12" s="15"/>
      <c r="L12" s="15"/>
      <c r="M12" s="15"/>
      <c r="N12" s="15">
        <v>10</v>
      </c>
      <c r="O12" s="40">
        <v>11</v>
      </c>
      <c r="P12" s="41">
        <v>12</v>
      </c>
      <c r="Q12" s="15"/>
      <c r="R12" s="15"/>
      <c r="S12" s="15"/>
      <c r="T12" s="42">
        <v>11</v>
      </c>
      <c r="U12" s="39"/>
    </row>
    <row r="13" spans="1:20" ht="3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  <c r="P13" s="43"/>
      <c r="Q13" s="34"/>
      <c r="R13" s="34"/>
      <c r="S13" s="34"/>
      <c r="T13" s="34"/>
    </row>
    <row r="14" spans="2:16" s="21" customFormat="1" ht="12.75" customHeight="1">
      <c r="B14" s="26" t="s">
        <v>7</v>
      </c>
      <c r="D14" s="27" t="s">
        <v>62</v>
      </c>
      <c r="E14" s="27" t="s">
        <v>63</v>
      </c>
      <c r="I14" s="28">
        <f>SUM(I15:I44)</f>
        <v>0</v>
      </c>
      <c r="K14" s="29">
        <f>SUM(K15:K38)</f>
        <v>0.394224</v>
      </c>
      <c r="M14" s="29">
        <f>SUM(M15:M38)</f>
        <v>0</v>
      </c>
      <c r="P14" s="27" t="s">
        <v>40</v>
      </c>
    </row>
    <row r="15" spans="1:16" s="3" customFormat="1" ht="13.5" customHeight="1">
      <c r="A15" s="44">
        <v>1</v>
      </c>
      <c r="B15" s="44" t="s">
        <v>41</v>
      </c>
      <c r="C15" s="44" t="s">
        <v>64</v>
      </c>
      <c r="D15" s="45" t="s">
        <v>65</v>
      </c>
      <c r="E15" s="46" t="s">
        <v>66</v>
      </c>
      <c r="F15" s="44" t="s">
        <v>56</v>
      </c>
      <c r="G15" s="74">
        <v>3</v>
      </c>
      <c r="H15" s="207">
        <v>0</v>
      </c>
      <c r="I15" s="48">
        <f aca="true" t="shared" si="0" ref="I15:I38">ROUND(G15*H15,2)</f>
        <v>0</v>
      </c>
      <c r="J15" s="49">
        <v>0</v>
      </c>
      <c r="K15" s="47">
        <f aca="true" t="shared" si="1" ref="K15:K38">G15*J15</f>
        <v>0</v>
      </c>
      <c r="L15" s="49">
        <v>0</v>
      </c>
      <c r="M15" s="47">
        <f aca="true" t="shared" si="2" ref="M15:M38">G15*L15</f>
        <v>0</v>
      </c>
      <c r="N15" s="50">
        <v>21</v>
      </c>
      <c r="O15" s="51">
        <v>64</v>
      </c>
      <c r="P15" s="3" t="s">
        <v>44</v>
      </c>
    </row>
    <row r="16" spans="1:16" s="3" customFormat="1" ht="13.5" customHeight="1">
      <c r="A16" s="52">
        <v>2</v>
      </c>
      <c r="B16" s="52" t="s">
        <v>50</v>
      </c>
      <c r="C16" s="52" t="s">
        <v>51</v>
      </c>
      <c r="D16" s="53" t="s">
        <v>67</v>
      </c>
      <c r="E16" s="54" t="s">
        <v>68</v>
      </c>
      <c r="F16" s="52" t="s">
        <v>56</v>
      </c>
      <c r="G16" s="206">
        <v>3</v>
      </c>
      <c r="H16" s="208">
        <v>0</v>
      </c>
      <c r="I16" s="56">
        <f t="shared" si="0"/>
        <v>0</v>
      </c>
      <c r="J16" s="57">
        <v>0.000226</v>
      </c>
      <c r="K16" s="55">
        <f t="shared" si="1"/>
        <v>0.000678</v>
      </c>
      <c r="L16" s="57">
        <v>0</v>
      </c>
      <c r="M16" s="55">
        <f t="shared" si="2"/>
        <v>0</v>
      </c>
      <c r="N16" s="58">
        <v>21</v>
      </c>
      <c r="O16" s="59">
        <v>256</v>
      </c>
      <c r="P16" s="60" t="s">
        <v>44</v>
      </c>
    </row>
    <row r="17" spans="1:16" s="3" customFormat="1" ht="13.5" customHeight="1">
      <c r="A17" s="44">
        <v>3</v>
      </c>
      <c r="B17" s="44" t="s">
        <v>41</v>
      </c>
      <c r="C17" s="44" t="s">
        <v>64</v>
      </c>
      <c r="D17" s="45" t="s">
        <v>69</v>
      </c>
      <c r="E17" s="46" t="s">
        <v>70</v>
      </c>
      <c r="F17" s="44" t="s">
        <v>47</v>
      </c>
      <c r="G17" s="74">
        <v>3</v>
      </c>
      <c r="H17" s="207">
        <v>0</v>
      </c>
      <c r="I17" s="48">
        <f t="shared" si="0"/>
        <v>0</v>
      </c>
      <c r="J17" s="49">
        <v>0</v>
      </c>
      <c r="K17" s="47">
        <f t="shared" si="1"/>
        <v>0</v>
      </c>
      <c r="L17" s="49">
        <v>0</v>
      </c>
      <c r="M17" s="47">
        <f t="shared" si="2"/>
        <v>0</v>
      </c>
      <c r="N17" s="50">
        <v>21</v>
      </c>
      <c r="O17" s="51">
        <v>64</v>
      </c>
      <c r="P17" s="3" t="s">
        <v>44</v>
      </c>
    </row>
    <row r="18" spans="1:16" s="3" customFormat="1" ht="13.5" customHeight="1">
      <c r="A18" s="52">
        <v>4</v>
      </c>
      <c r="B18" s="52" t="s">
        <v>50</v>
      </c>
      <c r="C18" s="52" t="s">
        <v>51</v>
      </c>
      <c r="D18" s="53" t="s">
        <v>71</v>
      </c>
      <c r="E18" s="54" t="s">
        <v>72</v>
      </c>
      <c r="F18" s="52" t="s">
        <v>47</v>
      </c>
      <c r="G18" s="206">
        <v>3</v>
      </c>
      <c r="H18" s="208">
        <v>0</v>
      </c>
      <c r="I18" s="56">
        <f t="shared" si="0"/>
        <v>0</v>
      </c>
      <c r="J18" s="57">
        <v>0.00025</v>
      </c>
      <c r="K18" s="55">
        <f t="shared" si="1"/>
        <v>0.00075</v>
      </c>
      <c r="L18" s="57">
        <v>0</v>
      </c>
      <c r="M18" s="55">
        <f t="shared" si="2"/>
        <v>0</v>
      </c>
      <c r="N18" s="58">
        <v>21</v>
      </c>
      <c r="O18" s="59">
        <v>256</v>
      </c>
      <c r="P18" s="60" t="s">
        <v>44</v>
      </c>
    </row>
    <row r="19" spans="1:16" s="3" customFormat="1" ht="24" customHeight="1">
      <c r="A19" s="44">
        <v>5</v>
      </c>
      <c r="B19" s="44" t="s">
        <v>41</v>
      </c>
      <c r="C19" s="44" t="s">
        <v>64</v>
      </c>
      <c r="D19" s="45" t="s">
        <v>73</v>
      </c>
      <c r="E19" s="46" t="s">
        <v>74</v>
      </c>
      <c r="F19" s="44" t="s">
        <v>47</v>
      </c>
      <c r="G19" s="47">
        <v>88</v>
      </c>
      <c r="H19" s="207">
        <v>0</v>
      </c>
      <c r="I19" s="48">
        <f t="shared" si="0"/>
        <v>0</v>
      </c>
      <c r="J19" s="49">
        <v>0</v>
      </c>
      <c r="K19" s="47">
        <f t="shared" si="1"/>
        <v>0</v>
      </c>
      <c r="L19" s="49">
        <v>0</v>
      </c>
      <c r="M19" s="47">
        <f t="shared" si="2"/>
        <v>0</v>
      </c>
      <c r="N19" s="50">
        <v>21</v>
      </c>
      <c r="O19" s="51">
        <v>64</v>
      </c>
      <c r="P19" s="3" t="s">
        <v>44</v>
      </c>
    </row>
    <row r="20" spans="1:16" s="3" customFormat="1" ht="22.5" customHeight="1">
      <c r="A20" s="44">
        <v>6</v>
      </c>
      <c r="B20" s="44" t="s">
        <v>41</v>
      </c>
      <c r="C20" s="44" t="s">
        <v>64</v>
      </c>
      <c r="D20" s="45" t="s">
        <v>75</v>
      </c>
      <c r="E20" s="46" t="s">
        <v>76</v>
      </c>
      <c r="F20" s="44" t="s">
        <v>47</v>
      </c>
      <c r="G20" s="47">
        <v>3</v>
      </c>
      <c r="H20" s="207">
        <v>0</v>
      </c>
      <c r="I20" s="48">
        <f t="shared" si="0"/>
        <v>0</v>
      </c>
      <c r="J20" s="49">
        <v>0</v>
      </c>
      <c r="K20" s="47">
        <f t="shared" si="1"/>
        <v>0</v>
      </c>
      <c r="L20" s="49">
        <v>0</v>
      </c>
      <c r="M20" s="47">
        <f t="shared" si="2"/>
        <v>0</v>
      </c>
      <c r="N20" s="50">
        <v>21</v>
      </c>
      <c r="O20" s="51">
        <v>64</v>
      </c>
      <c r="P20" s="3" t="s">
        <v>44</v>
      </c>
    </row>
    <row r="21" spans="1:16" s="3" customFormat="1" ht="13.5" customHeight="1">
      <c r="A21" s="52">
        <v>7</v>
      </c>
      <c r="B21" s="52" t="s">
        <v>50</v>
      </c>
      <c r="C21" s="52" t="s">
        <v>51</v>
      </c>
      <c r="D21" s="53" t="s">
        <v>77</v>
      </c>
      <c r="E21" s="54" t="s">
        <v>78</v>
      </c>
      <c r="F21" s="52" t="s">
        <v>47</v>
      </c>
      <c r="G21" s="55">
        <v>3</v>
      </c>
      <c r="H21" s="208">
        <v>0</v>
      </c>
      <c r="I21" s="56">
        <f t="shared" si="0"/>
        <v>0</v>
      </c>
      <c r="J21" s="57">
        <v>0.0081</v>
      </c>
      <c r="K21" s="55">
        <f t="shared" si="1"/>
        <v>0.0243</v>
      </c>
      <c r="L21" s="57">
        <v>0</v>
      </c>
      <c r="M21" s="55">
        <f t="shared" si="2"/>
        <v>0</v>
      </c>
      <c r="N21" s="58">
        <v>21</v>
      </c>
      <c r="O21" s="59">
        <v>256</v>
      </c>
      <c r="P21" s="60" t="s">
        <v>44</v>
      </c>
    </row>
    <row r="22" spans="1:16" s="3" customFormat="1" ht="13.5" customHeight="1">
      <c r="A22" s="44">
        <v>8</v>
      </c>
      <c r="B22" s="44" t="s">
        <v>41</v>
      </c>
      <c r="C22" s="44" t="s">
        <v>64</v>
      </c>
      <c r="D22" s="45" t="s">
        <v>79</v>
      </c>
      <c r="E22" s="46" t="s">
        <v>170</v>
      </c>
      <c r="F22" s="44" t="s">
        <v>47</v>
      </c>
      <c r="G22" s="47">
        <v>10</v>
      </c>
      <c r="H22" s="207">
        <v>0</v>
      </c>
      <c r="I22" s="48">
        <f t="shared" si="0"/>
        <v>0</v>
      </c>
      <c r="J22" s="49">
        <v>0</v>
      </c>
      <c r="K22" s="47">
        <f t="shared" si="1"/>
        <v>0</v>
      </c>
      <c r="L22" s="49">
        <v>0</v>
      </c>
      <c r="M22" s="47">
        <f t="shared" si="2"/>
        <v>0</v>
      </c>
      <c r="N22" s="50">
        <v>21</v>
      </c>
      <c r="O22" s="51">
        <v>64</v>
      </c>
      <c r="P22" s="3" t="s">
        <v>44</v>
      </c>
    </row>
    <row r="23" spans="1:15" s="3" customFormat="1" ht="13.5" customHeight="1">
      <c r="A23" s="62">
        <v>9</v>
      </c>
      <c r="B23" s="62" t="s">
        <v>50</v>
      </c>
      <c r="C23" s="62" t="s">
        <v>51</v>
      </c>
      <c r="D23" s="63" t="s">
        <v>242</v>
      </c>
      <c r="E23" s="64" t="s">
        <v>171</v>
      </c>
      <c r="F23" s="62" t="s">
        <v>47</v>
      </c>
      <c r="G23" s="65">
        <v>10</v>
      </c>
      <c r="H23" s="209">
        <v>0</v>
      </c>
      <c r="I23" s="66">
        <f t="shared" si="0"/>
        <v>0</v>
      </c>
      <c r="J23" s="67"/>
      <c r="K23" s="65"/>
      <c r="L23" s="67"/>
      <c r="M23" s="65"/>
      <c r="N23" s="58">
        <v>21</v>
      </c>
      <c r="O23" s="51"/>
    </row>
    <row r="24" spans="1:15" s="3" customFormat="1" ht="13.5" customHeight="1">
      <c r="A24" s="62">
        <v>10</v>
      </c>
      <c r="B24" s="62" t="s">
        <v>50</v>
      </c>
      <c r="C24" s="62" t="s">
        <v>51</v>
      </c>
      <c r="D24" s="63" t="s">
        <v>243</v>
      </c>
      <c r="E24" s="64" t="s">
        <v>176</v>
      </c>
      <c r="F24" s="62" t="s">
        <v>47</v>
      </c>
      <c r="G24" s="65">
        <v>10</v>
      </c>
      <c r="H24" s="209">
        <v>0</v>
      </c>
      <c r="I24" s="66">
        <f t="shared" si="0"/>
        <v>0</v>
      </c>
      <c r="J24" s="67"/>
      <c r="K24" s="65"/>
      <c r="L24" s="67"/>
      <c r="M24" s="65"/>
      <c r="N24" s="68">
        <v>21</v>
      </c>
      <c r="O24" s="51"/>
    </row>
    <row r="25" spans="1:16" s="3" customFormat="1" ht="13.5" customHeight="1">
      <c r="A25" s="44">
        <v>11</v>
      </c>
      <c r="B25" s="44" t="s">
        <v>41</v>
      </c>
      <c r="C25" s="44" t="s">
        <v>64</v>
      </c>
      <c r="D25" s="45" t="s">
        <v>80</v>
      </c>
      <c r="E25" s="46" t="s">
        <v>81</v>
      </c>
      <c r="F25" s="44" t="s">
        <v>47</v>
      </c>
      <c r="G25" s="47">
        <v>10</v>
      </c>
      <c r="H25" s="207">
        <v>0</v>
      </c>
      <c r="I25" s="48">
        <f t="shared" si="0"/>
        <v>0</v>
      </c>
      <c r="J25" s="49">
        <v>0</v>
      </c>
      <c r="K25" s="47">
        <f t="shared" si="1"/>
        <v>0</v>
      </c>
      <c r="L25" s="49">
        <v>0</v>
      </c>
      <c r="M25" s="47">
        <f t="shared" si="2"/>
        <v>0</v>
      </c>
      <c r="N25" s="50">
        <v>21</v>
      </c>
      <c r="O25" s="51">
        <v>64</v>
      </c>
      <c r="P25" s="3" t="s">
        <v>44</v>
      </c>
    </row>
    <row r="26" spans="1:15" s="3" customFormat="1" ht="13.5" customHeight="1">
      <c r="A26" s="62">
        <v>12</v>
      </c>
      <c r="B26" s="62" t="s">
        <v>50</v>
      </c>
      <c r="C26" s="62" t="s">
        <v>51</v>
      </c>
      <c r="D26" s="63" t="s">
        <v>244</v>
      </c>
      <c r="E26" s="64" t="s">
        <v>173</v>
      </c>
      <c r="F26" s="62" t="s">
        <v>47</v>
      </c>
      <c r="G26" s="65">
        <v>10</v>
      </c>
      <c r="H26" s="209">
        <v>0</v>
      </c>
      <c r="I26" s="66">
        <f t="shared" si="0"/>
        <v>0</v>
      </c>
      <c r="J26" s="67"/>
      <c r="K26" s="65"/>
      <c r="L26" s="67"/>
      <c r="M26" s="65"/>
      <c r="N26" s="58">
        <v>21</v>
      </c>
      <c r="O26" s="51"/>
    </row>
    <row r="27" spans="1:16" s="3" customFormat="1" ht="13.5" customHeight="1">
      <c r="A27" s="44">
        <v>13</v>
      </c>
      <c r="B27" s="44" t="s">
        <v>41</v>
      </c>
      <c r="C27" s="44" t="s">
        <v>64</v>
      </c>
      <c r="D27" s="45" t="s">
        <v>82</v>
      </c>
      <c r="E27" s="46" t="s">
        <v>83</v>
      </c>
      <c r="F27" s="44" t="s">
        <v>47</v>
      </c>
      <c r="G27" s="47">
        <v>10</v>
      </c>
      <c r="H27" s="207">
        <v>0</v>
      </c>
      <c r="I27" s="48">
        <f t="shared" si="0"/>
        <v>0</v>
      </c>
      <c r="J27" s="49">
        <v>0</v>
      </c>
      <c r="K27" s="47">
        <f t="shared" si="1"/>
        <v>0</v>
      </c>
      <c r="L27" s="49">
        <v>0</v>
      </c>
      <c r="M27" s="47">
        <f t="shared" si="2"/>
        <v>0</v>
      </c>
      <c r="N27" s="50">
        <v>21</v>
      </c>
      <c r="O27" s="51">
        <v>64</v>
      </c>
      <c r="P27" s="3" t="s">
        <v>44</v>
      </c>
    </row>
    <row r="28" spans="1:15" s="3" customFormat="1" ht="13.5" customHeight="1">
      <c r="A28" s="62">
        <v>14</v>
      </c>
      <c r="B28" s="62" t="s">
        <v>50</v>
      </c>
      <c r="C28" s="62" t="s">
        <v>51</v>
      </c>
      <c r="D28" s="63" t="s">
        <v>245</v>
      </c>
      <c r="E28" s="64" t="s">
        <v>172</v>
      </c>
      <c r="F28" s="62" t="s">
        <v>47</v>
      </c>
      <c r="G28" s="65">
        <v>10</v>
      </c>
      <c r="H28" s="209">
        <v>0</v>
      </c>
      <c r="I28" s="66">
        <f t="shared" si="0"/>
        <v>0</v>
      </c>
      <c r="J28" s="67"/>
      <c r="K28" s="65"/>
      <c r="L28" s="67"/>
      <c r="M28" s="65"/>
      <c r="N28" s="58">
        <v>21</v>
      </c>
      <c r="O28" s="51"/>
    </row>
    <row r="29" spans="1:16" s="3" customFormat="1" ht="24.75" customHeight="1">
      <c r="A29" s="44">
        <v>15</v>
      </c>
      <c r="B29" s="44" t="s">
        <v>41</v>
      </c>
      <c r="C29" s="44" t="s">
        <v>64</v>
      </c>
      <c r="D29" s="45" t="s">
        <v>84</v>
      </c>
      <c r="E29" s="46" t="s">
        <v>85</v>
      </c>
      <c r="F29" s="44" t="s">
        <v>56</v>
      </c>
      <c r="G29" s="74">
        <v>173</v>
      </c>
      <c r="H29" s="207">
        <v>0</v>
      </c>
      <c r="I29" s="48">
        <f t="shared" si="0"/>
        <v>0</v>
      </c>
      <c r="J29" s="49">
        <v>0</v>
      </c>
      <c r="K29" s="47">
        <f t="shared" si="1"/>
        <v>0</v>
      </c>
      <c r="L29" s="49">
        <v>0</v>
      </c>
      <c r="M29" s="47">
        <f t="shared" si="2"/>
        <v>0</v>
      </c>
      <c r="N29" s="50">
        <v>21</v>
      </c>
      <c r="O29" s="51">
        <v>64</v>
      </c>
      <c r="P29" s="3" t="s">
        <v>44</v>
      </c>
    </row>
    <row r="30" spans="1:16" s="3" customFormat="1" ht="13.5" customHeight="1">
      <c r="A30" s="52">
        <v>16</v>
      </c>
      <c r="B30" s="52" t="s">
        <v>50</v>
      </c>
      <c r="C30" s="52" t="s">
        <v>51</v>
      </c>
      <c r="D30" s="53" t="s">
        <v>86</v>
      </c>
      <c r="E30" s="54" t="s">
        <v>87</v>
      </c>
      <c r="F30" s="52" t="s">
        <v>88</v>
      </c>
      <c r="G30" s="206">
        <v>110</v>
      </c>
      <c r="H30" s="208">
        <v>0</v>
      </c>
      <c r="I30" s="56">
        <f t="shared" si="0"/>
        <v>0</v>
      </c>
      <c r="J30" s="57">
        <v>0.001</v>
      </c>
      <c r="K30" s="55">
        <f t="shared" si="1"/>
        <v>0.11</v>
      </c>
      <c r="L30" s="57">
        <v>0</v>
      </c>
      <c r="M30" s="55">
        <f t="shared" si="2"/>
        <v>0</v>
      </c>
      <c r="N30" s="58">
        <v>21</v>
      </c>
      <c r="O30" s="59">
        <v>256</v>
      </c>
      <c r="P30" s="60" t="s">
        <v>44</v>
      </c>
    </row>
    <row r="31" spans="1:16" s="3" customFormat="1" ht="15" customHeight="1">
      <c r="A31" s="44">
        <v>17</v>
      </c>
      <c r="B31" s="44" t="s">
        <v>41</v>
      </c>
      <c r="C31" s="44" t="s">
        <v>64</v>
      </c>
      <c r="D31" s="45" t="s">
        <v>89</v>
      </c>
      <c r="E31" s="46" t="s">
        <v>90</v>
      </c>
      <c r="F31" s="44" t="s">
        <v>47</v>
      </c>
      <c r="G31" s="47">
        <v>9</v>
      </c>
      <c r="H31" s="207">
        <v>0</v>
      </c>
      <c r="I31" s="48">
        <f t="shared" si="0"/>
        <v>0</v>
      </c>
      <c r="J31" s="49">
        <v>0</v>
      </c>
      <c r="K31" s="47">
        <f t="shared" si="1"/>
        <v>0</v>
      </c>
      <c r="L31" s="49">
        <v>0</v>
      </c>
      <c r="M31" s="47">
        <f t="shared" si="2"/>
        <v>0</v>
      </c>
      <c r="N31" s="50">
        <v>21</v>
      </c>
      <c r="O31" s="51">
        <v>64</v>
      </c>
      <c r="P31" s="3" t="s">
        <v>44</v>
      </c>
    </row>
    <row r="32" spans="1:16" s="3" customFormat="1" ht="21" customHeight="1">
      <c r="A32" s="52">
        <v>18</v>
      </c>
      <c r="B32" s="52" t="s">
        <v>50</v>
      </c>
      <c r="C32" s="52" t="s">
        <v>51</v>
      </c>
      <c r="D32" s="53" t="s">
        <v>91</v>
      </c>
      <c r="E32" s="54" t="s">
        <v>92</v>
      </c>
      <c r="F32" s="52" t="s">
        <v>47</v>
      </c>
      <c r="G32" s="55">
        <v>9</v>
      </c>
      <c r="H32" s="208">
        <v>0</v>
      </c>
      <c r="I32" s="56">
        <f t="shared" si="0"/>
        <v>0</v>
      </c>
      <c r="J32" s="57">
        <v>0.0007</v>
      </c>
      <c r="K32" s="55">
        <f t="shared" si="1"/>
        <v>0.0063</v>
      </c>
      <c r="L32" s="57">
        <v>0</v>
      </c>
      <c r="M32" s="55">
        <f t="shared" si="2"/>
        <v>0</v>
      </c>
      <c r="N32" s="58">
        <v>21</v>
      </c>
      <c r="O32" s="59">
        <v>256</v>
      </c>
      <c r="P32" s="60" t="s">
        <v>44</v>
      </c>
    </row>
    <row r="33" spans="1:16" s="3" customFormat="1" ht="22.5" customHeight="1">
      <c r="A33" s="44">
        <v>19</v>
      </c>
      <c r="B33" s="44" t="s">
        <v>41</v>
      </c>
      <c r="C33" s="44" t="s">
        <v>64</v>
      </c>
      <c r="D33" s="45" t="s">
        <v>93</v>
      </c>
      <c r="E33" s="46" t="s">
        <v>94</v>
      </c>
      <c r="F33" s="44" t="s">
        <v>47</v>
      </c>
      <c r="G33" s="47">
        <v>10</v>
      </c>
      <c r="H33" s="207">
        <v>0</v>
      </c>
      <c r="I33" s="48">
        <f t="shared" si="0"/>
        <v>0</v>
      </c>
      <c r="J33" s="49">
        <v>0</v>
      </c>
      <c r="K33" s="47">
        <f t="shared" si="1"/>
        <v>0</v>
      </c>
      <c r="L33" s="49">
        <v>0</v>
      </c>
      <c r="M33" s="47">
        <f t="shared" si="2"/>
        <v>0</v>
      </c>
      <c r="N33" s="50">
        <v>21</v>
      </c>
      <c r="O33" s="51">
        <v>64</v>
      </c>
      <c r="P33" s="3" t="s">
        <v>44</v>
      </c>
    </row>
    <row r="34" spans="1:16" s="3" customFormat="1" ht="13.5" customHeight="1">
      <c r="A34" s="52">
        <v>20</v>
      </c>
      <c r="B34" s="52" t="s">
        <v>50</v>
      </c>
      <c r="C34" s="52" t="s">
        <v>51</v>
      </c>
      <c r="D34" s="53" t="s">
        <v>95</v>
      </c>
      <c r="E34" s="54" t="s">
        <v>96</v>
      </c>
      <c r="F34" s="52" t="s">
        <v>47</v>
      </c>
      <c r="G34" s="55">
        <v>10</v>
      </c>
      <c r="H34" s="208">
        <v>0</v>
      </c>
      <c r="I34" s="56">
        <f t="shared" si="0"/>
        <v>0</v>
      </c>
      <c r="J34" s="57">
        <v>0.00016</v>
      </c>
      <c r="K34" s="55">
        <f t="shared" si="1"/>
        <v>0.0016</v>
      </c>
      <c r="L34" s="57">
        <v>0</v>
      </c>
      <c r="M34" s="55">
        <f t="shared" si="2"/>
        <v>0</v>
      </c>
      <c r="N34" s="58">
        <v>21</v>
      </c>
      <c r="O34" s="59">
        <v>256</v>
      </c>
      <c r="P34" s="60" t="s">
        <v>44</v>
      </c>
    </row>
    <row r="35" spans="1:16" s="3" customFormat="1" ht="24" customHeight="1">
      <c r="A35" s="44">
        <v>21</v>
      </c>
      <c r="B35" s="44" t="s">
        <v>41</v>
      </c>
      <c r="C35" s="44" t="s">
        <v>64</v>
      </c>
      <c r="D35" s="45" t="s">
        <v>97</v>
      </c>
      <c r="E35" s="46" t="s">
        <v>98</v>
      </c>
      <c r="F35" s="44" t="s">
        <v>56</v>
      </c>
      <c r="G35" s="47">
        <v>60</v>
      </c>
      <c r="H35" s="207">
        <v>0</v>
      </c>
      <c r="I35" s="48">
        <f t="shared" si="0"/>
        <v>0</v>
      </c>
      <c r="J35" s="49">
        <v>0</v>
      </c>
      <c r="K35" s="47">
        <f t="shared" si="1"/>
        <v>0</v>
      </c>
      <c r="L35" s="49">
        <v>0</v>
      </c>
      <c r="M35" s="47">
        <f t="shared" si="2"/>
        <v>0</v>
      </c>
      <c r="N35" s="50">
        <v>21</v>
      </c>
      <c r="O35" s="51">
        <v>64</v>
      </c>
      <c r="P35" s="3" t="s">
        <v>44</v>
      </c>
    </row>
    <row r="36" spans="1:16" s="3" customFormat="1" ht="13.5" customHeight="1">
      <c r="A36" s="52">
        <v>22</v>
      </c>
      <c r="B36" s="52" t="s">
        <v>50</v>
      </c>
      <c r="C36" s="52" t="s">
        <v>51</v>
      </c>
      <c r="D36" s="53" t="s">
        <v>99</v>
      </c>
      <c r="E36" s="54" t="s">
        <v>100</v>
      </c>
      <c r="F36" s="52" t="s">
        <v>56</v>
      </c>
      <c r="G36" s="55">
        <v>60</v>
      </c>
      <c r="H36" s="208">
        <v>0</v>
      </c>
      <c r="I36" s="56">
        <f t="shared" si="0"/>
        <v>0</v>
      </c>
      <c r="J36" s="57">
        <v>0.000117</v>
      </c>
      <c r="K36" s="55">
        <f t="shared" si="1"/>
        <v>0.00702</v>
      </c>
      <c r="L36" s="57">
        <v>0</v>
      </c>
      <c r="M36" s="55">
        <f t="shared" si="2"/>
        <v>0</v>
      </c>
      <c r="N36" s="58">
        <v>21</v>
      </c>
      <c r="O36" s="59">
        <v>256</v>
      </c>
      <c r="P36" s="60" t="s">
        <v>44</v>
      </c>
    </row>
    <row r="37" spans="1:16" s="3" customFormat="1" ht="13.5" customHeight="1">
      <c r="A37" s="44">
        <v>23</v>
      </c>
      <c r="B37" s="44" t="s">
        <v>41</v>
      </c>
      <c r="C37" s="44" t="s">
        <v>64</v>
      </c>
      <c r="D37" s="45" t="s">
        <v>101</v>
      </c>
      <c r="E37" s="46" t="s">
        <v>102</v>
      </c>
      <c r="F37" s="44" t="s">
        <v>56</v>
      </c>
      <c r="G37" s="74">
        <v>398</v>
      </c>
      <c r="H37" s="207">
        <v>0</v>
      </c>
      <c r="I37" s="48">
        <f t="shared" si="0"/>
        <v>0</v>
      </c>
      <c r="J37" s="49">
        <v>0</v>
      </c>
      <c r="K37" s="47">
        <f t="shared" si="1"/>
        <v>0</v>
      </c>
      <c r="L37" s="49">
        <v>0</v>
      </c>
      <c r="M37" s="47">
        <f t="shared" si="2"/>
        <v>0</v>
      </c>
      <c r="N37" s="50">
        <v>21</v>
      </c>
      <c r="O37" s="51">
        <v>64</v>
      </c>
      <c r="P37" s="3" t="s">
        <v>44</v>
      </c>
    </row>
    <row r="38" spans="1:16" s="3" customFormat="1" ht="13.5" customHeight="1">
      <c r="A38" s="52">
        <v>24</v>
      </c>
      <c r="B38" s="52" t="s">
        <v>50</v>
      </c>
      <c r="C38" s="52" t="s">
        <v>51</v>
      </c>
      <c r="D38" s="53" t="s">
        <v>103</v>
      </c>
      <c r="E38" s="54" t="s">
        <v>104</v>
      </c>
      <c r="F38" s="52" t="s">
        <v>56</v>
      </c>
      <c r="G38" s="206">
        <v>398</v>
      </c>
      <c r="H38" s="208">
        <v>0</v>
      </c>
      <c r="I38" s="56">
        <f t="shared" si="0"/>
        <v>0</v>
      </c>
      <c r="J38" s="57">
        <v>0.000612</v>
      </c>
      <c r="K38" s="55">
        <f t="shared" si="1"/>
        <v>0.24357600000000001</v>
      </c>
      <c r="L38" s="57">
        <v>0</v>
      </c>
      <c r="M38" s="55">
        <f t="shared" si="2"/>
        <v>0</v>
      </c>
      <c r="N38" s="58">
        <v>21</v>
      </c>
      <c r="O38" s="59">
        <v>256</v>
      </c>
      <c r="P38" s="60" t="s">
        <v>44</v>
      </c>
    </row>
    <row r="39" spans="1:16" s="3" customFormat="1" ht="13.5" customHeight="1">
      <c r="A39" s="44">
        <v>25</v>
      </c>
      <c r="B39" s="44" t="s">
        <v>41</v>
      </c>
      <c r="C39" s="44" t="s">
        <v>45</v>
      </c>
      <c r="D39" s="45" t="s">
        <v>48</v>
      </c>
      <c r="E39" s="46" t="s">
        <v>49</v>
      </c>
      <c r="F39" s="44" t="s">
        <v>47</v>
      </c>
      <c r="G39" s="47">
        <v>4</v>
      </c>
      <c r="H39" s="207">
        <v>0</v>
      </c>
      <c r="I39" s="48">
        <f aca="true" t="shared" si="3" ref="I39:I44">ROUND(G39*H39,2)</f>
        <v>0</v>
      </c>
      <c r="J39" s="49">
        <v>0</v>
      </c>
      <c r="K39" s="47">
        <f>G39*J39</f>
        <v>0</v>
      </c>
      <c r="L39" s="49">
        <v>0</v>
      </c>
      <c r="M39" s="47">
        <f>G39*L39</f>
        <v>0</v>
      </c>
      <c r="N39" s="50">
        <v>21</v>
      </c>
      <c r="O39" s="59"/>
      <c r="P39" s="60"/>
    </row>
    <row r="40" spans="1:16" s="3" customFormat="1" ht="13.5" customHeight="1">
      <c r="A40" s="52">
        <v>26</v>
      </c>
      <c r="B40" s="52" t="s">
        <v>50</v>
      </c>
      <c r="C40" s="52" t="s">
        <v>51</v>
      </c>
      <c r="D40" s="53" t="s">
        <v>52</v>
      </c>
      <c r="E40" s="54" t="s">
        <v>53</v>
      </c>
      <c r="F40" s="52" t="s">
        <v>47</v>
      </c>
      <c r="G40" s="55">
        <v>4</v>
      </c>
      <c r="H40" s="208">
        <v>0</v>
      </c>
      <c r="I40" s="56">
        <f t="shared" si="3"/>
        <v>0</v>
      </c>
      <c r="J40" s="57">
        <v>5.6E-05</v>
      </c>
      <c r="K40" s="55">
        <f>G40*J40</f>
        <v>0.000224</v>
      </c>
      <c r="L40" s="57">
        <v>0</v>
      </c>
      <c r="M40" s="55">
        <f>G40*L40</f>
        <v>0</v>
      </c>
      <c r="N40" s="58">
        <v>21</v>
      </c>
      <c r="O40" s="59"/>
      <c r="P40" s="60"/>
    </row>
    <row r="41" spans="1:16" s="3" customFormat="1" ht="13.5" customHeight="1">
      <c r="A41" s="52">
        <v>27</v>
      </c>
      <c r="B41" s="52" t="s">
        <v>50</v>
      </c>
      <c r="C41" s="52" t="s">
        <v>51</v>
      </c>
      <c r="D41" s="53" t="s">
        <v>54</v>
      </c>
      <c r="E41" s="54" t="s">
        <v>55</v>
      </c>
      <c r="F41" s="52" t="s">
        <v>56</v>
      </c>
      <c r="G41" s="206">
        <v>5</v>
      </c>
      <c r="H41" s="208">
        <v>0</v>
      </c>
      <c r="I41" s="56">
        <f t="shared" si="3"/>
        <v>0</v>
      </c>
      <c r="J41" s="57">
        <v>8E-05</v>
      </c>
      <c r="K41" s="55">
        <f>G41*J41</f>
        <v>0.0004</v>
      </c>
      <c r="L41" s="57">
        <v>0</v>
      </c>
      <c r="M41" s="55">
        <f>G41*L41</f>
        <v>0</v>
      </c>
      <c r="N41" s="58">
        <v>21</v>
      </c>
      <c r="O41" s="59"/>
      <c r="P41" s="60"/>
    </row>
    <row r="42" spans="1:16" s="3" customFormat="1" ht="13.5" customHeight="1">
      <c r="A42" s="52">
        <v>28</v>
      </c>
      <c r="B42" s="52" t="s">
        <v>50</v>
      </c>
      <c r="C42" s="52" t="s">
        <v>51</v>
      </c>
      <c r="D42" s="53" t="s">
        <v>57</v>
      </c>
      <c r="E42" s="54" t="s">
        <v>58</v>
      </c>
      <c r="F42" s="52" t="s">
        <v>59</v>
      </c>
      <c r="G42" s="206">
        <v>0.05</v>
      </c>
      <c r="H42" s="208">
        <v>0</v>
      </c>
      <c r="I42" s="56">
        <f t="shared" si="3"/>
        <v>0</v>
      </c>
      <c r="J42" s="57">
        <v>0.0005</v>
      </c>
      <c r="K42" s="55">
        <f>G42*J42</f>
        <v>2.5E-05</v>
      </c>
      <c r="L42" s="57">
        <v>0</v>
      </c>
      <c r="M42" s="55">
        <f>G42*L42</f>
        <v>0</v>
      </c>
      <c r="N42" s="58">
        <v>21</v>
      </c>
      <c r="O42" s="59"/>
      <c r="P42" s="60"/>
    </row>
    <row r="43" spans="1:16" s="3" customFormat="1" ht="13.5" customHeight="1">
      <c r="A43" s="70">
        <v>29</v>
      </c>
      <c r="B43" s="70" t="s">
        <v>41</v>
      </c>
      <c r="C43" s="70">
        <v>921</v>
      </c>
      <c r="D43" s="69" t="s">
        <v>179</v>
      </c>
      <c r="E43" s="61" t="s">
        <v>187</v>
      </c>
      <c r="F43" s="70" t="s">
        <v>47</v>
      </c>
      <c r="G43" s="74">
        <v>1</v>
      </c>
      <c r="H43" s="210">
        <v>0</v>
      </c>
      <c r="I43" s="75">
        <f t="shared" si="3"/>
        <v>0</v>
      </c>
      <c r="J43" s="76"/>
      <c r="K43" s="74"/>
      <c r="L43" s="76"/>
      <c r="M43" s="74"/>
      <c r="N43" s="77">
        <v>21</v>
      </c>
      <c r="O43" s="59"/>
      <c r="P43" s="60"/>
    </row>
    <row r="44" spans="1:16" s="3" customFormat="1" ht="13.5" customHeight="1">
      <c r="A44" s="52">
        <v>30</v>
      </c>
      <c r="B44" s="73" t="s">
        <v>50</v>
      </c>
      <c r="C44" s="73" t="s">
        <v>51</v>
      </c>
      <c r="D44" s="72" t="s">
        <v>246</v>
      </c>
      <c r="E44" s="71" t="s">
        <v>178</v>
      </c>
      <c r="F44" s="73" t="s">
        <v>47</v>
      </c>
      <c r="G44" s="55">
        <v>1</v>
      </c>
      <c r="H44" s="208">
        <v>0</v>
      </c>
      <c r="I44" s="56">
        <f t="shared" si="3"/>
        <v>0</v>
      </c>
      <c r="J44" s="57"/>
      <c r="K44" s="55"/>
      <c r="L44" s="57"/>
      <c r="M44" s="55"/>
      <c r="N44" s="58">
        <v>21</v>
      </c>
      <c r="O44" s="59"/>
      <c r="P44" s="60"/>
    </row>
    <row r="45" spans="2:16" s="21" customFormat="1" ht="12.75" customHeight="1">
      <c r="B45" s="26" t="s">
        <v>7</v>
      </c>
      <c r="D45" s="27" t="s">
        <v>105</v>
      </c>
      <c r="E45" s="27" t="s">
        <v>106</v>
      </c>
      <c r="I45" s="28">
        <f>SUM(I46:I77)</f>
        <v>0</v>
      </c>
      <c r="K45" s="29">
        <f>SUM(K46:K76)</f>
        <v>30.175474000000005</v>
      </c>
      <c r="M45" s="29">
        <f>SUM(M46:M76)</f>
        <v>0</v>
      </c>
      <c r="P45" s="27" t="s">
        <v>40</v>
      </c>
    </row>
    <row r="46" spans="1:16" s="3" customFormat="1" ht="13.5" customHeight="1">
      <c r="A46" s="44">
        <v>31</v>
      </c>
      <c r="B46" s="44" t="s">
        <v>41</v>
      </c>
      <c r="C46" s="44" t="s">
        <v>107</v>
      </c>
      <c r="D46" s="45" t="s">
        <v>108</v>
      </c>
      <c r="E46" s="46" t="s">
        <v>109</v>
      </c>
      <c r="F46" s="44" t="s">
        <v>110</v>
      </c>
      <c r="G46" s="47">
        <v>0.13</v>
      </c>
      <c r="H46" s="207">
        <v>0</v>
      </c>
      <c r="I46" s="48">
        <f aca="true" t="shared" si="4" ref="I46:I76">ROUND(G46*H46,2)</f>
        <v>0</v>
      </c>
      <c r="J46" s="49">
        <v>0.0088</v>
      </c>
      <c r="K46" s="47">
        <f aca="true" t="shared" si="5" ref="K46:K76">G46*J46</f>
        <v>0.001144</v>
      </c>
      <c r="L46" s="49">
        <v>0</v>
      </c>
      <c r="M46" s="47">
        <f aca="true" t="shared" si="6" ref="M46:M76">G46*L46</f>
        <v>0</v>
      </c>
      <c r="N46" s="50">
        <v>21</v>
      </c>
      <c r="O46" s="51">
        <v>64</v>
      </c>
      <c r="P46" s="3" t="s">
        <v>44</v>
      </c>
    </row>
    <row r="47" spans="1:15" s="3" customFormat="1" ht="13.5" customHeight="1">
      <c r="A47" s="44">
        <v>32</v>
      </c>
      <c r="B47" s="70" t="s">
        <v>41</v>
      </c>
      <c r="C47" s="44">
        <v>946</v>
      </c>
      <c r="D47" s="69" t="s">
        <v>175</v>
      </c>
      <c r="E47" s="61" t="s">
        <v>174</v>
      </c>
      <c r="F47" s="70" t="s">
        <v>47</v>
      </c>
      <c r="G47" s="47">
        <v>10</v>
      </c>
      <c r="H47" s="207">
        <v>0</v>
      </c>
      <c r="I47" s="48">
        <f t="shared" si="4"/>
        <v>0</v>
      </c>
      <c r="J47" s="49"/>
      <c r="K47" s="47"/>
      <c r="L47" s="49"/>
      <c r="M47" s="47"/>
      <c r="N47" s="50">
        <v>21</v>
      </c>
      <c r="O47" s="51"/>
    </row>
    <row r="48" spans="1:16" s="3" customFormat="1" ht="13.5" customHeight="1">
      <c r="A48" s="44">
        <v>33</v>
      </c>
      <c r="B48" s="44" t="s">
        <v>41</v>
      </c>
      <c r="C48" s="44" t="s">
        <v>107</v>
      </c>
      <c r="D48" s="45" t="s">
        <v>111</v>
      </c>
      <c r="E48" s="46" t="s">
        <v>112</v>
      </c>
      <c r="F48" s="44" t="s">
        <v>113</v>
      </c>
      <c r="G48" s="47">
        <v>7.2</v>
      </c>
      <c r="H48" s="207">
        <v>0</v>
      </c>
      <c r="I48" s="48">
        <f t="shared" si="4"/>
        <v>0</v>
      </c>
      <c r="J48" s="49">
        <v>0</v>
      </c>
      <c r="K48" s="47">
        <f t="shared" si="5"/>
        <v>0</v>
      </c>
      <c r="L48" s="49">
        <v>0</v>
      </c>
      <c r="M48" s="47">
        <f t="shared" si="6"/>
        <v>0</v>
      </c>
      <c r="N48" s="50">
        <v>21</v>
      </c>
      <c r="O48" s="51">
        <v>64</v>
      </c>
      <c r="P48" s="3" t="s">
        <v>44</v>
      </c>
    </row>
    <row r="49" spans="1:16" s="3" customFormat="1" ht="13.5" customHeight="1">
      <c r="A49" s="44">
        <v>34</v>
      </c>
      <c r="B49" s="44" t="s">
        <v>41</v>
      </c>
      <c r="C49" s="44" t="s">
        <v>107</v>
      </c>
      <c r="D49" s="45" t="s">
        <v>114</v>
      </c>
      <c r="E49" s="46" t="s">
        <v>115</v>
      </c>
      <c r="F49" s="44" t="s">
        <v>113</v>
      </c>
      <c r="G49" s="47">
        <v>5</v>
      </c>
      <c r="H49" s="207">
        <v>0</v>
      </c>
      <c r="I49" s="48">
        <f t="shared" si="4"/>
        <v>0</v>
      </c>
      <c r="J49" s="49">
        <v>0</v>
      </c>
      <c r="K49" s="47">
        <f t="shared" si="5"/>
        <v>0</v>
      </c>
      <c r="L49" s="49">
        <v>0</v>
      </c>
      <c r="M49" s="47">
        <f t="shared" si="6"/>
        <v>0</v>
      </c>
      <c r="N49" s="50">
        <v>21</v>
      </c>
      <c r="O49" s="51">
        <v>64</v>
      </c>
      <c r="P49" s="3" t="s">
        <v>44</v>
      </c>
    </row>
    <row r="50" spans="1:16" s="3" customFormat="1" ht="13.5" customHeight="1">
      <c r="A50" s="44">
        <v>35</v>
      </c>
      <c r="B50" s="44" t="s">
        <v>41</v>
      </c>
      <c r="C50" s="44" t="s">
        <v>107</v>
      </c>
      <c r="D50" s="45" t="s">
        <v>116</v>
      </c>
      <c r="E50" s="46" t="s">
        <v>117</v>
      </c>
      <c r="F50" s="44" t="s">
        <v>113</v>
      </c>
      <c r="G50" s="47">
        <v>1.5</v>
      </c>
      <c r="H50" s="207">
        <v>0</v>
      </c>
      <c r="I50" s="48">
        <f t="shared" si="4"/>
        <v>0</v>
      </c>
      <c r="J50" s="49">
        <v>2.25634</v>
      </c>
      <c r="K50" s="47">
        <f t="shared" si="5"/>
        <v>3.3845099999999997</v>
      </c>
      <c r="L50" s="49">
        <v>0</v>
      </c>
      <c r="M50" s="47">
        <f t="shared" si="6"/>
        <v>0</v>
      </c>
      <c r="N50" s="50">
        <v>21</v>
      </c>
      <c r="O50" s="51">
        <v>64</v>
      </c>
      <c r="P50" s="3" t="s">
        <v>44</v>
      </c>
    </row>
    <row r="51" spans="1:16" s="3" customFormat="1" ht="13.5" customHeight="1">
      <c r="A51" s="44">
        <v>36</v>
      </c>
      <c r="B51" s="44" t="s">
        <v>41</v>
      </c>
      <c r="C51" s="44" t="s">
        <v>107</v>
      </c>
      <c r="D51" s="45" t="s">
        <v>118</v>
      </c>
      <c r="E51" s="46" t="s">
        <v>119</v>
      </c>
      <c r="F51" s="44" t="s">
        <v>113</v>
      </c>
      <c r="G51" s="47">
        <v>2.4</v>
      </c>
      <c r="H51" s="207">
        <v>0</v>
      </c>
      <c r="I51" s="48">
        <f t="shared" si="4"/>
        <v>0</v>
      </c>
      <c r="J51" s="49">
        <v>0</v>
      </c>
      <c r="K51" s="47">
        <f t="shared" si="5"/>
        <v>0</v>
      </c>
      <c r="L51" s="49">
        <v>0</v>
      </c>
      <c r="M51" s="47">
        <f t="shared" si="6"/>
        <v>0</v>
      </c>
      <c r="N51" s="50">
        <v>21</v>
      </c>
      <c r="O51" s="51">
        <v>64</v>
      </c>
      <c r="P51" s="3" t="s">
        <v>44</v>
      </c>
    </row>
    <row r="52" spans="1:16" s="3" customFormat="1" ht="13.5" customHeight="1">
      <c r="A52" s="44">
        <v>37</v>
      </c>
      <c r="B52" s="44" t="s">
        <v>41</v>
      </c>
      <c r="C52" s="44" t="s">
        <v>107</v>
      </c>
      <c r="D52" s="45" t="s">
        <v>118</v>
      </c>
      <c r="E52" s="46" t="s">
        <v>119</v>
      </c>
      <c r="F52" s="44" t="s">
        <v>113</v>
      </c>
      <c r="G52" s="47">
        <v>9.6</v>
      </c>
      <c r="H52" s="207">
        <v>0</v>
      </c>
      <c r="I52" s="48">
        <f t="shared" si="4"/>
        <v>0</v>
      </c>
      <c r="J52" s="49">
        <v>0</v>
      </c>
      <c r="K52" s="47">
        <f t="shared" si="5"/>
        <v>0</v>
      </c>
      <c r="L52" s="49">
        <v>0</v>
      </c>
      <c r="M52" s="47">
        <f t="shared" si="6"/>
        <v>0</v>
      </c>
      <c r="N52" s="50">
        <v>21</v>
      </c>
      <c r="O52" s="51">
        <v>64</v>
      </c>
      <c r="P52" s="3" t="s">
        <v>44</v>
      </c>
    </row>
    <row r="53" spans="1:16" s="3" customFormat="1" ht="13.5" customHeight="1">
      <c r="A53" s="44">
        <v>38</v>
      </c>
      <c r="B53" s="44" t="s">
        <v>41</v>
      </c>
      <c r="C53" s="44" t="s">
        <v>107</v>
      </c>
      <c r="D53" s="45" t="s">
        <v>120</v>
      </c>
      <c r="E53" s="46" t="s">
        <v>121</v>
      </c>
      <c r="F53" s="44" t="s">
        <v>56</v>
      </c>
      <c r="G53" s="47">
        <v>27</v>
      </c>
      <c r="H53" s="207">
        <v>0</v>
      </c>
      <c r="I53" s="48">
        <f t="shared" si="4"/>
        <v>0</v>
      </c>
      <c r="J53" s="49">
        <v>0</v>
      </c>
      <c r="K53" s="47">
        <f t="shared" si="5"/>
        <v>0</v>
      </c>
      <c r="L53" s="49">
        <v>0</v>
      </c>
      <c r="M53" s="47">
        <f t="shared" si="6"/>
        <v>0</v>
      </c>
      <c r="N53" s="50">
        <v>21</v>
      </c>
      <c r="O53" s="51">
        <v>64</v>
      </c>
      <c r="P53" s="3" t="s">
        <v>44</v>
      </c>
    </row>
    <row r="54" spans="1:16" s="3" customFormat="1" ht="13.5" customHeight="1">
      <c r="A54" s="44">
        <v>39</v>
      </c>
      <c r="B54" s="44" t="s">
        <v>41</v>
      </c>
      <c r="C54" s="44" t="s">
        <v>107</v>
      </c>
      <c r="D54" s="45" t="s">
        <v>122</v>
      </c>
      <c r="E54" s="46" t="s">
        <v>123</v>
      </c>
      <c r="F54" s="44" t="s">
        <v>56</v>
      </c>
      <c r="G54" s="74">
        <v>62</v>
      </c>
      <c r="H54" s="207">
        <v>0</v>
      </c>
      <c r="I54" s="48">
        <f t="shared" si="4"/>
        <v>0</v>
      </c>
      <c r="J54" s="49">
        <v>0</v>
      </c>
      <c r="K54" s="47">
        <f t="shared" si="5"/>
        <v>0</v>
      </c>
      <c r="L54" s="49">
        <v>0</v>
      </c>
      <c r="M54" s="47">
        <f t="shared" si="6"/>
        <v>0</v>
      </c>
      <c r="N54" s="50">
        <v>21</v>
      </c>
      <c r="O54" s="51">
        <v>64</v>
      </c>
      <c r="P54" s="3" t="s">
        <v>44</v>
      </c>
    </row>
    <row r="55" spans="1:16" s="3" customFormat="1" ht="20.25" customHeight="1">
      <c r="A55" s="44">
        <v>40</v>
      </c>
      <c r="B55" s="44" t="s">
        <v>41</v>
      </c>
      <c r="C55" s="44" t="s">
        <v>107</v>
      </c>
      <c r="D55" s="45" t="s">
        <v>124</v>
      </c>
      <c r="E55" s="46" t="s">
        <v>125</v>
      </c>
      <c r="F55" s="44" t="s">
        <v>56</v>
      </c>
      <c r="G55" s="47">
        <v>27</v>
      </c>
      <c r="H55" s="207">
        <v>0</v>
      </c>
      <c r="I55" s="48">
        <f t="shared" si="4"/>
        <v>0</v>
      </c>
      <c r="J55" s="49">
        <v>0</v>
      </c>
      <c r="K55" s="47">
        <f t="shared" si="5"/>
        <v>0</v>
      </c>
      <c r="L55" s="49">
        <v>0</v>
      </c>
      <c r="M55" s="47">
        <f t="shared" si="6"/>
        <v>0</v>
      </c>
      <c r="N55" s="50">
        <v>21</v>
      </c>
      <c r="O55" s="51">
        <v>64</v>
      </c>
      <c r="P55" s="3" t="s">
        <v>44</v>
      </c>
    </row>
    <row r="56" spans="1:16" s="3" customFormat="1" ht="24" customHeight="1">
      <c r="A56" s="44">
        <v>41</v>
      </c>
      <c r="B56" s="44" t="s">
        <v>41</v>
      </c>
      <c r="C56" s="44" t="s">
        <v>107</v>
      </c>
      <c r="D56" s="45" t="s">
        <v>126</v>
      </c>
      <c r="E56" s="46" t="s">
        <v>127</v>
      </c>
      <c r="F56" s="44" t="s">
        <v>56</v>
      </c>
      <c r="G56" s="47">
        <v>60</v>
      </c>
      <c r="H56" s="207">
        <v>0</v>
      </c>
      <c r="I56" s="48">
        <f t="shared" si="4"/>
        <v>0</v>
      </c>
      <c r="J56" s="49">
        <v>0</v>
      </c>
      <c r="K56" s="47">
        <f t="shared" si="5"/>
        <v>0</v>
      </c>
      <c r="L56" s="49">
        <v>0</v>
      </c>
      <c r="M56" s="47">
        <f t="shared" si="6"/>
        <v>0</v>
      </c>
      <c r="N56" s="50">
        <v>21</v>
      </c>
      <c r="O56" s="51">
        <v>64</v>
      </c>
      <c r="P56" s="3" t="s">
        <v>44</v>
      </c>
    </row>
    <row r="57" spans="1:16" s="3" customFormat="1" ht="22.5" customHeight="1">
      <c r="A57" s="44">
        <v>42</v>
      </c>
      <c r="B57" s="44" t="s">
        <v>41</v>
      </c>
      <c r="C57" s="44" t="s">
        <v>107</v>
      </c>
      <c r="D57" s="45" t="s">
        <v>128</v>
      </c>
      <c r="E57" s="46" t="s">
        <v>129</v>
      </c>
      <c r="F57" s="44" t="s">
        <v>56</v>
      </c>
      <c r="G57" s="47">
        <v>72</v>
      </c>
      <c r="H57" s="207">
        <v>0</v>
      </c>
      <c r="I57" s="48">
        <f t="shared" si="4"/>
        <v>0</v>
      </c>
      <c r="J57" s="49">
        <v>0</v>
      </c>
      <c r="K57" s="47">
        <f t="shared" si="5"/>
        <v>0</v>
      </c>
      <c r="L57" s="49">
        <v>0</v>
      </c>
      <c r="M57" s="47">
        <f t="shared" si="6"/>
        <v>0</v>
      </c>
      <c r="N57" s="50">
        <v>21</v>
      </c>
      <c r="O57" s="51">
        <v>64</v>
      </c>
      <c r="P57" s="3" t="s">
        <v>44</v>
      </c>
    </row>
    <row r="58" spans="1:16" s="3" customFormat="1" ht="20.25" customHeight="1">
      <c r="A58" s="44">
        <v>43</v>
      </c>
      <c r="B58" s="44" t="s">
        <v>41</v>
      </c>
      <c r="C58" s="44" t="s">
        <v>107</v>
      </c>
      <c r="D58" s="45" t="s">
        <v>130</v>
      </c>
      <c r="E58" s="46" t="s">
        <v>131</v>
      </c>
      <c r="F58" s="44" t="s">
        <v>47</v>
      </c>
      <c r="G58" s="47">
        <v>2</v>
      </c>
      <c r="H58" s="207">
        <v>0</v>
      </c>
      <c r="I58" s="48">
        <f t="shared" si="4"/>
        <v>0</v>
      </c>
      <c r="J58" s="49">
        <v>0</v>
      </c>
      <c r="K58" s="47">
        <f t="shared" si="5"/>
        <v>0</v>
      </c>
      <c r="L58" s="49">
        <v>0</v>
      </c>
      <c r="M58" s="47">
        <f t="shared" si="6"/>
        <v>0</v>
      </c>
      <c r="N58" s="50">
        <v>21</v>
      </c>
      <c r="O58" s="51">
        <v>64</v>
      </c>
      <c r="P58" s="3" t="s">
        <v>44</v>
      </c>
    </row>
    <row r="59" spans="1:16" s="3" customFormat="1" ht="13.5" customHeight="1">
      <c r="A59" s="44">
        <v>44</v>
      </c>
      <c r="B59" s="44" t="s">
        <v>41</v>
      </c>
      <c r="C59" s="44" t="s">
        <v>107</v>
      </c>
      <c r="D59" s="45" t="s">
        <v>132</v>
      </c>
      <c r="E59" s="46" t="s">
        <v>133</v>
      </c>
      <c r="F59" s="44" t="s">
        <v>113</v>
      </c>
      <c r="G59" s="47">
        <v>5</v>
      </c>
      <c r="H59" s="207">
        <v>0</v>
      </c>
      <c r="I59" s="48">
        <f t="shared" si="4"/>
        <v>0</v>
      </c>
      <c r="J59" s="49">
        <v>0</v>
      </c>
      <c r="K59" s="47">
        <f t="shared" si="5"/>
        <v>0</v>
      </c>
      <c r="L59" s="49">
        <v>0</v>
      </c>
      <c r="M59" s="47">
        <f t="shared" si="6"/>
        <v>0</v>
      </c>
      <c r="N59" s="50">
        <v>21</v>
      </c>
      <c r="O59" s="51">
        <v>64</v>
      </c>
      <c r="P59" s="3" t="s">
        <v>44</v>
      </c>
    </row>
    <row r="60" spans="1:16" s="3" customFormat="1" ht="13.5" customHeight="1">
      <c r="A60" s="44">
        <v>45</v>
      </c>
      <c r="B60" s="44" t="s">
        <v>41</v>
      </c>
      <c r="C60" s="44" t="s">
        <v>107</v>
      </c>
      <c r="D60" s="45" t="s">
        <v>134</v>
      </c>
      <c r="E60" s="46" t="s">
        <v>135</v>
      </c>
      <c r="F60" s="44" t="s">
        <v>56</v>
      </c>
      <c r="G60" s="47">
        <v>6</v>
      </c>
      <c r="H60" s="207">
        <v>0</v>
      </c>
      <c r="I60" s="48">
        <f t="shared" si="4"/>
        <v>0</v>
      </c>
      <c r="J60" s="49">
        <v>0</v>
      </c>
      <c r="K60" s="47">
        <f t="shared" si="5"/>
        <v>0</v>
      </c>
      <c r="L60" s="49">
        <v>0</v>
      </c>
      <c r="M60" s="47">
        <f t="shared" si="6"/>
        <v>0</v>
      </c>
      <c r="N60" s="50">
        <v>21</v>
      </c>
      <c r="O60" s="51">
        <v>64</v>
      </c>
      <c r="P60" s="3" t="s">
        <v>44</v>
      </c>
    </row>
    <row r="61" spans="1:16" s="3" customFormat="1" ht="21" customHeight="1">
      <c r="A61" s="44">
        <v>46</v>
      </c>
      <c r="B61" s="44" t="s">
        <v>41</v>
      </c>
      <c r="C61" s="44" t="s">
        <v>107</v>
      </c>
      <c r="D61" s="45" t="s">
        <v>136</v>
      </c>
      <c r="E61" s="46" t="s">
        <v>137</v>
      </c>
      <c r="F61" s="44" t="s">
        <v>56</v>
      </c>
      <c r="G61" s="47">
        <v>4</v>
      </c>
      <c r="H61" s="207">
        <v>0</v>
      </c>
      <c r="I61" s="48">
        <f t="shared" si="4"/>
        <v>0</v>
      </c>
      <c r="J61" s="49">
        <v>0.15614</v>
      </c>
      <c r="K61" s="47">
        <f t="shared" si="5"/>
        <v>0.62456</v>
      </c>
      <c r="L61" s="49">
        <v>0</v>
      </c>
      <c r="M61" s="47">
        <f t="shared" si="6"/>
        <v>0</v>
      </c>
      <c r="N61" s="50">
        <v>21</v>
      </c>
      <c r="O61" s="51">
        <v>64</v>
      </c>
      <c r="P61" s="3" t="s">
        <v>44</v>
      </c>
    </row>
    <row r="62" spans="1:16" s="3" customFormat="1" ht="22.5" customHeight="1">
      <c r="A62" s="44">
        <v>47</v>
      </c>
      <c r="B62" s="44" t="s">
        <v>41</v>
      </c>
      <c r="C62" s="44" t="s">
        <v>107</v>
      </c>
      <c r="D62" s="45" t="s">
        <v>138</v>
      </c>
      <c r="E62" s="46" t="s">
        <v>139</v>
      </c>
      <c r="F62" s="44" t="s">
        <v>56</v>
      </c>
      <c r="G62" s="47">
        <v>159</v>
      </c>
      <c r="H62" s="207">
        <v>0</v>
      </c>
      <c r="I62" s="48">
        <f t="shared" si="4"/>
        <v>0</v>
      </c>
      <c r="J62" s="49">
        <v>0.15614</v>
      </c>
      <c r="K62" s="47">
        <f t="shared" si="5"/>
        <v>24.82626</v>
      </c>
      <c r="L62" s="49">
        <v>0</v>
      </c>
      <c r="M62" s="47">
        <f t="shared" si="6"/>
        <v>0</v>
      </c>
      <c r="N62" s="50">
        <v>21</v>
      </c>
      <c r="O62" s="51">
        <v>64</v>
      </c>
      <c r="P62" s="3" t="s">
        <v>44</v>
      </c>
    </row>
    <row r="63" spans="1:16" s="3" customFormat="1" ht="13.5" customHeight="1">
      <c r="A63" s="44">
        <v>48</v>
      </c>
      <c r="B63" s="44" t="s">
        <v>41</v>
      </c>
      <c r="C63" s="44" t="s">
        <v>107</v>
      </c>
      <c r="D63" s="45" t="s">
        <v>140</v>
      </c>
      <c r="E63" s="46" t="s">
        <v>141</v>
      </c>
      <c r="F63" s="44" t="s">
        <v>56</v>
      </c>
      <c r="G63" s="74">
        <v>161</v>
      </c>
      <c r="H63" s="207">
        <v>0</v>
      </c>
      <c r="I63" s="48">
        <f t="shared" si="4"/>
        <v>0</v>
      </c>
      <c r="J63" s="49">
        <v>6E-05</v>
      </c>
      <c r="K63" s="47">
        <f t="shared" si="5"/>
        <v>0.00966</v>
      </c>
      <c r="L63" s="49">
        <v>0</v>
      </c>
      <c r="M63" s="47">
        <f t="shared" si="6"/>
        <v>0</v>
      </c>
      <c r="N63" s="50">
        <v>21</v>
      </c>
      <c r="O63" s="51">
        <v>64</v>
      </c>
      <c r="P63" s="3" t="s">
        <v>44</v>
      </c>
    </row>
    <row r="64" spans="1:15" s="3" customFormat="1" ht="13.5" customHeight="1">
      <c r="A64" s="62">
        <v>49</v>
      </c>
      <c r="B64" s="52" t="s">
        <v>50</v>
      </c>
      <c r="C64" s="52" t="s">
        <v>51</v>
      </c>
      <c r="D64" s="72" t="s">
        <v>180</v>
      </c>
      <c r="E64" s="71" t="s">
        <v>181</v>
      </c>
      <c r="F64" s="52" t="s">
        <v>56</v>
      </c>
      <c r="G64" s="74">
        <v>161</v>
      </c>
      <c r="H64" s="208">
        <v>0</v>
      </c>
      <c r="I64" s="56">
        <f>ROUND(G64*H64,2)</f>
        <v>0</v>
      </c>
      <c r="J64" s="57">
        <v>0.00055</v>
      </c>
      <c r="K64" s="55">
        <f>G64*J64</f>
        <v>0.08855</v>
      </c>
      <c r="L64" s="57">
        <v>0</v>
      </c>
      <c r="M64" s="55">
        <f>G64*L64</f>
        <v>0</v>
      </c>
      <c r="N64" s="58">
        <v>21</v>
      </c>
      <c r="O64" s="51"/>
    </row>
    <row r="65" spans="1:16" s="3" customFormat="1" ht="23.25" customHeight="1">
      <c r="A65" s="44">
        <v>50</v>
      </c>
      <c r="B65" s="44" t="s">
        <v>41</v>
      </c>
      <c r="C65" s="44" t="s">
        <v>107</v>
      </c>
      <c r="D65" s="45" t="s">
        <v>142</v>
      </c>
      <c r="E65" s="46" t="s">
        <v>143</v>
      </c>
      <c r="F65" s="44" t="s">
        <v>47</v>
      </c>
      <c r="G65" s="47">
        <v>3</v>
      </c>
      <c r="H65" s="207">
        <v>0</v>
      </c>
      <c r="I65" s="48">
        <f t="shared" si="4"/>
        <v>0</v>
      </c>
      <c r="J65" s="49">
        <v>0.3764</v>
      </c>
      <c r="K65" s="47">
        <f t="shared" si="5"/>
        <v>1.1292</v>
      </c>
      <c r="L65" s="49">
        <v>0</v>
      </c>
      <c r="M65" s="47">
        <f t="shared" si="6"/>
        <v>0</v>
      </c>
      <c r="N65" s="50">
        <v>21</v>
      </c>
      <c r="O65" s="51">
        <v>64</v>
      </c>
      <c r="P65" s="3" t="s">
        <v>44</v>
      </c>
    </row>
    <row r="66" spans="1:15" s="3" customFormat="1" ht="13.5" customHeight="1">
      <c r="A66" s="44">
        <v>51</v>
      </c>
      <c r="B66" s="44" t="s">
        <v>41</v>
      </c>
      <c r="C66" s="44" t="s">
        <v>45</v>
      </c>
      <c r="D66" s="45" t="s">
        <v>46</v>
      </c>
      <c r="E66" s="61" t="s">
        <v>177</v>
      </c>
      <c r="F66" s="44" t="s">
        <v>47</v>
      </c>
      <c r="G66" s="47">
        <v>1</v>
      </c>
      <c r="H66" s="207">
        <v>0</v>
      </c>
      <c r="I66" s="48">
        <f>ROUND(G66*H66,2)</f>
        <v>0</v>
      </c>
      <c r="J66" s="49">
        <v>0</v>
      </c>
      <c r="K66" s="47">
        <f>G66*J66</f>
        <v>0</v>
      </c>
      <c r="L66" s="49">
        <v>0</v>
      </c>
      <c r="M66" s="47">
        <f>G66*L66</f>
        <v>0</v>
      </c>
      <c r="N66" s="50">
        <v>21</v>
      </c>
      <c r="O66" s="51"/>
    </row>
    <row r="67" spans="1:16" s="3" customFormat="1" ht="13.5" customHeight="1">
      <c r="A67" s="44">
        <v>52</v>
      </c>
      <c r="B67" s="44" t="s">
        <v>41</v>
      </c>
      <c r="C67" s="44" t="s">
        <v>107</v>
      </c>
      <c r="D67" s="45" t="s">
        <v>144</v>
      </c>
      <c r="E67" s="46" t="s">
        <v>145</v>
      </c>
      <c r="F67" s="44" t="s">
        <v>56</v>
      </c>
      <c r="G67" s="74">
        <v>194</v>
      </c>
      <c r="H67" s="207">
        <v>0</v>
      </c>
      <c r="I67" s="48">
        <f t="shared" si="4"/>
        <v>0</v>
      </c>
      <c r="J67" s="49">
        <v>0</v>
      </c>
      <c r="K67" s="47">
        <f t="shared" si="5"/>
        <v>0</v>
      </c>
      <c r="L67" s="49">
        <v>0</v>
      </c>
      <c r="M67" s="47">
        <f t="shared" si="6"/>
        <v>0</v>
      </c>
      <c r="N67" s="50">
        <v>21</v>
      </c>
      <c r="O67" s="51">
        <v>64</v>
      </c>
      <c r="P67" s="3" t="s">
        <v>44</v>
      </c>
    </row>
    <row r="68" spans="1:16" s="3" customFormat="1" ht="13.5" customHeight="1">
      <c r="A68" s="62">
        <v>53</v>
      </c>
      <c r="B68" s="52" t="s">
        <v>50</v>
      </c>
      <c r="C68" s="52" t="s">
        <v>51</v>
      </c>
      <c r="D68" s="53" t="s">
        <v>146</v>
      </c>
      <c r="E68" s="54" t="s">
        <v>147</v>
      </c>
      <c r="F68" s="52" t="s">
        <v>56</v>
      </c>
      <c r="G68" s="206">
        <v>194</v>
      </c>
      <c r="H68" s="208">
        <v>0</v>
      </c>
      <c r="I68" s="56">
        <f t="shared" si="4"/>
        <v>0</v>
      </c>
      <c r="J68" s="57">
        <v>0.00055</v>
      </c>
      <c r="K68" s="55">
        <f t="shared" si="5"/>
        <v>0.1067</v>
      </c>
      <c r="L68" s="57">
        <v>0</v>
      </c>
      <c r="M68" s="55">
        <f t="shared" si="6"/>
        <v>0</v>
      </c>
      <c r="N68" s="58">
        <v>21</v>
      </c>
      <c r="O68" s="59">
        <v>256</v>
      </c>
      <c r="P68" s="60" t="s">
        <v>44</v>
      </c>
    </row>
    <row r="69" spans="1:16" s="3" customFormat="1" ht="13.5" customHeight="1">
      <c r="A69" s="44">
        <v>54</v>
      </c>
      <c r="B69" s="44" t="s">
        <v>41</v>
      </c>
      <c r="C69" s="44" t="s">
        <v>45</v>
      </c>
      <c r="D69" s="45" t="s">
        <v>60</v>
      </c>
      <c r="E69" s="46" t="s">
        <v>61</v>
      </c>
      <c r="F69" s="44" t="s">
        <v>56</v>
      </c>
      <c r="G69" s="74">
        <v>224</v>
      </c>
      <c r="H69" s="207">
        <v>0</v>
      </c>
      <c r="I69" s="48">
        <f>ROUND(G69*H69,2)</f>
        <v>0</v>
      </c>
      <c r="J69" s="49">
        <v>0</v>
      </c>
      <c r="K69" s="47">
        <f>G69*J69</f>
        <v>0</v>
      </c>
      <c r="L69" s="49">
        <v>0</v>
      </c>
      <c r="M69" s="47">
        <f>G69*L69</f>
        <v>0</v>
      </c>
      <c r="N69" s="50">
        <v>21</v>
      </c>
      <c r="O69" s="59"/>
      <c r="P69" s="60"/>
    </row>
    <row r="70" spans="1:16" s="3" customFormat="1" ht="13.5" customHeight="1">
      <c r="A70" s="44">
        <v>55</v>
      </c>
      <c r="B70" s="44" t="s">
        <v>41</v>
      </c>
      <c r="C70" s="44" t="s">
        <v>107</v>
      </c>
      <c r="D70" s="45" t="s">
        <v>148</v>
      </c>
      <c r="E70" s="46" t="s">
        <v>149</v>
      </c>
      <c r="F70" s="44" t="s">
        <v>56</v>
      </c>
      <c r="G70" s="47">
        <v>27</v>
      </c>
      <c r="H70" s="207">
        <v>0</v>
      </c>
      <c r="I70" s="48">
        <f t="shared" si="4"/>
        <v>0</v>
      </c>
      <c r="J70" s="49">
        <v>0</v>
      </c>
      <c r="K70" s="47">
        <f t="shared" si="5"/>
        <v>0</v>
      </c>
      <c r="L70" s="49">
        <v>0</v>
      </c>
      <c r="M70" s="47">
        <f t="shared" si="6"/>
        <v>0</v>
      </c>
      <c r="N70" s="50">
        <v>21</v>
      </c>
      <c r="O70" s="51">
        <v>64</v>
      </c>
      <c r="P70" s="3" t="s">
        <v>44</v>
      </c>
    </row>
    <row r="71" spans="1:16" s="3" customFormat="1" ht="13.5" customHeight="1">
      <c r="A71" s="44">
        <v>56</v>
      </c>
      <c r="B71" s="44" t="s">
        <v>41</v>
      </c>
      <c r="C71" s="44" t="s">
        <v>107</v>
      </c>
      <c r="D71" s="45" t="s">
        <v>150</v>
      </c>
      <c r="E71" s="46" t="s">
        <v>151</v>
      </c>
      <c r="F71" s="44" t="s">
        <v>56</v>
      </c>
      <c r="G71" s="74">
        <v>62</v>
      </c>
      <c r="H71" s="207">
        <v>0</v>
      </c>
      <c r="I71" s="48">
        <f t="shared" si="4"/>
        <v>0</v>
      </c>
      <c r="J71" s="49">
        <v>0</v>
      </c>
      <c r="K71" s="47">
        <f t="shared" si="5"/>
        <v>0</v>
      </c>
      <c r="L71" s="49">
        <v>0</v>
      </c>
      <c r="M71" s="47">
        <f t="shared" si="6"/>
        <v>0</v>
      </c>
      <c r="N71" s="50">
        <v>21</v>
      </c>
      <c r="O71" s="51">
        <v>64</v>
      </c>
      <c r="P71" s="3" t="s">
        <v>44</v>
      </c>
    </row>
    <row r="72" spans="1:16" s="3" customFormat="1" ht="13.5" customHeight="1">
      <c r="A72" s="44">
        <v>57</v>
      </c>
      <c r="B72" s="44" t="s">
        <v>41</v>
      </c>
      <c r="C72" s="44" t="s">
        <v>107</v>
      </c>
      <c r="D72" s="45" t="s">
        <v>152</v>
      </c>
      <c r="E72" s="46" t="s">
        <v>153</v>
      </c>
      <c r="F72" s="44" t="s">
        <v>56</v>
      </c>
      <c r="G72" s="47">
        <v>27</v>
      </c>
      <c r="H72" s="207">
        <v>0</v>
      </c>
      <c r="I72" s="48">
        <f t="shared" si="4"/>
        <v>0</v>
      </c>
      <c r="J72" s="49">
        <v>0</v>
      </c>
      <c r="K72" s="47">
        <f t="shared" si="5"/>
        <v>0</v>
      </c>
      <c r="L72" s="49">
        <v>0</v>
      </c>
      <c r="M72" s="47">
        <f t="shared" si="6"/>
        <v>0</v>
      </c>
      <c r="N72" s="50">
        <v>21</v>
      </c>
      <c r="O72" s="51">
        <v>64</v>
      </c>
      <c r="P72" s="3" t="s">
        <v>44</v>
      </c>
    </row>
    <row r="73" spans="1:16" s="3" customFormat="1" ht="13.5" customHeight="1">
      <c r="A73" s="44">
        <v>58</v>
      </c>
      <c r="B73" s="44" t="s">
        <v>41</v>
      </c>
      <c r="C73" s="44" t="s">
        <v>107</v>
      </c>
      <c r="D73" s="45" t="s">
        <v>154</v>
      </c>
      <c r="E73" s="46" t="s">
        <v>155</v>
      </c>
      <c r="F73" s="44" t="s">
        <v>113</v>
      </c>
      <c r="G73" s="47">
        <v>20.2</v>
      </c>
      <c r="H73" s="207">
        <v>0</v>
      </c>
      <c r="I73" s="48">
        <f t="shared" si="4"/>
        <v>0</v>
      </c>
      <c r="J73" s="49">
        <v>0</v>
      </c>
      <c r="K73" s="47">
        <f t="shared" si="5"/>
        <v>0</v>
      </c>
      <c r="L73" s="49">
        <v>0</v>
      </c>
      <c r="M73" s="47">
        <f t="shared" si="6"/>
        <v>0</v>
      </c>
      <c r="N73" s="50">
        <v>21</v>
      </c>
      <c r="O73" s="51">
        <v>64</v>
      </c>
      <c r="P73" s="3" t="s">
        <v>44</v>
      </c>
    </row>
    <row r="74" spans="1:16" s="3" customFormat="1" ht="13.5" customHeight="1">
      <c r="A74" s="44">
        <v>59</v>
      </c>
      <c r="B74" s="44" t="s">
        <v>41</v>
      </c>
      <c r="C74" s="44" t="s">
        <v>107</v>
      </c>
      <c r="D74" s="45" t="s">
        <v>156</v>
      </c>
      <c r="E74" s="46" t="s">
        <v>157</v>
      </c>
      <c r="F74" s="44" t="s">
        <v>113</v>
      </c>
      <c r="G74" s="47">
        <v>14.07</v>
      </c>
      <c r="H74" s="207">
        <v>0</v>
      </c>
      <c r="I74" s="48">
        <f t="shared" si="4"/>
        <v>0</v>
      </c>
      <c r="J74" s="49">
        <v>0</v>
      </c>
      <c r="K74" s="47">
        <f t="shared" si="5"/>
        <v>0</v>
      </c>
      <c r="L74" s="49">
        <v>0</v>
      </c>
      <c r="M74" s="47">
        <f t="shared" si="6"/>
        <v>0</v>
      </c>
      <c r="N74" s="50">
        <v>21</v>
      </c>
      <c r="O74" s="51">
        <v>64</v>
      </c>
      <c r="P74" s="3" t="s">
        <v>44</v>
      </c>
    </row>
    <row r="75" spans="1:16" s="3" customFormat="1" ht="13.5" customHeight="1">
      <c r="A75" s="44">
        <v>60</v>
      </c>
      <c r="B75" s="44" t="s">
        <v>41</v>
      </c>
      <c r="C75" s="44" t="s">
        <v>107</v>
      </c>
      <c r="D75" s="45" t="s">
        <v>158</v>
      </c>
      <c r="E75" s="46" t="s">
        <v>159</v>
      </c>
      <c r="F75" s="44" t="s">
        <v>113</v>
      </c>
      <c r="G75" s="47">
        <v>9.7</v>
      </c>
      <c r="H75" s="207">
        <v>0</v>
      </c>
      <c r="I75" s="48">
        <f t="shared" si="4"/>
        <v>0</v>
      </c>
      <c r="J75" s="49">
        <v>0</v>
      </c>
      <c r="K75" s="47">
        <f t="shared" si="5"/>
        <v>0</v>
      </c>
      <c r="L75" s="49">
        <v>0</v>
      </c>
      <c r="M75" s="47">
        <f t="shared" si="6"/>
        <v>0</v>
      </c>
      <c r="N75" s="50">
        <v>21</v>
      </c>
      <c r="O75" s="51">
        <v>64</v>
      </c>
      <c r="P75" s="3" t="s">
        <v>44</v>
      </c>
    </row>
    <row r="76" spans="1:16" s="3" customFormat="1" ht="13.5" customHeight="1">
      <c r="A76" s="44">
        <v>61</v>
      </c>
      <c r="B76" s="44" t="s">
        <v>41</v>
      </c>
      <c r="C76" s="44" t="s">
        <v>107</v>
      </c>
      <c r="D76" s="45" t="s">
        <v>160</v>
      </c>
      <c r="E76" s="46" t="s">
        <v>161</v>
      </c>
      <c r="F76" s="44" t="s">
        <v>43</v>
      </c>
      <c r="G76" s="74">
        <v>163</v>
      </c>
      <c r="H76" s="207">
        <v>0</v>
      </c>
      <c r="I76" s="48">
        <f t="shared" si="4"/>
        <v>0</v>
      </c>
      <c r="J76" s="49">
        <v>3E-05</v>
      </c>
      <c r="K76" s="47">
        <f t="shared" si="5"/>
        <v>0.00489</v>
      </c>
      <c r="L76" s="49">
        <v>0</v>
      </c>
      <c r="M76" s="47">
        <f t="shared" si="6"/>
        <v>0</v>
      </c>
      <c r="N76" s="50">
        <v>21</v>
      </c>
      <c r="O76" s="51">
        <v>64</v>
      </c>
      <c r="P76" s="3" t="s">
        <v>44</v>
      </c>
    </row>
    <row r="77" spans="1:16" s="3" customFormat="1" ht="13.5" customHeight="1">
      <c r="A77" s="44">
        <v>62</v>
      </c>
      <c r="B77" s="44" t="s">
        <v>41</v>
      </c>
      <c r="C77" s="44">
        <v>946</v>
      </c>
      <c r="D77" s="45" t="s">
        <v>42</v>
      </c>
      <c r="E77" s="61" t="s">
        <v>247</v>
      </c>
      <c r="F77" s="70" t="s">
        <v>113</v>
      </c>
      <c r="G77" s="74">
        <v>62.8</v>
      </c>
      <c r="H77" s="207">
        <v>0</v>
      </c>
      <c r="I77" s="48">
        <f>ROUND(G77*H77,2)</f>
        <v>0</v>
      </c>
      <c r="J77" s="49">
        <v>0</v>
      </c>
      <c r="K77" s="47">
        <f>G77*J77</f>
        <v>0</v>
      </c>
      <c r="L77" s="49">
        <v>0</v>
      </c>
      <c r="M77" s="47">
        <f>G77*L77</f>
        <v>0</v>
      </c>
      <c r="N77" s="50">
        <v>21</v>
      </c>
      <c r="O77" s="51">
        <v>64</v>
      </c>
      <c r="P77" s="3" t="s">
        <v>44</v>
      </c>
    </row>
    <row r="78" spans="1:15" s="3" customFormat="1" ht="13.5" customHeight="1">
      <c r="A78" s="21"/>
      <c r="B78" s="22" t="s">
        <v>7</v>
      </c>
      <c r="C78" s="21"/>
      <c r="D78" s="23" t="s">
        <v>6</v>
      </c>
      <c r="E78" s="23" t="s">
        <v>162</v>
      </c>
      <c r="F78" s="21"/>
      <c r="G78" s="21"/>
      <c r="H78" s="21"/>
      <c r="I78" s="24">
        <f>SUM(I79:M82)</f>
        <v>0</v>
      </c>
      <c r="J78" s="21"/>
      <c r="K78" s="25">
        <f>SUM(K79:K81)</f>
        <v>0</v>
      </c>
      <c r="L78" s="21"/>
      <c r="M78" s="25">
        <f>SUM(M79:M81)</f>
        <v>0</v>
      </c>
      <c r="N78" s="21"/>
      <c r="O78" s="51"/>
    </row>
    <row r="79" spans="1:16" s="21" customFormat="1" ht="12.75" customHeight="1">
      <c r="A79" s="44">
        <v>63</v>
      </c>
      <c r="B79" s="44" t="s">
        <v>41</v>
      </c>
      <c r="C79" s="44" t="s">
        <v>6</v>
      </c>
      <c r="D79" s="45" t="s">
        <v>163</v>
      </c>
      <c r="E79" s="46" t="s">
        <v>164</v>
      </c>
      <c r="F79" s="44" t="s">
        <v>165</v>
      </c>
      <c r="G79" s="47">
        <v>10</v>
      </c>
      <c r="H79" s="207">
        <v>0</v>
      </c>
      <c r="I79" s="48">
        <f>ROUND(G79*H79,2)</f>
        <v>0</v>
      </c>
      <c r="J79" s="49">
        <v>0</v>
      </c>
      <c r="K79" s="47">
        <f>G79*J79</f>
        <v>0</v>
      </c>
      <c r="L79" s="49">
        <v>0</v>
      </c>
      <c r="M79" s="47">
        <f>G79*L79</f>
        <v>0</v>
      </c>
      <c r="N79" s="50">
        <v>21</v>
      </c>
      <c r="P79" s="23" t="s">
        <v>39</v>
      </c>
    </row>
    <row r="80" spans="1:16" s="3" customFormat="1" ht="13.5" customHeight="1">
      <c r="A80" s="44">
        <v>64</v>
      </c>
      <c r="B80" s="44" t="s">
        <v>41</v>
      </c>
      <c r="C80" s="44" t="s">
        <v>6</v>
      </c>
      <c r="D80" s="45" t="s">
        <v>166</v>
      </c>
      <c r="E80" s="46" t="s">
        <v>167</v>
      </c>
      <c r="F80" s="44" t="s">
        <v>165</v>
      </c>
      <c r="G80" s="47">
        <v>8</v>
      </c>
      <c r="H80" s="207">
        <v>0</v>
      </c>
      <c r="I80" s="48">
        <f>ROUND(G80*H80,2)</f>
        <v>0</v>
      </c>
      <c r="J80" s="49">
        <v>0</v>
      </c>
      <c r="K80" s="47">
        <f>G80*J80</f>
        <v>0</v>
      </c>
      <c r="L80" s="49">
        <v>0</v>
      </c>
      <c r="M80" s="47">
        <f>G80*L80</f>
        <v>0</v>
      </c>
      <c r="N80" s="50">
        <v>21</v>
      </c>
      <c r="O80" s="51">
        <v>4</v>
      </c>
      <c r="P80" s="3" t="s">
        <v>40</v>
      </c>
    </row>
    <row r="81" spans="1:15" s="3" customFormat="1" ht="13.5" customHeight="1">
      <c r="A81" s="44">
        <v>65</v>
      </c>
      <c r="B81" s="44" t="s">
        <v>41</v>
      </c>
      <c r="C81" s="44" t="s">
        <v>6</v>
      </c>
      <c r="D81" s="45" t="s">
        <v>168</v>
      </c>
      <c r="E81" s="46" t="s">
        <v>169</v>
      </c>
      <c r="F81" s="44" t="s">
        <v>165</v>
      </c>
      <c r="G81" s="47">
        <v>4</v>
      </c>
      <c r="H81" s="207">
        <v>0</v>
      </c>
      <c r="I81" s="48">
        <f>ROUND(G81*H81,2)</f>
        <v>0</v>
      </c>
      <c r="J81" s="49">
        <v>0</v>
      </c>
      <c r="K81" s="47">
        <f>G81*J81</f>
        <v>0</v>
      </c>
      <c r="L81" s="49">
        <v>0</v>
      </c>
      <c r="M81" s="47">
        <f>G81*L81</f>
        <v>0</v>
      </c>
      <c r="N81" s="50">
        <v>21</v>
      </c>
      <c r="O81" s="51"/>
    </row>
    <row r="82" spans="1:16" s="3" customFormat="1" ht="13.5" customHeight="1">
      <c r="A82" s="44">
        <v>66</v>
      </c>
      <c r="B82" s="44" t="s">
        <v>41</v>
      </c>
      <c r="C82" s="44" t="s">
        <v>6</v>
      </c>
      <c r="D82" s="69" t="s">
        <v>182</v>
      </c>
      <c r="E82" s="61" t="s">
        <v>183</v>
      </c>
      <c r="F82" s="44" t="s">
        <v>165</v>
      </c>
      <c r="G82" s="74">
        <v>4</v>
      </c>
      <c r="H82" s="207">
        <v>0</v>
      </c>
      <c r="I82" s="48">
        <f>ROUND(G82*H82,2)</f>
        <v>0</v>
      </c>
      <c r="J82" s="49">
        <v>0</v>
      </c>
      <c r="K82" s="47">
        <f>G82*J82</f>
        <v>0</v>
      </c>
      <c r="L82" s="49">
        <v>0</v>
      </c>
      <c r="M82" s="47">
        <f>G82*L82</f>
        <v>0</v>
      </c>
      <c r="N82" s="50">
        <v>21</v>
      </c>
      <c r="O82" s="51">
        <v>512</v>
      </c>
      <c r="P82" s="3" t="s">
        <v>40</v>
      </c>
    </row>
    <row r="83" spans="1:16" s="3" customFormat="1" ht="13.5" customHeight="1">
      <c r="A83" s="30"/>
      <c r="B83" s="30"/>
      <c r="C83" s="30"/>
      <c r="D83" s="30"/>
      <c r="E83" s="31" t="s">
        <v>22</v>
      </c>
      <c r="F83" s="30"/>
      <c r="G83" s="30"/>
      <c r="H83" s="30"/>
      <c r="I83" s="32">
        <f>I14+I45+I78</f>
        <v>0</v>
      </c>
      <c r="J83" s="30"/>
      <c r="K83" s="33" t="e">
        <f>#REF!+#REF!+#REF!+K78</f>
        <v>#REF!</v>
      </c>
      <c r="L83" s="30"/>
      <c r="M83" s="33" t="e">
        <f>#REF!+#REF!+#REF!+M78</f>
        <v>#REF!</v>
      </c>
      <c r="N83" s="30"/>
      <c r="O83" s="51">
        <v>512</v>
      </c>
      <c r="P83" s="3" t="s">
        <v>40</v>
      </c>
    </row>
    <row r="84" spans="1:14" s="30" customFormat="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</sheetData>
  <sheetProtection password="932C" sheet="1" objects="1" scenarios="1" selectLockedCells="1"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 topLeftCell="A1">
      <pane ySplit="13" topLeftCell="A29" activePane="bottomLeft" state="frozen"/>
      <selection pane="topLeft" activeCell="C16" sqref="C16"/>
      <selection pane="bottomLeft" activeCell="B22" sqref="B22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4" t="s">
        <v>9</v>
      </c>
      <c r="B1" s="5"/>
      <c r="C1" s="5"/>
      <c r="D1" s="5"/>
      <c r="E1" s="5"/>
    </row>
    <row r="2" spans="1:5" ht="12" customHeight="1">
      <c r="A2" s="6" t="s">
        <v>10</v>
      </c>
      <c r="B2" s="7" t="s">
        <v>1</v>
      </c>
      <c r="C2" s="7"/>
      <c r="D2" s="8"/>
      <c r="E2" s="8"/>
    </row>
    <row r="3" spans="1:5" ht="12" customHeight="1">
      <c r="A3" s="6" t="s">
        <v>11</v>
      </c>
      <c r="B3" s="7" t="s">
        <v>238</v>
      </c>
      <c r="C3" s="7"/>
      <c r="D3" s="7"/>
      <c r="E3" s="9"/>
    </row>
    <row r="4" spans="1:5" ht="12" customHeight="1">
      <c r="A4" s="6" t="s">
        <v>12</v>
      </c>
      <c r="B4" s="7"/>
      <c r="C4" s="7"/>
      <c r="D4" s="7"/>
      <c r="E4" s="9"/>
    </row>
    <row r="5" spans="1:5" ht="12" customHeight="1">
      <c r="A5" s="7" t="s">
        <v>13</v>
      </c>
      <c r="B5" s="7"/>
      <c r="C5" s="7"/>
      <c r="D5" s="7"/>
      <c r="E5" s="9"/>
    </row>
    <row r="6" spans="1:5" ht="6" customHeight="1">
      <c r="A6" s="7"/>
      <c r="B6" s="7"/>
      <c r="C6" s="7"/>
      <c r="D6" s="7"/>
      <c r="E6" s="9"/>
    </row>
    <row r="7" spans="1:5" ht="12" customHeight="1">
      <c r="A7" s="7" t="s">
        <v>14</v>
      </c>
      <c r="B7" s="7"/>
      <c r="C7" s="7"/>
      <c r="D7" s="7"/>
      <c r="E7" s="9"/>
    </row>
    <row r="8" spans="1:5" ht="12" customHeight="1">
      <c r="A8" s="7" t="s">
        <v>15</v>
      </c>
      <c r="B8" s="7"/>
      <c r="C8" s="7"/>
      <c r="D8" s="7"/>
      <c r="E8" s="9"/>
    </row>
    <row r="9" spans="1:5" ht="12" customHeight="1">
      <c r="A9" s="7" t="s">
        <v>16</v>
      </c>
      <c r="B9" s="7"/>
      <c r="C9" s="7"/>
      <c r="D9" s="7"/>
      <c r="E9" s="9"/>
    </row>
    <row r="10" spans="1:5" ht="6" customHeight="1">
      <c r="A10" s="5"/>
      <c r="B10" s="5"/>
      <c r="C10" s="5"/>
      <c r="D10" s="5"/>
      <c r="E10" s="5"/>
    </row>
    <row r="11" spans="1:5" ht="12" customHeight="1">
      <c r="A11" s="10" t="s">
        <v>17</v>
      </c>
      <c r="B11" s="11" t="s">
        <v>18</v>
      </c>
      <c r="C11" s="12" t="s">
        <v>19</v>
      </c>
      <c r="D11" s="13" t="s">
        <v>20</v>
      </c>
      <c r="E11" s="12" t="s">
        <v>21</v>
      </c>
    </row>
    <row r="12" spans="1:5" ht="12" customHeight="1">
      <c r="A12" s="14">
        <v>1</v>
      </c>
      <c r="B12" s="15">
        <v>2</v>
      </c>
      <c r="C12" s="16">
        <v>3</v>
      </c>
      <c r="D12" s="17">
        <v>4</v>
      </c>
      <c r="E12" s="16">
        <v>5</v>
      </c>
    </row>
    <row r="13" spans="1:5" ht="3.75" customHeight="1">
      <c r="A13" s="18"/>
      <c r="B13" s="19"/>
      <c r="C13" s="19"/>
      <c r="D13" s="19"/>
      <c r="E13" s="20"/>
    </row>
    <row r="14" spans="1:5" s="21" customFormat="1" ht="12.75" customHeight="1">
      <c r="A14" s="22" t="str">
        <f>'[2]Demontáže'!D14</f>
        <v>HZS</v>
      </c>
      <c r="B14" s="23" t="str">
        <f>'[2]Demontáže'!E14</f>
        <v>Hodinové zúčtovací sazby</v>
      </c>
      <c r="C14" s="24">
        <f>Demontáže!I14</f>
        <v>0</v>
      </c>
      <c r="D14" s="25">
        <f>'[2]Demontáže'!K14</f>
        <v>0</v>
      </c>
      <c r="E14" s="25">
        <f>'[2]Demontáže'!M14</f>
        <v>0</v>
      </c>
    </row>
    <row r="15" spans="2:5" s="30" customFormat="1" ht="12.75" customHeight="1">
      <c r="B15" s="31" t="s">
        <v>22</v>
      </c>
      <c r="C15" s="32">
        <f>C14</f>
        <v>0</v>
      </c>
      <c r="D15" s="33">
        <f>'[2]Demontáže'!K18</f>
        <v>0</v>
      </c>
      <c r="E15" s="33">
        <f>'[2]Demontáže'!M18</f>
        <v>0</v>
      </c>
    </row>
  </sheetData>
  <sheetProtection password="932C" sheet="1" objects="1" scenarios="1" selectLockedCells="1" selectUnlockedCell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showGridLines="0" workbookViewId="0" topLeftCell="A1">
      <pane ySplit="13" topLeftCell="A14" activePane="bottomLeft" state="frozen"/>
      <selection pane="topLeft" activeCell="C16" sqref="C16"/>
      <selection pane="bottomLeft" activeCell="H15" sqref="H15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20" width="9.140625" style="2" hidden="1" customWidth="1"/>
    <col min="21" max="16384" width="9.140625" style="2" customWidth="1"/>
  </cols>
  <sheetData>
    <row r="1" spans="1:20" ht="18" customHeight="1">
      <c r="A1" s="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35"/>
      <c r="Q1" s="34"/>
      <c r="R1" s="34"/>
      <c r="S1" s="34"/>
      <c r="T1" s="34"/>
    </row>
    <row r="2" spans="1:20" ht="11.25" customHeight="1">
      <c r="A2" s="6" t="s">
        <v>10</v>
      </c>
      <c r="B2" s="7"/>
      <c r="C2" s="7" t="s">
        <v>1</v>
      </c>
      <c r="D2" s="7"/>
      <c r="E2" s="7"/>
      <c r="F2" s="7"/>
      <c r="G2" s="7"/>
      <c r="H2" s="7"/>
      <c r="I2" s="7"/>
      <c r="J2" s="7"/>
      <c r="K2" s="7"/>
      <c r="L2" s="34"/>
      <c r="M2" s="34"/>
      <c r="N2" s="34"/>
      <c r="O2" s="35"/>
      <c r="P2" s="35"/>
      <c r="Q2" s="34"/>
      <c r="R2" s="34"/>
      <c r="S2" s="34"/>
      <c r="T2" s="34"/>
    </row>
    <row r="3" spans="1:20" ht="11.25" customHeight="1">
      <c r="A3" s="6" t="s">
        <v>11</v>
      </c>
      <c r="B3" s="7"/>
      <c r="C3" s="7" t="s">
        <v>238</v>
      </c>
      <c r="D3" s="7"/>
      <c r="E3" s="7"/>
      <c r="F3" s="7"/>
      <c r="G3" s="7"/>
      <c r="H3" s="7"/>
      <c r="I3" s="7"/>
      <c r="J3" s="7"/>
      <c r="K3" s="7"/>
      <c r="L3" s="34"/>
      <c r="M3" s="34"/>
      <c r="N3" s="34"/>
      <c r="O3" s="35"/>
      <c r="P3" s="35"/>
      <c r="Q3" s="34"/>
      <c r="R3" s="34"/>
      <c r="S3" s="34"/>
      <c r="T3" s="34"/>
    </row>
    <row r="4" spans="1:20" ht="11.25" customHeight="1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34"/>
      <c r="M4" s="34"/>
      <c r="N4" s="34"/>
      <c r="O4" s="35"/>
      <c r="P4" s="35"/>
      <c r="Q4" s="34"/>
      <c r="R4" s="34"/>
      <c r="S4" s="34"/>
      <c r="T4" s="34"/>
    </row>
    <row r="5" spans="1:20" ht="11.25" customHeight="1">
      <c r="A5" s="7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34"/>
      <c r="M5" s="34"/>
      <c r="N5" s="34"/>
      <c r="O5" s="35"/>
      <c r="P5" s="35"/>
      <c r="Q5" s="34"/>
      <c r="R5" s="34"/>
      <c r="S5" s="34"/>
      <c r="T5" s="34"/>
    </row>
    <row r="6" spans="1:20" ht="6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34"/>
      <c r="M6" s="34"/>
      <c r="N6" s="34"/>
      <c r="O6" s="35"/>
      <c r="P6" s="35"/>
      <c r="Q6" s="34"/>
      <c r="R6" s="34"/>
      <c r="S6" s="34"/>
      <c r="T6" s="34"/>
    </row>
    <row r="7" spans="1:20" ht="11.25" customHeight="1">
      <c r="A7" s="7" t="s">
        <v>14</v>
      </c>
      <c r="B7" s="7"/>
      <c r="C7" s="7"/>
      <c r="D7" s="7"/>
      <c r="E7" s="7"/>
      <c r="F7" s="7"/>
      <c r="G7" s="7"/>
      <c r="H7" s="7"/>
      <c r="I7" s="7"/>
      <c r="J7" s="7"/>
      <c r="K7" s="7"/>
      <c r="L7" s="34"/>
      <c r="M7" s="34"/>
      <c r="N7" s="34"/>
      <c r="O7" s="35"/>
      <c r="P7" s="35"/>
      <c r="Q7" s="34"/>
      <c r="R7" s="34"/>
      <c r="S7" s="34"/>
      <c r="T7" s="34"/>
    </row>
    <row r="8" spans="1:20" ht="11.25" customHeight="1">
      <c r="A8" s="7" t="s">
        <v>15</v>
      </c>
      <c r="B8" s="7"/>
      <c r="C8" s="7"/>
      <c r="D8" s="7"/>
      <c r="E8" s="7"/>
      <c r="F8" s="7"/>
      <c r="G8" s="7"/>
      <c r="H8" s="7"/>
      <c r="I8" s="7"/>
      <c r="J8" s="7"/>
      <c r="K8" s="7"/>
      <c r="L8" s="34"/>
      <c r="M8" s="34"/>
      <c r="N8" s="34"/>
      <c r="O8" s="35"/>
      <c r="P8" s="35"/>
      <c r="Q8" s="34"/>
      <c r="R8" s="34"/>
      <c r="S8" s="34"/>
      <c r="T8" s="34"/>
    </row>
    <row r="9" spans="1:20" ht="11.25" customHeight="1">
      <c r="A9" s="7" t="s">
        <v>16</v>
      </c>
      <c r="B9" s="7"/>
      <c r="C9" s="7"/>
      <c r="D9" s="7"/>
      <c r="E9" s="7"/>
      <c r="F9" s="7"/>
      <c r="G9" s="7"/>
      <c r="H9" s="7"/>
      <c r="I9" s="7"/>
      <c r="J9" s="7"/>
      <c r="K9" s="7"/>
      <c r="L9" s="34"/>
      <c r="M9" s="34"/>
      <c r="N9" s="34"/>
      <c r="O9" s="35"/>
      <c r="P9" s="35"/>
      <c r="Q9" s="34"/>
      <c r="R9" s="34"/>
      <c r="S9" s="34"/>
      <c r="T9" s="34"/>
    </row>
    <row r="10" spans="1:20" ht="5.2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  <c r="P10" s="35"/>
      <c r="Q10" s="34"/>
      <c r="R10" s="34"/>
      <c r="S10" s="34"/>
      <c r="T10" s="34"/>
    </row>
    <row r="11" spans="1:21" ht="21.75" customHeight="1">
      <c r="A11" s="10" t="s">
        <v>25</v>
      </c>
      <c r="B11" s="11" t="s">
        <v>26</v>
      </c>
      <c r="C11" s="11" t="s">
        <v>27</v>
      </c>
      <c r="D11" s="11" t="s">
        <v>28</v>
      </c>
      <c r="E11" s="11" t="s">
        <v>18</v>
      </c>
      <c r="F11" s="11" t="s">
        <v>29</v>
      </c>
      <c r="G11" s="11" t="s">
        <v>30</v>
      </c>
      <c r="H11" s="11" t="s">
        <v>31</v>
      </c>
      <c r="I11" s="11" t="s">
        <v>19</v>
      </c>
      <c r="J11" s="11" t="s">
        <v>32</v>
      </c>
      <c r="K11" s="11" t="s">
        <v>20</v>
      </c>
      <c r="L11" s="11" t="s">
        <v>33</v>
      </c>
      <c r="M11" s="11" t="s">
        <v>34</v>
      </c>
      <c r="N11" s="11" t="s">
        <v>35</v>
      </c>
      <c r="O11" s="36" t="s">
        <v>36</v>
      </c>
      <c r="P11" s="37" t="s">
        <v>37</v>
      </c>
      <c r="Q11" s="11"/>
      <c r="R11" s="11"/>
      <c r="S11" s="11"/>
      <c r="T11" s="38" t="s">
        <v>38</v>
      </c>
      <c r="U11" s="39"/>
    </row>
    <row r="12" spans="1:21" ht="11.25" customHeight="1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/>
      <c r="K12" s="15"/>
      <c r="L12" s="15"/>
      <c r="M12" s="15"/>
      <c r="N12" s="15">
        <v>10</v>
      </c>
      <c r="O12" s="40">
        <v>11</v>
      </c>
      <c r="P12" s="41">
        <v>12</v>
      </c>
      <c r="Q12" s="15"/>
      <c r="R12" s="15"/>
      <c r="S12" s="15"/>
      <c r="T12" s="42">
        <v>11</v>
      </c>
      <c r="U12" s="39"/>
    </row>
    <row r="13" spans="1:20" ht="3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  <c r="P13" s="43"/>
      <c r="Q13" s="34"/>
      <c r="R13" s="34"/>
      <c r="S13" s="34"/>
      <c r="T13" s="34"/>
    </row>
    <row r="14" spans="1:16" s="21" customFormat="1" ht="12.75" customHeight="1">
      <c r="A14" s="78"/>
      <c r="B14" s="79" t="s">
        <v>7</v>
      </c>
      <c r="C14" s="78"/>
      <c r="D14" s="78" t="s">
        <v>6</v>
      </c>
      <c r="E14" s="78" t="s">
        <v>162</v>
      </c>
      <c r="F14" s="78"/>
      <c r="G14" s="78"/>
      <c r="H14" s="78"/>
      <c r="I14" s="80">
        <f>SUM(I15:I17)</f>
        <v>0</v>
      </c>
      <c r="J14" s="78"/>
      <c r="K14" s="81">
        <f>SUM(K15:K16)</f>
        <v>0</v>
      </c>
      <c r="L14" s="78"/>
      <c r="M14" s="81">
        <f>SUM(M15:M16)</f>
        <v>0</v>
      </c>
      <c r="N14" s="78"/>
      <c r="P14" s="23" t="s">
        <v>39</v>
      </c>
    </row>
    <row r="15" spans="1:16" s="3" customFormat="1" ht="13.5" customHeight="1">
      <c r="A15" s="44" t="s">
        <v>40</v>
      </c>
      <c r="B15" s="44" t="s">
        <v>41</v>
      </c>
      <c r="C15" s="44" t="s">
        <v>6</v>
      </c>
      <c r="D15" s="45" t="s">
        <v>184</v>
      </c>
      <c r="E15" s="46" t="s">
        <v>185</v>
      </c>
      <c r="F15" s="44" t="s">
        <v>165</v>
      </c>
      <c r="G15" s="47">
        <v>8</v>
      </c>
      <c r="H15" s="207">
        <v>0</v>
      </c>
      <c r="I15" s="48">
        <f>ROUND(G15*H15,2)</f>
        <v>0</v>
      </c>
      <c r="J15" s="49">
        <v>0</v>
      </c>
      <c r="K15" s="47">
        <f>G15*J15</f>
        <v>0</v>
      </c>
      <c r="L15" s="49">
        <v>0</v>
      </c>
      <c r="M15" s="47">
        <f>G15*L15</f>
        <v>0</v>
      </c>
      <c r="N15" s="50">
        <v>21</v>
      </c>
      <c r="O15" s="51">
        <v>512</v>
      </c>
      <c r="P15" s="3" t="s">
        <v>40</v>
      </c>
    </row>
    <row r="16" spans="1:16" s="3" customFormat="1" ht="13.5" customHeight="1">
      <c r="A16" s="44" t="s">
        <v>44</v>
      </c>
      <c r="B16" s="44" t="s">
        <v>41</v>
      </c>
      <c r="C16" s="44" t="s">
        <v>6</v>
      </c>
      <c r="D16" s="45" t="s">
        <v>166</v>
      </c>
      <c r="E16" s="46" t="s">
        <v>167</v>
      </c>
      <c r="F16" s="44" t="s">
        <v>165</v>
      </c>
      <c r="G16" s="74">
        <v>6</v>
      </c>
      <c r="H16" s="207">
        <v>0</v>
      </c>
      <c r="I16" s="48">
        <f>ROUND(G16*H16,2)</f>
        <v>0</v>
      </c>
      <c r="J16" s="49">
        <v>0</v>
      </c>
      <c r="K16" s="47">
        <f>G16*J16</f>
        <v>0</v>
      </c>
      <c r="L16" s="49">
        <v>0</v>
      </c>
      <c r="M16" s="47">
        <f>G16*L16</f>
        <v>0</v>
      </c>
      <c r="N16" s="50">
        <v>21</v>
      </c>
      <c r="O16" s="51">
        <v>512</v>
      </c>
      <c r="P16" s="3" t="s">
        <v>40</v>
      </c>
    </row>
    <row r="17" spans="1:15" s="3" customFormat="1" ht="13.5" customHeight="1">
      <c r="A17" s="44">
        <v>3</v>
      </c>
      <c r="B17" s="44" t="s">
        <v>41</v>
      </c>
      <c r="C17" s="44" t="s">
        <v>6</v>
      </c>
      <c r="D17" s="45" t="s">
        <v>182</v>
      </c>
      <c r="E17" s="46" t="s">
        <v>186</v>
      </c>
      <c r="F17" s="44" t="s">
        <v>165</v>
      </c>
      <c r="G17" s="74">
        <v>6</v>
      </c>
      <c r="H17" s="207">
        <v>0</v>
      </c>
      <c r="I17" s="48">
        <f>ROUND(G17*H17,2)</f>
        <v>0</v>
      </c>
      <c r="J17" s="49">
        <v>1</v>
      </c>
      <c r="K17" s="47">
        <f>G17*J17</f>
        <v>6</v>
      </c>
      <c r="L17" s="49">
        <v>1</v>
      </c>
      <c r="M17" s="47">
        <f>G17*L17</f>
        <v>6</v>
      </c>
      <c r="N17" s="50">
        <v>21</v>
      </c>
      <c r="O17" s="51"/>
    </row>
    <row r="18" spans="5:13" s="30" customFormat="1" ht="12.75" customHeight="1">
      <c r="E18" s="31" t="s">
        <v>22</v>
      </c>
      <c r="I18" s="32">
        <f>I14</f>
        <v>0</v>
      </c>
      <c r="K18" s="33">
        <f>K14</f>
        <v>0</v>
      </c>
      <c r="M18" s="33">
        <f>M14</f>
        <v>0</v>
      </c>
    </row>
  </sheetData>
  <sheetProtection sheet="1" objects="1" scenarios="1" selectLockedCells="1"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 customHeight="1"/>
  <cols>
    <col min="1" max="16384" width="9.00390625" style="1" customWidth="1"/>
  </cols>
  <sheetData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Chocholouš Lukáš Ing.</cp:lastModifiedBy>
  <dcterms:created xsi:type="dcterms:W3CDTF">2014-12-17T12:29:46Z</dcterms:created>
  <dcterms:modified xsi:type="dcterms:W3CDTF">2015-04-09T06:04:03Z</dcterms:modified>
  <cp:category/>
  <cp:version/>
  <cp:contentType/>
  <cp:contentStatus/>
</cp:coreProperties>
</file>