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Ostatní a vedlejší n..." sheetId="2" r:id="rId2"/>
    <sheet name="101A - Parkovací stáni na..." sheetId="3" r:id="rId3"/>
  </sheets>
  <definedNames>
    <definedName name="_xlnm.Print_Area" localSheetId="0">'Rekapitulace stavby'!$D$4:$AO$76,'Rekapitulace stavby'!$C$82:$AQ$97</definedName>
    <definedName name="_xlnm._FilterDatabase" localSheetId="1" hidden="1">'02 - Ostatní a vedlejší n...'!$C$116:$K$167</definedName>
    <definedName name="_xlnm.Print_Area" localSheetId="1">'02 - Ostatní a vedlejší n...'!$C$4:$J$39,'02 - Ostatní a vedlejší n...'!$C$50:$J$76,'02 - Ostatní a vedlejší n...'!$C$82:$J$98,'02 - Ostatní a vedlejší n...'!$C$104:$K$167</definedName>
    <definedName name="_xlnm._FilterDatabase" localSheetId="2" hidden="1">'101A - Parkovací stáni na...'!$C$128:$K$585</definedName>
    <definedName name="_xlnm.Print_Area" localSheetId="2">'101A - Parkovací stáni na...'!$C$4:$J$39,'101A - Parkovací stáni na...'!$C$50:$J$76,'101A - Parkovací stáni na...'!$C$82:$J$110,'101A - Parkovací stáni na...'!$C$116:$K$585</definedName>
    <definedName name="_xlnm.Print_Titles" localSheetId="0">'Rekapitulace stavby'!$92:$92</definedName>
    <definedName name="_xlnm.Print_Titles" localSheetId="1">'02 - Ostatní a vedlejší n...'!$116:$116</definedName>
    <definedName name="_xlnm.Print_Titles" localSheetId="2">'101A - Parkovací stáni na...'!$128:$128</definedName>
  </definedNames>
  <calcPr fullCalcOnLoad="1"/>
</workbook>
</file>

<file path=xl/sharedStrings.xml><?xml version="1.0" encoding="utf-8"?>
<sst xmlns="http://schemas.openxmlformats.org/spreadsheetml/2006/main" count="5074" uniqueCount="903">
  <si>
    <t>Export Komplet</t>
  </si>
  <si>
    <t/>
  </si>
  <si>
    <t>2.0</t>
  </si>
  <si>
    <t>ZAMOK</t>
  </si>
  <si>
    <t>False</t>
  </si>
  <si>
    <t>{64be6b70-c756-4094-bd1c-f39580d51c3e}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</si>
  <si>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</si>
  <si>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</si>
  <si>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</si>
  <si>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</si>
  <si>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</si>
  <si>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</si>
  <si>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</si>
  <si>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</si>
  <si>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970A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</si>
  <si>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</si>
  <si>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</si>
  <si>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Parkovací stání Jiráskova - parkovací stání na ploše A</t>
  </si>
  <si>
    <t>KSO:</t>
  </si>
  <si>
    <t>CC-CZ:</t>
  </si>
  <si>
    <t>Místo:</t>
  </si>
  <si>
    <t>Dačice</t>
  </si>
  <si>
    <t>Datum:</t>
  </si>
  <si>
    <t>2. 3. 2021</t>
  </si>
  <si>
    <t>Zadavatel:</t>
  </si>
  <si>
    <t>IČ:</t>
  </si>
  <si>
    <t>Město Dačice</t>
  </si>
  <si>
    <t>DIČ:</t>
  </si>
  <si>
    <t>Uchazeč:</t>
  </si>
  <si>
    <t>Vyplň údaj</t>
  </si>
  <si>
    <t>Projektant:</t>
  </si>
  <si>
    <t>63906601</t>
  </si>
  <si>
    <t>WAY project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</si>
  <si>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</si>
  <si>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</si>
  <si>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</si>
  <si>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</si>
  <si>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</si>
  <si>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</si>
  <si>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</si>
  <si>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</si>
  <si>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</si>
  <si>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</si>
  <si>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</si>
  <si>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</si>
  <si>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</si>
  <si>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</si>
  <si>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</si>
  <si>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</si>
  <si>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</si>
  <si>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</si>
  <si>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</si>
  <si>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</si>
  <si>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</si>
  <si>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</si>
  <si>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</si>
  <si>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</si>
  <si>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</si>
  <si>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</si>
  <si>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</si>
  <si>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</si>
  <si>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</si>
  <si>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</si>
  <si>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</si>
  <si>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</si>
  <si>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</si>
  <si>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</si>
  <si>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</si>
  <si>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</si>
  <si>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</si>
  <si>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</si>
  <si>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</si>
  <si>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</si>
  <si>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</si>
  <si>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</si>
  <si>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</si>
  <si>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</si>
  <si>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</si>
  <si>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</si>
  <si>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</si>
  <si>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</si>
  <si>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</si>
  <si>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</si>
  <si>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Ostatní a vedlejší náklady</t>
  </si>
  <si>
    <t>STA</t>
  </si>
  <si>
    <t>1</t>
  </si>
  <si>
    <t>{8a784e54-02b8-48ba-a7ae-28c048a290c0}</t>
  </si>
  <si>
    <t>2</t>
  </si>
  <si>
    <t>101A</t>
  </si>
  <si>
    <t>Parkovací stáni na ploše A</t>
  </si>
  <si>
    <t>{ab1102e7-42f4-427b-8485-b34213d9e20a}</t>
  </si>
  <si>
    <t>KRYCÍ LIST SOUPISU PRACÍ</t>
  </si>
  <si>
    <t>Objekt:</t>
  </si>
  <si>
    <t>02 -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</si>
  <si>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</si>
  <si>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</si>
  <si>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</si>
  <si>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</si>
  <si>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</si>
  <si>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</si>
  <si>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</si>
  <si>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</si>
  <si>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</si>
  <si>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</si>
  <si>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</si>
  <si>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</si>
  <si>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</si>
  <si>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</si>
  <si>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</si>
  <si>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</si>
  <si>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</si>
  <si>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</si>
  <si>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</si>
  <si>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</si>
  <si>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</si>
  <si>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</si>
  <si>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</si>
  <si>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</si>
  <si>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053002000</t>
  </si>
  <si>
    <t>Poplatky</t>
  </si>
  <si>
    <t>kpl</t>
  </si>
  <si>
    <t>CS ÚRS 2021 01</t>
  </si>
  <si>
    <t>512</t>
  </si>
  <si>
    <t>-1803026739</t>
  </si>
  <si>
    <t>PP</t>
  </si>
  <si>
    <t>VV</t>
  </si>
  <si>
    <t>"za vytýčení inženýrský sítí pro stavbu jako celek" 1</t>
  </si>
  <si>
    <t>043103000w</t>
  </si>
  <si>
    <t>Zkoušky bez rozlišení -Zkoušky materiálů zkušebnou zhotovitele</t>
  </si>
  <si>
    <t>-631003639</t>
  </si>
  <si>
    <t>zajištění všech zkoušek materiálů  dle požadavků TKP a ZTKP</t>
  </si>
  <si>
    <t>"Zkoušky materiálů zhotovitelem, pro stavbu jako celek" 1</t>
  </si>
  <si>
    <t>včetně zkoušek vzorkování dle vyhl. č. 130/2019 Sb.</t>
  </si>
  <si>
    <t>3</t>
  </si>
  <si>
    <t>043103000w1</t>
  </si>
  <si>
    <t>Zkoušky bez rozlišení -Zkoušky materiálů nezávislou zkušebnou</t>
  </si>
  <si>
    <t>Kč</t>
  </si>
  <si>
    <t>-828958501</t>
  </si>
  <si>
    <t>"bere se pro stavbu jako celek" 10000</t>
  </si>
  <si>
    <t>Čerpat po odsouhlasení TDI.</t>
  </si>
  <si>
    <t>043194000w</t>
  </si>
  <si>
    <t>Ostatní zkoušky - Zkoušky konstrukcí a prací zkušebnou zhotovitele</t>
  </si>
  <si>
    <t>583666159</t>
  </si>
  <si>
    <t>zajištění všech zkoušek konstrukcí a prací dle požadavků TKP a ZTKP</t>
  </si>
  <si>
    <t>"Pro stavbu jako celek" 1</t>
  </si>
  <si>
    <t>5</t>
  </si>
  <si>
    <t>043194000w1</t>
  </si>
  <si>
    <t>Ostatní zkoušky - Zkoušky konstrukcí a prací nezávislou zkušebnou</t>
  </si>
  <si>
    <t>-1265643410</t>
  </si>
  <si>
    <t>"bere se pro celou stavbu jako celek" 10000</t>
  </si>
  <si>
    <t>6</t>
  </si>
  <si>
    <t>034303000</t>
  </si>
  <si>
    <t>Dopravní značení na staveništi</t>
  </si>
  <si>
    <t>kpl…</t>
  </si>
  <si>
    <t>-1599670676</t>
  </si>
  <si>
    <t>dopravně inženýrské opatření</t>
  </si>
  <si>
    <t>označení omezení provozu, vč. přeznačování v průběhu stavby</t>
  </si>
  <si>
    <t>"bere se pro stavbu jako celek" 1</t>
  </si>
  <si>
    <t>7</t>
  </si>
  <si>
    <t>011103000</t>
  </si>
  <si>
    <t>Geologický průzkum bez rozlišení</t>
  </si>
  <si>
    <t>-1680787531</t>
  </si>
  <si>
    <t>prohlídka a posouzení podloží chodníků,parkoviště a vozovky geotechnikem včetně návrhu opatření</t>
  </si>
  <si>
    <t>"pro stavbu jako celek" 1</t>
  </si>
  <si>
    <t>8</t>
  </si>
  <si>
    <t>012203000</t>
  </si>
  <si>
    <t>Geodetické práce při provádění stavby</t>
  </si>
  <si>
    <t>-519015433</t>
  </si>
  <si>
    <t>podrobné vytýčení podle vytyčovacích protokolů</t>
  </si>
  <si>
    <t>podrobné vytýčení výšek povrchu podle příčných řezů</t>
  </si>
  <si>
    <t>9</t>
  </si>
  <si>
    <t>012303000</t>
  </si>
  <si>
    <t>Geodetické práce po výstavbě</t>
  </si>
  <si>
    <t>2101929908</t>
  </si>
  <si>
    <t>Zaměření skutečného provedení stavby</t>
  </si>
  <si>
    <t>10</t>
  </si>
  <si>
    <t>013254000</t>
  </si>
  <si>
    <t>Dokumentace skutečného provedení stavby</t>
  </si>
  <si>
    <t>773017539</t>
  </si>
  <si>
    <t>vypracování  dokumentace skutečného provedení</t>
  </si>
  <si>
    <t>"pro stavbu jako celek, PD ve 4 vyhotoveních" 1</t>
  </si>
  <si>
    <t>11</t>
  </si>
  <si>
    <t>042503000</t>
  </si>
  <si>
    <t>Plán BOZP na staveništi</t>
  </si>
  <si>
    <t>121459794</t>
  </si>
  <si>
    <t>opatření pro zajištění BOZP na staveništi</t>
  </si>
  <si>
    <t>oplocení a ohrazení staveniště, vytýčení bezp. koridoru pro pěší a cyklisty</t>
  </si>
  <si>
    <t>101A - Parkovací stáni na ploše A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</si>
  <si>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</si>
  <si>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</si>
  <si>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</si>
  <si>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</si>
  <si>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</si>
  <si>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</si>
  <si>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</si>
  <si>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</si>
  <si>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</si>
  <si>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</si>
  <si>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</si>
  <si>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</si>
  <si>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</si>
  <si>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>HSV</t>
  </si>
  <si>
    <t>Práce a dodávky HSV</t>
  </si>
  <si>
    <t>Zemní práce</t>
  </si>
  <si>
    <t>112155115</t>
  </si>
  <si>
    <t>Štěpkování stromků a větví v zapojeném porostu průměru kmene do 300 mm s naložením</t>
  </si>
  <si>
    <t>kus</t>
  </si>
  <si>
    <t>828189022</t>
  </si>
  <si>
    <t>Štěpkování s naložením na dopravní prostředek a odvozem do 20 km stromků a větví v zapojeném porostu, průměru kmene do 300 mm</t>
  </si>
  <si>
    <t>"uvažuje se 0,5m3/1ks odstr. stromů" 1</t>
  </si>
  <si>
    <t>112101101</t>
  </si>
  <si>
    <t>Odstranění stromů listnatých průměru kmene do 300 mm</t>
  </si>
  <si>
    <t>-1036588321</t>
  </si>
  <si>
    <t>Odstranění stromů s odřezáním kmene a s odvětvením listnatých, průměru kmene přes 100 do 300 mm</t>
  </si>
  <si>
    <t>"dle výk. výměr" 1</t>
  </si>
  <si>
    <t>112251101</t>
  </si>
  <si>
    <t>Odstranění pařezů D do 300 mm</t>
  </si>
  <si>
    <t>2071956630</t>
  </si>
  <si>
    <t>Odstranění pařezů strojně s jejich vykopáním, vytrháním nebo odstřelením průměru přes 100 do 300 mm</t>
  </si>
  <si>
    <t>"dle odstranění stromů" 1</t>
  </si>
  <si>
    <t>113106142</t>
  </si>
  <si>
    <t>Rozebrání dlažeb z betonových nebo kamenných dlaždic komunikací pro pěší strojně pl přes 50 m2</t>
  </si>
  <si>
    <t>m2</t>
  </si>
  <si>
    <t>-552862434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</si>
  <si>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</si>
  <si>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"odstranění kce chodníku, dlaždice bet. 0.3*0.3 m, 0,5*0,5 m, dle výk. výměr" 56,36</t>
  </si>
  <si>
    <t>113106144</t>
  </si>
  <si>
    <t>Rozebrání dlažeb ze zámkových dlaždic komunikací pro pěší strojně pl přes 50 m2</t>
  </si>
  <si>
    <t>-1650277047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</si>
  <si>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</si>
  <si>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"odstranění kce chodníku, ZD, dle výk. výměr" 152,68</t>
  </si>
  <si>
    <t>113107330</t>
  </si>
  <si>
    <t>Odstranění podkladu z betonu prostého tl 100 mm strojně pl do 50 m2</t>
  </si>
  <si>
    <t>1172468245</t>
  </si>
  <si>
    <t>Odstranění podkladů nebo krytů strojně plochy jednotlivě do 50 m2 s přemístěním hmot na skládku na vzdálenost do 3 m nebo s naložením na dopravní prostředek z betonu prostého, o tl. vrstvy do 100 mm</t>
  </si>
  <si>
    <t>"uvažováno pro odstranění chodníku/vjezdu " 27,2</t>
  </si>
  <si>
    <t>113107321</t>
  </si>
  <si>
    <t>Odstranění podkladu z kameniva drceného tl 100 mm strojně pl do 50 m2</t>
  </si>
  <si>
    <t>-1233862030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</si>
  <si>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</si>
  <si>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"odstranění kce vozovky AB, dle výk. výměr" 12,45</t>
  </si>
  <si>
    <t>"odstranění kce chodníku/vjezdu, beton, dle výk. výměr" 27,2</t>
  </si>
  <si>
    <t>Součet</t>
  </si>
  <si>
    <t>113107161</t>
  </si>
  <si>
    <t>Odstranění podkladu z kameniva drceného tl 100 mm strojně pl přes 50 do 200 m2</t>
  </si>
  <si>
    <t>-334057769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</si>
  <si>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</si>
  <si>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"Odstranění kce chodníku, beton.dlažba 0,3*0,3, 0,5*0,5 dle výk. výměr" 56,36</t>
  </si>
  <si>
    <t>odstraněná vrstva se použije do výměny AZ - předpokládá se 50% množství</t>
  </si>
  <si>
    <t>113107341</t>
  </si>
  <si>
    <t>Odstranění podkladu živičného tl 50 mm strojně pl do 50 m2</t>
  </si>
  <si>
    <t>267744748</t>
  </si>
  <si>
    <t>Odstranění podkladů nebo krytů strojně plochy jednotlivě do 50 m2 s přemístěním hmot na skládku na vzdálenost do 3 m nebo s naložením na dopravní prostředek živičných, o tl. vrstvy do 50 mm</t>
  </si>
  <si>
    <t>"odstranění kce vozovky, AB, dle výk. výměr" 12,45</t>
  </si>
  <si>
    <t>113154122</t>
  </si>
  <si>
    <t>Frézování živičného krytu tl 40 mm pruh š 1 m pl do 500 m2 bez překážek v trase</t>
  </si>
  <si>
    <t>590669120</t>
  </si>
  <si>
    <t>Frézování živičného podkladu nebo krytu  s naložením na dopravní prostředek plochy do 500 m2 bez překážek v trase pruhu šířky přes 0,5 m do 1 m, tloušťky vrstvy 40 mm</t>
  </si>
  <si>
    <t>"odfrézování AB vrstvy vozovky, dle výk. výměr" 277,98</t>
  </si>
  <si>
    <t>113202111</t>
  </si>
  <si>
    <t>Vytrhání obrub krajníků obrubníků stojatých</t>
  </si>
  <si>
    <t>m</t>
  </si>
  <si>
    <t>1045617037</t>
  </si>
  <si>
    <t>Vytrhání obrub  s vybouráním lože, s přemístěním hmot na skládku na vzdálenost do 3 m nebo s naložením na dopravní prostředek z krajníků nebo obrubníků stojatých</t>
  </si>
  <si>
    <t>"Vytrhání betonových obrubníků silničních stojatých dle výk. výměr" 166,68</t>
  </si>
  <si>
    <t>12</t>
  </si>
  <si>
    <t>113204111</t>
  </si>
  <si>
    <t>Vytrhání obrub záhonových</t>
  </si>
  <si>
    <t>-308590105</t>
  </si>
  <si>
    <t>Vytrhání obrub  s vybouráním lože, s přemístěním hmot na skládku na vzdálenost do 3 m nebo s naložením na dopravní prostředek záhonových</t>
  </si>
  <si>
    <t>"Vytrhání záhonových obrubníků dle výk. výměr" 66,08</t>
  </si>
  <si>
    <t>13</t>
  </si>
  <si>
    <t>121151113</t>
  </si>
  <si>
    <t>Sejmutí ornice plochy do 500 m2 tl vrstvy do 200 mm strojně</t>
  </si>
  <si>
    <t>-579185262</t>
  </si>
  <si>
    <t>Sejmutí ornice strojně při souvislé ploše přes 100 do 500 m2, tl. vrstvy do 200 mm</t>
  </si>
  <si>
    <t>"odhumusování tl.100 mm dle výk. výměr" 420,95</t>
  </si>
  <si>
    <t>14</t>
  </si>
  <si>
    <t>129001101</t>
  </si>
  <si>
    <t>Příplatek za ztížení odkopávky nebo prokopávky v blízkosti inženýrských sítí</t>
  </si>
  <si>
    <t>m3</t>
  </si>
  <si>
    <t>738686993</t>
  </si>
  <si>
    <t>Příplatek k cenám vykopávek za ztížení vykopávky v blízkosti podzemního vedení nebo výbušnin v horninách jakékoliv třídy</t>
  </si>
  <si>
    <t>"bere se cca 30% odkopávky" (85+131,19)*0,3</t>
  </si>
  <si>
    <t>122251104</t>
  </si>
  <si>
    <t>Odkopávky a prokopávky nezapažené v hornině třídy těžitelnosti I, skupiny 3 objem do 500 m3 strojně</t>
  </si>
  <si>
    <t>-328410005</t>
  </si>
  <si>
    <t>Odkopávky a prokopávky nezapažené strojně v hornině třídy těžitelnosti I skupiny 3 přes 100 do 500 m3</t>
  </si>
  <si>
    <t>"výkop pro nové konstrukce dle výk. výměr" 85</t>
  </si>
  <si>
    <t>"výkop pro výměnu zeminy dle výk. výměr" 131,19</t>
  </si>
  <si>
    <t>16</t>
  </si>
  <si>
    <t>131151343</t>
  </si>
  <si>
    <t>Vrtání jamek pro plotové sloupky D do 300 mm - strojně</t>
  </si>
  <si>
    <t>895700199</t>
  </si>
  <si>
    <t>Vrtání jamek strojně průměru přes 200 do 300 mm</t>
  </si>
  <si>
    <t>"pro 8 sloupků a 4 vzpěry oplocení"(8+4)*0,8</t>
  </si>
  <si>
    <t>"pro sušáky na prádlo"16*0,8</t>
  </si>
  <si>
    <t>"pro klepadlo"2*0,8</t>
  </si>
  <si>
    <t>včetně likvidace výkopku</t>
  </si>
  <si>
    <t>17</t>
  </si>
  <si>
    <t>151101101</t>
  </si>
  <si>
    <t>Zřízení příložného pažení a rozepření stěn rýh hl do 2 m</t>
  </si>
  <si>
    <t>-1558145004</t>
  </si>
  <si>
    <t>Zřízení pažení a rozepření stěn rýh pro podzemní vedení příložné pro jakoukoliv mezerovitost, hloubky do 2 m</t>
  </si>
  <si>
    <t>"Pro šachty uličních vpustí pod plání" 1,2*4*2,0*3</t>
  </si>
  <si>
    <t>18</t>
  </si>
  <si>
    <t>151101111</t>
  </si>
  <si>
    <t>Odstranění příložného pažení a rozepření stěn rýh hl do 2 m</t>
  </si>
  <si>
    <t>-240507331</t>
  </si>
  <si>
    <t>Odstranění pažení a rozepření stěn rýh pro podzemní vedení s uložením materiálu na vzdálenost do 3 m od kraje výkopu příložné, hloubky do 2 m</t>
  </si>
  <si>
    <t>"dle zřízení" 28,8</t>
  </si>
  <si>
    <t>19</t>
  </si>
  <si>
    <t>162201411</t>
  </si>
  <si>
    <t>Vodorovné přemístění kmenů stromů listnatých do 1 km D kmene do 300 mm</t>
  </si>
  <si>
    <t>-848755631</t>
  </si>
  <si>
    <t>Vodorovné přemístění větví, kmenů nebo pařezů s naložením, složením a dopravou do 1000 m kmenů stromů listnatých, průměru přes 100 do 300 mm</t>
  </si>
  <si>
    <t>na deponii stavebníka, uvažována vzdálenost do 1km</t>
  </si>
  <si>
    <t>20</t>
  </si>
  <si>
    <t>162201421</t>
  </si>
  <si>
    <t>Vodorovné přemístění pařezů do 1 km D do 300 mm</t>
  </si>
  <si>
    <t>1564534182</t>
  </si>
  <si>
    <t>Vodorovné přemístění větví, kmenů nebo pařezů s naložením, složením a dopravou do 1000 m pařezů kmenů, průměru přes 100 do 300 mm</t>
  </si>
  <si>
    <t>162351104</t>
  </si>
  <si>
    <t>Vodorovné přemístění do 1000 m výkopku/sypaniny z horniny třídy těžitelnosti I, skupiny 1 až 3</t>
  </si>
  <si>
    <t>209572800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</si>
  <si>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</si>
  <si>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"odvoz přebytečné ornice na deponii stavebníka, uvažována vzdálenost do 1km" (420,95-(139,45+157,54))*0,1</t>
  </si>
  <si>
    <t>22</t>
  </si>
  <si>
    <t>162651111</t>
  </si>
  <si>
    <t>Vodorovné přemístění do 4000 m výkopku/sypaniny z horniny třídy těžitelnosti I, skupiny 1 až 3</t>
  </si>
  <si>
    <t>1443379047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</si>
  <si>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</si>
  <si>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 xml:space="preserve">přebytečná zemina z výkopů, </t>
  </si>
  <si>
    <t>uvažován odvoz na skládku do 4 km</t>
  </si>
  <si>
    <t>"odkopávka" 216,19</t>
  </si>
  <si>
    <t>"odečte se dod. násyp" -65,92</t>
  </si>
  <si>
    <t>23</t>
  </si>
  <si>
    <t>171201221</t>
  </si>
  <si>
    <t>Poplatek za uložení na skládce (skládkovné) zeminy a kamení kód odpadu 17 05 04</t>
  </si>
  <si>
    <t>t</t>
  </si>
  <si>
    <t>CS ÚRS 2020 01</t>
  </si>
  <si>
    <t>1855243398</t>
  </si>
  <si>
    <t>Poplatek za uložení stavebního odpadu na skládce (skládkovné) zeminy a kamení zatříděného do Katalogu odpadů pod kódem 17 05 04</t>
  </si>
  <si>
    <t>"přebytečná zemina dle přepravy" 150,27*1,8</t>
  </si>
  <si>
    <t>24</t>
  </si>
  <si>
    <t>171152112</t>
  </si>
  <si>
    <t>Uložení sypaniny z hornin nesoudržných a sypkých do násypů zhutněných mimo aktivní zónu silnic a dálnic</t>
  </si>
  <si>
    <t>-1151528357</t>
  </si>
  <si>
    <t>Uložení sypaniny do zhutněných násypů pro silnice, dálnice a letiště s rozprostřením sypaniny ve vrstvách, s hrubým urovnáním a uzavřením povrchu násypu z hornin nesoudržných sypkých mimo aktivní zónu</t>
  </si>
  <si>
    <t>"pro dodatečný násyp dle výk. výměr" 11,87</t>
  </si>
  <si>
    <t>"pro dodatečný násyp - svah, dle výk. výměr" 54,05</t>
  </si>
  <si>
    <t>25</t>
  </si>
  <si>
    <t>171152111</t>
  </si>
  <si>
    <t>Uložení sypaniny z hornin nesoudržných a sypkých do násypů zhutněných v aktivní zóně silnic a dálnic</t>
  </si>
  <si>
    <t>-2142317063</t>
  </si>
  <si>
    <t>Uložení sypaniny do zhutněných násypů pro silnice, dálnice a letiště s rozprostřením sypaniny ve vrstvách, s hrubým urovnáním a uzavřením povrchu násypu z hornin nesoudržných sypkých v aktivní zóně</t>
  </si>
  <si>
    <t>"násyp dle výk. výměr" 13,36</t>
  </si>
  <si>
    <t>"násyp výměny zeminy" 151,41</t>
  </si>
  <si>
    <t>26</t>
  </si>
  <si>
    <t>M</t>
  </si>
  <si>
    <t>583442290</t>
  </si>
  <si>
    <t>štěrkodrť frakce 0/125</t>
  </si>
  <si>
    <t>1535309411</t>
  </si>
  <si>
    <t>Vhodná nenamrzavá zemina do aktivní zóny dle ČSN 736133</t>
  </si>
  <si>
    <t>"materiál pro výměnu zeminy a násyp, dle uložení" (151,41+13,36)*2,0</t>
  </si>
  <si>
    <t>"odečte se 50% stávajících odstr. štěrk. vrstev chodníků, které se použijí do výměny" -(35,537)*0,5</t>
  </si>
  <si>
    <t>27</t>
  </si>
  <si>
    <t>181351103</t>
  </si>
  <si>
    <t>Rozprostření ornice tl vrstvy do 200 mm pl do 500 m2 v rovině nebo ve svahu do 1:5 strojně</t>
  </si>
  <si>
    <t>590308626</t>
  </si>
  <si>
    <t>Rozprostření a urovnání ornice v rovině nebo ve svahu sklonu do 1:5 strojně při souvislé ploše přes 100 do 500 m2, tl. vrstvy do 200 mm</t>
  </si>
  <si>
    <t>"ohumusování v rovině tl.100 mm dle výk. výměr" 139,45</t>
  </si>
  <si>
    <t>28</t>
  </si>
  <si>
    <t>182351123</t>
  </si>
  <si>
    <t>Rozprostření ornice pl do 500 m2 ve svahu přes 1:5 tl vrstvy do 200 mm strojně</t>
  </si>
  <si>
    <t>-397031853</t>
  </si>
  <si>
    <t>Rozprostření a urovnání ornice ve svahu sklonu přes 1:5 strojně při souvislé ploše přes 100 do 500 m2, tl. vrstvy do 200 mm</t>
  </si>
  <si>
    <t>"ohumusování ve svahu tl.100 mm, dle výk.výměr" 157,54</t>
  </si>
  <si>
    <t>29</t>
  </si>
  <si>
    <t>182201101</t>
  </si>
  <si>
    <t>Svahování násypů strojně</t>
  </si>
  <si>
    <t>2056784815</t>
  </si>
  <si>
    <t>Svahování trvalých svahů do projektovaných profilů strojně s potřebným přemístěním výkopku při svahování násypů v jakékoliv hornině</t>
  </si>
  <si>
    <t>"dle ohumusování ve svahu dle výk. výměr" 157,54</t>
  </si>
  <si>
    <t>30</t>
  </si>
  <si>
    <t>181411131</t>
  </si>
  <si>
    <t>Založení parkového trávníku výsevem plochy do 1000 m2 v rovině a ve svahu do 1:5</t>
  </si>
  <si>
    <t>998714460</t>
  </si>
  <si>
    <t>Založení trávníku na půdě předem připravené plochy do 1000 m2 výsevem včetně utažení parkového v rovině nebo na svahu do 1:5</t>
  </si>
  <si>
    <t>"dle ohumusování v rovině dle výk. výměr" 139,45</t>
  </si>
  <si>
    <t>31</t>
  </si>
  <si>
    <t>181411132</t>
  </si>
  <si>
    <t>Založení parkového trávníku výsevem plochy do 1000 m2 ve svahu do 1:2</t>
  </si>
  <si>
    <t>715220932</t>
  </si>
  <si>
    <t>Založení trávníku na půdě předem připravené plochy do 1000 m2 výsevem včetně utažení parkového na svahu přes 1:5 do 1:2</t>
  </si>
  <si>
    <t>"dle ohumusování ve svahu, dle výk.výměr" 157,54</t>
  </si>
  <si>
    <t>32</t>
  </si>
  <si>
    <t>00572474</t>
  </si>
  <si>
    <t>osivo směs travní krajinná-svahová</t>
  </si>
  <si>
    <t>kg</t>
  </si>
  <si>
    <t>-280065670</t>
  </si>
  <si>
    <t>dle ohumusování dle výk. výměr, cca 0,03 kg/m2</t>
  </si>
  <si>
    <t>(139,45+157,54)*0,03</t>
  </si>
  <si>
    <t>33</t>
  </si>
  <si>
    <t>181951111</t>
  </si>
  <si>
    <t>Úprava pláně v hornině třídy těžitelnosti I, skupiny 1 až 3 bez zhutnění strojně</t>
  </si>
  <si>
    <t>2100996507</t>
  </si>
  <si>
    <t>Úprava pláně vyrovnáním výškových rozdílů strojně v hornině třídy těžitelnosti I, skupiny 1 až 3 bez zhutnění</t>
  </si>
  <si>
    <t>"uvažuje se pro plochy ohumusování v rovině dle výk. výměr" 139,45</t>
  </si>
  <si>
    <t>34</t>
  </si>
  <si>
    <t>181951112</t>
  </si>
  <si>
    <t>Úprava pláně v hornině třídy těžitelnosti I, skupiny 1 až 3 se zhutněním strojně</t>
  </si>
  <si>
    <t>-746915973</t>
  </si>
  <si>
    <t>Úprava pláně vyrovnáním výškových rozdílů strojně v hornině třídy těžitelnosti I, skupiny 1 až 3 se zhutněním</t>
  </si>
  <si>
    <t>"plocha  pláně, dle výk. výměr" 450,76</t>
  </si>
  <si>
    <t>"plocha parapláně, dle výk. výměr" 383,87</t>
  </si>
  <si>
    <t>35</t>
  </si>
  <si>
    <t>183101221</t>
  </si>
  <si>
    <t>Jamky pro výsadbu s výměnou 50 % půdy zeminy tř 1 až 4 objem do 1 m3 v rovině a svahu do 1:5</t>
  </si>
  <si>
    <t>331615288</t>
  </si>
  <si>
    <t>Hloubení jamek pro vysazování rostlin v zemině tř.1 až 4 s výměnou půdy z 50% v rovině nebo na svahu do 1:5, objemu přes 0,40 do 1,00 m3</t>
  </si>
  <si>
    <t>"uvažovat jamky 1.0 m3 pro náhradní výsadbu stromů dle výk. výměr" 1</t>
  </si>
  <si>
    <t>včetně likvidace přebytečné zeminy</t>
  </si>
  <si>
    <t>36</t>
  </si>
  <si>
    <t>103211000</t>
  </si>
  <si>
    <t>zahradní substrát pro výsadbu VL</t>
  </si>
  <si>
    <t>1151163342</t>
  </si>
  <si>
    <t>"pro výsadbu stromů dle jamek" 0,5*1</t>
  </si>
  <si>
    <t>37</t>
  </si>
  <si>
    <t>184102114</t>
  </si>
  <si>
    <t>Výsadba dřeviny s balem D do 0,5 m do jamky se zalitím v rovině a svahu do 1:5</t>
  </si>
  <si>
    <t>-1748514878</t>
  </si>
  <si>
    <t>Výsadba dřeviny s balem do předem vyhloubené jamky se zalitím  v rovině nebo na svahu do 1:5, při průměru balu přes 400 do 500 mm</t>
  </si>
  <si>
    <t>" dle výk. výměr" 1</t>
  </si>
  <si>
    <t>38</t>
  </si>
  <si>
    <t>026505150w</t>
  </si>
  <si>
    <t xml:space="preserve">Lípa malolistá (Tilia cordata) </t>
  </si>
  <si>
    <t>-955253930</t>
  </si>
  <si>
    <t>kontejnerovaná dřevina o obvodu kmínku ve výšce 1 m : 14 - 16 cm, výška kmínku 2 m</t>
  </si>
  <si>
    <t>"dle výsadby" 1</t>
  </si>
  <si>
    <t>druh stromu je uveden jako příklad, bude stanoven objednatelem</t>
  </si>
  <si>
    <t>39</t>
  </si>
  <si>
    <t>184215132</t>
  </si>
  <si>
    <t>Ukotvení kmene dřevin třemi kůly D do 0,1 m délky do 2 m</t>
  </si>
  <si>
    <t>939669087</t>
  </si>
  <si>
    <t>Ukotvení dřeviny kůly třemi kůly, délky přes 1 do 2 m</t>
  </si>
  <si>
    <t>"pro nové stromy dle výk. výměr" 1</t>
  </si>
  <si>
    <t>40</t>
  </si>
  <si>
    <t>60591253</t>
  </si>
  <si>
    <t>kůl vyvazovací dřevěný impregnovaný D 8cm dl 2m</t>
  </si>
  <si>
    <t>1633271432</t>
  </si>
  <si>
    <t>"pro ukotvení vysazovaných stromů, 3 ks/strom" 3*1</t>
  </si>
  <si>
    <t>41</t>
  </si>
  <si>
    <t>184801121</t>
  </si>
  <si>
    <t>Ošetřování vysazených dřevin soliterních v rovině a svahu do 1:5</t>
  </si>
  <si>
    <t>-1019077257</t>
  </si>
  <si>
    <t>Ošetření vysazených dřevin  solitérních v rovině nebo na svahu do 1:5</t>
  </si>
  <si>
    <t>"ochranný nátěr kmenů stromů proti korní spále, dle výsadby" 1</t>
  </si>
  <si>
    <t>42</t>
  </si>
  <si>
    <t>184911431</t>
  </si>
  <si>
    <t>Mulčování rostlin kůrou tl. do 0,15 m v rovině a svahu do 1:5</t>
  </si>
  <si>
    <t>281005795</t>
  </si>
  <si>
    <t>Mulčování vysazených rostlin mulčovací kůrou, tl. přes 100 do 150 mm v rovině nebo na svahu do 1:5</t>
  </si>
  <si>
    <t>"pro náhradní výsadnu strom cca 1,0 m2" 1</t>
  </si>
  <si>
    <t>43</t>
  </si>
  <si>
    <t>103911000</t>
  </si>
  <si>
    <t>kůra mulčovací VL</t>
  </si>
  <si>
    <t>1934069576</t>
  </si>
  <si>
    <t>"dle mulčování" 1*0,15</t>
  </si>
  <si>
    <t>44</t>
  </si>
  <si>
    <t>185804312</t>
  </si>
  <si>
    <t>Zalití rostlin vodou plocha přes 20 m2</t>
  </si>
  <si>
    <t>458163185</t>
  </si>
  <si>
    <t>Zalití rostlin vodou plochy záhonů jednotlivě přes 20 m2</t>
  </si>
  <si>
    <t>uvažuje se 10x po 10 l na 1 m2 travnatých ploch</t>
  </si>
  <si>
    <t>(139,45+157,54)*10*10*0,001</t>
  </si>
  <si>
    <t>Svislé a kompletní konstrukce</t>
  </si>
  <si>
    <t>45</t>
  </si>
  <si>
    <t>338171113</t>
  </si>
  <si>
    <t>Osazování sloupků a vzpěr plotových ocelových v do 2,00 m se zabetonováním</t>
  </si>
  <si>
    <t>-1208561484</t>
  </si>
  <si>
    <t>Montáž sloupků a vzpěr plotových ocelových trubkových nebo profilovaných výšky do 2,00 m se zabetonováním do 0,08 m3 do připravených jamek</t>
  </si>
  <si>
    <t>"osazení stávajících sušáků na prádlo, dle výk.výměr" 16</t>
  </si>
  <si>
    <t>" osazení stávajícího klepadla, dle výk.výměr" 2</t>
  </si>
  <si>
    <t>46</t>
  </si>
  <si>
    <t>338171123</t>
  </si>
  <si>
    <t>Osazování sloupků a vzpěr plotových ocelových v do 2,60 m se zabetonováním</t>
  </si>
  <si>
    <t>1464935640</t>
  </si>
  <si>
    <t>Montáž sloupků a vzpěr plotových ocelových trubkových nebo profilovaných výšky do 2,60 m se zabetonováním do 0,08 m3 do připravených jamek</t>
  </si>
  <si>
    <t>"plot. sloupky, cca po 2.5 m" 8</t>
  </si>
  <si>
    <t>"šikmé vzpěry, " 4</t>
  </si>
  <si>
    <t>47</t>
  </si>
  <si>
    <t>55342263</t>
  </si>
  <si>
    <t>sloupek plotový koncový Pz a komaxitový 2500/48x1,5mm</t>
  </si>
  <si>
    <t>2109975330</t>
  </si>
  <si>
    <t>"dle osazení" 8</t>
  </si>
  <si>
    <t>uvažovat pozinkované a poplastované sloupky</t>
  </si>
  <si>
    <t>48</t>
  </si>
  <si>
    <t>55342272</t>
  </si>
  <si>
    <t>vzpěra plotová 38x1,5mm včetně krytky s uchem 2000mm</t>
  </si>
  <si>
    <t>1337752617</t>
  </si>
  <si>
    <t>"dle osazení" 4</t>
  </si>
  <si>
    <t>uvažovat pozinkované a poplastované vzpěry</t>
  </si>
  <si>
    <t>49</t>
  </si>
  <si>
    <t>348401120</t>
  </si>
  <si>
    <t>Montáž oplocení ze strojového pletiva s napínacími dráty výšky do 1,6 m</t>
  </si>
  <si>
    <t>-767146388</t>
  </si>
  <si>
    <t>Montáž oplocení z pletiva strojového s napínacími dráty do 1,6 m</t>
  </si>
  <si>
    <t>50</t>
  </si>
  <si>
    <t>31327502</t>
  </si>
  <si>
    <t>pletivo drátěné plastifikované se čtvercovými oky 50/2,2mm v 1500mm</t>
  </si>
  <si>
    <t>-1051390473</t>
  </si>
  <si>
    <t>"dle osazení" 18</t>
  </si>
  <si>
    <t>uvažovat pozink. poplast. pletivo vč. napínacího drátu</t>
  </si>
  <si>
    <t>vč.stínící tkaniny na ploty , gramáž 165g/m2, barva zelená</t>
  </si>
  <si>
    <t>Vodorovné konstrukce</t>
  </si>
  <si>
    <t>51</t>
  </si>
  <si>
    <t>452112121</t>
  </si>
  <si>
    <t>Osazení betonových prstenců nebo rámů v do 200 mm</t>
  </si>
  <si>
    <t>1076914426</t>
  </si>
  <si>
    <t>Osazení betonových dílců prstenců nebo rámů pod poklopy a mříže, výšky přes 100 do 200 mm</t>
  </si>
  <si>
    <t>pro nové uliční vpusti, 2 ks/vpust</t>
  </si>
  <si>
    <t>"dle výk. výměr" 2*3</t>
  </si>
  <si>
    <t>52</t>
  </si>
  <si>
    <t>592238640</t>
  </si>
  <si>
    <t>prstenec pro uliční vpusť vyrovnávací betonový 390x60x130mm</t>
  </si>
  <si>
    <t>-923924228</t>
  </si>
  <si>
    <t>53</t>
  </si>
  <si>
    <t>592238210</t>
  </si>
  <si>
    <t>vpusť uliční prstenec betonový 180x660x100mm</t>
  </si>
  <si>
    <t>1392327799</t>
  </si>
  <si>
    <t>Komunikace pozemní</t>
  </si>
  <si>
    <t>54</t>
  </si>
  <si>
    <t>564861112</t>
  </si>
  <si>
    <t>Podklad ze štěrkodrtě ŠD tl 210 mm</t>
  </si>
  <si>
    <t>535978742</t>
  </si>
  <si>
    <t>Podklad ze štěrkodrti ŠD  s rozprostřením a zhutněním, po zhutnění tl. 210 mm</t>
  </si>
  <si>
    <t>Pro konstrukci  chodníků, ŠD 0/32  v min. tl. 200 mm, prům. 210 mm</t>
  </si>
  <si>
    <t>"pro chodníky, dle výk výměr" 138,97</t>
  </si>
  <si>
    <t>"pro plochu s kontejnéry, dle výk výměr" 16,37</t>
  </si>
  <si>
    <t>55</t>
  </si>
  <si>
    <t>564871113</t>
  </si>
  <si>
    <t>Podklad ze štěrkodrtě ŠD tl. 270 mm</t>
  </si>
  <si>
    <t>1278958459</t>
  </si>
  <si>
    <t>Podklad ze štěrkodrti ŠD  s rozprostřením a zhutněním, po zhutnění tl. 270 mm</t>
  </si>
  <si>
    <t>pro parkovací plochu tl. 250 mm, prům.tl. 270 mm</t>
  </si>
  <si>
    <t>"parkovací plocha dle výk.výměr" 229,34</t>
  </si>
  <si>
    <t>"zpevnění vjezdu dle výk.výměr" 4,35</t>
  </si>
  <si>
    <t>56</t>
  </si>
  <si>
    <t>566901232</t>
  </si>
  <si>
    <t>Vyspravení podkladu po překopech ing sítí plochy přes 15 m2 štěrkodrtí tl. 150 mm</t>
  </si>
  <si>
    <t>1307464621</t>
  </si>
  <si>
    <t>Vyspravení podkladu po překopech inženýrských sítí plochy přes 15 m2 s rozprostřením a zhutněním štěrkodrtí tl. 150 mm</t>
  </si>
  <si>
    <t>Doplnění vozovky ŠD tl.150 ve dvou vrstvách</t>
  </si>
  <si>
    <t>26,93+26,93</t>
  </si>
  <si>
    <t>57</t>
  </si>
  <si>
    <t>572131111</t>
  </si>
  <si>
    <t>Vyrovnání povrchu dosavadních krytů živičnou směsí pro asfaltový koberec otevřený AKO tl do 40 mm</t>
  </si>
  <si>
    <t>1479986512</t>
  </si>
  <si>
    <t>Vyrovnání povrchu dosavadních krytů  s rozprostřením hmot a zhutněním živičnou směsí pro asfaltový koberec otevřený AKO tl. od 20 do 40 mm</t>
  </si>
  <si>
    <t>"vyrovnávka krytu vozovky, ACO 11, dle výk. výměr 10,70 m3" 265,52</t>
  </si>
  <si>
    <t>58</t>
  </si>
  <si>
    <t>572341112</t>
  </si>
  <si>
    <t>Vyspravení krytu komunikací po překopech plochy přes 15 m2 asfalt betonem ACO (AB) tl 70 mm</t>
  </si>
  <si>
    <t>1861743187</t>
  </si>
  <si>
    <t>Vyspravení krytu komunikací po překopech inženýrských sítí plochy přes 15 m2 asfaltovým betonem ACO (AB), po zhutnění tl. přes 50 do 70 mm</t>
  </si>
  <si>
    <t>pro doplnění vozovky, ACP 16+, tl. 70 mm</t>
  </si>
  <si>
    <t>"dle výk. výměr" 26,93</t>
  </si>
  <si>
    <t>59</t>
  </si>
  <si>
    <t>573111112</t>
  </si>
  <si>
    <t>Postřik živičný infiltrační s posypem z asfaltu množství 1 kg/m2</t>
  </si>
  <si>
    <t>-129672346</t>
  </si>
  <si>
    <t>Postřik infiltrační PI z asfaltu silničního s posypem kamenivem, v množství 1,00 kg/m2</t>
  </si>
  <si>
    <t>"pro doplnění vozovky, dle výk.výměr" 26,93</t>
  </si>
  <si>
    <t>60</t>
  </si>
  <si>
    <t>573211107</t>
  </si>
  <si>
    <t>Postřik živičný spojovací z asfaltu v množství 0,30 kg/m2</t>
  </si>
  <si>
    <t>-310488023</t>
  </si>
  <si>
    <t>Postřik spojovací PS bez posypu kamenivem z asfaltu silničního, v množství 0,30 kg/m2</t>
  </si>
  <si>
    <t>PS-B, pod ACO v množství 0,25 kg/m2</t>
  </si>
  <si>
    <t>"pro doplnění vozovky dle výk. výměr" 26,93</t>
  </si>
  <si>
    <t>"pro povrch.úpravu vozovky,dle výk. výměr" 265,52</t>
  </si>
  <si>
    <t>61</t>
  </si>
  <si>
    <t>573211109</t>
  </si>
  <si>
    <t>Postřik živičný spojovací z asfaltu v množství 0,50 kg/m2</t>
  </si>
  <si>
    <t>1766220297</t>
  </si>
  <si>
    <t>Postřik spojovací PS bez posypu kamenivem z asfaltu silničního, v množství 0,50 kg/m2</t>
  </si>
  <si>
    <t>PS-B, pod ACO v množství 0,5 kg/m2</t>
  </si>
  <si>
    <t>pro povrch. úpravu st. vozovky</t>
  </si>
  <si>
    <t>"dle výk. výměr" 265,52</t>
  </si>
  <si>
    <t>62</t>
  </si>
  <si>
    <t>577134121</t>
  </si>
  <si>
    <t>Asfaltový beton vrstva obrusná ACO 11 (ABS) tř. I tl 40 mm š přes 3 m z nemodifikovaného asfaltu</t>
  </si>
  <si>
    <t>1446183134</t>
  </si>
  <si>
    <t>Asfaltový beton vrstva obrusná ACO 11 (ABS)  s rozprostřením a se zhutněním z nemodifikovaného asfaltu v pruhu šířky přes 3 m tř. I, po zhutnění tl. 40 mm</t>
  </si>
  <si>
    <t>uvažováno ACO 11, tl. 40 mm</t>
  </si>
  <si>
    <t>"pro doplnění  vozovky dle výk. výměr" 26,93</t>
  </si>
  <si>
    <t>"pro povrch.úpravu  vozovky dle výk. výměr" 265,52</t>
  </si>
  <si>
    <t>63</t>
  </si>
  <si>
    <t>596211212</t>
  </si>
  <si>
    <t>Kladení zámkové dlažby komunikací pro pěší tl 80 mm skupiny A pl do 300 m2</t>
  </si>
  <si>
    <t>65000454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</si>
  <si>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</si>
  <si>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"nová kce chodníků ZD, dle výk. výměr" 138,97</t>
  </si>
  <si>
    <t>"nová kce plocha pro kontejnéry ZD, dle výk. výměr" 16,37</t>
  </si>
  <si>
    <t>64</t>
  </si>
  <si>
    <t>59245020</t>
  </si>
  <si>
    <t>dlažba tvar obdélník betonová 200x100x80mm přírodní</t>
  </si>
  <si>
    <t>1897992442</t>
  </si>
  <si>
    <t>dle kladení, přičteno ztratné 2%</t>
  </si>
  <si>
    <t>"nová kce chodníků a plochy pro kontejn. ZD, dle výk. výměr" 138,97+16,37</t>
  </si>
  <si>
    <t>"odečte se dl. pro nevidomé v ZD, dle výk. výměr" -(3,68+4,51)</t>
  </si>
  <si>
    <t>147,15*1,02 'Přepočtené koeficientem množství</t>
  </si>
  <si>
    <t>65</t>
  </si>
  <si>
    <t>59245226</t>
  </si>
  <si>
    <t>dlažba tvar obdélník betonová pro nevidomé 200x100x80mm barevná</t>
  </si>
  <si>
    <t>-837118295</t>
  </si>
  <si>
    <t>dlažba pro nevidomé, barva červená, přičteno ztratné 3%</t>
  </si>
  <si>
    <t>"dle výk. výměr" 3,68+4,51</t>
  </si>
  <si>
    <t>8,19*1,03 'Přepočtené koeficientem množství</t>
  </si>
  <si>
    <t>66</t>
  </si>
  <si>
    <t>596412212</t>
  </si>
  <si>
    <t>Kladení dlažby z vegetačních tvárnic pozemních komunikací tl 80 mm do 300 m2</t>
  </si>
  <si>
    <t>-391455102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</si>
  <si>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</si>
  <si>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"plocha park. pásů a zálivů dle výk. výměr" 229,34</t>
  </si>
  <si>
    <t>"plocha vjezdu dle výk. výměr" 4,35</t>
  </si>
  <si>
    <t>67</t>
  </si>
  <si>
    <t>000592275900</t>
  </si>
  <si>
    <t>Dlažba zatravňovací, obdélníky s nálisky a širokou sprárou 30 mm, tl. 80 mm, přírodní</t>
  </si>
  <si>
    <t>1611256529</t>
  </si>
  <si>
    <t>"plocha park. pásů, zálivů a vjezdu, přírodní,  dle výk. výměr" 229,34+4,35</t>
  </si>
  <si>
    <t>"odečte se pl. barevné dlažby pro vyznačení park. stání , dle výk.výměr" -17,24</t>
  </si>
  <si>
    <t>přičteno ztratné 2%</t>
  </si>
  <si>
    <t>216,45*1,02 'Přepočtené koeficientem množství</t>
  </si>
  <si>
    <t>68</t>
  </si>
  <si>
    <t>000592275901</t>
  </si>
  <si>
    <t>Dlažba zatravňovací, obdélníky s nálisky a širokou sprárou 30 mm, tl. 80 mm, červená</t>
  </si>
  <si>
    <t>-1829397297</t>
  </si>
  <si>
    <t>"plocha park. zálivů, oddělení parkov.míst V10a, V10c , barevná, dle výk. výměr" 17,24</t>
  </si>
  <si>
    <t>přičteno ztratné 3%</t>
  </si>
  <si>
    <t>17,24*1,03 'Přepočtené koeficientem množství</t>
  </si>
  <si>
    <t>69</t>
  </si>
  <si>
    <t>58343810</t>
  </si>
  <si>
    <t>kamenivo drcené hrubé frakce 4/8</t>
  </si>
  <si>
    <t>58271890</t>
  </si>
  <si>
    <t>Pro výplň spár dlažby se širokou spárou, předpoklad 27,5% plochy</t>
  </si>
  <si>
    <t>(229,34+4,35)*0,275*0,08*2,0</t>
  </si>
  <si>
    <t>Trubní vedení</t>
  </si>
  <si>
    <t>70</t>
  </si>
  <si>
    <t>890411811</t>
  </si>
  <si>
    <t>Bourání šachet z prefabrikovaných skruží ručně obestavěného prostoru do 1,5 m3</t>
  </si>
  <si>
    <t>-277276365</t>
  </si>
  <si>
    <t>Bourání šachet a jímek ručně velikosti obestavěného prostoru do 1,5 m3 z prefabrikovaných skruží</t>
  </si>
  <si>
    <t>"Bourání rušených uličních vpustí,  dle výk. výměr 3ks" 3,14*0,5*0,5*2*3</t>
  </si>
  <si>
    <t>71</t>
  </si>
  <si>
    <t>895941311</t>
  </si>
  <si>
    <t>Zřízení vpusti kanalizační uliční z betonových dílců typ UVB-50</t>
  </si>
  <si>
    <t>343965383</t>
  </si>
  <si>
    <t>Zřízení vpusti kanalizační  uliční z betonových dílců typ UVB-50</t>
  </si>
  <si>
    <t xml:space="preserve">"nové uliční vpusti dle výk. výměr" </t>
  </si>
  <si>
    <t>"jednoduché UV" 3</t>
  </si>
  <si>
    <t>dle typových výkresů</t>
  </si>
  <si>
    <t>72</t>
  </si>
  <si>
    <t>59223820</t>
  </si>
  <si>
    <t>vpusť uliční skruž betonová 290x500x50mm s osazením na kalový koš pro těžké naplaveniny</t>
  </si>
  <si>
    <t>52765687</t>
  </si>
  <si>
    <t>73</t>
  </si>
  <si>
    <t>59223826</t>
  </si>
  <si>
    <t>vpusť uliční skruž betonová 590x500x50mm</t>
  </si>
  <si>
    <t>-1162511207</t>
  </si>
  <si>
    <t>"dle zřízení  UV" 3</t>
  </si>
  <si>
    <t>74</t>
  </si>
  <si>
    <t>59223824</t>
  </si>
  <si>
    <t>vpusť uliční skruž betonová 590x500x50mm s výtokem (bez vložky)</t>
  </si>
  <si>
    <t>1716440148</t>
  </si>
  <si>
    <t>75</t>
  </si>
  <si>
    <t>59223823</t>
  </si>
  <si>
    <t>vpusť uliční dno betonové 626x495x50mm</t>
  </si>
  <si>
    <t>1414038806</t>
  </si>
  <si>
    <t>76</t>
  </si>
  <si>
    <t>899202211</t>
  </si>
  <si>
    <t>Demontáž mříží litinových včetně rámů hmotnosti přes 50 do 100 kg</t>
  </si>
  <si>
    <t>-269880924</t>
  </si>
  <si>
    <t>Demontáž mříží litinových včetně rámů, hmotnosti jednotlivě přes 50 do 100 Kg</t>
  </si>
  <si>
    <t>"rušené UV dle výk. výměr" 3</t>
  </si>
  <si>
    <t>77</t>
  </si>
  <si>
    <t>899204112</t>
  </si>
  <si>
    <t>Osazení mříží litinových včetně rámů a košů na bahno pro třídu zatížení D400, E600</t>
  </si>
  <si>
    <t>900376448</t>
  </si>
  <si>
    <t>"Pro nové uliční vpusti dle zřízení" 3</t>
  </si>
  <si>
    <t>78</t>
  </si>
  <si>
    <t>28661789</t>
  </si>
  <si>
    <t>koš kalový ocelový pro silniční vpusť 425mm vč. madla</t>
  </si>
  <si>
    <t>-589425733</t>
  </si>
  <si>
    <t>"dle osazení" 3</t>
  </si>
  <si>
    <t>79</t>
  </si>
  <si>
    <t>55242320</t>
  </si>
  <si>
    <t>mříž vtoková litinová plochá 500x500mm</t>
  </si>
  <si>
    <t>-1449390567</t>
  </si>
  <si>
    <t>"pro zatížení D s pantem, dle osazení" 3</t>
  </si>
  <si>
    <t>80</t>
  </si>
  <si>
    <t>899331111</t>
  </si>
  <si>
    <t>Výšková úprava uličního vstupu nebo vpusti do 200 mm zvýšením poklopu</t>
  </si>
  <si>
    <t>364909471</t>
  </si>
  <si>
    <t>Výšková úprava uličního vstupu nebo vpusti do 200 mm  zvýšením poklopu</t>
  </si>
  <si>
    <t>"zvýšení i snížení dle výk. výměr" 2+4</t>
  </si>
  <si>
    <t>Ostatní konstrukce a práce, bourání</t>
  </si>
  <si>
    <t>81</t>
  </si>
  <si>
    <t>916131213</t>
  </si>
  <si>
    <t>Osazení silničního obrubníku betonového stojatého s boční opěrou do lože z betonu prostého</t>
  </si>
  <si>
    <t>391426279</t>
  </si>
  <si>
    <t>Osazení silničního obrubníku betonového se zřízením lože, s vyplněním a zatřením spár cementovou maltou stojatého s boční opěrou z betonu prostého, do lože z betonu prostého</t>
  </si>
  <si>
    <t>"osazení bet. silničních obrubníků do lože z betonu C20/25n XF3 dle výk. výměr" 180,9</t>
  </si>
  <si>
    <t>82</t>
  </si>
  <si>
    <t>59217031</t>
  </si>
  <si>
    <t>obrubník betonový silniční 1000x150x250mm</t>
  </si>
  <si>
    <t>-323639300</t>
  </si>
  <si>
    <t>"bet. silniční obrubníky dle výk. výměr" 180,90</t>
  </si>
  <si>
    <t>včetně obloukových obrubníků dle výk. výměr</t>
  </si>
  <si>
    <t>83</t>
  </si>
  <si>
    <t>916231213</t>
  </si>
  <si>
    <t>Osazení chodníkového obrubníku betonového stojatého s boční opěrou do lože z betonu prostého</t>
  </si>
  <si>
    <t>-1037662370</t>
  </si>
  <si>
    <t>Osazení chodníkového obrubníku betonového se zřízením lože, s vyplněním a zatřením spár cementovou maltou stojatého s boční opěrou z betonu prostého, do lože z betonu prostého</t>
  </si>
  <si>
    <t>"osazení bet. parkových obrubníků do lože z betonu C20/25n XF3 dle výk. výměr" 176,2</t>
  </si>
  <si>
    <t>84</t>
  </si>
  <si>
    <t>59217016</t>
  </si>
  <si>
    <t>obrubník betonový chodníkový 1000x80x250mm</t>
  </si>
  <si>
    <t>2116738854</t>
  </si>
  <si>
    <t>85</t>
  </si>
  <si>
    <t>919112213</t>
  </si>
  <si>
    <t>Řezání spár pro vytvoření komůrky š 10 mm hl 25 mm pro těsnící zálivku v živičném krytu</t>
  </si>
  <si>
    <t>-1690523126</t>
  </si>
  <si>
    <t>Řezání dilatačních spár v živičném krytu  vytvoření komůrky pro těsnící zálivku šířky 10 mm, hloubky 25 mm</t>
  </si>
  <si>
    <t>"dle řezání AB krytu" 75,1</t>
  </si>
  <si>
    <t>86</t>
  </si>
  <si>
    <t>919121213</t>
  </si>
  <si>
    <t>Těsnění spár zálivkou za studena pro komůrky š 10 mm hl 25 mm bez těsnicího profilu</t>
  </si>
  <si>
    <t>1863658957</t>
  </si>
  <si>
    <t>Utěsnění dilatačních spár zálivkou za studena  v cementobetonovém nebo živičném krytu včetně adhezního nátěru bez těsnicího profilu pod zálivkou, pro komůrky šířky 10 mm, hloubky 25 mm</t>
  </si>
  <si>
    <t>87</t>
  </si>
  <si>
    <t>919726201</t>
  </si>
  <si>
    <t>Geotextilie pro vyztužení, separaci a filtraci tkaná z PP podélná pevnost v tahu do 15 kN/m</t>
  </si>
  <si>
    <t>469897062</t>
  </si>
  <si>
    <t>Geotextilie tkaná pro vyztužení, separaci nebo filtraci z polypropylenu, podélná pevnost v tahu do 15 kN/m</t>
  </si>
  <si>
    <t>separační geotextilie na parapláň</t>
  </si>
  <si>
    <t>"plocha výměny zeminy dle výk. výměr" 383,87</t>
  </si>
  <si>
    <t>"přičtou se svislé plochy (cca 15%)"383,87*0,15</t>
  </si>
  <si>
    <t>88</t>
  </si>
  <si>
    <t>919735111</t>
  </si>
  <si>
    <t>Řezání stávajícího živičného krytu hl do 50 mm</t>
  </si>
  <si>
    <t>-1843732894</t>
  </si>
  <si>
    <t>Řezání stávajícího živičného krytu nebo podkladu  hloubky do 50 mm</t>
  </si>
  <si>
    <t>"řezání AB krytu dle výk. výměr" 75,10</t>
  </si>
  <si>
    <t>89</t>
  </si>
  <si>
    <t>966006132</t>
  </si>
  <si>
    <t>Odstranění značek dopravních nebo orientačních se sloupky s betonovými patkami</t>
  </si>
  <si>
    <t>280078224</t>
  </si>
  <si>
    <t>Odstranění dopravních nebo orientačních značek se sloupkem  s uložením hmot na vzdálenost do 20 m nebo s naložením na dopravní prostředek, se zásypem jam a jeho zhutněním s betonovou patkou</t>
  </si>
  <si>
    <t>"odstraněné svislé DZ  se sloupky dle výk. výměr" 1</t>
  </si>
  <si>
    <t>90</t>
  </si>
  <si>
    <t>966006211</t>
  </si>
  <si>
    <t>Odstranění svislých dopravních značek ze sloupů, sloupků nebo konzol</t>
  </si>
  <si>
    <t>916392192</t>
  </si>
  <si>
    <t>Odstranění (demontáž) svislých dopravních značek  s odklizením materiálu na skládku na vzdálenost do 20 m nebo s naložením na dopravní prostředek ze sloupů, sloupků nebo konzol</t>
  </si>
  <si>
    <t>"odstraněné svislé DZ ze sloupku dle výk. výměr" 2</t>
  </si>
  <si>
    <t>91</t>
  </si>
  <si>
    <t>966052121</t>
  </si>
  <si>
    <t>Bourání sloupků a vzpěr ŽB plotových s betonovou patkou</t>
  </si>
  <si>
    <t>1353698845</t>
  </si>
  <si>
    <t>Bourání plotových sloupků a vzpěr železobetonových výšky do 2,5 m s betonovou patkou</t>
  </si>
  <si>
    <t>"bourání žb sloupků drátěného oplocení" 6</t>
  </si>
  <si>
    <t>92</t>
  </si>
  <si>
    <t>966071711</t>
  </si>
  <si>
    <t>Bourání sloupků a vzpěr plotových ocelových do 2,5 m zabetonovaných</t>
  </si>
  <si>
    <t>-1224666311</t>
  </si>
  <si>
    <t>Bourání plotových sloupků a vzpěr ocelových trubkových nebo profilovaných výšky do 2,50 m zabetonovaných</t>
  </si>
  <si>
    <t>"bourání sušáků na prádlo,dle výk.výměr" 26</t>
  </si>
  <si>
    <t>"bourání klepadla, dle výk.výměr" 2</t>
  </si>
  <si>
    <t>použije se zpětně</t>
  </si>
  <si>
    <t>93</t>
  </si>
  <si>
    <t>966071821</t>
  </si>
  <si>
    <t>Rozebrání oplocení z drátěného pletiva se čtvercovými oky výšky do 1,6 m</t>
  </si>
  <si>
    <t>454958197</t>
  </si>
  <si>
    <t>Rozebrání oplocení z pletiva drátěného se čtvercovými oky, výšky do 1,6 m</t>
  </si>
  <si>
    <t>"odstranění drátěného oplocení , dle výk.výměr" 18</t>
  </si>
  <si>
    <t>94</t>
  </si>
  <si>
    <t>981511114</t>
  </si>
  <si>
    <t>Demolice konstrukcí objektů z betonu železového postupným rozebíráním</t>
  </si>
  <si>
    <t>842508261</t>
  </si>
  <si>
    <t>Demolice konstrukcí objektů  postupným rozebíráním konstrukcí ze železobetonu</t>
  </si>
  <si>
    <t>"odstranění betonových boxů na popelnice, dle výk.výměr" 18</t>
  </si>
  <si>
    <t>vč.plechové krytiny</t>
  </si>
  <si>
    <t>997</t>
  </si>
  <si>
    <t>Přesun sutě</t>
  </si>
  <si>
    <t>95</t>
  </si>
  <si>
    <t>997221551</t>
  </si>
  <si>
    <t>Vodorovná doprava suti ze sypkých materiálů do 1 km</t>
  </si>
  <si>
    <t>1839912100</t>
  </si>
  <si>
    <t>Vodorovná doprava suti  bez naložení, ale se složením a s hrubým urovnáním ze sypkých materiálů, na vzdálenost do 1 km</t>
  </si>
  <si>
    <t>"Kamenivo drcené z chodníků, 50%"35,537*0,5</t>
  </si>
  <si>
    <t>"Kamenivo drcené z  vozovky a vjezdu" 6,741</t>
  </si>
  <si>
    <t>"vyfrézovaný materiál" 25,665</t>
  </si>
  <si>
    <t>96</t>
  </si>
  <si>
    <t>997221559</t>
  </si>
  <si>
    <t>Příplatek ZKD 1 km u vodorovné dopravy suti ze sypkých materiálů</t>
  </si>
  <si>
    <t>-1657802041</t>
  </si>
  <si>
    <t>Vodorovná doprava suti  bez naložení, ale se složením a s hrubým urovnáním Příplatek k ceně za každý další i započatý 1 km přes 1 km</t>
  </si>
  <si>
    <t>"Kamenivo drcené z  chodníků 50%" 35,537*0,5*(4-1)</t>
  </si>
  <si>
    <t>"Kamenivo drcené z  vozovky a vjezdu" 6,741*0,5*(4-1)</t>
  </si>
  <si>
    <t>"vyfrezovaný material" 25,665*(4-1)</t>
  </si>
  <si>
    <t>97</t>
  </si>
  <si>
    <t>997221561</t>
  </si>
  <si>
    <t>Vodorovná doprava suti z kusových materiálů do 1 km</t>
  </si>
  <si>
    <t>-282444511</t>
  </si>
  <si>
    <t>Vodorovná doprava suti  bez naložení, ale se složením a s hrubým urovnáním z kusových materiálů, na vzdálenost do 1 km</t>
  </si>
  <si>
    <t>"odstraněné bet. dlaždice" 14,372</t>
  </si>
  <si>
    <t>"Rozebraná ZD" 39,697</t>
  </si>
  <si>
    <t>"odstraněný beton"6,528</t>
  </si>
  <si>
    <t>"odstraněné beton. vpusti" 9,043</t>
  </si>
  <si>
    <t>"odstraněný asfalt " 1,22</t>
  </si>
  <si>
    <t>"demolice žb boxů na popelnice " 43,38</t>
  </si>
  <si>
    <t>98</t>
  </si>
  <si>
    <t>997221569</t>
  </si>
  <si>
    <t>Příplatek ZKD 1 km u vodorovné dopravy suti z kusových materiálů</t>
  </si>
  <si>
    <t>1892259922</t>
  </si>
  <si>
    <t>"odstraněné bet. dlaždice" 14,372*(4-1)</t>
  </si>
  <si>
    <t>"Rozebraná ZD" 39,697*(4-1)</t>
  </si>
  <si>
    <t>"odstraněný beton"6,528*(4-1)</t>
  </si>
  <si>
    <t>"odstraněné beton. vpusti" 9,043*(4-1)</t>
  </si>
  <si>
    <t>"odstraněný asfalt " 1,22*(4-1)</t>
  </si>
  <si>
    <t>"demolice žb boxů na popelnice " 43,38*(4-1)</t>
  </si>
  <si>
    <t>99</t>
  </si>
  <si>
    <t>997221571</t>
  </si>
  <si>
    <t>Vodorovná doprava vybouraných hmot do 1 km</t>
  </si>
  <si>
    <t>1192178560</t>
  </si>
  <si>
    <t>Vodorovná doprava vybouraných hmot  bez naložení, ale se složením a s hrubým urovnáním na vzdálenost do 1 km</t>
  </si>
  <si>
    <t>Na deponii stavebníka do 1 km</t>
  </si>
  <si>
    <t>"drátěné pletivo" 0,036</t>
  </si>
  <si>
    <t>"žb plotové sloupky" 1,008</t>
  </si>
  <si>
    <t>"mříže rušených UV" 0,3</t>
  </si>
  <si>
    <t>"zrušené SDZ se sloupkem" 0,082+0,008</t>
  </si>
  <si>
    <t>"zbylé nepoužité sušáky" 4,62/28*10</t>
  </si>
  <si>
    <t>"vytrhané obrubníky betonové "  34,169+2,643</t>
  </si>
  <si>
    <t>100</t>
  </si>
  <si>
    <t>997221579</t>
  </si>
  <si>
    <t>Příplatek ZKD 1 km u vodorovné dopravy vybouraných hmot</t>
  </si>
  <si>
    <t>-624302324</t>
  </si>
  <si>
    <t>Vodorovná doprava vybouraných hmot  bez naložení, ale se složením a s hrubým urovnáním na vzdálenost Příplatek k ceně za každý další i započatý 1 km přes 1 km</t>
  </si>
  <si>
    <t>"vytrhané obrubníky betonové" (34,169+2,643)*(4-1)</t>
  </si>
  <si>
    <t>101</t>
  </si>
  <si>
    <t>997221615</t>
  </si>
  <si>
    <t>Poplatek za uložení na skládce (skládkovné) stavebního odpadu betonového kód odpadu 17 01 01</t>
  </si>
  <si>
    <t>1461805405</t>
  </si>
  <si>
    <t>Poplatek za uložení stavebního odpadu na skládce (skládkovné) z prostého betonu zatříděného do Katalogu odpadů pod kódem 17 01 01</t>
  </si>
  <si>
    <t>"odstraněný beton" 6,528</t>
  </si>
  <si>
    <t>"vytrhané obrubníky betonové " 34,169+2,643</t>
  </si>
  <si>
    <t>"demolice žb boxů na popelnice" 43,38</t>
  </si>
  <si>
    <t>102</t>
  </si>
  <si>
    <t>997221645</t>
  </si>
  <si>
    <t>Poplatek za uložení na skládce (skládkovné) odpadu asfaltového bez dehtu kód odpadu 17 03 02</t>
  </si>
  <si>
    <t>-336766806</t>
  </si>
  <si>
    <t>Poplatek za uložení stavebního odpadu na skládce (skládkovné) asfaltového bez obsahu dehtu zatříděného do Katalogu odpadů pod kódem 17 03 02</t>
  </si>
  <si>
    <t>"vyfrézovaný materiál" 24,51</t>
  </si>
  <si>
    <t>nutno ověřit zatřídění  asf. směsi</t>
  </si>
  <si>
    <t>103</t>
  </si>
  <si>
    <t>997221655</t>
  </si>
  <si>
    <t>-1747843607</t>
  </si>
  <si>
    <t>"Kamenivo drcené z  chodníků, 50%" 35,537*0,5</t>
  </si>
  <si>
    <t>"Kamenivo drcené z  vozovky a vjezdů" 6,741</t>
  </si>
  <si>
    <t>998</t>
  </si>
  <si>
    <t>Přesun hmot</t>
  </si>
  <si>
    <t>104</t>
  </si>
  <si>
    <t>998225111</t>
  </si>
  <si>
    <t>Přesun hmot pro pozemní komunikace s krytem z kamene, monolitickým betonovým nebo živičným</t>
  </si>
  <si>
    <t>-649799546</t>
  </si>
  <si>
    <t>Přesun hmot pro komunikace s krytem z kameniva, monolitickým betonovým nebo živičným  dopravní vzdálenost do 200 m jakékoliv délky objektu</t>
  </si>
  <si>
    <t>PSV</t>
  </si>
  <si>
    <t>Práce a dodávky PSV</t>
  </si>
  <si>
    <t>741</t>
  </si>
  <si>
    <t>Elektroinstalace - silnoproud</t>
  </si>
  <si>
    <t>105</t>
  </si>
  <si>
    <t>741375833w</t>
  </si>
  <si>
    <t>Demontáž svítidla průmyslového výbojkového venkovního na stožáru přes 3 m se zachováním funkčnosti</t>
  </si>
  <si>
    <t>680841107</t>
  </si>
  <si>
    <t>Demontáž svítidel se zachováním funkčnosti průmyslových výbojkových venkovních na stožáru přes 3 m</t>
  </si>
  <si>
    <t>"Dmtž svítidla včetně stožáru, vč. dopravy na deponii dle určení stavebníka do 1 km" 2</t>
  </si>
  <si>
    <t>Práce a dodávky M</t>
  </si>
  <si>
    <t>21-M</t>
  </si>
  <si>
    <t>Elektromontáže</t>
  </si>
  <si>
    <t>106</t>
  </si>
  <si>
    <t>210204011w</t>
  </si>
  <si>
    <t>Montáž stožárů osvětlení ocelových samostatně stojících délky do 12 m</t>
  </si>
  <si>
    <t>-1509242413</t>
  </si>
  <si>
    <t>Montáž stožárů osvětlení, bez zemních prací  ocelových samostatně stojících, délky do 12 m</t>
  </si>
  <si>
    <t>"Mtž a dodávka stožáru a svítidla VO v.přes 8 m" 2</t>
  </si>
  <si>
    <t>beton.základ, stožárové pouzdro,kabel AYKY 4x16+ZeZn10 dl.2m,</t>
  </si>
  <si>
    <t>výložník, žárově zinkovaný,</t>
  </si>
  <si>
    <t>stožár ocelový např. v=8,2m (133/108/89), žárově zinkovaný, odsouhlasit objednatele</t>
  </si>
  <si>
    <t>svítidlo LED, např. DWS 135-9/75W/optika NA1/4000°K, odsouhlasit objednatelem</t>
  </si>
  <si>
    <t>elektrovýzbroj,  zkoušky</t>
  </si>
  <si>
    <t>vč.dodání potřebného materiálu a nasvorkování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</si>
</sst>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10"/>
      <color rgb="FF003366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970A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Parkovací stání Jiráskova - parkovací stání na ploše 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Dačice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2. 3. 2021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Dačice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WAY project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'02 - Ostatní a vedlejší n...'!J30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'02 - Ostatní a vedlejší n...'!P117</f>
        <v>0</v>
      </c>
      <c r="AV95" s="128">
        <f>'02 - Ostatní a vedlejší n...'!J33</f>
        <v>0</v>
      </c>
      <c r="AW95" s="128">
        <f>'02 - Ostatní a vedlejší n...'!J34</f>
        <v>0</v>
      </c>
      <c r="AX95" s="128">
        <f>'02 - Ostatní a vedlejší n...'!J35</f>
        <v>0</v>
      </c>
      <c r="AY95" s="128">
        <f>'02 - Ostatní a vedlejší n...'!J36</f>
        <v>0</v>
      </c>
      <c r="AZ95" s="128">
        <f>'02 - Ostatní a vedlejší n...'!F33</f>
        <v>0</v>
      </c>
      <c r="BA95" s="128">
        <f>'02 - Ostatní a vedlejší n...'!F34</f>
        <v>0</v>
      </c>
      <c r="BB95" s="128">
        <f>'02 - Ostatní a vedlejší n...'!F35</f>
        <v>0</v>
      </c>
      <c r="BC95" s="128">
        <f>'02 - Ostatní a vedlejší n...'!F36</f>
        <v>0</v>
      </c>
      <c r="BD95" s="130">
        <f>'02 - Ostatní a vedlejší n...'!F37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1" s="7" customFormat="1" ht="16.5" customHeight="1">
      <c r="A96" s="119" t="s">
        <v>81</v>
      </c>
      <c r="B96" s="120"/>
      <c r="C96" s="121"/>
      <c r="D96" s="122" t="s">
        <v>88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'101A - Parkovací stáni na...'!J30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32">
        <v>0</v>
      </c>
      <c r="AT96" s="133">
        <f>ROUND(SUM(AV96:AW96),2)</f>
        <v>0</v>
      </c>
      <c r="AU96" s="134">
        <f>'101A - Parkovací stáni na...'!P129</f>
        <v>0</v>
      </c>
      <c r="AV96" s="133">
        <f>'101A - Parkovací stáni na...'!J33</f>
        <v>0</v>
      </c>
      <c r="AW96" s="133">
        <f>'101A - Parkovací stáni na...'!J34</f>
        <v>0</v>
      </c>
      <c r="AX96" s="133">
        <f>'101A - Parkovací stáni na...'!J35</f>
        <v>0</v>
      </c>
      <c r="AY96" s="133">
        <f>'101A - Parkovací stáni na...'!J36</f>
        <v>0</v>
      </c>
      <c r="AZ96" s="133">
        <f>'101A - Parkovací stáni na...'!F33</f>
        <v>0</v>
      </c>
      <c r="BA96" s="133">
        <f>'101A - Parkovací stáni na...'!F34</f>
        <v>0</v>
      </c>
      <c r="BB96" s="133">
        <f>'101A - Parkovací stáni na...'!F35</f>
        <v>0</v>
      </c>
      <c r="BC96" s="133">
        <f>'101A - Parkovací stáni na...'!F36</f>
        <v>0</v>
      </c>
      <c r="BD96" s="135">
        <f>'101A - Parkovací stáni na...'!F37</f>
        <v>0</v>
      </c>
      <c r="BE96" s="7"/>
      <c r="BT96" s="131" t="s">
        <v>85</v>
      </c>
      <c r="BV96" s="131" t="s">
        <v>79</v>
      </c>
      <c r="BW96" s="131" t="s">
        <v>90</v>
      </c>
      <c r="BX96" s="131" t="s">
        <v>5</v>
      </c>
      <c r="CL96" s="131" t="s">
        <v>1</v>
      </c>
      <c r="CM96" s="131" t="s">
        <v>87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2 - Ostatní a vedlejší n...'!C2" display="/"/>
    <hyperlink ref="A96" location="'101A - Parkovací stáni n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91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Parkovací stání Jiráskova - parkovací stání na ploše 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2. 3. 2021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ROUND((SUM(BE117:BE167)),2)</f>
        <v>0</v>
      </c>
      <c r="G33" s="38"/>
      <c r="H33" s="38"/>
      <c r="I33" s="155">
        <v>0.21</v>
      </c>
      <c r="J33" s="154">
        <f>ROUND(((SUM(BE117:BE167))*I33),2)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ROUND((SUM(BF117:BF167)),2)</f>
        <v>0</v>
      </c>
      <c r="G34" s="38"/>
      <c r="H34" s="38"/>
      <c r="I34" s="155">
        <v>0.15</v>
      </c>
      <c r="J34" s="154">
        <f>ROUND(((SUM(BF117:BF167))*I34),2)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ROUND((SUM(BG117:BG167)),2)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ROUND((SUM(BH117:BH167)),2)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ROUND((SUM(BI117:BI167)),2)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Parkovací stání Jiráskova - parkovací stání na ploše 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Ostatní a vedlejší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Dačice</v>
      </c>
      <c r="G89" s="40"/>
      <c r="H89" s="40"/>
      <c r="I89" s="32" t="s">
        <v>22</v>
      </c>
      <c r="J89" s="79" t="str">
        <f>IF(J12="","",J12)</f>
        <v>2. 3. 2021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Dačice</v>
      </c>
      <c r="G91" s="40"/>
      <c r="H91" s="40"/>
      <c r="I91" s="32" t="s">
        <v>30</v>
      </c>
      <c r="J91" s="36" t="str">
        <f>E21</f>
        <v>WAY project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95</v>
      </c>
      <c r="D94" s="176"/>
      <c r="E94" s="176"/>
      <c r="F94" s="176"/>
      <c r="G94" s="176"/>
      <c r="H94" s="176"/>
      <c r="I94" s="176"/>
      <c r="J94" s="177" t="s">
        <v>96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97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pans="1:31" s="9" customFormat="1" ht="24.95" customHeight="1">
      <c r="A97" s="9"/>
      <c r="B97" s="179"/>
      <c r="C97" s="180"/>
      <c r="D97" s="181" t="s">
        <v>99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100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74" t="str">
        <f>E7</f>
        <v>Parkovací stání Jiráskova - parkovací stání na ploše A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92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02 - Ostatní a vedlejší náklady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Dačice</v>
      </c>
      <c r="G111" s="40"/>
      <c r="H111" s="40"/>
      <c r="I111" s="32" t="s">
        <v>22</v>
      </c>
      <c r="J111" s="79" t="str">
        <f>IF(J12="","",J12)</f>
        <v>2. 3. 2021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>Město Dačice</v>
      </c>
      <c r="G113" s="40"/>
      <c r="H113" s="40"/>
      <c r="I113" s="32" t="s">
        <v>30</v>
      </c>
      <c r="J113" s="36" t="str">
        <f>E21</f>
        <v>WAY project s.r.o.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28</v>
      </c>
      <c r="D114" s="40"/>
      <c r="E114" s="40"/>
      <c r="F114" s="27" t="str">
        <f>IF(E18="","",E18)</f>
        <v>Vyplň údaj</v>
      </c>
      <c r="G114" s="40"/>
      <c r="H114" s="40"/>
      <c r="I114" s="32" t="s">
        <v>34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0" customFormat="1" ht="29.25" customHeight="1">
      <c r="A116" s="185"/>
      <c r="B116" s="186"/>
      <c r="C116" s="187" t="s">
        <v>101</v>
      </c>
      <c r="D116" s="188" t="s">
        <v>62</v>
      </c>
      <c r="E116" s="188" t="s">
        <v>58</v>
      </c>
      <c r="F116" s="188" t="s">
        <v>59</v>
      </c>
      <c r="G116" s="188" t="s">
        <v>102</v>
      </c>
      <c r="H116" s="188" t="s">
        <v>103</v>
      </c>
      <c r="I116" s="188" t="s">
        <v>104</v>
      </c>
      <c r="J116" s="188" t="s">
        <v>96</v>
      </c>
      <c r="K116" s="189" t="s">
        <v>105</v>
      </c>
      <c r="L116" s="190"/>
      <c r="M116" s="100" t="s">
        <v>1</v>
      </c>
      <c r="N116" s="101" t="s">
        <v>41</v>
      </c>
      <c r="O116" s="101" t="s">
        <v>106</v>
      </c>
      <c r="P116" s="101" t="s">
        <v>107</v>
      </c>
      <c r="Q116" s="101" t="s">
        <v>108</v>
      </c>
      <c r="R116" s="101" t="s">
        <v>109</v>
      </c>
      <c r="S116" s="101" t="s">
        <v>110</v>
      </c>
      <c r="T116" s="102" t="s">
        <v>111</v>
      </c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</row>
    <row r="117" spans="1:63" s="2" customFormat="1" ht="22.8" customHeight="1">
      <c r="A117" s="38"/>
      <c r="B117" s="39"/>
      <c r="C117" s="107" t="s">
        <v>112</v>
      </c>
      <c r="D117" s="40"/>
      <c r="E117" s="40"/>
      <c r="F117" s="40"/>
      <c r="G117" s="40"/>
      <c r="H117" s="40"/>
      <c r="I117" s="40"/>
      <c r="J117" s="191">
        <f>BK117</f>
        <v>0</v>
      </c>
      <c r="K117" s="40"/>
      <c r="L117" s="44"/>
      <c r="M117" s="103"/>
      <c r="N117" s="192"/>
      <c r="O117" s="104"/>
      <c r="P117" s="193">
        <f>P118</f>
        <v>0</v>
      </c>
      <c r="Q117" s="104"/>
      <c r="R117" s="193">
        <f>R118</f>
        <v>0</v>
      </c>
      <c r="S117" s="104"/>
      <c r="T117" s="194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76</v>
      </c>
      <c r="AU117" s="17" t="s">
        <v>98</v>
      </c>
      <c r="BK117" s="195">
        <f>BK118</f>
        <v>0</v>
      </c>
    </row>
    <row r="118" spans="1:63" s="11" customFormat="1" ht="25.9" customHeight="1">
      <c r="A118" s="11"/>
      <c r="B118" s="196"/>
      <c r="C118" s="197"/>
      <c r="D118" s="198" t="s">
        <v>76</v>
      </c>
      <c r="E118" s="199" t="s">
        <v>113</v>
      </c>
      <c r="F118" s="199" t="s">
        <v>114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SUM(P119:P167)</f>
        <v>0</v>
      </c>
      <c r="Q118" s="204"/>
      <c r="R118" s="205">
        <f>SUM(R119:R167)</f>
        <v>0</v>
      </c>
      <c r="S118" s="204"/>
      <c r="T118" s="206">
        <f>SUM(T119:T167)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7" t="s">
        <v>115</v>
      </c>
      <c r="AT118" s="208" t="s">
        <v>76</v>
      </c>
      <c r="AU118" s="208" t="s">
        <v>77</v>
      </c>
      <c r="AY118" s="207" t="s">
        <v>116</v>
      </c>
      <c r="BK118" s="209">
        <f>SUM(BK119:BK167)</f>
        <v>0</v>
      </c>
    </row>
    <row r="119" spans="1:65" s="2" customFormat="1" ht="16.5" customHeight="1">
      <c r="A119" s="38"/>
      <c r="B119" s="39"/>
      <c r="C119" s="210" t="s">
        <v>85</v>
      </c>
      <c r="D119" s="210" t="s">
        <v>117</v>
      </c>
      <c r="E119" s="211" t="s">
        <v>118</v>
      </c>
      <c r="F119" s="212" t="s">
        <v>119</v>
      </c>
      <c r="G119" s="213" t="s">
        <v>120</v>
      </c>
      <c r="H119" s="214">
        <v>1</v>
      </c>
      <c r="I119" s="215"/>
      <c r="J119" s="216">
        <f>ROUND(I119*H119,2)</f>
        <v>0</v>
      </c>
      <c r="K119" s="212" t="s">
        <v>121</v>
      </c>
      <c r="L119" s="44"/>
      <c r="M119" s="217" t="s">
        <v>1</v>
      </c>
      <c r="N119" s="218" t="s">
        <v>42</v>
      </c>
      <c r="O119" s="91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1" t="s">
        <v>122</v>
      </c>
      <c r="AT119" s="221" t="s">
        <v>117</v>
      </c>
      <c r="AU119" s="221" t="s">
        <v>85</v>
      </c>
      <c r="AY119" s="17" t="s">
        <v>116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7" t="s">
        <v>85</v>
      </c>
      <c r="BK119" s="222">
        <f>ROUND(I119*H119,2)</f>
        <v>0</v>
      </c>
      <c r="BL119" s="17" t="s">
        <v>122</v>
      </c>
      <c r="BM119" s="221" t="s">
        <v>123</v>
      </c>
    </row>
    <row r="120" spans="1:47" s="2" customFormat="1" ht="12">
      <c r="A120" s="38"/>
      <c r="B120" s="39"/>
      <c r="C120" s="40"/>
      <c r="D120" s="223" t="s">
        <v>124</v>
      </c>
      <c r="E120" s="40"/>
      <c r="F120" s="224" t="s">
        <v>119</v>
      </c>
      <c r="G120" s="40"/>
      <c r="H120" s="40"/>
      <c r="I120" s="225"/>
      <c r="J120" s="40"/>
      <c r="K120" s="40"/>
      <c r="L120" s="44"/>
      <c r="M120" s="226"/>
      <c r="N120" s="227"/>
      <c r="O120" s="91"/>
      <c r="P120" s="91"/>
      <c r="Q120" s="91"/>
      <c r="R120" s="91"/>
      <c r="S120" s="91"/>
      <c r="T120" s="9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124</v>
      </c>
      <c r="AU120" s="17" t="s">
        <v>85</v>
      </c>
    </row>
    <row r="121" spans="1:51" s="12" customFormat="1" ht="12">
      <c r="A121" s="12"/>
      <c r="B121" s="228"/>
      <c r="C121" s="229"/>
      <c r="D121" s="223" t="s">
        <v>125</v>
      </c>
      <c r="E121" s="230" t="s">
        <v>1</v>
      </c>
      <c r="F121" s="231" t="s">
        <v>126</v>
      </c>
      <c r="G121" s="229"/>
      <c r="H121" s="232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8" t="s">
        <v>125</v>
      </c>
      <c r="AU121" s="238" t="s">
        <v>85</v>
      </c>
      <c r="AV121" s="12" t="s">
        <v>87</v>
      </c>
      <c r="AW121" s="12" t="s">
        <v>33</v>
      </c>
      <c r="AX121" s="12" t="s">
        <v>85</v>
      </c>
      <c r="AY121" s="238" t="s">
        <v>116</v>
      </c>
    </row>
    <row r="122" spans="1:65" s="2" customFormat="1" ht="16.5" customHeight="1">
      <c r="A122" s="38"/>
      <c r="B122" s="39"/>
      <c r="C122" s="210" t="s">
        <v>87</v>
      </c>
      <c r="D122" s="210" t="s">
        <v>117</v>
      </c>
      <c r="E122" s="211" t="s">
        <v>127</v>
      </c>
      <c r="F122" s="212" t="s">
        <v>128</v>
      </c>
      <c r="G122" s="213" t="s">
        <v>120</v>
      </c>
      <c r="H122" s="214">
        <v>1</v>
      </c>
      <c r="I122" s="215"/>
      <c r="J122" s="216">
        <f>ROUND(I122*H122,2)</f>
        <v>0</v>
      </c>
      <c r="K122" s="212" t="s">
        <v>1</v>
      </c>
      <c r="L122" s="44"/>
      <c r="M122" s="217" t="s">
        <v>1</v>
      </c>
      <c r="N122" s="218" t="s">
        <v>42</v>
      </c>
      <c r="O122" s="91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1" t="s">
        <v>122</v>
      </c>
      <c r="AT122" s="221" t="s">
        <v>117</v>
      </c>
      <c r="AU122" s="221" t="s">
        <v>85</v>
      </c>
      <c r="AY122" s="17" t="s">
        <v>116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7" t="s">
        <v>85</v>
      </c>
      <c r="BK122" s="222">
        <f>ROUND(I122*H122,2)</f>
        <v>0</v>
      </c>
      <c r="BL122" s="17" t="s">
        <v>122</v>
      </c>
      <c r="BM122" s="221" t="s">
        <v>129</v>
      </c>
    </row>
    <row r="123" spans="1:47" s="2" customFormat="1" ht="12">
      <c r="A123" s="38"/>
      <c r="B123" s="39"/>
      <c r="C123" s="40"/>
      <c r="D123" s="223" t="s">
        <v>124</v>
      </c>
      <c r="E123" s="40"/>
      <c r="F123" s="224" t="s">
        <v>128</v>
      </c>
      <c r="G123" s="40"/>
      <c r="H123" s="40"/>
      <c r="I123" s="225"/>
      <c r="J123" s="40"/>
      <c r="K123" s="40"/>
      <c r="L123" s="44"/>
      <c r="M123" s="226"/>
      <c r="N123" s="227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124</v>
      </c>
      <c r="AU123" s="17" t="s">
        <v>85</v>
      </c>
    </row>
    <row r="124" spans="1:51" s="13" customFormat="1" ht="12">
      <c r="A124" s="13"/>
      <c r="B124" s="239"/>
      <c r="C124" s="240"/>
      <c r="D124" s="223" t="s">
        <v>125</v>
      </c>
      <c r="E124" s="241" t="s">
        <v>1</v>
      </c>
      <c r="F124" s="242" t="s">
        <v>130</v>
      </c>
      <c r="G124" s="240"/>
      <c r="H124" s="241" t="s">
        <v>1</v>
      </c>
      <c r="I124" s="243"/>
      <c r="J124" s="240"/>
      <c r="K124" s="240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125</v>
      </c>
      <c r="AU124" s="248" t="s">
        <v>85</v>
      </c>
      <c r="AV124" s="13" t="s">
        <v>85</v>
      </c>
      <c r="AW124" s="13" t="s">
        <v>33</v>
      </c>
      <c r="AX124" s="13" t="s">
        <v>77</v>
      </c>
      <c r="AY124" s="248" t="s">
        <v>116</v>
      </c>
    </row>
    <row r="125" spans="1:51" s="12" customFormat="1" ht="12">
      <c r="A125" s="12"/>
      <c r="B125" s="228"/>
      <c r="C125" s="229"/>
      <c r="D125" s="223" t="s">
        <v>125</v>
      </c>
      <c r="E125" s="230" t="s">
        <v>1</v>
      </c>
      <c r="F125" s="231" t="s">
        <v>131</v>
      </c>
      <c r="G125" s="229"/>
      <c r="H125" s="232">
        <v>1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8" t="s">
        <v>125</v>
      </c>
      <c r="AU125" s="238" t="s">
        <v>85</v>
      </c>
      <c r="AV125" s="12" t="s">
        <v>87</v>
      </c>
      <c r="AW125" s="12" t="s">
        <v>33</v>
      </c>
      <c r="AX125" s="12" t="s">
        <v>85</v>
      </c>
      <c r="AY125" s="238" t="s">
        <v>116</v>
      </c>
    </row>
    <row r="126" spans="1:51" s="13" customFormat="1" ht="12">
      <c r="A126" s="13"/>
      <c r="B126" s="239"/>
      <c r="C126" s="240"/>
      <c r="D126" s="223" t="s">
        <v>125</v>
      </c>
      <c r="E126" s="241" t="s">
        <v>1</v>
      </c>
      <c r="F126" s="242" t="s">
        <v>132</v>
      </c>
      <c r="G126" s="240"/>
      <c r="H126" s="241" t="s">
        <v>1</v>
      </c>
      <c r="I126" s="243"/>
      <c r="J126" s="240"/>
      <c r="K126" s="240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125</v>
      </c>
      <c r="AU126" s="248" t="s">
        <v>85</v>
      </c>
      <c r="AV126" s="13" t="s">
        <v>85</v>
      </c>
      <c r="AW126" s="13" t="s">
        <v>33</v>
      </c>
      <c r="AX126" s="13" t="s">
        <v>77</v>
      </c>
      <c r="AY126" s="248" t="s">
        <v>116</v>
      </c>
    </row>
    <row r="127" spans="1:65" s="2" customFormat="1" ht="16.5" customHeight="1">
      <c r="A127" s="38"/>
      <c r="B127" s="39"/>
      <c r="C127" s="210" t="s">
        <v>133</v>
      </c>
      <c r="D127" s="210" t="s">
        <v>117</v>
      </c>
      <c r="E127" s="211" t="s">
        <v>134</v>
      </c>
      <c r="F127" s="212" t="s">
        <v>135</v>
      </c>
      <c r="G127" s="213" t="s">
        <v>136</v>
      </c>
      <c r="H127" s="214">
        <v>10000</v>
      </c>
      <c r="I127" s="215"/>
      <c r="J127" s="216">
        <f>ROUND(I127*H127,2)</f>
        <v>0</v>
      </c>
      <c r="K127" s="212" t="s">
        <v>1</v>
      </c>
      <c r="L127" s="44"/>
      <c r="M127" s="217" t="s">
        <v>1</v>
      </c>
      <c r="N127" s="218" t="s">
        <v>42</v>
      </c>
      <c r="O127" s="9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1" t="s">
        <v>122</v>
      </c>
      <c r="AT127" s="221" t="s">
        <v>117</v>
      </c>
      <c r="AU127" s="221" t="s">
        <v>85</v>
      </c>
      <c r="AY127" s="17" t="s">
        <v>116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85</v>
      </c>
      <c r="BK127" s="222">
        <f>ROUND(I127*H127,2)</f>
        <v>0</v>
      </c>
      <c r="BL127" s="17" t="s">
        <v>122</v>
      </c>
      <c r="BM127" s="221" t="s">
        <v>137</v>
      </c>
    </row>
    <row r="128" spans="1:47" s="2" customFormat="1" ht="12">
      <c r="A128" s="38"/>
      <c r="B128" s="39"/>
      <c r="C128" s="40"/>
      <c r="D128" s="223" t="s">
        <v>124</v>
      </c>
      <c r="E128" s="40"/>
      <c r="F128" s="224" t="s">
        <v>135</v>
      </c>
      <c r="G128" s="40"/>
      <c r="H128" s="40"/>
      <c r="I128" s="225"/>
      <c r="J128" s="40"/>
      <c r="K128" s="40"/>
      <c r="L128" s="44"/>
      <c r="M128" s="226"/>
      <c r="N128" s="227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124</v>
      </c>
      <c r="AU128" s="17" t="s">
        <v>85</v>
      </c>
    </row>
    <row r="129" spans="1:51" s="13" customFormat="1" ht="12">
      <c r="A129" s="13"/>
      <c r="B129" s="239"/>
      <c r="C129" s="240"/>
      <c r="D129" s="223" t="s">
        <v>125</v>
      </c>
      <c r="E129" s="241" t="s">
        <v>1</v>
      </c>
      <c r="F129" s="242" t="s">
        <v>130</v>
      </c>
      <c r="G129" s="240"/>
      <c r="H129" s="241" t="s">
        <v>1</v>
      </c>
      <c r="I129" s="243"/>
      <c r="J129" s="240"/>
      <c r="K129" s="240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125</v>
      </c>
      <c r="AU129" s="248" t="s">
        <v>85</v>
      </c>
      <c r="AV129" s="13" t="s">
        <v>85</v>
      </c>
      <c r="AW129" s="13" t="s">
        <v>33</v>
      </c>
      <c r="AX129" s="13" t="s">
        <v>77</v>
      </c>
      <c r="AY129" s="248" t="s">
        <v>116</v>
      </c>
    </row>
    <row r="130" spans="1:51" s="12" customFormat="1" ht="12">
      <c r="A130" s="12"/>
      <c r="B130" s="228"/>
      <c r="C130" s="229"/>
      <c r="D130" s="223" t="s">
        <v>125</v>
      </c>
      <c r="E130" s="230" t="s">
        <v>1</v>
      </c>
      <c r="F130" s="231" t="s">
        <v>138</v>
      </c>
      <c r="G130" s="229"/>
      <c r="H130" s="232">
        <v>10000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8" t="s">
        <v>125</v>
      </c>
      <c r="AU130" s="238" t="s">
        <v>85</v>
      </c>
      <c r="AV130" s="12" t="s">
        <v>87</v>
      </c>
      <c r="AW130" s="12" t="s">
        <v>33</v>
      </c>
      <c r="AX130" s="12" t="s">
        <v>85</v>
      </c>
      <c r="AY130" s="238" t="s">
        <v>116</v>
      </c>
    </row>
    <row r="131" spans="1:51" s="13" customFormat="1" ht="12">
      <c r="A131" s="13"/>
      <c r="B131" s="239"/>
      <c r="C131" s="240"/>
      <c r="D131" s="223" t="s">
        <v>125</v>
      </c>
      <c r="E131" s="241" t="s">
        <v>1</v>
      </c>
      <c r="F131" s="242" t="s">
        <v>139</v>
      </c>
      <c r="G131" s="240"/>
      <c r="H131" s="241" t="s">
        <v>1</v>
      </c>
      <c r="I131" s="243"/>
      <c r="J131" s="240"/>
      <c r="K131" s="240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125</v>
      </c>
      <c r="AU131" s="248" t="s">
        <v>85</v>
      </c>
      <c r="AV131" s="13" t="s">
        <v>85</v>
      </c>
      <c r="AW131" s="13" t="s">
        <v>33</v>
      </c>
      <c r="AX131" s="13" t="s">
        <v>77</v>
      </c>
      <c r="AY131" s="248" t="s">
        <v>116</v>
      </c>
    </row>
    <row r="132" spans="1:65" s="2" customFormat="1" ht="16.5" customHeight="1">
      <c r="A132" s="38"/>
      <c r="B132" s="39"/>
      <c r="C132" s="210" t="s">
        <v>115</v>
      </c>
      <c r="D132" s="210" t="s">
        <v>117</v>
      </c>
      <c r="E132" s="211" t="s">
        <v>140</v>
      </c>
      <c r="F132" s="212" t="s">
        <v>141</v>
      </c>
      <c r="G132" s="213" t="s">
        <v>120</v>
      </c>
      <c r="H132" s="214">
        <v>1</v>
      </c>
      <c r="I132" s="215"/>
      <c r="J132" s="216">
        <f>ROUND(I132*H132,2)</f>
        <v>0</v>
      </c>
      <c r="K132" s="212" t="s">
        <v>1</v>
      </c>
      <c r="L132" s="44"/>
      <c r="M132" s="217" t="s">
        <v>1</v>
      </c>
      <c r="N132" s="218" t="s">
        <v>42</v>
      </c>
      <c r="O132" s="9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122</v>
      </c>
      <c r="AT132" s="221" t="s">
        <v>117</v>
      </c>
      <c r="AU132" s="221" t="s">
        <v>85</v>
      </c>
      <c r="AY132" s="17" t="s">
        <v>116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85</v>
      </c>
      <c r="BK132" s="222">
        <f>ROUND(I132*H132,2)</f>
        <v>0</v>
      </c>
      <c r="BL132" s="17" t="s">
        <v>122</v>
      </c>
      <c r="BM132" s="221" t="s">
        <v>142</v>
      </c>
    </row>
    <row r="133" spans="1:47" s="2" customFormat="1" ht="12">
      <c r="A133" s="38"/>
      <c r="B133" s="39"/>
      <c r="C133" s="40"/>
      <c r="D133" s="223" t="s">
        <v>124</v>
      </c>
      <c r="E133" s="40"/>
      <c r="F133" s="224" t="s">
        <v>141</v>
      </c>
      <c r="G133" s="40"/>
      <c r="H133" s="40"/>
      <c r="I133" s="225"/>
      <c r="J133" s="40"/>
      <c r="K133" s="40"/>
      <c r="L133" s="44"/>
      <c r="M133" s="226"/>
      <c r="N133" s="22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124</v>
      </c>
      <c r="AU133" s="17" t="s">
        <v>85</v>
      </c>
    </row>
    <row r="134" spans="1:51" s="13" customFormat="1" ht="12">
      <c r="A134" s="13"/>
      <c r="B134" s="239"/>
      <c r="C134" s="240"/>
      <c r="D134" s="223" t="s">
        <v>125</v>
      </c>
      <c r="E134" s="241" t="s">
        <v>1</v>
      </c>
      <c r="F134" s="242" t="s">
        <v>143</v>
      </c>
      <c r="G134" s="240"/>
      <c r="H134" s="241" t="s">
        <v>1</v>
      </c>
      <c r="I134" s="243"/>
      <c r="J134" s="240"/>
      <c r="K134" s="240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125</v>
      </c>
      <c r="AU134" s="248" t="s">
        <v>85</v>
      </c>
      <c r="AV134" s="13" t="s">
        <v>85</v>
      </c>
      <c r="AW134" s="13" t="s">
        <v>33</v>
      </c>
      <c r="AX134" s="13" t="s">
        <v>77</v>
      </c>
      <c r="AY134" s="248" t="s">
        <v>116</v>
      </c>
    </row>
    <row r="135" spans="1:51" s="12" customFormat="1" ht="12">
      <c r="A135" s="12"/>
      <c r="B135" s="228"/>
      <c r="C135" s="229"/>
      <c r="D135" s="223" t="s">
        <v>125</v>
      </c>
      <c r="E135" s="230" t="s">
        <v>1</v>
      </c>
      <c r="F135" s="231" t="s">
        <v>144</v>
      </c>
      <c r="G135" s="229"/>
      <c r="H135" s="232">
        <v>1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8" t="s">
        <v>125</v>
      </c>
      <c r="AU135" s="238" t="s">
        <v>85</v>
      </c>
      <c r="AV135" s="12" t="s">
        <v>87</v>
      </c>
      <c r="AW135" s="12" t="s">
        <v>33</v>
      </c>
      <c r="AX135" s="12" t="s">
        <v>85</v>
      </c>
      <c r="AY135" s="238" t="s">
        <v>116</v>
      </c>
    </row>
    <row r="136" spans="1:65" s="2" customFormat="1" ht="16.5" customHeight="1">
      <c r="A136" s="38"/>
      <c r="B136" s="39"/>
      <c r="C136" s="210" t="s">
        <v>145</v>
      </c>
      <c r="D136" s="210" t="s">
        <v>117</v>
      </c>
      <c r="E136" s="211" t="s">
        <v>146</v>
      </c>
      <c r="F136" s="212" t="s">
        <v>147</v>
      </c>
      <c r="G136" s="213" t="s">
        <v>136</v>
      </c>
      <c r="H136" s="214">
        <v>10000</v>
      </c>
      <c r="I136" s="215"/>
      <c r="J136" s="216">
        <f>ROUND(I136*H136,2)</f>
        <v>0</v>
      </c>
      <c r="K136" s="212" t="s">
        <v>1</v>
      </c>
      <c r="L136" s="44"/>
      <c r="M136" s="217" t="s">
        <v>1</v>
      </c>
      <c r="N136" s="218" t="s">
        <v>42</v>
      </c>
      <c r="O136" s="9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1" t="s">
        <v>122</v>
      </c>
      <c r="AT136" s="221" t="s">
        <v>117</v>
      </c>
      <c r="AU136" s="221" t="s">
        <v>85</v>
      </c>
      <c r="AY136" s="17" t="s">
        <v>116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85</v>
      </c>
      <c r="BK136" s="222">
        <f>ROUND(I136*H136,2)</f>
        <v>0</v>
      </c>
      <c r="BL136" s="17" t="s">
        <v>122</v>
      </c>
      <c r="BM136" s="221" t="s">
        <v>148</v>
      </c>
    </row>
    <row r="137" spans="1:47" s="2" customFormat="1" ht="12">
      <c r="A137" s="38"/>
      <c r="B137" s="39"/>
      <c r="C137" s="40"/>
      <c r="D137" s="223" t="s">
        <v>124</v>
      </c>
      <c r="E137" s="40"/>
      <c r="F137" s="224" t="s">
        <v>147</v>
      </c>
      <c r="G137" s="40"/>
      <c r="H137" s="40"/>
      <c r="I137" s="225"/>
      <c r="J137" s="40"/>
      <c r="K137" s="40"/>
      <c r="L137" s="44"/>
      <c r="M137" s="226"/>
      <c r="N137" s="22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124</v>
      </c>
      <c r="AU137" s="17" t="s">
        <v>85</v>
      </c>
    </row>
    <row r="138" spans="1:51" s="13" customFormat="1" ht="12">
      <c r="A138" s="13"/>
      <c r="B138" s="239"/>
      <c r="C138" s="240"/>
      <c r="D138" s="223" t="s">
        <v>125</v>
      </c>
      <c r="E138" s="241" t="s">
        <v>1</v>
      </c>
      <c r="F138" s="242" t="s">
        <v>143</v>
      </c>
      <c r="G138" s="240"/>
      <c r="H138" s="241" t="s">
        <v>1</v>
      </c>
      <c r="I138" s="243"/>
      <c r="J138" s="240"/>
      <c r="K138" s="240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125</v>
      </c>
      <c r="AU138" s="248" t="s">
        <v>85</v>
      </c>
      <c r="AV138" s="13" t="s">
        <v>85</v>
      </c>
      <c r="AW138" s="13" t="s">
        <v>33</v>
      </c>
      <c r="AX138" s="13" t="s">
        <v>77</v>
      </c>
      <c r="AY138" s="248" t="s">
        <v>116</v>
      </c>
    </row>
    <row r="139" spans="1:51" s="12" customFormat="1" ht="12">
      <c r="A139" s="12"/>
      <c r="B139" s="228"/>
      <c r="C139" s="229"/>
      <c r="D139" s="223" t="s">
        <v>125</v>
      </c>
      <c r="E139" s="230" t="s">
        <v>1</v>
      </c>
      <c r="F139" s="231" t="s">
        <v>149</v>
      </c>
      <c r="G139" s="229"/>
      <c r="H139" s="232">
        <v>10000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8" t="s">
        <v>125</v>
      </c>
      <c r="AU139" s="238" t="s">
        <v>85</v>
      </c>
      <c r="AV139" s="12" t="s">
        <v>87</v>
      </c>
      <c r="AW139" s="12" t="s">
        <v>33</v>
      </c>
      <c r="AX139" s="12" t="s">
        <v>85</v>
      </c>
      <c r="AY139" s="238" t="s">
        <v>116</v>
      </c>
    </row>
    <row r="140" spans="1:51" s="13" customFormat="1" ht="12">
      <c r="A140" s="13"/>
      <c r="B140" s="239"/>
      <c r="C140" s="240"/>
      <c r="D140" s="223" t="s">
        <v>125</v>
      </c>
      <c r="E140" s="241" t="s">
        <v>1</v>
      </c>
      <c r="F140" s="242" t="s">
        <v>139</v>
      </c>
      <c r="G140" s="240"/>
      <c r="H140" s="241" t="s">
        <v>1</v>
      </c>
      <c r="I140" s="243"/>
      <c r="J140" s="240"/>
      <c r="K140" s="240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125</v>
      </c>
      <c r="AU140" s="248" t="s">
        <v>85</v>
      </c>
      <c r="AV140" s="13" t="s">
        <v>85</v>
      </c>
      <c r="AW140" s="13" t="s">
        <v>33</v>
      </c>
      <c r="AX140" s="13" t="s">
        <v>77</v>
      </c>
      <c r="AY140" s="248" t="s">
        <v>116</v>
      </c>
    </row>
    <row r="141" spans="1:65" s="2" customFormat="1" ht="16.5" customHeight="1">
      <c r="A141" s="38"/>
      <c r="B141" s="39"/>
      <c r="C141" s="210" t="s">
        <v>150</v>
      </c>
      <c r="D141" s="210" t="s">
        <v>117</v>
      </c>
      <c r="E141" s="211" t="s">
        <v>151</v>
      </c>
      <c r="F141" s="212" t="s">
        <v>152</v>
      </c>
      <c r="G141" s="213" t="s">
        <v>153</v>
      </c>
      <c r="H141" s="214">
        <v>1</v>
      </c>
      <c r="I141" s="215"/>
      <c r="J141" s="216">
        <f>ROUND(I141*H141,2)</f>
        <v>0</v>
      </c>
      <c r="K141" s="212" t="s">
        <v>121</v>
      </c>
      <c r="L141" s="44"/>
      <c r="M141" s="217" t="s">
        <v>1</v>
      </c>
      <c r="N141" s="218" t="s">
        <v>42</v>
      </c>
      <c r="O141" s="9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1" t="s">
        <v>122</v>
      </c>
      <c r="AT141" s="221" t="s">
        <v>117</v>
      </c>
      <c r="AU141" s="221" t="s">
        <v>85</v>
      </c>
      <c r="AY141" s="17" t="s">
        <v>116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85</v>
      </c>
      <c r="BK141" s="222">
        <f>ROUND(I141*H141,2)</f>
        <v>0</v>
      </c>
      <c r="BL141" s="17" t="s">
        <v>122</v>
      </c>
      <c r="BM141" s="221" t="s">
        <v>154</v>
      </c>
    </row>
    <row r="142" spans="1:47" s="2" customFormat="1" ht="12">
      <c r="A142" s="38"/>
      <c r="B142" s="39"/>
      <c r="C142" s="40"/>
      <c r="D142" s="223" t="s">
        <v>124</v>
      </c>
      <c r="E142" s="40"/>
      <c r="F142" s="224" t="s">
        <v>152</v>
      </c>
      <c r="G142" s="40"/>
      <c r="H142" s="40"/>
      <c r="I142" s="225"/>
      <c r="J142" s="40"/>
      <c r="K142" s="40"/>
      <c r="L142" s="44"/>
      <c r="M142" s="226"/>
      <c r="N142" s="22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124</v>
      </c>
      <c r="AU142" s="17" t="s">
        <v>85</v>
      </c>
    </row>
    <row r="143" spans="1:51" s="13" customFormat="1" ht="12">
      <c r="A143" s="13"/>
      <c r="B143" s="239"/>
      <c r="C143" s="240"/>
      <c r="D143" s="223" t="s">
        <v>125</v>
      </c>
      <c r="E143" s="241" t="s">
        <v>1</v>
      </c>
      <c r="F143" s="242" t="s">
        <v>155</v>
      </c>
      <c r="G143" s="240"/>
      <c r="H143" s="241" t="s">
        <v>1</v>
      </c>
      <c r="I143" s="243"/>
      <c r="J143" s="240"/>
      <c r="K143" s="240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125</v>
      </c>
      <c r="AU143" s="248" t="s">
        <v>85</v>
      </c>
      <c r="AV143" s="13" t="s">
        <v>85</v>
      </c>
      <c r="AW143" s="13" t="s">
        <v>33</v>
      </c>
      <c r="AX143" s="13" t="s">
        <v>77</v>
      </c>
      <c r="AY143" s="248" t="s">
        <v>116</v>
      </c>
    </row>
    <row r="144" spans="1:51" s="13" customFormat="1" ht="12">
      <c r="A144" s="13"/>
      <c r="B144" s="239"/>
      <c r="C144" s="240"/>
      <c r="D144" s="223" t="s">
        <v>125</v>
      </c>
      <c r="E144" s="241" t="s">
        <v>1</v>
      </c>
      <c r="F144" s="242" t="s">
        <v>156</v>
      </c>
      <c r="G144" s="240"/>
      <c r="H144" s="241" t="s">
        <v>1</v>
      </c>
      <c r="I144" s="243"/>
      <c r="J144" s="240"/>
      <c r="K144" s="240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125</v>
      </c>
      <c r="AU144" s="248" t="s">
        <v>85</v>
      </c>
      <c r="AV144" s="13" t="s">
        <v>85</v>
      </c>
      <c r="AW144" s="13" t="s">
        <v>33</v>
      </c>
      <c r="AX144" s="13" t="s">
        <v>77</v>
      </c>
      <c r="AY144" s="248" t="s">
        <v>116</v>
      </c>
    </row>
    <row r="145" spans="1:51" s="12" customFormat="1" ht="12">
      <c r="A145" s="12"/>
      <c r="B145" s="228"/>
      <c r="C145" s="229"/>
      <c r="D145" s="223" t="s">
        <v>125</v>
      </c>
      <c r="E145" s="230" t="s">
        <v>1</v>
      </c>
      <c r="F145" s="231" t="s">
        <v>157</v>
      </c>
      <c r="G145" s="229"/>
      <c r="H145" s="232">
        <v>1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38" t="s">
        <v>125</v>
      </c>
      <c r="AU145" s="238" t="s">
        <v>85</v>
      </c>
      <c r="AV145" s="12" t="s">
        <v>87</v>
      </c>
      <c r="AW145" s="12" t="s">
        <v>33</v>
      </c>
      <c r="AX145" s="12" t="s">
        <v>85</v>
      </c>
      <c r="AY145" s="238" t="s">
        <v>116</v>
      </c>
    </row>
    <row r="146" spans="1:65" s="2" customFormat="1" ht="16.5" customHeight="1">
      <c r="A146" s="38"/>
      <c r="B146" s="39"/>
      <c r="C146" s="210" t="s">
        <v>158</v>
      </c>
      <c r="D146" s="210" t="s">
        <v>117</v>
      </c>
      <c r="E146" s="211" t="s">
        <v>159</v>
      </c>
      <c r="F146" s="212" t="s">
        <v>160</v>
      </c>
      <c r="G146" s="213" t="s">
        <v>120</v>
      </c>
      <c r="H146" s="214">
        <v>1</v>
      </c>
      <c r="I146" s="215"/>
      <c r="J146" s="216">
        <f>ROUND(I146*H146,2)</f>
        <v>0</v>
      </c>
      <c r="K146" s="212" t="s">
        <v>121</v>
      </c>
      <c r="L146" s="44"/>
      <c r="M146" s="217" t="s">
        <v>1</v>
      </c>
      <c r="N146" s="218" t="s">
        <v>42</v>
      </c>
      <c r="O146" s="9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1" t="s">
        <v>122</v>
      </c>
      <c r="AT146" s="221" t="s">
        <v>117</v>
      </c>
      <c r="AU146" s="221" t="s">
        <v>85</v>
      </c>
      <c r="AY146" s="17" t="s">
        <v>116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85</v>
      </c>
      <c r="BK146" s="222">
        <f>ROUND(I146*H146,2)</f>
        <v>0</v>
      </c>
      <c r="BL146" s="17" t="s">
        <v>122</v>
      </c>
      <c r="BM146" s="221" t="s">
        <v>161</v>
      </c>
    </row>
    <row r="147" spans="1:47" s="2" customFormat="1" ht="12">
      <c r="A147" s="38"/>
      <c r="B147" s="39"/>
      <c r="C147" s="40"/>
      <c r="D147" s="223" t="s">
        <v>124</v>
      </c>
      <c r="E147" s="40"/>
      <c r="F147" s="224" t="s">
        <v>160</v>
      </c>
      <c r="G147" s="40"/>
      <c r="H147" s="40"/>
      <c r="I147" s="225"/>
      <c r="J147" s="40"/>
      <c r="K147" s="40"/>
      <c r="L147" s="44"/>
      <c r="M147" s="226"/>
      <c r="N147" s="22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124</v>
      </c>
      <c r="AU147" s="17" t="s">
        <v>85</v>
      </c>
    </row>
    <row r="148" spans="1:51" s="13" customFormat="1" ht="12">
      <c r="A148" s="13"/>
      <c r="B148" s="239"/>
      <c r="C148" s="240"/>
      <c r="D148" s="223" t="s">
        <v>125</v>
      </c>
      <c r="E148" s="241" t="s">
        <v>1</v>
      </c>
      <c r="F148" s="242" t="s">
        <v>162</v>
      </c>
      <c r="G148" s="240"/>
      <c r="H148" s="241" t="s">
        <v>1</v>
      </c>
      <c r="I148" s="243"/>
      <c r="J148" s="240"/>
      <c r="K148" s="240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125</v>
      </c>
      <c r="AU148" s="248" t="s">
        <v>85</v>
      </c>
      <c r="AV148" s="13" t="s">
        <v>85</v>
      </c>
      <c r="AW148" s="13" t="s">
        <v>33</v>
      </c>
      <c r="AX148" s="13" t="s">
        <v>77</v>
      </c>
      <c r="AY148" s="248" t="s">
        <v>116</v>
      </c>
    </row>
    <row r="149" spans="1:51" s="12" customFormat="1" ht="12">
      <c r="A149" s="12"/>
      <c r="B149" s="228"/>
      <c r="C149" s="229"/>
      <c r="D149" s="223" t="s">
        <v>125</v>
      </c>
      <c r="E149" s="230" t="s">
        <v>1</v>
      </c>
      <c r="F149" s="231" t="s">
        <v>163</v>
      </c>
      <c r="G149" s="229"/>
      <c r="H149" s="232">
        <v>1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38" t="s">
        <v>125</v>
      </c>
      <c r="AU149" s="238" t="s">
        <v>85</v>
      </c>
      <c r="AV149" s="12" t="s">
        <v>87</v>
      </c>
      <c r="AW149" s="12" t="s">
        <v>33</v>
      </c>
      <c r="AX149" s="12" t="s">
        <v>85</v>
      </c>
      <c r="AY149" s="238" t="s">
        <v>116</v>
      </c>
    </row>
    <row r="150" spans="1:65" s="2" customFormat="1" ht="16.5" customHeight="1">
      <c r="A150" s="38"/>
      <c r="B150" s="39"/>
      <c r="C150" s="210" t="s">
        <v>164</v>
      </c>
      <c r="D150" s="210" t="s">
        <v>117</v>
      </c>
      <c r="E150" s="211" t="s">
        <v>165</v>
      </c>
      <c r="F150" s="212" t="s">
        <v>166</v>
      </c>
      <c r="G150" s="213" t="s">
        <v>120</v>
      </c>
      <c r="H150" s="214">
        <v>1</v>
      </c>
      <c r="I150" s="215"/>
      <c r="J150" s="216">
        <f>ROUND(I150*H150,2)</f>
        <v>0</v>
      </c>
      <c r="K150" s="212" t="s">
        <v>121</v>
      </c>
      <c r="L150" s="44"/>
      <c r="M150" s="217" t="s">
        <v>1</v>
      </c>
      <c r="N150" s="218" t="s">
        <v>42</v>
      </c>
      <c r="O150" s="9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1" t="s">
        <v>122</v>
      </c>
      <c r="AT150" s="221" t="s">
        <v>117</v>
      </c>
      <c r="AU150" s="221" t="s">
        <v>85</v>
      </c>
      <c r="AY150" s="17" t="s">
        <v>116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85</v>
      </c>
      <c r="BK150" s="222">
        <f>ROUND(I150*H150,2)</f>
        <v>0</v>
      </c>
      <c r="BL150" s="17" t="s">
        <v>122</v>
      </c>
      <c r="BM150" s="221" t="s">
        <v>167</v>
      </c>
    </row>
    <row r="151" spans="1:47" s="2" customFormat="1" ht="12">
      <c r="A151" s="38"/>
      <c r="B151" s="39"/>
      <c r="C151" s="40"/>
      <c r="D151" s="223" t="s">
        <v>124</v>
      </c>
      <c r="E151" s="40"/>
      <c r="F151" s="224" t="s">
        <v>166</v>
      </c>
      <c r="G151" s="40"/>
      <c r="H151" s="40"/>
      <c r="I151" s="225"/>
      <c r="J151" s="40"/>
      <c r="K151" s="40"/>
      <c r="L151" s="44"/>
      <c r="M151" s="226"/>
      <c r="N151" s="22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124</v>
      </c>
      <c r="AU151" s="17" t="s">
        <v>85</v>
      </c>
    </row>
    <row r="152" spans="1:51" s="13" customFormat="1" ht="12">
      <c r="A152" s="13"/>
      <c r="B152" s="239"/>
      <c r="C152" s="240"/>
      <c r="D152" s="223" t="s">
        <v>125</v>
      </c>
      <c r="E152" s="241" t="s">
        <v>1</v>
      </c>
      <c r="F152" s="242" t="s">
        <v>168</v>
      </c>
      <c r="G152" s="240"/>
      <c r="H152" s="241" t="s">
        <v>1</v>
      </c>
      <c r="I152" s="243"/>
      <c r="J152" s="240"/>
      <c r="K152" s="240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125</v>
      </c>
      <c r="AU152" s="248" t="s">
        <v>85</v>
      </c>
      <c r="AV152" s="13" t="s">
        <v>85</v>
      </c>
      <c r="AW152" s="13" t="s">
        <v>33</v>
      </c>
      <c r="AX152" s="13" t="s">
        <v>77</v>
      </c>
      <c r="AY152" s="248" t="s">
        <v>116</v>
      </c>
    </row>
    <row r="153" spans="1:51" s="13" customFormat="1" ht="12">
      <c r="A153" s="13"/>
      <c r="B153" s="239"/>
      <c r="C153" s="240"/>
      <c r="D153" s="223" t="s">
        <v>125</v>
      </c>
      <c r="E153" s="241" t="s">
        <v>1</v>
      </c>
      <c r="F153" s="242" t="s">
        <v>169</v>
      </c>
      <c r="G153" s="240"/>
      <c r="H153" s="241" t="s">
        <v>1</v>
      </c>
      <c r="I153" s="243"/>
      <c r="J153" s="240"/>
      <c r="K153" s="240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125</v>
      </c>
      <c r="AU153" s="248" t="s">
        <v>85</v>
      </c>
      <c r="AV153" s="13" t="s">
        <v>85</v>
      </c>
      <c r="AW153" s="13" t="s">
        <v>33</v>
      </c>
      <c r="AX153" s="13" t="s">
        <v>77</v>
      </c>
      <c r="AY153" s="248" t="s">
        <v>116</v>
      </c>
    </row>
    <row r="154" spans="1:51" s="12" customFormat="1" ht="12">
      <c r="A154" s="12"/>
      <c r="B154" s="228"/>
      <c r="C154" s="229"/>
      <c r="D154" s="223" t="s">
        <v>125</v>
      </c>
      <c r="E154" s="230" t="s">
        <v>1</v>
      </c>
      <c r="F154" s="231" t="s">
        <v>163</v>
      </c>
      <c r="G154" s="229"/>
      <c r="H154" s="232">
        <v>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8" t="s">
        <v>125</v>
      </c>
      <c r="AU154" s="238" t="s">
        <v>85</v>
      </c>
      <c r="AV154" s="12" t="s">
        <v>87</v>
      </c>
      <c r="AW154" s="12" t="s">
        <v>33</v>
      </c>
      <c r="AX154" s="12" t="s">
        <v>85</v>
      </c>
      <c r="AY154" s="238" t="s">
        <v>116</v>
      </c>
    </row>
    <row r="155" spans="1:65" s="2" customFormat="1" ht="16.5" customHeight="1">
      <c r="A155" s="38"/>
      <c r="B155" s="39"/>
      <c r="C155" s="210" t="s">
        <v>170</v>
      </c>
      <c r="D155" s="210" t="s">
        <v>117</v>
      </c>
      <c r="E155" s="211" t="s">
        <v>171</v>
      </c>
      <c r="F155" s="212" t="s">
        <v>172</v>
      </c>
      <c r="G155" s="213" t="s">
        <v>120</v>
      </c>
      <c r="H155" s="214">
        <v>1</v>
      </c>
      <c r="I155" s="215"/>
      <c r="J155" s="216">
        <f>ROUND(I155*H155,2)</f>
        <v>0</v>
      </c>
      <c r="K155" s="212" t="s">
        <v>121</v>
      </c>
      <c r="L155" s="44"/>
      <c r="M155" s="217" t="s">
        <v>1</v>
      </c>
      <c r="N155" s="218" t="s">
        <v>42</v>
      </c>
      <c r="O155" s="9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1" t="s">
        <v>122</v>
      </c>
      <c r="AT155" s="221" t="s">
        <v>117</v>
      </c>
      <c r="AU155" s="221" t="s">
        <v>85</v>
      </c>
      <c r="AY155" s="17" t="s">
        <v>116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7" t="s">
        <v>85</v>
      </c>
      <c r="BK155" s="222">
        <f>ROUND(I155*H155,2)</f>
        <v>0</v>
      </c>
      <c r="BL155" s="17" t="s">
        <v>122</v>
      </c>
      <c r="BM155" s="221" t="s">
        <v>173</v>
      </c>
    </row>
    <row r="156" spans="1:47" s="2" customFormat="1" ht="12">
      <c r="A156" s="38"/>
      <c r="B156" s="39"/>
      <c r="C156" s="40"/>
      <c r="D156" s="223" t="s">
        <v>124</v>
      </c>
      <c r="E156" s="40"/>
      <c r="F156" s="224" t="s">
        <v>172</v>
      </c>
      <c r="G156" s="40"/>
      <c r="H156" s="40"/>
      <c r="I156" s="225"/>
      <c r="J156" s="40"/>
      <c r="K156" s="40"/>
      <c r="L156" s="44"/>
      <c r="M156" s="226"/>
      <c r="N156" s="22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124</v>
      </c>
      <c r="AU156" s="17" t="s">
        <v>85</v>
      </c>
    </row>
    <row r="157" spans="1:51" s="13" customFormat="1" ht="12">
      <c r="A157" s="13"/>
      <c r="B157" s="239"/>
      <c r="C157" s="240"/>
      <c r="D157" s="223" t="s">
        <v>125</v>
      </c>
      <c r="E157" s="241" t="s">
        <v>1</v>
      </c>
      <c r="F157" s="242" t="s">
        <v>174</v>
      </c>
      <c r="G157" s="240"/>
      <c r="H157" s="241" t="s">
        <v>1</v>
      </c>
      <c r="I157" s="243"/>
      <c r="J157" s="240"/>
      <c r="K157" s="240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125</v>
      </c>
      <c r="AU157" s="248" t="s">
        <v>85</v>
      </c>
      <c r="AV157" s="13" t="s">
        <v>85</v>
      </c>
      <c r="AW157" s="13" t="s">
        <v>33</v>
      </c>
      <c r="AX157" s="13" t="s">
        <v>77</v>
      </c>
      <c r="AY157" s="248" t="s">
        <v>116</v>
      </c>
    </row>
    <row r="158" spans="1:51" s="12" customFormat="1" ht="12">
      <c r="A158" s="12"/>
      <c r="B158" s="228"/>
      <c r="C158" s="229"/>
      <c r="D158" s="223" t="s">
        <v>125</v>
      </c>
      <c r="E158" s="230" t="s">
        <v>1</v>
      </c>
      <c r="F158" s="231" t="s">
        <v>163</v>
      </c>
      <c r="G158" s="229"/>
      <c r="H158" s="232">
        <v>1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8" t="s">
        <v>125</v>
      </c>
      <c r="AU158" s="238" t="s">
        <v>85</v>
      </c>
      <c r="AV158" s="12" t="s">
        <v>87</v>
      </c>
      <c r="AW158" s="12" t="s">
        <v>33</v>
      </c>
      <c r="AX158" s="12" t="s">
        <v>85</v>
      </c>
      <c r="AY158" s="238" t="s">
        <v>116</v>
      </c>
    </row>
    <row r="159" spans="1:65" s="2" customFormat="1" ht="16.5" customHeight="1">
      <c r="A159" s="38"/>
      <c r="B159" s="39"/>
      <c r="C159" s="210" t="s">
        <v>175</v>
      </c>
      <c r="D159" s="210" t="s">
        <v>117</v>
      </c>
      <c r="E159" s="211" t="s">
        <v>176</v>
      </c>
      <c r="F159" s="212" t="s">
        <v>177</v>
      </c>
      <c r="G159" s="213" t="s">
        <v>120</v>
      </c>
      <c r="H159" s="214">
        <v>1</v>
      </c>
      <c r="I159" s="215"/>
      <c r="J159" s="216">
        <f>ROUND(I159*H159,2)</f>
        <v>0</v>
      </c>
      <c r="K159" s="212" t="s">
        <v>121</v>
      </c>
      <c r="L159" s="44"/>
      <c r="M159" s="217" t="s">
        <v>1</v>
      </c>
      <c r="N159" s="218" t="s">
        <v>42</v>
      </c>
      <c r="O159" s="9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1" t="s">
        <v>122</v>
      </c>
      <c r="AT159" s="221" t="s">
        <v>117</v>
      </c>
      <c r="AU159" s="221" t="s">
        <v>85</v>
      </c>
      <c r="AY159" s="17" t="s">
        <v>116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85</v>
      </c>
      <c r="BK159" s="222">
        <f>ROUND(I159*H159,2)</f>
        <v>0</v>
      </c>
      <c r="BL159" s="17" t="s">
        <v>122</v>
      </c>
      <c r="BM159" s="221" t="s">
        <v>178</v>
      </c>
    </row>
    <row r="160" spans="1:47" s="2" customFormat="1" ht="12">
      <c r="A160" s="38"/>
      <c r="B160" s="39"/>
      <c r="C160" s="40"/>
      <c r="D160" s="223" t="s">
        <v>124</v>
      </c>
      <c r="E160" s="40"/>
      <c r="F160" s="224" t="s">
        <v>177</v>
      </c>
      <c r="G160" s="40"/>
      <c r="H160" s="40"/>
      <c r="I160" s="225"/>
      <c r="J160" s="40"/>
      <c r="K160" s="40"/>
      <c r="L160" s="44"/>
      <c r="M160" s="226"/>
      <c r="N160" s="22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124</v>
      </c>
      <c r="AU160" s="17" t="s">
        <v>85</v>
      </c>
    </row>
    <row r="161" spans="1:51" s="13" customFormat="1" ht="12">
      <c r="A161" s="13"/>
      <c r="B161" s="239"/>
      <c r="C161" s="240"/>
      <c r="D161" s="223" t="s">
        <v>125</v>
      </c>
      <c r="E161" s="241" t="s">
        <v>1</v>
      </c>
      <c r="F161" s="242" t="s">
        <v>179</v>
      </c>
      <c r="G161" s="240"/>
      <c r="H161" s="241" t="s">
        <v>1</v>
      </c>
      <c r="I161" s="243"/>
      <c r="J161" s="240"/>
      <c r="K161" s="240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125</v>
      </c>
      <c r="AU161" s="248" t="s">
        <v>85</v>
      </c>
      <c r="AV161" s="13" t="s">
        <v>85</v>
      </c>
      <c r="AW161" s="13" t="s">
        <v>33</v>
      </c>
      <c r="AX161" s="13" t="s">
        <v>77</v>
      </c>
      <c r="AY161" s="248" t="s">
        <v>116</v>
      </c>
    </row>
    <row r="162" spans="1:51" s="12" customFormat="1" ht="12">
      <c r="A162" s="12"/>
      <c r="B162" s="228"/>
      <c r="C162" s="229"/>
      <c r="D162" s="223" t="s">
        <v>125</v>
      </c>
      <c r="E162" s="230" t="s">
        <v>1</v>
      </c>
      <c r="F162" s="231" t="s">
        <v>180</v>
      </c>
      <c r="G162" s="229"/>
      <c r="H162" s="232">
        <v>1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38" t="s">
        <v>125</v>
      </c>
      <c r="AU162" s="238" t="s">
        <v>85</v>
      </c>
      <c r="AV162" s="12" t="s">
        <v>87</v>
      </c>
      <c r="AW162" s="12" t="s">
        <v>33</v>
      </c>
      <c r="AX162" s="12" t="s">
        <v>85</v>
      </c>
      <c r="AY162" s="238" t="s">
        <v>116</v>
      </c>
    </row>
    <row r="163" spans="1:65" s="2" customFormat="1" ht="16.5" customHeight="1">
      <c r="A163" s="38"/>
      <c r="B163" s="39"/>
      <c r="C163" s="210" t="s">
        <v>181</v>
      </c>
      <c r="D163" s="210" t="s">
        <v>117</v>
      </c>
      <c r="E163" s="211" t="s">
        <v>182</v>
      </c>
      <c r="F163" s="212" t="s">
        <v>183</v>
      </c>
      <c r="G163" s="213" t="s">
        <v>120</v>
      </c>
      <c r="H163" s="214">
        <v>1</v>
      </c>
      <c r="I163" s="215"/>
      <c r="J163" s="216">
        <f>ROUND(I163*H163,2)</f>
        <v>0</v>
      </c>
      <c r="K163" s="212" t="s">
        <v>121</v>
      </c>
      <c r="L163" s="44"/>
      <c r="M163" s="217" t="s">
        <v>1</v>
      </c>
      <c r="N163" s="218" t="s">
        <v>42</v>
      </c>
      <c r="O163" s="91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1" t="s">
        <v>122</v>
      </c>
      <c r="AT163" s="221" t="s">
        <v>117</v>
      </c>
      <c r="AU163" s="221" t="s">
        <v>85</v>
      </c>
      <c r="AY163" s="17" t="s">
        <v>116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7" t="s">
        <v>85</v>
      </c>
      <c r="BK163" s="222">
        <f>ROUND(I163*H163,2)</f>
        <v>0</v>
      </c>
      <c r="BL163" s="17" t="s">
        <v>122</v>
      </c>
      <c r="BM163" s="221" t="s">
        <v>184</v>
      </c>
    </row>
    <row r="164" spans="1:47" s="2" customFormat="1" ht="12">
      <c r="A164" s="38"/>
      <c r="B164" s="39"/>
      <c r="C164" s="40"/>
      <c r="D164" s="223" t="s">
        <v>124</v>
      </c>
      <c r="E164" s="40"/>
      <c r="F164" s="224" t="s">
        <v>183</v>
      </c>
      <c r="G164" s="40"/>
      <c r="H164" s="40"/>
      <c r="I164" s="225"/>
      <c r="J164" s="40"/>
      <c r="K164" s="40"/>
      <c r="L164" s="44"/>
      <c r="M164" s="226"/>
      <c r="N164" s="22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124</v>
      </c>
      <c r="AU164" s="17" t="s">
        <v>85</v>
      </c>
    </row>
    <row r="165" spans="1:51" s="13" customFormat="1" ht="12">
      <c r="A165" s="13"/>
      <c r="B165" s="239"/>
      <c r="C165" s="240"/>
      <c r="D165" s="223" t="s">
        <v>125</v>
      </c>
      <c r="E165" s="241" t="s">
        <v>1</v>
      </c>
      <c r="F165" s="242" t="s">
        <v>185</v>
      </c>
      <c r="G165" s="240"/>
      <c r="H165" s="241" t="s">
        <v>1</v>
      </c>
      <c r="I165" s="243"/>
      <c r="J165" s="240"/>
      <c r="K165" s="240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125</v>
      </c>
      <c r="AU165" s="248" t="s">
        <v>85</v>
      </c>
      <c r="AV165" s="13" t="s">
        <v>85</v>
      </c>
      <c r="AW165" s="13" t="s">
        <v>33</v>
      </c>
      <c r="AX165" s="13" t="s">
        <v>77</v>
      </c>
      <c r="AY165" s="248" t="s">
        <v>116</v>
      </c>
    </row>
    <row r="166" spans="1:51" s="13" customFormat="1" ht="12">
      <c r="A166" s="13"/>
      <c r="B166" s="239"/>
      <c r="C166" s="240"/>
      <c r="D166" s="223" t="s">
        <v>125</v>
      </c>
      <c r="E166" s="241" t="s">
        <v>1</v>
      </c>
      <c r="F166" s="242" t="s">
        <v>186</v>
      </c>
      <c r="G166" s="240"/>
      <c r="H166" s="241" t="s">
        <v>1</v>
      </c>
      <c r="I166" s="243"/>
      <c r="J166" s="240"/>
      <c r="K166" s="240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125</v>
      </c>
      <c r="AU166" s="248" t="s">
        <v>85</v>
      </c>
      <c r="AV166" s="13" t="s">
        <v>85</v>
      </c>
      <c r="AW166" s="13" t="s">
        <v>33</v>
      </c>
      <c r="AX166" s="13" t="s">
        <v>77</v>
      </c>
      <c r="AY166" s="248" t="s">
        <v>116</v>
      </c>
    </row>
    <row r="167" spans="1:51" s="12" customFormat="1" ht="12">
      <c r="A167" s="12"/>
      <c r="B167" s="228"/>
      <c r="C167" s="229"/>
      <c r="D167" s="223" t="s">
        <v>125</v>
      </c>
      <c r="E167" s="230" t="s">
        <v>1</v>
      </c>
      <c r="F167" s="231" t="s">
        <v>163</v>
      </c>
      <c r="G167" s="229"/>
      <c r="H167" s="232">
        <v>1</v>
      </c>
      <c r="I167" s="233"/>
      <c r="J167" s="229"/>
      <c r="K167" s="229"/>
      <c r="L167" s="234"/>
      <c r="M167" s="249"/>
      <c r="N167" s="250"/>
      <c r="O167" s="250"/>
      <c r="P167" s="250"/>
      <c r="Q167" s="250"/>
      <c r="R167" s="250"/>
      <c r="S167" s="250"/>
      <c r="T167" s="25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8" t="s">
        <v>125</v>
      </c>
      <c r="AU167" s="238" t="s">
        <v>85</v>
      </c>
      <c r="AV167" s="12" t="s">
        <v>87</v>
      </c>
      <c r="AW167" s="12" t="s">
        <v>33</v>
      </c>
      <c r="AX167" s="12" t="s">
        <v>85</v>
      </c>
      <c r="AY167" s="238" t="s">
        <v>116</v>
      </c>
    </row>
    <row r="168" spans="1:31" s="2" customFormat="1" ht="6.95" customHeight="1">
      <c r="A168" s="38"/>
      <c r="B168" s="66"/>
      <c r="C168" s="67"/>
      <c r="D168" s="67"/>
      <c r="E168" s="67"/>
      <c r="F168" s="67"/>
      <c r="G168" s="67"/>
      <c r="H168" s="67"/>
      <c r="I168" s="67"/>
      <c r="J168" s="67"/>
      <c r="K168" s="67"/>
      <c r="L168" s="44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sheetProtection password="CC35" sheet="1" objects="1" scenarios="1" formatColumns="0" formatRows="0" autoFilter="0"/>
  <autoFilter ref="C116:K16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91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Parkovací stání Jiráskova - parkovací stání na ploše 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187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2. 3. 2021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ROUND((SUM(BE129:BE585)),2)</f>
        <v>0</v>
      </c>
      <c r="G33" s="38"/>
      <c r="H33" s="38"/>
      <c r="I33" s="155">
        <v>0.21</v>
      </c>
      <c r="J33" s="154">
        <f>ROUND(((SUM(BE129:BE585))*I33),2)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ROUND((SUM(BF129:BF585)),2)</f>
        <v>0</v>
      </c>
      <c r="G34" s="38"/>
      <c r="H34" s="38"/>
      <c r="I34" s="155">
        <v>0.15</v>
      </c>
      <c r="J34" s="154">
        <f>ROUND(((SUM(BF129:BF585))*I34),2)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ROUND((SUM(BG129:BG585)),2)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ROUND((SUM(BH129:BH585)),2)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ROUND((SUM(BI129:BI585)),2)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Parkovací stání Jiráskova - parkovací stání na ploše 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101A - Parkovací stáni na ploše 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Dačice</v>
      </c>
      <c r="G89" s="40"/>
      <c r="H89" s="40"/>
      <c r="I89" s="32" t="s">
        <v>22</v>
      </c>
      <c r="J89" s="79" t="str">
        <f>IF(J12="","",J12)</f>
        <v>2. 3. 2021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Dačice</v>
      </c>
      <c r="G91" s="40"/>
      <c r="H91" s="40"/>
      <c r="I91" s="32" t="s">
        <v>30</v>
      </c>
      <c r="J91" s="36" t="str">
        <f>E21</f>
        <v>WAY project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95</v>
      </c>
      <c r="D94" s="176"/>
      <c r="E94" s="176"/>
      <c r="F94" s="176"/>
      <c r="G94" s="176"/>
      <c r="H94" s="176"/>
      <c r="I94" s="176"/>
      <c r="J94" s="177" t="s">
        <v>96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97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pans="1:31" s="9" customFormat="1" ht="24.95" customHeight="1">
      <c r="A97" s="9"/>
      <c r="B97" s="179"/>
      <c r="C97" s="180"/>
      <c r="D97" s="181" t="s">
        <v>188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52"/>
      <c r="C98" s="253"/>
      <c r="D98" s="254" t="s">
        <v>189</v>
      </c>
      <c r="E98" s="255"/>
      <c r="F98" s="255"/>
      <c r="G98" s="255"/>
      <c r="H98" s="255"/>
      <c r="I98" s="255"/>
      <c r="J98" s="256">
        <f>J131</f>
        <v>0</v>
      </c>
      <c r="K98" s="253"/>
      <c r="L98" s="25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52"/>
      <c r="C99" s="253"/>
      <c r="D99" s="254" t="s">
        <v>190</v>
      </c>
      <c r="E99" s="255"/>
      <c r="F99" s="255"/>
      <c r="G99" s="255"/>
      <c r="H99" s="255"/>
      <c r="I99" s="255"/>
      <c r="J99" s="256">
        <f>J295</f>
        <v>0</v>
      </c>
      <c r="K99" s="253"/>
      <c r="L99" s="25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52"/>
      <c r="C100" s="253"/>
      <c r="D100" s="254" t="s">
        <v>191</v>
      </c>
      <c r="E100" s="255"/>
      <c r="F100" s="255"/>
      <c r="G100" s="255"/>
      <c r="H100" s="255"/>
      <c r="I100" s="255"/>
      <c r="J100" s="256">
        <f>J321</f>
        <v>0</v>
      </c>
      <c r="K100" s="253"/>
      <c r="L100" s="25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52"/>
      <c r="C101" s="253"/>
      <c r="D101" s="254" t="s">
        <v>192</v>
      </c>
      <c r="E101" s="255"/>
      <c r="F101" s="255"/>
      <c r="G101" s="255"/>
      <c r="H101" s="255"/>
      <c r="I101" s="255"/>
      <c r="J101" s="256">
        <f>J330</f>
        <v>0</v>
      </c>
      <c r="K101" s="253"/>
      <c r="L101" s="25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52"/>
      <c r="C102" s="253"/>
      <c r="D102" s="254" t="s">
        <v>193</v>
      </c>
      <c r="E102" s="255"/>
      <c r="F102" s="255"/>
      <c r="G102" s="255"/>
      <c r="H102" s="255"/>
      <c r="I102" s="255"/>
      <c r="J102" s="256">
        <f>J412</f>
        <v>0</v>
      </c>
      <c r="K102" s="253"/>
      <c r="L102" s="25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52"/>
      <c r="C103" s="253"/>
      <c r="D103" s="254" t="s">
        <v>194</v>
      </c>
      <c r="E103" s="255"/>
      <c r="F103" s="255"/>
      <c r="G103" s="255"/>
      <c r="H103" s="255"/>
      <c r="I103" s="255"/>
      <c r="J103" s="256">
        <f>J447</f>
        <v>0</v>
      </c>
      <c r="K103" s="253"/>
      <c r="L103" s="25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52"/>
      <c r="C104" s="253"/>
      <c r="D104" s="254" t="s">
        <v>195</v>
      </c>
      <c r="E104" s="255"/>
      <c r="F104" s="255"/>
      <c r="G104" s="255"/>
      <c r="H104" s="255"/>
      <c r="I104" s="255"/>
      <c r="J104" s="256">
        <f>J497</f>
        <v>0</v>
      </c>
      <c r="K104" s="253"/>
      <c r="L104" s="25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52"/>
      <c r="C105" s="253"/>
      <c r="D105" s="254" t="s">
        <v>196</v>
      </c>
      <c r="E105" s="255"/>
      <c r="F105" s="255"/>
      <c r="G105" s="255"/>
      <c r="H105" s="255"/>
      <c r="I105" s="255"/>
      <c r="J105" s="256">
        <f>J567</f>
        <v>0</v>
      </c>
      <c r="K105" s="253"/>
      <c r="L105" s="25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9" customFormat="1" ht="24.95" customHeight="1">
      <c r="A106" s="9"/>
      <c r="B106" s="179"/>
      <c r="C106" s="180"/>
      <c r="D106" s="181" t="s">
        <v>197</v>
      </c>
      <c r="E106" s="182"/>
      <c r="F106" s="182"/>
      <c r="G106" s="182"/>
      <c r="H106" s="182"/>
      <c r="I106" s="182"/>
      <c r="J106" s="183">
        <f>J570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4" customFormat="1" ht="19.9" customHeight="1">
      <c r="A107" s="14"/>
      <c r="B107" s="252"/>
      <c r="C107" s="253"/>
      <c r="D107" s="254" t="s">
        <v>198</v>
      </c>
      <c r="E107" s="255"/>
      <c r="F107" s="255"/>
      <c r="G107" s="255"/>
      <c r="H107" s="255"/>
      <c r="I107" s="255"/>
      <c r="J107" s="256">
        <f>J571</f>
        <v>0</v>
      </c>
      <c r="K107" s="253"/>
      <c r="L107" s="25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9" customFormat="1" ht="24.95" customHeight="1">
      <c r="A108" s="9"/>
      <c r="B108" s="179"/>
      <c r="C108" s="180"/>
      <c r="D108" s="181" t="s">
        <v>199</v>
      </c>
      <c r="E108" s="182"/>
      <c r="F108" s="182"/>
      <c r="G108" s="182"/>
      <c r="H108" s="182"/>
      <c r="I108" s="182"/>
      <c r="J108" s="183">
        <f>J575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4" customFormat="1" ht="19.9" customHeight="1">
      <c r="A109" s="14"/>
      <c r="B109" s="252"/>
      <c r="C109" s="253"/>
      <c r="D109" s="254" t="s">
        <v>200</v>
      </c>
      <c r="E109" s="255"/>
      <c r="F109" s="255"/>
      <c r="G109" s="255"/>
      <c r="H109" s="255"/>
      <c r="I109" s="255"/>
      <c r="J109" s="256">
        <f>J576</f>
        <v>0</v>
      </c>
      <c r="K109" s="253"/>
      <c r="L109" s="25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100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Parkovací stání Jiráskova - parkovací stání na ploše A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92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101A - Parkovací stáni na ploše A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Dačice</v>
      </c>
      <c r="G123" s="40"/>
      <c r="H123" s="40"/>
      <c r="I123" s="32" t="s">
        <v>22</v>
      </c>
      <c r="J123" s="79" t="str">
        <f>IF(J12="","",J12)</f>
        <v>2. 3. 2021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Město Dačice</v>
      </c>
      <c r="G125" s="40"/>
      <c r="H125" s="40"/>
      <c r="I125" s="32" t="s">
        <v>30</v>
      </c>
      <c r="J125" s="36" t="str">
        <f>E21</f>
        <v>WAY project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34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0" customFormat="1" ht="29.25" customHeight="1">
      <c r="A128" s="185"/>
      <c r="B128" s="186"/>
      <c r="C128" s="187" t="s">
        <v>101</v>
      </c>
      <c r="D128" s="188" t="s">
        <v>62</v>
      </c>
      <c r="E128" s="188" t="s">
        <v>58</v>
      </c>
      <c r="F128" s="188" t="s">
        <v>59</v>
      </c>
      <c r="G128" s="188" t="s">
        <v>102</v>
      </c>
      <c r="H128" s="188" t="s">
        <v>103</v>
      </c>
      <c r="I128" s="188" t="s">
        <v>104</v>
      </c>
      <c r="J128" s="188" t="s">
        <v>96</v>
      </c>
      <c r="K128" s="189" t="s">
        <v>105</v>
      </c>
      <c r="L128" s="190"/>
      <c r="M128" s="100" t="s">
        <v>1</v>
      </c>
      <c r="N128" s="101" t="s">
        <v>41</v>
      </c>
      <c r="O128" s="101" t="s">
        <v>106</v>
      </c>
      <c r="P128" s="101" t="s">
        <v>107</v>
      </c>
      <c r="Q128" s="101" t="s">
        <v>108</v>
      </c>
      <c r="R128" s="101" t="s">
        <v>109</v>
      </c>
      <c r="S128" s="101" t="s">
        <v>110</v>
      </c>
      <c r="T128" s="102" t="s">
        <v>111</v>
      </c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</row>
    <row r="129" spans="1:63" s="2" customFormat="1" ht="22.8" customHeight="1">
      <c r="A129" s="38"/>
      <c r="B129" s="39"/>
      <c r="C129" s="107" t="s">
        <v>112</v>
      </c>
      <c r="D129" s="40"/>
      <c r="E129" s="40"/>
      <c r="F129" s="40"/>
      <c r="G129" s="40"/>
      <c r="H129" s="40"/>
      <c r="I129" s="40"/>
      <c r="J129" s="191">
        <f>BK129</f>
        <v>0</v>
      </c>
      <c r="K129" s="40"/>
      <c r="L129" s="44"/>
      <c r="M129" s="103"/>
      <c r="N129" s="192"/>
      <c r="O129" s="104"/>
      <c r="P129" s="193">
        <f>P130+P570+P575</f>
        <v>0</v>
      </c>
      <c r="Q129" s="104"/>
      <c r="R129" s="193">
        <f>R130+R570+R575</f>
        <v>552.51258945</v>
      </c>
      <c r="S129" s="104"/>
      <c r="T129" s="194">
        <f>T130+T570+T575</f>
        <v>224.9576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76</v>
      </c>
      <c r="AU129" s="17" t="s">
        <v>98</v>
      </c>
      <c r="BK129" s="195">
        <f>BK130+BK570+BK575</f>
        <v>0</v>
      </c>
    </row>
    <row r="130" spans="1:63" s="11" customFormat="1" ht="25.9" customHeight="1">
      <c r="A130" s="11"/>
      <c r="B130" s="196"/>
      <c r="C130" s="197"/>
      <c r="D130" s="198" t="s">
        <v>76</v>
      </c>
      <c r="E130" s="199" t="s">
        <v>201</v>
      </c>
      <c r="F130" s="199" t="s">
        <v>202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P131+P295+P321+P330+P412+P447+P497+P567</f>
        <v>0</v>
      </c>
      <c r="Q130" s="204"/>
      <c r="R130" s="205">
        <f>R131+R295+R321+R330+R412+R447+R497+R567</f>
        <v>552.51258945</v>
      </c>
      <c r="S130" s="204"/>
      <c r="T130" s="206">
        <f>T131+T295+T321+T330+T412+T447+T497+T567</f>
        <v>224.9576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7" t="s">
        <v>85</v>
      </c>
      <c r="AT130" s="208" t="s">
        <v>76</v>
      </c>
      <c r="AU130" s="208" t="s">
        <v>77</v>
      </c>
      <c r="AY130" s="207" t="s">
        <v>116</v>
      </c>
      <c r="BK130" s="209">
        <f>BK131+BK295+BK321+BK330+BK412+BK447+BK497+BK567</f>
        <v>0</v>
      </c>
    </row>
    <row r="131" spans="1:63" s="11" customFormat="1" ht="22.8" customHeight="1">
      <c r="A131" s="11"/>
      <c r="B131" s="196"/>
      <c r="C131" s="197"/>
      <c r="D131" s="198" t="s">
        <v>76</v>
      </c>
      <c r="E131" s="258" t="s">
        <v>85</v>
      </c>
      <c r="F131" s="258" t="s">
        <v>203</v>
      </c>
      <c r="G131" s="197"/>
      <c r="H131" s="197"/>
      <c r="I131" s="200"/>
      <c r="J131" s="259">
        <f>BK131</f>
        <v>0</v>
      </c>
      <c r="K131" s="197"/>
      <c r="L131" s="202"/>
      <c r="M131" s="203"/>
      <c r="N131" s="204"/>
      <c r="O131" s="204"/>
      <c r="P131" s="205">
        <f>SUM(P132:P294)</f>
        <v>0</v>
      </c>
      <c r="Q131" s="204"/>
      <c r="R131" s="205">
        <f>SUM(R132:R294)</f>
        <v>311.9964312</v>
      </c>
      <c r="S131" s="204"/>
      <c r="T131" s="206">
        <f>SUM(T132:T294)</f>
        <v>166.48076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07" t="s">
        <v>85</v>
      </c>
      <c r="AT131" s="208" t="s">
        <v>76</v>
      </c>
      <c r="AU131" s="208" t="s">
        <v>85</v>
      </c>
      <c r="AY131" s="207" t="s">
        <v>116</v>
      </c>
      <c r="BK131" s="209">
        <f>SUM(BK132:BK294)</f>
        <v>0</v>
      </c>
    </row>
    <row r="132" spans="1:65" s="2" customFormat="1" ht="16.5" customHeight="1">
      <c r="A132" s="38"/>
      <c r="B132" s="39"/>
      <c r="C132" s="210" t="s">
        <v>85</v>
      </c>
      <c r="D132" s="210" t="s">
        <v>117</v>
      </c>
      <c r="E132" s="211" t="s">
        <v>204</v>
      </c>
      <c r="F132" s="212" t="s">
        <v>205</v>
      </c>
      <c r="G132" s="213" t="s">
        <v>206</v>
      </c>
      <c r="H132" s="214">
        <v>1</v>
      </c>
      <c r="I132" s="215"/>
      <c r="J132" s="216">
        <f>ROUND(I132*H132,2)</f>
        <v>0</v>
      </c>
      <c r="K132" s="212" t="s">
        <v>121</v>
      </c>
      <c r="L132" s="44"/>
      <c r="M132" s="217" t="s">
        <v>1</v>
      </c>
      <c r="N132" s="218" t="s">
        <v>42</v>
      </c>
      <c r="O132" s="9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115</v>
      </c>
      <c r="AT132" s="221" t="s">
        <v>117</v>
      </c>
      <c r="AU132" s="221" t="s">
        <v>87</v>
      </c>
      <c r="AY132" s="17" t="s">
        <v>116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85</v>
      </c>
      <c r="BK132" s="222">
        <f>ROUND(I132*H132,2)</f>
        <v>0</v>
      </c>
      <c r="BL132" s="17" t="s">
        <v>115</v>
      </c>
      <c r="BM132" s="221" t="s">
        <v>207</v>
      </c>
    </row>
    <row r="133" spans="1:47" s="2" customFormat="1" ht="12">
      <c r="A133" s="38"/>
      <c r="B133" s="39"/>
      <c r="C133" s="40"/>
      <c r="D133" s="223" t="s">
        <v>124</v>
      </c>
      <c r="E133" s="40"/>
      <c r="F133" s="224" t="s">
        <v>208</v>
      </c>
      <c r="G133" s="40"/>
      <c r="H133" s="40"/>
      <c r="I133" s="225"/>
      <c r="J133" s="40"/>
      <c r="K133" s="40"/>
      <c r="L133" s="44"/>
      <c r="M133" s="226"/>
      <c r="N133" s="22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124</v>
      </c>
      <c r="AU133" s="17" t="s">
        <v>87</v>
      </c>
    </row>
    <row r="134" spans="1:51" s="12" customFormat="1" ht="12">
      <c r="A134" s="12"/>
      <c r="B134" s="228"/>
      <c r="C134" s="229"/>
      <c r="D134" s="223" t="s">
        <v>125</v>
      </c>
      <c r="E134" s="230" t="s">
        <v>1</v>
      </c>
      <c r="F134" s="231" t="s">
        <v>209</v>
      </c>
      <c r="G134" s="229"/>
      <c r="H134" s="232">
        <v>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8" t="s">
        <v>125</v>
      </c>
      <c r="AU134" s="238" t="s">
        <v>87</v>
      </c>
      <c r="AV134" s="12" t="s">
        <v>87</v>
      </c>
      <c r="AW134" s="12" t="s">
        <v>33</v>
      </c>
      <c r="AX134" s="12" t="s">
        <v>85</v>
      </c>
      <c r="AY134" s="238" t="s">
        <v>116</v>
      </c>
    </row>
    <row r="135" spans="1:65" s="2" customFormat="1" ht="16.5" customHeight="1">
      <c r="A135" s="38"/>
      <c r="B135" s="39"/>
      <c r="C135" s="210" t="s">
        <v>87</v>
      </c>
      <c r="D135" s="210" t="s">
        <v>117</v>
      </c>
      <c r="E135" s="211" t="s">
        <v>210</v>
      </c>
      <c r="F135" s="212" t="s">
        <v>211</v>
      </c>
      <c r="G135" s="213" t="s">
        <v>206</v>
      </c>
      <c r="H135" s="214">
        <v>1</v>
      </c>
      <c r="I135" s="215"/>
      <c r="J135" s="216">
        <f>ROUND(I135*H135,2)</f>
        <v>0</v>
      </c>
      <c r="K135" s="212" t="s">
        <v>121</v>
      </c>
      <c r="L135" s="44"/>
      <c r="M135" s="217" t="s">
        <v>1</v>
      </c>
      <c r="N135" s="218" t="s">
        <v>42</v>
      </c>
      <c r="O135" s="9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1" t="s">
        <v>115</v>
      </c>
      <c r="AT135" s="221" t="s">
        <v>117</v>
      </c>
      <c r="AU135" s="221" t="s">
        <v>87</v>
      </c>
      <c r="AY135" s="17" t="s">
        <v>116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85</v>
      </c>
      <c r="BK135" s="222">
        <f>ROUND(I135*H135,2)</f>
        <v>0</v>
      </c>
      <c r="BL135" s="17" t="s">
        <v>115</v>
      </c>
      <c r="BM135" s="221" t="s">
        <v>212</v>
      </c>
    </row>
    <row r="136" spans="1:47" s="2" customFormat="1" ht="12">
      <c r="A136" s="38"/>
      <c r="B136" s="39"/>
      <c r="C136" s="40"/>
      <c r="D136" s="223" t="s">
        <v>124</v>
      </c>
      <c r="E136" s="40"/>
      <c r="F136" s="224" t="s">
        <v>213</v>
      </c>
      <c r="G136" s="40"/>
      <c r="H136" s="40"/>
      <c r="I136" s="225"/>
      <c r="J136" s="40"/>
      <c r="K136" s="40"/>
      <c r="L136" s="44"/>
      <c r="M136" s="226"/>
      <c r="N136" s="227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124</v>
      </c>
      <c r="AU136" s="17" t="s">
        <v>87</v>
      </c>
    </row>
    <row r="137" spans="1:51" s="12" customFormat="1" ht="12">
      <c r="A137" s="12"/>
      <c r="B137" s="228"/>
      <c r="C137" s="229"/>
      <c r="D137" s="223" t="s">
        <v>125</v>
      </c>
      <c r="E137" s="230" t="s">
        <v>1</v>
      </c>
      <c r="F137" s="231" t="s">
        <v>214</v>
      </c>
      <c r="G137" s="229"/>
      <c r="H137" s="232">
        <v>1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8" t="s">
        <v>125</v>
      </c>
      <c r="AU137" s="238" t="s">
        <v>87</v>
      </c>
      <c r="AV137" s="12" t="s">
        <v>87</v>
      </c>
      <c r="AW137" s="12" t="s">
        <v>33</v>
      </c>
      <c r="AX137" s="12" t="s">
        <v>85</v>
      </c>
      <c r="AY137" s="238" t="s">
        <v>116</v>
      </c>
    </row>
    <row r="138" spans="1:65" s="2" customFormat="1" ht="16.5" customHeight="1">
      <c r="A138" s="38"/>
      <c r="B138" s="39"/>
      <c r="C138" s="210" t="s">
        <v>133</v>
      </c>
      <c r="D138" s="210" t="s">
        <v>117</v>
      </c>
      <c r="E138" s="211" t="s">
        <v>215</v>
      </c>
      <c r="F138" s="212" t="s">
        <v>216</v>
      </c>
      <c r="G138" s="213" t="s">
        <v>206</v>
      </c>
      <c r="H138" s="214">
        <v>1</v>
      </c>
      <c r="I138" s="215"/>
      <c r="J138" s="216">
        <f>ROUND(I138*H138,2)</f>
        <v>0</v>
      </c>
      <c r="K138" s="212" t="s">
        <v>121</v>
      </c>
      <c r="L138" s="44"/>
      <c r="M138" s="217" t="s">
        <v>1</v>
      </c>
      <c r="N138" s="218" t="s">
        <v>42</v>
      </c>
      <c r="O138" s="9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1" t="s">
        <v>115</v>
      </c>
      <c r="AT138" s="221" t="s">
        <v>117</v>
      </c>
      <c r="AU138" s="221" t="s">
        <v>87</v>
      </c>
      <c r="AY138" s="17" t="s">
        <v>116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85</v>
      </c>
      <c r="BK138" s="222">
        <f>ROUND(I138*H138,2)</f>
        <v>0</v>
      </c>
      <c r="BL138" s="17" t="s">
        <v>115</v>
      </c>
      <c r="BM138" s="221" t="s">
        <v>217</v>
      </c>
    </row>
    <row r="139" spans="1:47" s="2" customFormat="1" ht="12">
      <c r="A139" s="38"/>
      <c r="B139" s="39"/>
      <c r="C139" s="40"/>
      <c r="D139" s="223" t="s">
        <v>124</v>
      </c>
      <c r="E139" s="40"/>
      <c r="F139" s="224" t="s">
        <v>218</v>
      </c>
      <c r="G139" s="40"/>
      <c r="H139" s="40"/>
      <c r="I139" s="225"/>
      <c r="J139" s="40"/>
      <c r="K139" s="40"/>
      <c r="L139" s="44"/>
      <c r="M139" s="226"/>
      <c r="N139" s="22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124</v>
      </c>
      <c r="AU139" s="17" t="s">
        <v>87</v>
      </c>
    </row>
    <row r="140" spans="1:51" s="12" customFormat="1" ht="12">
      <c r="A140" s="12"/>
      <c r="B140" s="228"/>
      <c r="C140" s="229"/>
      <c r="D140" s="223" t="s">
        <v>125</v>
      </c>
      <c r="E140" s="230" t="s">
        <v>1</v>
      </c>
      <c r="F140" s="231" t="s">
        <v>219</v>
      </c>
      <c r="G140" s="229"/>
      <c r="H140" s="232">
        <v>1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38" t="s">
        <v>125</v>
      </c>
      <c r="AU140" s="238" t="s">
        <v>87</v>
      </c>
      <c r="AV140" s="12" t="s">
        <v>87</v>
      </c>
      <c r="AW140" s="12" t="s">
        <v>33</v>
      </c>
      <c r="AX140" s="12" t="s">
        <v>85</v>
      </c>
      <c r="AY140" s="238" t="s">
        <v>116</v>
      </c>
    </row>
    <row r="141" spans="1:65" s="2" customFormat="1" ht="21.75" customHeight="1">
      <c r="A141" s="38"/>
      <c r="B141" s="39"/>
      <c r="C141" s="210" t="s">
        <v>115</v>
      </c>
      <c r="D141" s="210" t="s">
        <v>117</v>
      </c>
      <c r="E141" s="211" t="s">
        <v>220</v>
      </c>
      <c r="F141" s="212" t="s">
        <v>221</v>
      </c>
      <c r="G141" s="213" t="s">
        <v>222</v>
      </c>
      <c r="H141" s="214">
        <v>56.36</v>
      </c>
      <c r="I141" s="215"/>
      <c r="J141" s="216">
        <f>ROUND(I141*H141,2)</f>
        <v>0</v>
      </c>
      <c r="K141" s="212" t="s">
        <v>121</v>
      </c>
      <c r="L141" s="44"/>
      <c r="M141" s="217" t="s">
        <v>1</v>
      </c>
      <c r="N141" s="218" t="s">
        <v>42</v>
      </c>
      <c r="O141" s="91"/>
      <c r="P141" s="219">
        <f>O141*H141</f>
        <v>0</v>
      </c>
      <c r="Q141" s="219">
        <v>0</v>
      </c>
      <c r="R141" s="219">
        <f>Q141*H141</f>
        <v>0</v>
      </c>
      <c r="S141" s="219">
        <v>0.255</v>
      </c>
      <c r="T141" s="220">
        <f>S141*H141</f>
        <v>14.3718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1" t="s">
        <v>115</v>
      </c>
      <c r="AT141" s="221" t="s">
        <v>117</v>
      </c>
      <c r="AU141" s="221" t="s">
        <v>87</v>
      </c>
      <c r="AY141" s="17" t="s">
        <v>116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85</v>
      </c>
      <c r="BK141" s="222">
        <f>ROUND(I141*H141,2)</f>
        <v>0</v>
      </c>
      <c r="BL141" s="17" t="s">
        <v>115</v>
      </c>
      <c r="BM141" s="221" t="s">
        <v>223</v>
      </c>
    </row>
    <row r="142" spans="1:47" s="2" customFormat="1" ht="12">
      <c r="A142" s="38"/>
      <c r="B142" s="39"/>
      <c r="C142" s="40"/>
      <c r="D142" s="223" t="s">
        <v>124</v>
      </c>
      <c r="E142" s="40"/>
      <c r="F142" s="224" t="s">
        <v>224</v>
      </c>
      <c r="G142" s="40"/>
      <c r="H142" s="40"/>
      <c r="I142" s="225"/>
      <c r="J142" s="40"/>
      <c r="K142" s="40"/>
      <c r="L142" s="44"/>
      <c r="M142" s="226"/>
      <c r="N142" s="22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124</v>
      </c>
      <c r="AU142" s="17" t="s">
        <v>87</v>
      </c>
    </row>
    <row r="143" spans="1:51" s="12" customFormat="1" ht="12">
      <c r="A143" s="12"/>
      <c r="B143" s="228"/>
      <c r="C143" s="229"/>
      <c r="D143" s="223" t="s">
        <v>125</v>
      </c>
      <c r="E143" s="230" t="s">
        <v>1</v>
      </c>
      <c r="F143" s="231" t="s">
        <v>225</v>
      </c>
      <c r="G143" s="229"/>
      <c r="H143" s="232">
        <v>56.36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8" t="s">
        <v>125</v>
      </c>
      <c r="AU143" s="238" t="s">
        <v>87</v>
      </c>
      <c r="AV143" s="12" t="s">
        <v>87</v>
      </c>
      <c r="AW143" s="12" t="s">
        <v>33</v>
      </c>
      <c r="AX143" s="12" t="s">
        <v>85</v>
      </c>
      <c r="AY143" s="238" t="s">
        <v>116</v>
      </c>
    </row>
    <row r="144" spans="1:65" s="2" customFormat="1" ht="16.5" customHeight="1">
      <c r="A144" s="38"/>
      <c r="B144" s="39"/>
      <c r="C144" s="210" t="s">
        <v>145</v>
      </c>
      <c r="D144" s="210" t="s">
        <v>117</v>
      </c>
      <c r="E144" s="211" t="s">
        <v>226</v>
      </c>
      <c r="F144" s="212" t="s">
        <v>227</v>
      </c>
      <c r="G144" s="213" t="s">
        <v>222</v>
      </c>
      <c r="H144" s="214">
        <v>152.68</v>
      </c>
      <c r="I144" s="215"/>
      <c r="J144" s="216">
        <f>ROUND(I144*H144,2)</f>
        <v>0</v>
      </c>
      <c r="K144" s="212" t="s">
        <v>121</v>
      </c>
      <c r="L144" s="44"/>
      <c r="M144" s="217" t="s">
        <v>1</v>
      </c>
      <c r="N144" s="218" t="s">
        <v>42</v>
      </c>
      <c r="O144" s="91"/>
      <c r="P144" s="219">
        <f>O144*H144</f>
        <v>0</v>
      </c>
      <c r="Q144" s="219">
        <v>0</v>
      </c>
      <c r="R144" s="219">
        <f>Q144*H144</f>
        <v>0</v>
      </c>
      <c r="S144" s="219">
        <v>0.26</v>
      </c>
      <c r="T144" s="220">
        <f>S144*H144</f>
        <v>39.6968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1" t="s">
        <v>115</v>
      </c>
      <c r="AT144" s="221" t="s">
        <v>117</v>
      </c>
      <c r="AU144" s="221" t="s">
        <v>87</v>
      </c>
      <c r="AY144" s="17" t="s">
        <v>116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7" t="s">
        <v>85</v>
      </c>
      <c r="BK144" s="222">
        <f>ROUND(I144*H144,2)</f>
        <v>0</v>
      </c>
      <c r="BL144" s="17" t="s">
        <v>115</v>
      </c>
      <c r="BM144" s="221" t="s">
        <v>228</v>
      </c>
    </row>
    <row r="145" spans="1:47" s="2" customFormat="1" ht="12">
      <c r="A145" s="38"/>
      <c r="B145" s="39"/>
      <c r="C145" s="40"/>
      <c r="D145" s="223" t="s">
        <v>124</v>
      </c>
      <c r="E145" s="40"/>
      <c r="F145" s="224" t="s">
        <v>229</v>
      </c>
      <c r="G145" s="40"/>
      <c r="H145" s="40"/>
      <c r="I145" s="225"/>
      <c r="J145" s="40"/>
      <c r="K145" s="40"/>
      <c r="L145" s="44"/>
      <c r="M145" s="226"/>
      <c r="N145" s="22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124</v>
      </c>
      <c r="AU145" s="17" t="s">
        <v>87</v>
      </c>
    </row>
    <row r="146" spans="1:51" s="12" customFormat="1" ht="12">
      <c r="A146" s="12"/>
      <c r="B146" s="228"/>
      <c r="C146" s="229"/>
      <c r="D146" s="223" t="s">
        <v>125</v>
      </c>
      <c r="E146" s="230" t="s">
        <v>1</v>
      </c>
      <c r="F146" s="231" t="s">
        <v>230</v>
      </c>
      <c r="G146" s="229"/>
      <c r="H146" s="232">
        <v>152.68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8" t="s">
        <v>125</v>
      </c>
      <c r="AU146" s="238" t="s">
        <v>87</v>
      </c>
      <c r="AV146" s="12" t="s">
        <v>87</v>
      </c>
      <c r="AW146" s="12" t="s">
        <v>33</v>
      </c>
      <c r="AX146" s="12" t="s">
        <v>85</v>
      </c>
      <c r="AY146" s="238" t="s">
        <v>116</v>
      </c>
    </row>
    <row r="147" spans="1:65" s="2" customFormat="1" ht="16.5" customHeight="1">
      <c r="A147" s="38"/>
      <c r="B147" s="39"/>
      <c r="C147" s="210" t="s">
        <v>150</v>
      </c>
      <c r="D147" s="210" t="s">
        <v>117</v>
      </c>
      <c r="E147" s="211" t="s">
        <v>231</v>
      </c>
      <c r="F147" s="212" t="s">
        <v>232</v>
      </c>
      <c r="G147" s="213" t="s">
        <v>222</v>
      </c>
      <c r="H147" s="214">
        <v>27.2</v>
      </c>
      <c r="I147" s="215"/>
      <c r="J147" s="216">
        <f>ROUND(I147*H147,2)</f>
        <v>0</v>
      </c>
      <c r="K147" s="212" t="s">
        <v>121</v>
      </c>
      <c r="L147" s="44"/>
      <c r="M147" s="217" t="s">
        <v>1</v>
      </c>
      <c r="N147" s="218" t="s">
        <v>42</v>
      </c>
      <c r="O147" s="91"/>
      <c r="P147" s="219">
        <f>O147*H147</f>
        <v>0</v>
      </c>
      <c r="Q147" s="219">
        <v>0</v>
      </c>
      <c r="R147" s="219">
        <f>Q147*H147</f>
        <v>0</v>
      </c>
      <c r="S147" s="219">
        <v>0.24</v>
      </c>
      <c r="T147" s="220">
        <f>S147*H147</f>
        <v>6.528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1" t="s">
        <v>115</v>
      </c>
      <c r="AT147" s="221" t="s">
        <v>117</v>
      </c>
      <c r="AU147" s="221" t="s">
        <v>87</v>
      </c>
      <c r="AY147" s="17" t="s">
        <v>116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85</v>
      </c>
      <c r="BK147" s="222">
        <f>ROUND(I147*H147,2)</f>
        <v>0</v>
      </c>
      <c r="BL147" s="17" t="s">
        <v>115</v>
      </c>
      <c r="BM147" s="221" t="s">
        <v>233</v>
      </c>
    </row>
    <row r="148" spans="1:47" s="2" customFormat="1" ht="12">
      <c r="A148" s="38"/>
      <c r="B148" s="39"/>
      <c r="C148" s="40"/>
      <c r="D148" s="223" t="s">
        <v>124</v>
      </c>
      <c r="E148" s="40"/>
      <c r="F148" s="224" t="s">
        <v>234</v>
      </c>
      <c r="G148" s="40"/>
      <c r="H148" s="40"/>
      <c r="I148" s="225"/>
      <c r="J148" s="40"/>
      <c r="K148" s="40"/>
      <c r="L148" s="44"/>
      <c r="M148" s="226"/>
      <c r="N148" s="227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124</v>
      </c>
      <c r="AU148" s="17" t="s">
        <v>87</v>
      </c>
    </row>
    <row r="149" spans="1:51" s="12" customFormat="1" ht="12">
      <c r="A149" s="12"/>
      <c r="B149" s="228"/>
      <c r="C149" s="229"/>
      <c r="D149" s="223" t="s">
        <v>125</v>
      </c>
      <c r="E149" s="230" t="s">
        <v>1</v>
      </c>
      <c r="F149" s="231" t="s">
        <v>235</v>
      </c>
      <c r="G149" s="229"/>
      <c r="H149" s="232">
        <v>27.2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38" t="s">
        <v>125</v>
      </c>
      <c r="AU149" s="238" t="s">
        <v>87</v>
      </c>
      <c r="AV149" s="12" t="s">
        <v>87</v>
      </c>
      <c r="AW149" s="12" t="s">
        <v>33</v>
      </c>
      <c r="AX149" s="12" t="s">
        <v>85</v>
      </c>
      <c r="AY149" s="238" t="s">
        <v>116</v>
      </c>
    </row>
    <row r="150" spans="1:65" s="2" customFormat="1" ht="16.5" customHeight="1">
      <c r="A150" s="38"/>
      <c r="B150" s="39"/>
      <c r="C150" s="210" t="s">
        <v>158</v>
      </c>
      <c r="D150" s="210" t="s">
        <v>117</v>
      </c>
      <c r="E150" s="211" t="s">
        <v>236</v>
      </c>
      <c r="F150" s="212" t="s">
        <v>237</v>
      </c>
      <c r="G150" s="213" t="s">
        <v>222</v>
      </c>
      <c r="H150" s="214">
        <v>39.65</v>
      </c>
      <c r="I150" s="215"/>
      <c r="J150" s="216">
        <f>ROUND(I150*H150,2)</f>
        <v>0</v>
      </c>
      <c r="K150" s="212" t="s">
        <v>121</v>
      </c>
      <c r="L150" s="44"/>
      <c r="M150" s="217" t="s">
        <v>1</v>
      </c>
      <c r="N150" s="218" t="s">
        <v>42</v>
      </c>
      <c r="O150" s="91"/>
      <c r="P150" s="219">
        <f>O150*H150</f>
        <v>0</v>
      </c>
      <c r="Q150" s="219">
        <v>0</v>
      </c>
      <c r="R150" s="219">
        <f>Q150*H150</f>
        <v>0</v>
      </c>
      <c r="S150" s="219">
        <v>0.17</v>
      </c>
      <c r="T150" s="220">
        <f>S150*H150</f>
        <v>6.7405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1" t="s">
        <v>115</v>
      </c>
      <c r="AT150" s="221" t="s">
        <v>117</v>
      </c>
      <c r="AU150" s="221" t="s">
        <v>87</v>
      </c>
      <c r="AY150" s="17" t="s">
        <v>116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85</v>
      </c>
      <c r="BK150" s="222">
        <f>ROUND(I150*H150,2)</f>
        <v>0</v>
      </c>
      <c r="BL150" s="17" t="s">
        <v>115</v>
      </c>
      <c r="BM150" s="221" t="s">
        <v>238</v>
      </c>
    </row>
    <row r="151" spans="1:47" s="2" customFormat="1" ht="12">
      <c r="A151" s="38"/>
      <c r="B151" s="39"/>
      <c r="C151" s="40"/>
      <c r="D151" s="223" t="s">
        <v>124</v>
      </c>
      <c r="E151" s="40"/>
      <c r="F151" s="224" t="s">
        <v>239</v>
      </c>
      <c r="G151" s="40"/>
      <c r="H151" s="40"/>
      <c r="I151" s="225"/>
      <c r="J151" s="40"/>
      <c r="K151" s="40"/>
      <c r="L151" s="44"/>
      <c r="M151" s="226"/>
      <c r="N151" s="22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124</v>
      </c>
      <c r="AU151" s="17" t="s">
        <v>87</v>
      </c>
    </row>
    <row r="152" spans="1:51" s="12" customFormat="1" ht="12">
      <c r="A152" s="12"/>
      <c r="B152" s="228"/>
      <c r="C152" s="229"/>
      <c r="D152" s="223" t="s">
        <v>125</v>
      </c>
      <c r="E152" s="230" t="s">
        <v>1</v>
      </c>
      <c r="F152" s="231" t="s">
        <v>240</v>
      </c>
      <c r="G152" s="229"/>
      <c r="H152" s="232">
        <v>12.45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38" t="s">
        <v>125</v>
      </c>
      <c r="AU152" s="238" t="s">
        <v>87</v>
      </c>
      <c r="AV152" s="12" t="s">
        <v>87</v>
      </c>
      <c r="AW152" s="12" t="s">
        <v>33</v>
      </c>
      <c r="AX152" s="12" t="s">
        <v>77</v>
      </c>
      <c r="AY152" s="238" t="s">
        <v>116</v>
      </c>
    </row>
    <row r="153" spans="1:51" s="12" customFormat="1" ht="12">
      <c r="A153" s="12"/>
      <c r="B153" s="228"/>
      <c r="C153" s="229"/>
      <c r="D153" s="223" t="s">
        <v>125</v>
      </c>
      <c r="E153" s="230" t="s">
        <v>1</v>
      </c>
      <c r="F153" s="231" t="s">
        <v>241</v>
      </c>
      <c r="G153" s="229"/>
      <c r="H153" s="232">
        <v>27.2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8" t="s">
        <v>125</v>
      </c>
      <c r="AU153" s="238" t="s">
        <v>87</v>
      </c>
      <c r="AV153" s="12" t="s">
        <v>87</v>
      </c>
      <c r="AW153" s="12" t="s">
        <v>33</v>
      </c>
      <c r="AX153" s="12" t="s">
        <v>77</v>
      </c>
      <c r="AY153" s="238" t="s">
        <v>116</v>
      </c>
    </row>
    <row r="154" spans="1:51" s="15" customFormat="1" ht="12">
      <c r="A154" s="15"/>
      <c r="B154" s="260"/>
      <c r="C154" s="261"/>
      <c r="D154" s="223" t="s">
        <v>125</v>
      </c>
      <c r="E154" s="262" t="s">
        <v>1</v>
      </c>
      <c r="F154" s="263" t="s">
        <v>242</v>
      </c>
      <c r="G154" s="261"/>
      <c r="H154" s="264">
        <v>39.65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0" t="s">
        <v>125</v>
      </c>
      <c r="AU154" s="270" t="s">
        <v>87</v>
      </c>
      <c r="AV154" s="15" t="s">
        <v>115</v>
      </c>
      <c r="AW154" s="15" t="s">
        <v>33</v>
      </c>
      <c r="AX154" s="15" t="s">
        <v>85</v>
      </c>
      <c r="AY154" s="270" t="s">
        <v>116</v>
      </c>
    </row>
    <row r="155" spans="1:65" s="2" customFormat="1" ht="16.5" customHeight="1">
      <c r="A155" s="38"/>
      <c r="B155" s="39"/>
      <c r="C155" s="210" t="s">
        <v>164</v>
      </c>
      <c r="D155" s="210" t="s">
        <v>117</v>
      </c>
      <c r="E155" s="211" t="s">
        <v>243</v>
      </c>
      <c r="F155" s="212" t="s">
        <v>244</v>
      </c>
      <c r="G155" s="213" t="s">
        <v>222</v>
      </c>
      <c r="H155" s="214">
        <v>209.04</v>
      </c>
      <c r="I155" s="215"/>
      <c r="J155" s="216">
        <f>ROUND(I155*H155,2)</f>
        <v>0</v>
      </c>
      <c r="K155" s="212" t="s">
        <v>121</v>
      </c>
      <c r="L155" s="44"/>
      <c r="M155" s="217" t="s">
        <v>1</v>
      </c>
      <c r="N155" s="218" t="s">
        <v>42</v>
      </c>
      <c r="O155" s="91"/>
      <c r="P155" s="219">
        <f>O155*H155</f>
        <v>0</v>
      </c>
      <c r="Q155" s="219">
        <v>0</v>
      </c>
      <c r="R155" s="219">
        <f>Q155*H155</f>
        <v>0</v>
      </c>
      <c r="S155" s="219">
        <v>0.17</v>
      </c>
      <c r="T155" s="220">
        <f>S155*H155</f>
        <v>35.5368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1" t="s">
        <v>115</v>
      </c>
      <c r="AT155" s="221" t="s">
        <v>117</v>
      </c>
      <c r="AU155" s="221" t="s">
        <v>87</v>
      </c>
      <c r="AY155" s="17" t="s">
        <v>116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7" t="s">
        <v>85</v>
      </c>
      <c r="BK155" s="222">
        <f>ROUND(I155*H155,2)</f>
        <v>0</v>
      </c>
      <c r="BL155" s="17" t="s">
        <v>115</v>
      </c>
      <c r="BM155" s="221" t="s">
        <v>245</v>
      </c>
    </row>
    <row r="156" spans="1:47" s="2" customFormat="1" ht="12">
      <c r="A156" s="38"/>
      <c r="B156" s="39"/>
      <c r="C156" s="40"/>
      <c r="D156" s="223" t="s">
        <v>124</v>
      </c>
      <c r="E156" s="40"/>
      <c r="F156" s="224" t="s">
        <v>246</v>
      </c>
      <c r="G156" s="40"/>
      <c r="H156" s="40"/>
      <c r="I156" s="225"/>
      <c r="J156" s="40"/>
      <c r="K156" s="40"/>
      <c r="L156" s="44"/>
      <c r="M156" s="226"/>
      <c r="N156" s="22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124</v>
      </c>
      <c r="AU156" s="17" t="s">
        <v>87</v>
      </c>
    </row>
    <row r="157" spans="1:51" s="12" customFormat="1" ht="12">
      <c r="A157" s="12"/>
      <c r="B157" s="228"/>
      <c r="C157" s="229"/>
      <c r="D157" s="223" t="s">
        <v>125</v>
      </c>
      <c r="E157" s="230" t="s">
        <v>1</v>
      </c>
      <c r="F157" s="231" t="s">
        <v>247</v>
      </c>
      <c r="G157" s="229"/>
      <c r="H157" s="232">
        <v>56.36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38" t="s">
        <v>125</v>
      </c>
      <c r="AU157" s="238" t="s">
        <v>87</v>
      </c>
      <c r="AV157" s="12" t="s">
        <v>87</v>
      </c>
      <c r="AW157" s="12" t="s">
        <v>33</v>
      </c>
      <c r="AX157" s="12" t="s">
        <v>77</v>
      </c>
      <c r="AY157" s="238" t="s">
        <v>116</v>
      </c>
    </row>
    <row r="158" spans="1:51" s="12" customFormat="1" ht="12">
      <c r="A158" s="12"/>
      <c r="B158" s="228"/>
      <c r="C158" s="229"/>
      <c r="D158" s="223" t="s">
        <v>125</v>
      </c>
      <c r="E158" s="230" t="s">
        <v>1</v>
      </c>
      <c r="F158" s="231" t="s">
        <v>230</v>
      </c>
      <c r="G158" s="229"/>
      <c r="H158" s="232">
        <v>152.68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8" t="s">
        <v>125</v>
      </c>
      <c r="AU158" s="238" t="s">
        <v>87</v>
      </c>
      <c r="AV158" s="12" t="s">
        <v>87</v>
      </c>
      <c r="AW158" s="12" t="s">
        <v>33</v>
      </c>
      <c r="AX158" s="12" t="s">
        <v>77</v>
      </c>
      <c r="AY158" s="238" t="s">
        <v>116</v>
      </c>
    </row>
    <row r="159" spans="1:51" s="13" customFormat="1" ht="12">
      <c r="A159" s="13"/>
      <c r="B159" s="239"/>
      <c r="C159" s="240"/>
      <c r="D159" s="223" t="s">
        <v>125</v>
      </c>
      <c r="E159" s="241" t="s">
        <v>1</v>
      </c>
      <c r="F159" s="242" t="s">
        <v>248</v>
      </c>
      <c r="G159" s="240"/>
      <c r="H159" s="241" t="s">
        <v>1</v>
      </c>
      <c r="I159" s="243"/>
      <c r="J159" s="240"/>
      <c r="K159" s="240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125</v>
      </c>
      <c r="AU159" s="248" t="s">
        <v>87</v>
      </c>
      <c r="AV159" s="13" t="s">
        <v>85</v>
      </c>
      <c r="AW159" s="13" t="s">
        <v>33</v>
      </c>
      <c r="AX159" s="13" t="s">
        <v>77</v>
      </c>
      <c r="AY159" s="248" t="s">
        <v>116</v>
      </c>
    </row>
    <row r="160" spans="1:51" s="15" customFormat="1" ht="12">
      <c r="A160" s="15"/>
      <c r="B160" s="260"/>
      <c r="C160" s="261"/>
      <c r="D160" s="223" t="s">
        <v>125</v>
      </c>
      <c r="E160" s="262" t="s">
        <v>1</v>
      </c>
      <c r="F160" s="263" t="s">
        <v>242</v>
      </c>
      <c r="G160" s="261"/>
      <c r="H160" s="264">
        <v>209.04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0" t="s">
        <v>125</v>
      </c>
      <c r="AU160" s="270" t="s">
        <v>87</v>
      </c>
      <c r="AV160" s="15" t="s">
        <v>115</v>
      </c>
      <c r="AW160" s="15" t="s">
        <v>33</v>
      </c>
      <c r="AX160" s="15" t="s">
        <v>85</v>
      </c>
      <c r="AY160" s="270" t="s">
        <v>116</v>
      </c>
    </row>
    <row r="161" spans="1:65" s="2" customFormat="1" ht="16.5" customHeight="1">
      <c r="A161" s="38"/>
      <c r="B161" s="39"/>
      <c r="C161" s="210" t="s">
        <v>170</v>
      </c>
      <c r="D161" s="210" t="s">
        <v>117</v>
      </c>
      <c r="E161" s="211" t="s">
        <v>249</v>
      </c>
      <c r="F161" s="212" t="s">
        <v>250</v>
      </c>
      <c r="G161" s="213" t="s">
        <v>222</v>
      </c>
      <c r="H161" s="214">
        <v>12.45</v>
      </c>
      <c r="I161" s="215"/>
      <c r="J161" s="216">
        <f>ROUND(I161*H161,2)</f>
        <v>0</v>
      </c>
      <c r="K161" s="212" t="s">
        <v>121</v>
      </c>
      <c r="L161" s="44"/>
      <c r="M161" s="217" t="s">
        <v>1</v>
      </c>
      <c r="N161" s="218" t="s">
        <v>42</v>
      </c>
      <c r="O161" s="91"/>
      <c r="P161" s="219">
        <f>O161*H161</f>
        <v>0</v>
      </c>
      <c r="Q161" s="219">
        <v>0</v>
      </c>
      <c r="R161" s="219">
        <f>Q161*H161</f>
        <v>0</v>
      </c>
      <c r="S161" s="219">
        <v>0.098</v>
      </c>
      <c r="T161" s="220">
        <f>S161*H161</f>
        <v>1.2201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1" t="s">
        <v>115</v>
      </c>
      <c r="AT161" s="221" t="s">
        <v>117</v>
      </c>
      <c r="AU161" s="221" t="s">
        <v>87</v>
      </c>
      <c r="AY161" s="17" t="s">
        <v>116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7" t="s">
        <v>85</v>
      </c>
      <c r="BK161" s="222">
        <f>ROUND(I161*H161,2)</f>
        <v>0</v>
      </c>
      <c r="BL161" s="17" t="s">
        <v>115</v>
      </c>
      <c r="BM161" s="221" t="s">
        <v>251</v>
      </c>
    </row>
    <row r="162" spans="1:47" s="2" customFormat="1" ht="12">
      <c r="A162" s="38"/>
      <c r="B162" s="39"/>
      <c r="C162" s="40"/>
      <c r="D162" s="223" t="s">
        <v>124</v>
      </c>
      <c r="E162" s="40"/>
      <c r="F162" s="224" t="s">
        <v>252</v>
      </c>
      <c r="G162" s="40"/>
      <c r="H162" s="40"/>
      <c r="I162" s="225"/>
      <c r="J162" s="40"/>
      <c r="K162" s="40"/>
      <c r="L162" s="44"/>
      <c r="M162" s="226"/>
      <c r="N162" s="22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124</v>
      </c>
      <c r="AU162" s="17" t="s">
        <v>87</v>
      </c>
    </row>
    <row r="163" spans="1:51" s="12" customFormat="1" ht="12">
      <c r="A163" s="12"/>
      <c r="B163" s="228"/>
      <c r="C163" s="229"/>
      <c r="D163" s="223" t="s">
        <v>125</v>
      </c>
      <c r="E163" s="230" t="s">
        <v>1</v>
      </c>
      <c r="F163" s="231" t="s">
        <v>253</v>
      </c>
      <c r="G163" s="229"/>
      <c r="H163" s="232">
        <v>12.45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38" t="s">
        <v>125</v>
      </c>
      <c r="AU163" s="238" t="s">
        <v>87</v>
      </c>
      <c r="AV163" s="12" t="s">
        <v>87</v>
      </c>
      <c r="AW163" s="12" t="s">
        <v>33</v>
      </c>
      <c r="AX163" s="12" t="s">
        <v>85</v>
      </c>
      <c r="AY163" s="238" t="s">
        <v>116</v>
      </c>
    </row>
    <row r="164" spans="1:65" s="2" customFormat="1" ht="16.5" customHeight="1">
      <c r="A164" s="38"/>
      <c r="B164" s="39"/>
      <c r="C164" s="210" t="s">
        <v>175</v>
      </c>
      <c r="D164" s="210" t="s">
        <v>117</v>
      </c>
      <c r="E164" s="211" t="s">
        <v>254</v>
      </c>
      <c r="F164" s="212" t="s">
        <v>255</v>
      </c>
      <c r="G164" s="213" t="s">
        <v>222</v>
      </c>
      <c r="H164" s="214">
        <v>277.98</v>
      </c>
      <c r="I164" s="215"/>
      <c r="J164" s="216">
        <f>ROUND(I164*H164,2)</f>
        <v>0</v>
      </c>
      <c r="K164" s="212" t="s">
        <v>121</v>
      </c>
      <c r="L164" s="44"/>
      <c r="M164" s="217" t="s">
        <v>1</v>
      </c>
      <c r="N164" s="218" t="s">
        <v>42</v>
      </c>
      <c r="O164" s="91"/>
      <c r="P164" s="219">
        <f>O164*H164</f>
        <v>0</v>
      </c>
      <c r="Q164" s="219">
        <v>4E-05</v>
      </c>
      <c r="R164" s="219">
        <f>Q164*H164</f>
        <v>0.011119200000000001</v>
      </c>
      <c r="S164" s="219">
        <v>0.092</v>
      </c>
      <c r="T164" s="220">
        <f>S164*H164</f>
        <v>25.574160000000003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1" t="s">
        <v>115</v>
      </c>
      <c r="AT164" s="221" t="s">
        <v>117</v>
      </c>
      <c r="AU164" s="221" t="s">
        <v>87</v>
      </c>
      <c r="AY164" s="17" t="s">
        <v>116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7" t="s">
        <v>85</v>
      </c>
      <c r="BK164" s="222">
        <f>ROUND(I164*H164,2)</f>
        <v>0</v>
      </c>
      <c r="BL164" s="17" t="s">
        <v>115</v>
      </c>
      <c r="BM164" s="221" t="s">
        <v>256</v>
      </c>
    </row>
    <row r="165" spans="1:47" s="2" customFormat="1" ht="12">
      <c r="A165" s="38"/>
      <c r="B165" s="39"/>
      <c r="C165" s="40"/>
      <c r="D165" s="223" t="s">
        <v>124</v>
      </c>
      <c r="E165" s="40"/>
      <c r="F165" s="224" t="s">
        <v>257</v>
      </c>
      <c r="G165" s="40"/>
      <c r="H165" s="40"/>
      <c r="I165" s="225"/>
      <c r="J165" s="40"/>
      <c r="K165" s="40"/>
      <c r="L165" s="44"/>
      <c r="M165" s="226"/>
      <c r="N165" s="22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124</v>
      </c>
      <c r="AU165" s="17" t="s">
        <v>87</v>
      </c>
    </row>
    <row r="166" spans="1:51" s="12" customFormat="1" ht="12">
      <c r="A166" s="12"/>
      <c r="B166" s="228"/>
      <c r="C166" s="229"/>
      <c r="D166" s="223" t="s">
        <v>125</v>
      </c>
      <c r="E166" s="230" t="s">
        <v>1</v>
      </c>
      <c r="F166" s="231" t="s">
        <v>258</v>
      </c>
      <c r="G166" s="229"/>
      <c r="H166" s="232">
        <v>277.98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38" t="s">
        <v>125</v>
      </c>
      <c r="AU166" s="238" t="s">
        <v>87</v>
      </c>
      <c r="AV166" s="12" t="s">
        <v>87</v>
      </c>
      <c r="AW166" s="12" t="s">
        <v>33</v>
      </c>
      <c r="AX166" s="12" t="s">
        <v>85</v>
      </c>
      <c r="AY166" s="238" t="s">
        <v>116</v>
      </c>
    </row>
    <row r="167" spans="1:65" s="2" customFormat="1" ht="16.5" customHeight="1">
      <c r="A167" s="38"/>
      <c r="B167" s="39"/>
      <c r="C167" s="210" t="s">
        <v>181</v>
      </c>
      <c r="D167" s="210" t="s">
        <v>117</v>
      </c>
      <c r="E167" s="211" t="s">
        <v>259</v>
      </c>
      <c r="F167" s="212" t="s">
        <v>260</v>
      </c>
      <c r="G167" s="213" t="s">
        <v>261</v>
      </c>
      <c r="H167" s="214">
        <v>166.68</v>
      </c>
      <c r="I167" s="215"/>
      <c r="J167" s="216">
        <f>ROUND(I167*H167,2)</f>
        <v>0</v>
      </c>
      <c r="K167" s="212" t="s">
        <v>121</v>
      </c>
      <c r="L167" s="44"/>
      <c r="M167" s="217" t="s">
        <v>1</v>
      </c>
      <c r="N167" s="218" t="s">
        <v>42</v>
      </c>
      <c r="O167" s="91"/>
      <c r="P167" s="219">
        <f>O167*H167</f>
        <v>0</v>
      </c>
      <c r="Q167" s="219">
        <v>0</v>
      </c>
      <c r="R167" s="219">
        <f>Q167*H167</f>
        <v>0</v>
      </c>
      <c r="S167" s="219">
        <v>0.205</v>
      </c>
      <c r="T167" s="220">
        <f>S167*H167</f>
        <v>34.169399999999996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1" t="s">
        <v>115</v>
      </c>
      <c r="AT167" s="221" t="s">
        <v>117</v>
      </c>
      <c r="AU167" s="221" t="s">
        <v>87</v>
      </c>
      <c r="AY167" s="17" t="s">
        <v>116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7" t="s">
        <v>85</v>
      </c>
      <c r="BK167" s="222">
        <f>ROUND(I167*H167,2)</f>
        <v>0</v>
      </c>
      <c r="BL167" s="17" t="s">
        <v>115</v>
      </c>
      <c r="BM167" s="221" t="s">
        <v>262</v>
      </c>
    </row>
    <row r="168" spans="1:47" s="2" customFormat="1" ht="12">
      <c r="A168" s="38"/>
      <c r="B168" s="39"/>
      <c r="C168" s="40"/>
      <c r="D168" s="223" t="s">
        <v>124</v>
      </c>
      <c r="E168" s="40"/>
      <c r="F168" s="224" t="s">
        <v>263</v>
      </c>
      <c r="G168" s="40"/>
      <c r="H168" s="40"/>
      <c r="I168" s="225"/>
      <c r="J168" s="40"/>
      <c r="K168" s="40"/>
      <c r="L168" s="44"/>
      <c r="M168" s="226"/>
      <c r="N168" s="22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124</v>
      </c>
      <c r="AU168" s="17" t="s">
        <v>87</v>
      </c>
    </row>
    <row r="169" spans="1:51" s="12" customFormat="1" ht="12">
      <c r="A169" s="12"/>
      <c r="B169" s="228"/>
      <c r="C169" s="229"/>
      <c r="D169" s="223" t="s">
        <v>125</v>
      </c>
      <c r="E169" s="230" t="s">
        <v>1</v>
      </c>
      <c r="F169" s="231" t="s">
        <v>264</v>
      </c>
      <c r="G169" s="229"/>
      <c r="H169" s="232">
        <v>166.68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8" t="s">
        <v>125</v>
      </c>
      <c r="AU169" s="238" t="s">
        <v>87</v>
      </c>
      <c r="AV169" s="12" t="s">
        <v>87</v>
      </c>
      <c r="AW169" s="12" t="s">
        <v>33</v>
      </c>
      <c r="AX169" s="12" t="s">
        <v>85</v>
      </c>
      <c r="AY169" s="238" t="s">
        <v>116</v>
      </c>
    </row>
    <row r="170" spans="1:65" s="2" customFormat="1" ht="16.5" customHeight="1">
      <c r="A170" s="38"/>
      <c r="B170" s="39"/>
      <c r="C170" s="210" t="s">
        <v>265</v>
      </c>
      <c r="D170" s="210" t="s">
        <v>117</v>
      </c>
      <c r="E170" s="211" t="s">
        <v>266</v>
      </c>
      <c r="F170" s="212" t="s">
        <v>267</v>
      </c>
      <c r="G170" s="213" t="s">
        <v>261</v>
      </c>
      <c r="H170" s="214">
        <v>66.08</v>
      </c>
      <c r="I170" s="215"/>
      <c r="J170" s="216">
        <f>ROUND(I170*H170,2)</f>
        <v>0</v>
      </c>
      <c r="K170" s="212" t="s">
        <v>121</v>
      </c>
      <c r="L170" s="44"/>
      <c r="M170" s="217" t="s">
        <v>1</v>
      </c>
      <c r="N170" s="218" t="s">
        <v>42</v>
      </c>
      <c r="O170" s="91"/>
      <c r="P170" s="219">
        <f>O170*H170</f>
        <v>0</v>
      </c>
      <c r="Q170" s="219">
        <v>0</v>
      </c>
      <c r="R170" s="219">
        <f>Q170*H170</f>
        <v>0</v>
      </c>
      <c r="S170" s="219">
        <v>0.04</v>
      </c>
      <c r="T170" s="220">
        <f>S170*H170</f>
        <v>2.6431999999999998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1" t="s">
        <v>115</v>
      </c>
      <c r="AT170" s="221" t="s">
        <v>117</v>
      </c>
      <c r="AU170" s="221" t="s">
        <v>87</v>
      </c>
      <c r="AY170" s="17" t="s">
        <v>116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85</v>
      </c>
      <c r="BK170" s="222">
        <f>ROUND(I170*H170,2)</f>
        <v>0</v>
      </c>
      <c r="BL170" s="17" t="s">
        <v>115</v>
      </c>
      <c r="BM170" s="221" t="s">
        <v>268</v>
      </c>
    </row>
    <row r="171" spans="1:47" s="2" customFormat="1" ht="12">
      <c r="A171" s="38"/>
      <c r="B171" s="39"/>
      <c r="C171" s="40"/>
      <c r="D171" s="223" t="s">
        <v>124</v>
      </c>
      <c r="E171" s="40"/>
      <c r="F171" s="224" t="s">
        <v>269</v>
      </c>
      <c r="G171" s="40"/>
      <c r="H171" s="40"/>
      <c r="I171" s="225"/>
      <c r="J171" s="40"/>
      <c r="K171" s="40"/>
      <c r="L171" s="44"/>
      <c r="M171" s="226"/>
      <c r="N171" s="22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124</v>
      </c>
      <c r="AU171" s="17" t="s">
        <v>87</v>
      </c>
    </row>
    <row r="172" spans="1:51" s="12" customFormat="1" ht="12">
      <c r="A172" s="12"/>
      <c r="B172" s="228"/>
      <c r="C172" s="229"/>
      <c r="D172" s="223" t="s">
        <v>125</v>
      </c>
      <c r="E172" s="230" t="s">
        <v>1</v>
      </c>
      <c r="F172" s="231" t="s">
        <v>270</v>
      </c>
      <c r="G172" s="229"/>
      <c r="H172" s="232">
        <v>66.08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38" t="s">
        <v>125</v>
      </c>
      <c r="AU172" s="238" t="s">
        <v>87</v>
      </c>
      <c r="AV172" s="12" t="s">
        <v>87</v>
      </c>
      <c r="AW172" s="12" t="s">
        <v>33</v>
      </c>
      <c r="AX172" s="12" t="s">
        <v>85</v>
      </c>
      <c r="AY172" s="238" t="s">
        <v>116</v>
      </c>
    </row>
    <row r="173" spans="1:65" s="2" customFormat="1" ht="16.5" customHeight="1">
      <c r="A173" s="38"/>
      <c r="B173" s="39"/>
      <c r="C173" s="210" t="s">
        <v>271</v>
      </c>
      <c r="D173" s="210" t="s">
        <v>117</v>
      </c>
      <c r="E173" s="211" t="s">
        <v>272</v>
      </c>
      <c r="F173" s="212" t="s">
        <v>273</v>
      </c>
      <c r="G173" s="213" t="s">
        <v>222</v>
      </c>
      <c r="H173" s="214">
        <v>420.95</v>
      </c>
      <c r="I173" s="215"/>
      <c r="J173" s="216">
        <f>ROUND(I173*H173,2)</f>
        <v>0</v>
      </c>
      <c r="K173" s="212" t="s">
        <v>121</v>
      </c>
      <c r="L173" s="44"/>
      <c r="M173" s="217" t="s">
        <v>1</v>
      </c>
      <c r="N173" s="218" t="s">
        <v>42</v>
      </c>
      <c r="O173" s="91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1" t="s">
        <v>115</v>
      </c>
      <c r="AT173" s="221" t="s">
        <v>117</v>
      </c>
      <c r="AU173" s="221" t="s">
        <v>87</v>
      </c>
      <c r="AY173" s="17" t="s">
        <v>116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7" t="s">
        <v>85</v>
      </c>
      <c r="BK173" s="222">
        <f>ROUND(I173*H173,2)</f>
        <v>0</v>
      </c>
      <c r="BL173" s="17" t="s">
        <v>115</v>
      </c>
      <c r="BM173" s="221" t="s">
        <v>274</v>
      </c>
    </row>
    <row r="174" spans="1:47" s="2" customFormat="1" ht="12">
      <c r="A174" s="38"/>
      <c r="B174" s="39"/>
      <c r="C174" s="40"/>
      <c r="D174" s="223" t="s">
        <v>124</v>
      </c>
      <c r="E174" s="40"/>
      <c r="F174" s="224" t="s">
        <v>275</v>
      </c>
      <c r="G174" s="40"/>
      <c r="H174" s="40"/>
      <c r="I174" s="225"/>
      <c r="J174" s="40"/>
      <c r="K174" s="40"/>
      <c r="L174" s="44"/>
      <c r="M174" s="226"/>
      <c r="N174" s="22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124</v>
      </c>
      <c r="AU174" s="17" t="s">
        <v>87</v>
      </c>
    </row>
    <row r="175" spans="1:51" s="12" customFormat="1" ht="12">
      <c r="A175" s="12"/>
      <c r="B175" s="228"/>
      <c r="C175" s="229"/>
      <c r="D175" s="223" t="s">
        <v>125</v>
      </c>
      <c r="E175" s="230" t="s">
        <v>1</v>
      </c>
      <c r="F175" s="231" t="s">
        <v>276</v>
      </c>
      <c r="G175" s="229"/>
      <c r="H175" s="232">
        <v>420.95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8" t="s">
        <v>125</v>
      </c>
      <c r="AU175" s="238" t="s">
        <v>87</v>
      </c>
      <c r="AV175" s="12" t="s">
        <v>87</v>
      </c>
      <c r="AW175" s="12" t="s">
        <v>33</v>
      </c>
      <c r="AX175" s="12" t="s">
        <v>85</v>
      </c>
      <c r="AY175" s="238" t="s">
        <v>116</v>
      </c>
    </row>
    <row r="176" spans="1:65" s="2" customFormat="1" ht="16.5" customHeight="1">
      <c r="A176" s="38"/>
      <c r="B176" s="39"/>
      <c r="C176" s="210" t="s">
        <v>277</v>
      </c>
      <c r="D176" s="210" t="s">
        <v>117</v>
      </c>
      <c r="E176" s="211" t="s">
        <v>278</v>
      </c>
      <c r="F176" s="212" t="s">
        <v>279</v>
      </c>
      <c r="G176" s="213" t="s">
        <v>280</v>
      </c>
      <c r="H176" s="214">
        <v>64.857</v>
      </c>
      <c r="I176" s="215"/>
      <c r="J176" s="216">
        <f>ROUND(I176*H176,2)</f>
        <v>0</v>
      </c>
      <c r="K176" s="212" t="s">
        <v>121</v>
      </c>
      <c r="L176" s="44"/>
      <c r="M176" s="217" t="s">
        <v>1</v>
      </c>
      <c r="N176" s="218" t="s">
        <v>42</v>
      </c>
      <c r="O176" s="91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1" t="s">
        <v>115</v>
      </c>
      <c r="AT176" s="221" t="s">
        <v>117</v>
      </c>
      <c r="AU176" s="221" t="s">
        <v>87</v>
      </c>
      <c r="AY176" s="17" t="s">
        <v>116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7" t="s">
        <v>85</v>
      </c>
      <c r="BK176" s="222">
        <f>ROUND(I176*H176,2)</f>
        <v>0</v>
      </c>
      <c r="BL176" s="17" t="s">
        <v>115</v>
      </c>
      <c r="BM176" s="221" t="s">
        <v>281</v>
      </c>
    </row>
    <row r="177" spans="1:47" s="2" customFormat="1" ht="12">
      <c r="A177" s="38"/>
      <c r="B177" s="39"/>
      <c r="C177" s="40"/>
      <c r="D177" s="223" t="s">
        <v>124</v>
      </c>
      <c r="E177" s="40"/>
      <c r="F177" s="224" t="s">
        <v>282</v>
      </c>
      <c r="G177" s="40"/>
      <c r="H177" s="40"/>
      <c r="I177" s="225"/>
      <c r="J177" s="40"/>
      <c r="K177" s="40"/>
      <c r="L177" s="44"/>
      <c r="M177" s="226"/>
      <c r="N177" s="22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124</v>
      </c>
      <c r="AU177" s="17" t="s">
        <v>87</v>
      </c>
    </row>
    <row r="178" spans="1:51" s="12" customFormat="1" ht="12">
      <c r="A178" s="12"/>
      <c r="B178" s="228"/>
      <c r="C178" s="229"/>
      <c r="D178" s="223" t="s">
        <v>125</v>
      </c>
      <c r="E178" s="230" t="s">
        <v>1</v>
      </c>
      <c r="F178" s="231" t="s">
        <v>283</v>
      </c>
      <c r="G178" s="229"/>
      <c r="H178" s="232">
        <v>64.857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38" t="s">
        <v>125</v>
      </c>
      <c r="AU178" s="238" t="s">
        <v>87</v>
      </c>
      <c r="AV178" s="12" t="s">
        <v>87</v>
      </c>
      <c r="AW178" s="12" t="s">
        <v>33</v>
      </c>
      <c r="AX178" s="12" t="s">
        <v>85</v>
      </c>
      <c r="AY178" s="238" t="s">
        <v>116</v>
      </c>
    </row>
    <row r="179" spans="1:65" s="2" customFormat="1" ht="21.75" customHeight="1">
      <c r="A179" s="38"/>
      <c r="B179" s="39"/>
      <c r="C179" s="210" t="s">
        <v>8</v>
      </c>
      <c r="D179" s="210" t="s">
        <v>117</v>
      </c>
      <c r="E179" s="211" t="s">
        <v>284</v>
      </c>
      <c r="F179" s="212" t="s">
        <v>285</v>
      </c>
      <c r="G179" s="213" t="s">
        <v>280</v>
      </c>
      <c r="H179" s="214">
        <v>216.19</v>
      </c>
      <c r="I179" s="215"/>
      <c r="J179" s="216">
        <f>ROUND(I179*H179,2)</f>
        <v>0</v>
      </c>
      <c r="K179" s="212" t="s">
        <v>121</v>
      </c>
      <c r="L179" s="44"/>
      <c r="M179" s="217" t="s">
        <v>1</v>
      </c>
      <c r="N179" s="218" t="s">
        <v>42</v>
      </c>
      <c r="O179" s="91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1" t="s">
        <v>115</v>
      </c>
      <c r="AT179" s="221" t="s">
        <v>117</v>
      </c>
      <c r="AU179" s="221" t="s">
        <v>87</v>
      </c>
      <c r="AY179" s="17" t="s">
        <v>116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7" t="s">
        <v>85</v>
      </c>
      <c r="BK179" s="222">
        <f>ROUND(I179*H179,2)</f>
        <v>0</v>
      </c>
      <c r="BL179" s="17" t="s">
        <v>115</v>
      </c>
      <c r="BM179" s="221" t="s">
        <v>286</v>
      </c>
    </row>
    <row r="180" spans="1:47" s="2" customFormat="1" ht="12">
      <c r="A180" s="38"/>
      <c r="B180" s="39"/>
      <c r="C180" s="40"/>
      <c r="D180" s="223" t="s">
        <v>124</v>
      </c>
      <c r="E180" s="40"/>
      <c r="F180" s="224" t="s">
        <v>287</v>
      </c>
      <c r="G180" s="40"/>
      <c r="H180" s="40"/>
      <c r="I180" s="225"/>
      <c r="J180" s="40"/>
      <c r="K180" s="40"/>
      <c r="L180" s="44"/>
      <c r="M180" s="226"/>
      <c r="N180" s="22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124</v>
      </c>
      <c r="AU180" s="17" t="s">
        <v>87</v>
      </c>
    </row>
    <row r="181" spans="1:51" s="12" customFormat="1" ht="12">
      <c r="A181" s="12"/>
      <c r="B181" s="228"/>
      <c r="C181" s="229"/>
      <c r="D181" s="223" t="s">
        <v>125</v>
      </c>
      <c r="E181" s="230" t="s">
        <v>1</v>
      </c>
      <c r="F181" s="231" t="s">
        <v>288</v>
      </c>
      <c r="G181" s="229"/>
      <c r="H181" s="232">
        <v>85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38" t="s">
        <v>125</v>
      </c>
      <c r="AU181" s="238" t="s">
        <v>87</v>
      </c>
      <c r="AV181" s="12" t="s">
        <v>87</v>
      </c>
      <c r="AW181" s="12" t="s">
        <v>33</v>
      </c>
      <c r="AX181" s="12" t="s">
        <v>77</v>
      </c>
      <c r="AY181" s="238" t="s">
        <v>116</v>
      </c>
    </row>
    <row r="182" spans="1:51" s="12" customFormat="1" ht="12">
      <c r="A182" s="12"/>
      <c r="B182" s="228"/>
      <c r="C182" s="229"/>
      <c r="D182" s="223" t="s">
        <v>125</v>
      </c>
      <c r="E182" s="230" t="s">
        <v>1</v>
      </c>
      <c r="F182" s="231" t="s">
        <v>289</v>
      </c>
      <c r="G182" s="229"/>
      <c r="H182" s="232">
        <v>131.19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8" t="s">
        <v>125</v>
      </c>
      <c r="AU182" s="238" t="s">
        <v>87</v>
      </c>
      <c r="AV182" s="12" t="s">
        <v>87</v>
      </c>
      <c r="AW182" s="12" t="s">
        <v>33</v>
      </c>
      <c r="AX182" s="12" t="s">
        <v>77</v>
      </c>
      <c r="AY182" s="238" t="s">
        <v>116</v>
      </c>
    </row>
    <row r="183" spans="1:51" s="15" customFormat="1" ht="12">
      <c r="A183" s="15"/>
      <c r="B183" s="260"/>
      <c r="C183" s="261"/>
      <c r="D183" s="223" t="s">
        <v>125</v>
      </c>
      <c r="E183" s="262" t="s">
        <v>1</v>
      </c>
      <c r="F183" s="263" t="s">
        <v>242</v>
      </c>
      <c r="G183" s="261"/>
      <c r="H183" s="264">
        <v>216.19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0" t="s">
        <v>125</v>
      </c>
      <c r="AU183" s="270" t="s">
        <v>87</v>
      </c>
      <c r="AV183" s="15" t="s">
        <v>115</v>
      </c>
      <c r="AW183" s="15" t="s">
        <v>33</v>
      </c>
      <c r="AX183" s="15" t="s">
        <v>85</v>
      </c>
      <c r="AY183" s="270" t="s">
        <v>116</v>
      </c>
    </row>
    <row r="184" spans="1:65" s="2" customFormat="1" ht="16.5" customHeight="1">
      <c r="A184" s="38"/>
      <c r="B184" s="39"/>
      <c r="C184" s="210" t="s">
        <v>290</v>
      </c>
      <c r="D184" s="210" t="s">
        <v>117</v>
      </c>
      <c r="E184" s="211" t="s">
        <v>291</v>
      </c>
      <c r="F184" s="212" t="s">
        <v>292</v>
      </c>
      <c r="G184" s="213" t="s">
        <v>261</v>
      </c>
      <c r="H184" s="214">
        <v>24</v>
      </c>
      <c r="I184" s="215"/>
      <c r="J184" s="216">
        <f>ROUND(I184*H184,2)</f>
        <v>0</v>
      </c>
      <c r="K184" s="212" t="s">
        <v>121</v>
      </c>
      <c r="L184" s="44"/>
      <c r="M184" s="217" t="s">
        <v>1</v>
      </c>
      <c r="N184" s="218" t="s">
        <v>42</v>
      </c>
      <c r="O184" s="91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1" t="s">
        <v>115</v>
      </c>
      <c r="AT184" s="221" t="s">
        <v>117</v>
      </c>
      <c r="AU184" s="221" t="s">
        <v>87</v>
      </c>
      <c r="AY184" s="17" t="s">
        <v>116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7" t="s">
        <v>85</v>
      </c>
      <c r="BK184" s="222">
        <f>ROUND(I184*H184,2)</f>
        <v>0</v>
      </c>
      <c r="BL184" s="17" t="s">
        <v>115</v>
      </c>
      <c r="BM184" s="221" t="s">
        <v>293</v>
      </c>
    </row>
    <row r="185" spans="1:47" s="2" customFormat="1" ht="12">
      <c r="A185" s="38"/>
      <c r="B185" s="39"/>
      <c r="C185" s="40"/>
      <c r="D185" s="223" t="s">
        <v>124</v>
      </c>
      <c r="E185" s="40"/>
      <c r="F185" s="224" t="s">
        <v>294</v>
      </c>
      <c r="G185" s="40"/>
      <c r="H185" s="40"/>
      <c r="I185" s="225"/>
      <c r="J185" s="40"/>
      <c r="K185" s="40"/>
      <c r="L185" s="44"/>
      <c r="M185" s="226"/>
      <c r="N185" s="22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124</v>
      </c>
      <c r="AU185" s="17" t="s">
        <v>87</v>
      </c>
    </row>
    <row r="186" spans="1:51" s="12" customFormat="1" ht="12">
      <c r="A186" s="12"/>
      <c r="B186" s="228"/>
      <c r="C186" s="229"/>
      <c r="D186" s="223" t="s">
        <v>125</v>
      </c>
      <c r="E186" s="230" t="s">
        <v>1</v>
      </c>
      <c r="F186" s="231" t="s">
        <v>295</v>
      </c>
      <c r="G186" s="229"/>
      <c r="H186" s="232">
        <v>9.6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38" t="s">
        <v>125</v>
      </c>
      <c r="AU186" s="238" t="s">
        <v>87</v>
      </c>
      <c r="AV186" s="12" t="s">
        <v>87</v>
      </c>
      <c r="AW186" s="12" t="s">
        <v>33</v>
      </c>
      <c r="AX186" s="12" t="s">
        <v>77</v>
      </c>
      <c r="AY186" s="238" t="s">
        <v>116</v>
      </c>
    </row>
    <row r="187" spans="1:51" s="12" customFormat="1" ht="12">
      <c r="A187" s="12"/>
      <c r="B187" s="228"/>
      <c r="C187" s="229"/>
      <c r="D187" s="223" t="s">
        <v>125</v>
      </c>
      <c r="E187" s="230" t="s">
        <v>1</v>
      </c>
      <c r="F187" s="231" t="s">
        <v>296</v>
      </c>
      <c r="G187" s="229"/>
      <c r="H187" s="232">
        <v>12.8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8" t="s">
        <v>125</v>
      </c>
      <c r="AU187" s="238" t="s">
        <v>87</v>
      </c>
      <c r="AV187" s="12" t="s">
        <v>87</v>
      </c>
      <c r="AW187" s="12" t="s">
        <v>33</v>
      </c>
      <c r="AX187" s="12" t="s">
        <v>77</v>
      </c>
      <c r="AY187" s="238" t="s">
        <v>116</v>
      </c>
    </row>
    <row r="188" spans="1:51" s="12" customFormat="1" ht="12">
      <c r="A188" s="12"/>
      <c r="B188" s="228"/>
      <c r="C188" s="229"/>
      <c r="D188" s="223" t="s">
        <v>125</v>
      </c>
      <c r="E188" s="230" t="s">
        <v>1</v>
      </c>
      <c r="F188" s="231" t="s">
        <v>297</v>
      </c>
      <c r="G188" s="229"/>
      <c r="H188" s="232">
        <v>1.6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8" t="s">
        <v>125</v>
      </c>
      <c r="AU188" s="238" t="s">
        <v>87</v>
      </c>
      <c r="AV188" s="12" t="s">
        <v>87</v>
      </c>
      <c r="AW188" s="12" t="s">
        <v>33</v>
      </c>
      <c r="AX188" s="12" t="s">
        <v>77</v>
      </c>
      <c r="AY188" s="238" t="s">
        <v>116</v>
      </c>
    </row>
    <row r="189" spans="1:51" s="13" customFormat="1" ht="12">
      <c r="A189" s="13"/>
      <c r="B189" s="239"/>
      <c r="C189" s="240"/>
      <c r="D189" s="223" t="s">
        <v>125</v>
      </c>
      <c r="E189" s="241" t="s">
        <v>1</v>
      </c>
      <c r="F189" s="242" t="s">
        <v>298</v>
      </c>
      <c r="G189" s="240"/>
      <c r="H189" s="241" t="s">
        <v>1</v>
      </c>
      <c r="I189" s="243"/>
      <c r="J189" s="240"/>
      <c r="K189" s="240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125</v>
      </c>
      <c r="AU189" s="248" t="s">
        <v>87</v>
      </c>
      <c r="AV189" s="13" t="s">
        <v>85</v>
      </c>
      <c r="AW189" s="13" t="s">
        <v>33</v>
      </c>
      <c r="AX189" s="13" t="s">
        <v>77</v>
      </c>
      <c r="AY189" s="248" t="s">
        <v>116</v>
      </c>
    </row>
    <row r="190" spans="1:51" s="15" customFormat="1" ht="12">
      <c r="A190" s="15"/>
      <c r="B190" s="260"/>
      <c r="C190" s="261"/>
      <c r="D190" s="223" t="s">
        <v>125</v>
      </c>
      <c r="E190" s="262" t="s">
        <v>1</v>
      </c>
      <c r="F190" s="263" t="s">
        <v>242</v>
      </c>
      <c r="G190" s="261"/>
      <c r="H190" s="264">
        <v>24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0" t="s">
        <v>125</v>
      </c>
      <c r="AU190" s="270" t="s">
        <v>87</v>
      </c>
      <c r="AV190" s="15" t="s">
        <v>115</v>
      </c>
      <c r="AW190" s="15" t="s">
        <v>33</v>
      </c>
      <c r="AX190" s="15" t="s">
        <v>85</v>
      </c>
      <c r="AY190" s="270" t="s">
        <v>116</v>
      </c>
    </row>
    <row r="191" spans="1:65" s="2" customFormat="1" ht="16.5" customHeight="1">
      <c r="A191" s="38"/>
      <c r="B191" s="39"/>
      <c r="C191" s="210" t="s">
        <v>299</v>
      </c>
      <c r="D191" s="210" t="s">
        <v>117</v>
      </c>
      <c r="E191" s="211" t="s">
        <v>300</v>
      </c>
      <c r="F191" s="212" t="s">
        <v>301</v>
      </c>
      <c r="G191" s="213" t="s">
        <v>222</v>
      </c>
      <c r="H191" s="214">
        <v>28.8</v>
      </c>
      <c r="I191" s="215"/>
      <c r="J191" s="216">
        <f>ROUND(I191*H191,2)</f>
        <v>0</v>
      </c>
      <c r="K191" s="212" t="s">
        <v>121</v>
      </c>
      <c r="L191" s="44"/>
      <c r="M191" s="217" t="s">
        <v>1</v>
      </c>
      <c r="N191" s="218" t="s">
        <v>42</v>
      </c>
      <c r="O191" s="91"/>
      <c r="P191" s="219">
        <f>O191*H191</f>
        <v>0</v>
      </c>
      <c r="Q191" s="219">
        <v>0.00084</v>
      </c>
      <c r="R191" s="219">
        <f>Q191*H191</f>
        <v>0.024192</v>
      </c>
      <c r="S191" s="219">
        <v>0</v>
      </c>
      <c r="T191" s="22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1" t="s">
        <v>115</v>
      </c>
      <c r="AT191" s="221" t="s">
        <v>117</v>
      </c>
      <c r="AU191" s="221" t="s">
        <v>87</v>
      </c>
      <c r="AY191" s="17" t="s">
        <v>116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7" t="s">
        <v>85</v>
      </c>
      <c r="BK191" s="222">
        <f>ROUND(I191*H191,2)</f>
        <v>0</v>
      </c>
      <c r="BL191" s="17" t="s">
        <v>115</v>
      </c>
      <c r="BM191" s="221" t="s">
        <v>302</v>
      </c>
    </row>
    <row r="192" spans="1:47" s="2" customFormat="1" ht="12">
      <c r="A192" s="38"/>
      <c r="B192" s="39"/>
      <c r="C192" s="40"/>
      <c r="D192" s="223" t="s">
        <v>124</v>
      </c>
      <c r="E192" s="40"/>
      <c r="F192" s="224" t="s">
        <v>303</v>
      </c>
      <c r="G192" s="40"/>
      <c r="H192" s="40"/>
      <c r="I192" s="225"/>
      <c r="J192" s="40"/>
      <c r="K192" s="40"/>
      <c r="L192" s="44"/>
      <c r="M192" s="226"/>
      <c r="N192" s="22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124</v>
      </c>
      <c r="AU192" s="17" t="s">
        <v>87</v>
      </c>
    </row>
    <row r="193" spans="1:51" s="12" customFormat="1" ht="12">
      <c r="A193" s="12"/>
      <c r="B193" s="228"/>
      <c r="C193" s="229"/>
      <c r="D193" s="223" t="s">
        <v>125</v>
      </c>
      <c r="E193" s="230" t="s">
        <v>1</v>
      </c>
      <c r="F193" s="231" t="s">
        <v>304</v>
      </c>
      <c r="G193" s="229"/>
      <c r="H193" s="232">
        <v>28.8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8" t="s">
        <v>125</v>
      </c>
      <c r="AU193" s="238" t="s">
        <v>87</v>
      </c>
      <c r="AV193" s="12" t="s">
        <v>87</v>
      </c>
      <c r="AW193" s="12" t="s">
        <v>33</v>
      </c>
      <c r="AX193" s="12" t="s">
        <v>85</v>
      </c>
      <c r="AY193" s="238" t="s">
        <v>116</v>
      </c>
    </row>
    <row r="194" spans="1:65" s="2" customFormat="1" ht="16.5" customHeight="1">
      <c r="A194" s="38"/>
      <c r="B194" s="39"/>
      <c r="C194" s="210" t="s">
        <v>305</v>
      </c>
      <c r="D194" s="210" t="s">
        <v>117</v>
      </c>
      <c r="E194" s="211" t="s">
        <v>306</v>
      </c>
      <c r="F194" s="212" t="s">
        <v>307</v>
      </c>
      <c r="G194" s="213" t="s">
        <v>222</v>
      </c>
      <c r="H194" s="214">
        <v>28.8</v>
      </c>
      <c r="I194" s="215"/>
      <c r="J194" s="216">
        <f>ROUND(I194*H194,2)</f>
        <v>0</v>
      </c>
      <c r="K194" s="212" t="s">
        <v>121</v>
      </c>
      <c r="L194" s="44"/>
      <c r="M194" s="217" t="s">
        <v>1</v>
      </c>
      <c r="N194" s="218" t="s">
        <v>42</v>
      </c>
      <c r="O194" s="91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1" t="s">
        <v>115</v>
      </c>
      <c r="AT194" s="221" t="s">
        <v>117</v>
      </c>
      <c r="AU194" s="221" t="s">
        <v>87</v>
      </c>
      <c r="AY194" s="17" t="s">
        <v>116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7" t="s">
        <v>85</v>
      </c>
      <c r="BK194" s="222">
        <f>ROUND(I194*H194,2)</f>
        <v>0</v>
      </c>
      <c r="BL194" s="17" t="s">
        <v>115</v>
      </c>
      <c r="BM194" s="221" t="s">
        <v>308</v>
      </c>
    </row>
    <row r="195" spans="1:47" s="2" customFormat="1" ht="12">
      <c r="A195" s="38"/>
      <c r="B195" s="39"/>
      <c r="C195" s="40"/>
      <c r="D195" s="223" t="s">
        <v>124</v>
      </c>
      <c r="E195" s="40"/>
      <c r="F195" s="224" t="s">
        <v>309</v>
      </c>
      <c r="G195" s="40"/>
      <c r="H195" s="40"/>
      <c r="I195" s="225"/>
      <c r="J195" s="40"/>
      <c r="K195" s="40"/>
      <c r="L195" s="44"/>
      <c r="M195" s="226"/>
      <c r="N195" s="227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124</v>
      </c>
      <c r="AU195" s="17" t="s">
        <v>87</v>
      </c>
    </row>
    <row r="196" spans="1:51" s="12" customFormat="1" ht="12">
      <c r="A196" s="12"/>
      <c r="B196" s="228"/>
      <c r="C196" s="229"/>
      <c r="D196" s="223" t="s">
        <v>125</v>
      </c>
      <c r="E196" s="230" t="s">
        <v>1</v>
      </c>
      <c r="F196" s="231" t="s">
        <v>310</v>
      </c>
      <c r="G196" s="229"/>
      <c r="H196" s="232">
        <v>28.8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38" t="s">
        <v>125</v>
      </c>
      <c r="AU196" s="238" t="s">
        <v>87</v>
      </c>
      <c r="AV196" s="12" t="s">
        <v>87</v>
      </c>
      <c r="AW196" s="12" t="s">
        <v>33</v>
      </c>
      <c r="AX196" s="12" t="s">
        <v>85</v>
      </c>
      <c r="AY196" s="238" t="s">
        <v>116</v>
      </c>
    </row>
    <row r="197" spans="1:65" s="2" customFormat="1" ht="16.5" customHeight="1">
      <c r="A197" s="38"/>
      <c r="B197" s="39"/>
      <c r="C197" s="210" t="s">
        <v>311</v>
      </c>
      <c r="D197" s="210" t="s">
        <v>117</v>
      </c>
      <c r="E197" s="211" t="s">
        <v>312</v>
      </c>
      <c r="F197" s="212" t="s">
        <v>313</v>
      </c>
      <c r="G197" s="213" t="s">
        <v>206</v>
      </c>
      <c r="H197" s="214">
        <v>1</v>
      </c>
      <c r="I197" s="215"/>
      <c r="J197" s="216">
        <f>ROUND(I197*H197,2)</f>
        <v>0</v>
      </c>
      <c r="K197" s="212" t="s">
        <v>121</v>
      </c>
      <c r="L197" s="44"/>
      <c r="M197" s="217" t="s">
        <v>1</v>
      </c>
      <c r="N197" s="218" t="s">
        <v>42</v>
      </c>
      <c r="O197" s="91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1" t="s">
        <v>115</v>
      </c>
      <c r="AT197" s="221" t="s">
        <v>117</v>
      </c>
      <c r="AU197" s="221" t="s">
        <v>87</v>
      </c>
      <c r="AY197" s="17" t="s">
        <v>116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7" t="s">
        <v>85</v>
      </c>
      <c r="BK197" s="222">
        <f>ROUND(I197*H197,2)</f>
        <v>0</v>
      </c>
      <c r="BL197" s="17" t="s">
        <v>115</v>
      </c>
      <c r="BM197" s="221" t="s">
        <v>314</v>
      </c>
    </row>
    <row r="198" spans="1:47" s="2" customFormat="1" ht="12">
      <c r="A198" s="38"/>
      <c r="B198" s="39"/>
      <c r="C198" s="40"/>
      <c r="D198" s="223" t="s">
        <v>124</v>
      </c>
      <c r="E198" s="40"/>
      <c r="F198" s="224" t="s">
        <v>315</v>
      </c>
      <c r="G198" s="40"/>
      <c r="H198" s="40"/>
      <c r="I198" s="225"/>
      <c r="J198" s="40"/>
      <c r="K198" s="40"/>
      <c r="L198" s="44"/>
      <c r="M198" s="226"/>
      <c r="N198" s="227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124</v>
      </c>
      <c r="AU198" s="17" t="s">
        <v>87</v>
      </c>
    </row>
    <row r="199" spans="1:51" s="13" customFormat="1" ht="12">
      <c r="A199" s="13"/>
      <c r="B199" s="239"/>
      <c r="C199" s="240"/>
      <c r="D199" s="223" t="s">
        <v>125</v>
      </c>
      <c r="E199" s="241" t="s">
        <v>1</v>
      </c>
      <c r="F199" s="242" t="s">
        <v>316</v>
      </c>
      <c r="G199" s="240"/>
      <c r="H199" s="241" t="s">
        <v>1</v>
      </c>
      <c r="I199" s="243"/>
      <c r="J199" s="240"/>
      <c r="K199" s="240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125</v>
      </c>
      <c r="AU199" s="248" t="s">
        <v>87</v>
      </c>
      <c r="AV199" s="13" t="s">
        <v>85</v>
      </c>
      <c r="AW199" s="13" t="s">
        <v>33</v>
      </c>
      <c r="AX199" s="13" t="s">
        <v>77</v>
      </c>
      <c r="AY199" s="248" t="s">
        <v>116</v>
      </c>
    </row>
    <row r="200" spans="1:51" s="12" customFormat="1" ht="12">
      <c r="A200" s="12"/>
      <c r="B200" s="228"/>
      <c r="C200" s="229"/>
      <c r="D200" s="223" t="s">
        <v>125</v>
      </c>
      <c r="E200" s="230" t="s">
        <v>1</v>
      </c>
      <c r="F200" s="231" t="s">
        <v>219</v>
      </c>
      <c r="G200" s="229"/>
      <c r="H200" s="232">
        <v>1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38" t="s">
        <v>125</v>
      </c>
      <c r="AU200" s="238" t="s">
        <v>87</v>
      </c>
      <c r="AV200" s="12" t="s">
        <v>87</v>
      </c>
      <c r="AW200" s="12" t="s">
        <v>33</v>
      </c>
      <c r="AX200" s="12" t="s">
        <v>85</v>
      </c>
      <c r="AY200" s="238" t="s">
        <v>116</v>
      </c>
    </row>
    <row r="201" spans="1:65" s="2" customFormat="1" ht="16.5" customHeight="1">
      <c r="A201" s="38"/>
      <c r="B201" s="39"/>
      <c r="C201" s="210" t="s">
        <v>317</v>
      </c>
      <c r="D201" s="210" t="s">
        <v>117</v>
      </c>
      <c r="E201" s="211" t="s">
        <v>318</v>
      </c>
      <c r="F201" s="212" t="s">
        <v>319</v>
      </c>
      <c r="G201" s="213" t="s">
        <v>206</v>
      </c>
      <c r="H201" s="214">
        <v>1</v>
      </c>
      <c r="I201" s="215"/>
      <c r="J201" s="216">
        <f>ROUND(I201*H201,2)</f>
        <v>0</v>
      </c>
      <c r="K201" s="212" t="s">
        <v>121</v>
      </c>
      <c r="L201" s="44"/>
      <c r="M201" s="217" t="s">
        <v>1</v>
      </c>
      <c r="N201" s="218" t="s">
        <v>42</v>
      </c>
      <c r="O201" s="91"/>
      <c r="P201" s="219">
        <f>O201*H201</f>
        <v>0</v>
      </c>
      <c r="Q201" s="219">
        <v>0</v>
      </c>
      <c r="R201" s="219">
        <f>Q201*H201</f>
        <v>0</v>
      </c>
      <c r="S201" s="219">
        <v>0</v>
      </c>
      <c r="T201" s="22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1" t="s">
        <v>115</v>
      </c>
      <c r="AT201" s="221" t="s">
        <v>117</v>
      </c>
      <c r="AU201" s="221" t="s">
        <v>87</v>
      </c>
      <c r="AY201" s="17" t="s">
        <v>116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7" t="s">
        <v>85</v>
      </c>
      <c r="BK201" s="222">
        <f>ROUND(I201*H201,2)</f>
        <v>0</v>
      </c>
      <c r="BL201" s="17" t="s">
        <v>115</v>
      </c>
      <c r="BM201" s="221" t="s">
        <v>320</v>
      </c>
    </row>
    <row r="202" spans="1:47" s="2" customFormat="1" ht="12">
      <c r="A202" s="38"/>
      <c r="B202" s="39"/>
      <c r="C202" s="40"/>
      <c r="D202" s="223" t="s">
        <v>124</v>
      </c>
      <c r="E202" s="40"/>
      <c r="F202" s="224" t="s">
        <v>321</v>
      </c>
      <c r="G202" s="40"/>
      <c r="H202" s="40"/>
      <c r="I202" s="225"/>
      <c r="J202" s="40"/>
      <c r="K202" s="40"/>
      <c r="L202" s="44"/>
      <c r="M202" s="226"/>
      <c r="N202" s="227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124</v>
      </c>
      <c r="AU202" s="17" t="s">
        <v>87</v>
      </c>
    </row>
    <row r="203" spans="1:51" s="13" customFormat="1" ht="12">
      <c r="A203" s="13"/>
      <c r="B203" s="239"/>
      <c r="C203" s="240"/>
      <c r="D203" s="223" t="s">
        <v>125</v>
      </c>
      <c r="E203" s="241" t="s">
        <v>1</v>
      </c>
      <c r="F203" s="242" t="s">
        <v>316</v>
      </c>
      <c r="G203" s="240"/>
      <c r="H203" s="241" t="s">
        <v>1</v>
      </c>
      <c r="I203" s="243"/>
      <c r="J203" s="240"/>
      <c r="K203" s="240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125</v>
      </c>
      <c r="AU203" s="248" t="s">
        <v>87</v>
      </c>
      <c r="AV203" s="13" t="s">
        <v>85</v>
      </c>
      <c r="AW203" s="13" t="s">
        <v>33</v>
      </c>
      <c r="AX203" s="13" t="s">
        <v>77</v>
      </c>
      <c r="AY203" s="248" t="s">
        <v>116</v>
      </c>
    </row>
    <row r="204" spans="1:51" s="12" customFormat="1" ht="12">
      <c r="A204" s="12"/>
      <c r="B204" s="228"/>
      <c r="C204" s="229"/>
      <c r="D204" s="223" t="s">
        <v>125</v>
      </c>
      <c r="E204" s="230" t="s">
        <v>1</v>
      </c>
      <c r="F204" s="231" t="s">
        <v>219</v>
      </c>
      <c r="G204" s="229"/>
      <c r="H204" s="232">
        <v>1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38" t="s">
        <v>125</v>
      </c>
      <c r="AU204" s="238" t="s">
        <v>87</v>
      </c>
      <c r="AV204" s="12" t="s">
        <v>87</v>
      </c>
      <c r="AW204" s="12" t="s">
        <v>33</v>
      </c>
      <c r="AX204" s="12" t="s">
        <v>85</v>
      </c>
      <c r="AY204" s="238" t="s">
        <v>116</v>
      </c>
    </row>
    <row r="205" spans="1:65" s="2" customFormat="1" ht="16.5" customHeight="1">
      <c r="A205" s="38"/>
      <c r="B205" s="39"/>
      <c r="C205" s="210" t="s">
        <v>7</v>
      </c>
      <c r="D205" s="210" t="s">
        <v>117</v>
      </c>
      <c r="E205" s="211" t="s">
        <v>322</v>
      </c>
      <c r="F205" s="212" t="s">
        <v>323</v>
      </c>
      <c r="G205" s="213" t="s">
        <v>280</v>
      </c>
      <c r="H205" s="214">
        <v>12.396</v>
      </c>
      <c r="I205" s="215"/>
      <c r="J205" s="216">
        <f>ROUND(I205*H205,2)</f>
        <v>0</v>
      </c>
      <c r="K205" s="212" t="s">
        <v>121</v>
      </c>
      <c r="L205" s="44"/>
      <c r="M205" s="217" t="s">
        <v>1</v>
      </c>
      <c r="N205" s="218" t="s">
        <v>42</v>
      </c>
      <c r="O205" s="91"/>
      <c r="P205" s="219">
        <f>O205*H205</f>
        <v>0</v>
      </c>
      <c r="Q205" s="219">
        <v>0</v>
      </c>
      <c r="R205" s="219">
        <f>Q205*H205</f>
        <v>0</v>
      </c>
      <c r="S205" s="219">
        <v>0</v>
      </c>
      <c r="T205" s="22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1" t="s">
        <v>115</v>
      </c>
      <c r="AT205" s="221" t="s">
        <v>117</v>
      </c>
      <c r="AU205" s="221" t="s">
        <v>87</v>
      </c>
      <c r="AY205" s="17" t="s">
        <v>116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7" t="s">
        <v>85</v>
      </c>
      <c r="BK205" s="222">
        <f>ROUND(I205*H205,2)</f>
        <v>0</v>
      </c>
      <c r="BL205" s="17" t="s">
        <v>115</v>
      </c>
      <c r="BM205" s="221" t="s">
        <v>324</v>
      </c>
    </row>
    <row r="206" spans="1:47" s="2" customFormat="1" ht="12">
      <c r="A206" s="38"/>
      <c r="B206" s="39"/>
      <c r="C206" s="40"/>
      <c r="D206" s="223" t="s">
        <v>124</v>
      </c>
      <c r="E206" s="40"/>
      <c r="F206" s="224" t="s">
        <v>325</v>
      </c>
      <c r="G206" s="40"/>
      <c r="H206" s="40"/>
      <c r="I206" s="225"/>
      <c r="J206" s="40"/>
      <c r="K206" s="40"/>
      <c r="L206" s="44"/>
      <c r="M206" s="226"/>
      <c r="N206" s="227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124</v>
      </c>
      <c r="AU206" s="17" t="s">
        <v>87</v>
      </c>
    </row>
    <row r="207" spans="1:51" s="12" customFormat="1" ht="12">
      <c r="A207" s="12"/>
      <c r="B207" s="228"/>
      <c r="C207" s="229"/>
      <c r="D207" s="223" t="s">
        <v>125</v>
      </c>
      <c r="E207" s="230" t="s">
        <v>1</v>
      </c>
      <c r="F207" s="231" t="s">
        <v>326</v>
      </c>
      <c r="G207" s="229"/>
      <c r="H207" s="232">
        <v>12.396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38" t="s">
        <v>125</v>
      </c>
      <c r="AU207" s="238" t="s">
        <v>87</v>
      </c>
      <c r="AV207" s="12" t="s">
        <v>87</v>
      </c>
      <c r="AW207" s="12" t="s">
        <v>33</v>
      </c>
      <c r="AX207" s="12" t="s">
        <v>85</v>
      </c>
      <c r="AY207" s="238" t="s">
        <v>116</v>
      </c>
    </row>
    <row r="208" spans="1:65" s="2" customFormat="1" ht="16.5" customHeight="1">
      <c r="A208" s="38"/>
      <c r="B208" s="39"/>
      <c r="C208" s="210" t="s">
        <v>327</v>
      </c>
      <c r="D208" s="210" t="s">
        <v>117</v>
      </c>
      <c r="E208" s="211" t="s">
        <v>328</v>
      </c>
      <c r="F208" s="212" t="s">
        <v>329</v>
      </c>
      <c r="G208" s="213" t="s">
        <v>280</v>
      </c>
      <c r="H208" s="214">
        <v>150.27</v>
      </c>
      <c r="I208" s="215"/>
      <c r="J208" s="216">
        <f>ROUND(I208*H208,2)</f>
        <v>0</v>
      </c>
      <c r="K208" s="212" t="s">
        <v>121</v>
      </c>
      <c r="L208" s="44"/>
      <c r="M208" s="217" t="s">
        <v>1</v>
      </c>
      <c r="N208" s="218" t="s">
        <v>42</v>
      </c>
      <c r="O208" s="91"/>
      <c r="P208" s="219">
        <f>O208*H208</f>
        <v>0</v>
      </c>
      <c r="Q208" s="219">
        <v>0</v>
      </c>
      <c r="R208" s="219">
        <f>Q208*H208</f>
        <v>0</v>
      </c>
      <c r="S208" s="219">
        <v>0</v>
      </c>
      <c r="T208" s="22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1" t="s">
        <v>115</v>
      </c>
      <c r="AT208" s="221" t="s">
        <v>117</v>
      </c>
      <c r="AU208" s="221" t="s">
        <v>87</v>
      </c>
      <c r="AY208" s="17" t="s">
        <v>116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7" t="s">
        <v>85</v>
      </c>
      <c r="BK208" s="222">
        <f>ROUND(I208*H208,2)</f>
        <v>0</v>
      </c>
      <c r="BL208" s="17" t="s">
        <v>115</v>
      </c>
      <c r="BM208" s="221" t="s">
        <v>330</v>
      </c>
    </row>
    <row r="209" spans="1:47" s="2" customFormat="1" ht="12">
      <c r="A209" s="38"/>
      <c r="B209" s="39"/>
      <c r="C209" s="40"/>
      <c r="D209" s="223" t="s">
        <v>124</v>
      </c>
      <c r="E209" s="40"/>
      <c r="F209" s="224" t="s">
        <v>331</v>
      </c>
      <c r="G209" s="40"/>
      <c r="H209" s="40"/>
      <c r="I209" s="225"/>
      <c r="J209" s="40"/>
      <c r="K209" s="40"/>
      <c r="L209" s="44"/>
      <c r="M209" s="226"/>
      <c r="N209" s="227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124</v>
      </c>
      <c r="AU209" s="17" t="s">
        <v>87</v>
      </c>
    </row>
    <row r="210" spans="1:51" s="13" customFormat="1" ht="12">
      <c r="A210" s="13"/>
      <c r="B210" s="239"/>
      <c r="C210" s="240"/>
      <c r="D210" s="223" t="s">
        <v>125</v>
      </c>
      <c r="E210" s="241" t="s">
        <v>1</v>
      </c>
      <c r="F210" s="242" t="s">
        <v>332</v>
      </c>
      <c r="G210" s="240"/>
      <c r="H210" s="241" t="s">
        <v>1</v>
      </c>
      <c r="I210" s="243"/>
      <c r="J210" s="240"/>
      <c r="K210" s="240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125</v>
      </c>
      <c r="AU210" s="248" t="s">
        <v>87</v>
      </c>
      <c r="AV210" s="13" t="s">
        <v>85</v>
      </c>
      <c r="AW210" s="13" t="s">
        <v>33</v>
      </c>
      <c r="AX210" s="13" t="s">
        <v>77</v>
      </c>
      <c r="AY210" s="248" t="s">
        <v>116</v>
      </c>
    </row>
    <row r="211" spans="1:51" s="13" customFormat="1" ht="12">
      <c r="A211" s="13"/>
      <c r="B211" s="239"/>
      <c r="C211" s="240"/>
      <c r="D211" s="223" t="s">
        <v>125</v>
      </c>
      <c r="E211" s="241" t="s">
        <v>1</v>
      </c>
      <c r="F211" s="242" t="s">
        <v>333</v>
      </c>
      <c r="G211" s="240"/>
      <c r="H211" s="241" t="s">
        <v>1</v>
      </c>
      <c r="I211" s="243"/>
      <c r="J211" s="240"/>
      <c r="K211" s="240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125</v>
      </c>
      <c r="AU211" s="248" t="s">
        <v>87</v>
      </c>
      <c r="AV211" s="13" t="s">
        <v>85</v>
      </c>
      <c r="AW211" s="13" t="s">
        <v>33</v>
      </c>
      <c r="AX211" s="13" t="s">
        <v>77</v>
      </c>
      <c r="AY211" s="248" t="s">
        <v>116</v>
      </c>
    </row>
    <row r="212" spans="1:51" s="12" customFormat="1" ht="12">
      <c r="A212" s="12"/>
      <c r="B212" s="228"/>
      <c r="C212" s="229"/>
      <c r="D212" s="223" t="s">
        <v>125</v>
      </c>
      <c r="E212" s="230" t="s">
        <v>1</v>
      </c>
      <c r="F212" s="231" t="s">
        <v>334</v>
      </c>
      <c r="G212" s="229"/>
      <c r="H212" s="232">
        <v>216.19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38" t="s">
        <v>125</v>
      </c>
      <c r="AU212" s="238" t="s">
        <v>87</v>
      </c>
      <c r="AV212" s="12" t="s">
        <v>87</v>
      </c>
      <c r="AW212" s="12" t="s">
        <v>33</v>
      </c>
      <c r="AX212" s="12" t="s">
        <v>77</v>
      </c>
      <c r="AY212" s="238" t="s">
        <v>116</v>
      </c>
    </row>
    <row r="213" spans="1:51" s="12" customFormat="1" ht="12">
      <c r="A213" s="12"/>
      <c r="B213" s="228"/>
      <c r="C213" s="229"/>
      <c r="D213" s="223" t="s">
        <v>125</v>
      </c>
      <c r="E213" s="230" t="s">
        <v>1</v>
      </c>
      <c r="F213" s="231" t="s">
        <v>335</v>
      </c>
      <c r="G213" s="229"/>
      <c r="H213" s="232">
        <v>-65.92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38" t="s">
        <v>125</v>
      </c>
      <c r="AU213" s="238" t="s">
        <v>87</v>
      </c>
      <c r="AV213" s="12" t="s">
        <v>87</v>
      </c>
      <c r="AW213" s="12" t="s">
        <v>33</v>
      </c>
      <c r="AX213" s="12" t="s">
        <v>77</v>
      </c>
      <c r="AY213" s="238" t="s">
        <v>116</v>
      </c>
    </row>
    <row r="214" spans="1:51" s="15" customFormat="1" ht="12">
      <c r="A214" s="15"/>
      <c r="B214" s="260"/>
      <c r="C214" s="261"/>
      <c r="D214" s="223" t="s">
        <v>125</v>
      </c>
      <c r="E214" s="262" t="s">
        <v>1</v>
      </c>
      <c r="F214" s="263" t="s">
        <v>242</v>
      </c>
      <c r="G214" s="261"/>
      <c r="H214" s="264">
        <v>150.26999999999998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125</v>
      </c>
      <c r="AU214" s="270" t="s">
        <v>87</v>
      </c>
      <c r="AV214" s="15" t="s">
        <v>115</v>
      </c>
      <c r="AW214" s="15" t="s">
        <v>33</v>
      </c>
      <c r="AX214" s="15" t="s">
        <v>85</v>
      </c>
      <c r="AY214" s="270" t="s">
        <v>116</v>
      </c>
    </row>
    <row r="215" spans="1:65" s="2" customFormat="1" ht="16.5" customHeight="1">
      <c r="A215" s="38"/>
      <c r="B215" s="39"/>
      <c r="C215" s="210" t="s">
        <v>336</v>
      </c>
      <c r="D215" s="210" t="s">
        <v>117</v>
      </c>
      <c r="E215" s="211" t="s">
        <v>337</v>
      </c>
      <c r="F215" s="212" t="s">
        <v>338</v>
      </c>
      <c r="G215" s="213" t="s">
        <v>339</v>
      </c>
      <c r="H215" s="214">
        <v>270.486</v>
      </c>
      <c r="I215" s="215"/>
      <c r="J215" s="216">
        <f>ROUND(I215*H215,2)</f>
        <v>0</v>
      </c>
      <c r="K215" s="212" t="s">
        <v>340</v>
      </c>
      <c r="L215" s="44"/>
      <c r="M215" s="217" t="s">
        <v>1</v>
      </c>
      <c r="N215" s="218" t="s">
        <v>42</v>
      </c>
      <c r="O215" s="91"/>
      <c r="P215" s="219">
        <f>O215*H215</f>
        <v>0</v>
      </c>
      <c r="Q215" s="219">
        <v>0</v>
      </c>
      <c r="R215" s="219">
        <f>Q215*H215</f>
        <v>0</v>
      </c>
      <c r="S215" s="219">
        <v>0</v>
      </c>
      <c r="T215" s="22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1" t="s">
        <v>115</v>
      </c>
      <c r="AT215" s="221" t="s">
        <v>117</v>
      </c>
      <c r="AU215" s="221" t="s">
        <v>87</v>
      </c>
      <c r="AY215" s="17" t="s">
        <v>116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7" t="s">
        <v>85</v>
      </c>
      <c r="BK215" s="222">
        <f>ROUND(I215*H215,2)</f>
        <v>0</v>
      </c>
      <c r="BL215" s="17" t="s">
        <v>115</v>
      </c>
      <c r="BM215" s="221" t="s">
        <v>341</v>
      </c>
    </row>
    <row r="216" spans="1:47" s="2" customFormat="1" ht="12">
      <c r="A216" s="38"/>
      <c r="B216" s="39"/>
      <c r="C216" s="40"/>
      <c r="D216" s="223" t="s">
        <v>124</v>
      </c>
      <c r="E216" s="40"/>
      <c r="F216" s="224" t="s">
        <v>342</v>
      </c>
      <c r="G216" s="40"/>
      <c r="H216" s="40"/>
      <c r="I216" s="225"/>
      <c r="J216" s="40"/>
      <c r="K216" s="40"/>
      <c r="L216" s="44"/>
      <c r="M216" s="226"/>
      <c r="N216" s="227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124</v>
      </c>
      <c r="AU216" s="17" t="s">
        <v>87</v>
      </c>
    </row>
    <row r="217" spans="1:51" s="12" customFormat="1" ht="12">
      <c r="A217" s="12"/>
      <c r="B217" s="228"/>
      <c r="C217" s="229"/>
      <c r="D217" s="223" t="s">
        <v>125</v>
      </c>
      <c r="E217" s="230" t="s">
        <v>1</v>
      </c>
      <c r="F217" s="231" t="s">
        <v>343</v>
      </c>
      <c r="G217" s="229"/>
      <c r="H217" s="232">
        <v>270.486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38" t="s">
        <v>125</v>
      </c>
      <c r="AU217" s="238" t="s">
        <v>87</v>
      </c>
      <c r="AV217" s="12" t="s">
        <v>87</v>
      </c>
      <c r="AW217" s="12" t="s">
        <v>33</v>
      </c>
      <c r="AX217" s="12" t="s">
        <v>85</v>
      </c>
      <c r="AY217" s="238" t="s">
        <v>116</v>
      </c>
    </row>
    <row r="218" spans="1:65" s="2" customFormat="1" ht="21.75" customHeight="1">
      <c r="A218" s="38"/>
      <c r="B218" s="39"/>
      <c r="C218" s="210" t="s">
        <v>344</v>
      </c>
      <c r="D218" s="210" t="s">
        <v>117</v>
      </c>
      <c r="E218" s="211" t="s">
        <v>345</v>
      </c>
      <c r="F218" s="212" t="s">
        <v>346</v>
      </c>
      <c r="G218" s="213" t="s">
        <v>280</v>
      </c>
      <c r="H218" s="214">
        <v>65.92</v>
      </c>
      <c r="I218" s="215"/>
      <c r="J218" s="216">
        <f>ROUND(I218*H218,2)</f>
        <v>0</v>
      </c>
      <c r="K218" s="212" t="s">
        <v>121</v>
      </c>
      <c r="L218" s="44"/>
      <c r="M218" s="217" t="s">
        <v>1</v>
      </c>
      <c r="N218" s="218" t="s">
        <v>42</v>
      </c>
      <c r="O218" s="91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1" t="s">
        <v>115</v>
      </c>
      <c r="AT218" s="221" t="s">
        <v>117</v>
      </c>
      <c r="AU218" s="221" t="s">
        <v>87</v>
      </c>
      <c r="AY218" s="17" t="s">
        <v>116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7" t="s">
        <v>85</v>
      </c>
      <c r="BK218" s="222">
        <f>ROUND(I218*H218,2)</f>
        <v>0</v>
      </c>
      <c r="BL218" s="17" t="s">
        <v>115</v>
      </c>
      <c r="BM218" s="221" t="s">
        <v>347</v>
      </c>
    </row>
    <row r="219" spans="1:47" s="2" customFormat="1" ht="12">
      <c r="A219" s="38"/>
      <c r="B219" s="39"/>
      <c r="C219" s="40"/>
      <c r="D219" s="223" t="s">
        <v>124</v>
      </c>
      <c r="E219" s="40"/>
      <c r="F219" s="224" t="s">
        <v>348</v>
      </c>
      <c r="G219" s="40"/>
      <c r="H219" s="40"/>
      <c r="I219" s="225"/>
      <c r="J219" s="40"/>
      <c r="K219" s="40"/>
      <c r="L219" s="44"/>
      <c r="M219" s="226"/>
      <c r="N219" s="22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124</v>
      </c>
      <c r="AU219" s="17" t="s">
        <v>87</v>
      </c>
    </row>
    <row r="220" spans="1:51" s="12" customFormat="1" ht="12">
      <c r="A220" s="12"/>
      <c r="B220" s="228"/>
      <c r="C220" s="229"/>
      <c r="D220" s="223" t="s">
        <v>125</v>
      </c>
      <c r="E220" s="230" t="s">
        <v>1</v>
      </c>
      <c r="F220" s="231" t="s">
        <v>349</v>
      </c>
      <c r="G220" s="229"/>
      <c r="H220" s="232">
        <v>11.87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T220" s="238" t="s">
        <v>125</v>
      </c>
      <c r="AU220" s="238" t="s">
        <v>87</v>
      </c>
      <c r="AV220" s="12" t="s">
        <v>87</v>
      </c>
      <c r="AW220" s="12" t="s">
        <v>33</v>
      </c>
      <c r="AX220" s="12" t="s">
        <v>77</v>
      </c>
      <c r="AY220" s="238" t="s">
        <v>116</v>
      </c>
    </row>
    <row r="221" spans="1:51" s="12" customFormat="1" ht="12">
      <c r="A221" s="12"/>
      <c r="B221" s="228"/>
      <c r="C221" s="229"/>
      <c r="D221" s="223" t="s">
        <v>125</v>
      </c>
      <c r="E221" s="230" t="s">
        <v>1</v>
      </c>
      <c r="F221" s="231" t="s">
        <v>350</v>
      </c>
      <c r="G221" s="229"/>
      <c r="H221" s="232">
        <v>54.05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38" t="s">
        <v>125</v>
      </c>
      <c r="AU221" s="238" t="s">
        <v>87</v>
      </c>
      <c r="AV221" s="12" t="s">
        <v>87</v>
      </c>
      <c r="AW221" s="12" t="s">
        <v>33</v>
      </c>
      <c r="AX221" s="12" t="s">
        <v>77</v>
      </c>
      <c r="AY221" s="238" t="s">
        <v>116</v>
      </c>
    </row>
    <row r="222" spans="1:51" s="15" customFormat="1" ht="12">
      <c r="A222" s="15"/>
      <c r="B222" s="260"/>
      <c r="C222" s="261"/>
      <c r="D222" s="223" t="s">
        <v>125</v>
      </c>
      <c r="E222" s="262" t="s">
        <v>1</v>
      </c>
      <c r="F222" s="263" t="s">
        <v>242</v>
      </c>
      <c r="G222" s="261"/>
      <c r="H222" s="264">
        <v>65.92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0" t="s">
        <v>125</v>
      </c>
      <c r="AU222" s="270" t="s">
        <v>87</v>
      </c>
      <c r="AV222" s="15" t="s">
        <v>115</v>
      </c>
      <c r="AW222" s="15" t="s">
        <v>33</v>
      </c>
      <c r="AX222" s="15" t="s">
        <v>85</v>
      </c>
      <c r="AY222" s="270" t="s">
        <v>116</v>
      </c>
    </row>
    <row r="223" spans="1:65" s="2" customFormat="1" ht="21.75" customHeight="1">
      <c r="A223" s="38"/>
      <c r="B223" s="39"/>
      <c r="C223" s="210" t="s">
        <v>351</v>
      </c>
      <c r="D223" s="210" t="s">
        <v>117</v>
      </c>
      <c r="E223" s="211" t="s">
        <v>352</v>
      </c>
      <c r="F223" s="212" t="s">
        <v>353</v>
      </c>
      <c r="G223" s="213" t="s">
        <v>280</v>
      </c>
      <c r="H223" s="214">
        <v>164.77</v>
      </c>
      <c r="I223" s="215"/>
      <c r="J223" s="216">
        <f>ROUND(I223*H223,2)</f>
        <v>0</v>
      </c>
      <c r="K223" s="212" t="s">
        <v>121</v>
      </c>
      <c r="L223" s="44"/>
      <c r="M223" s="217" t="s">
        <v>1</v>
      </c>
      <c r="N223" s="218" t="s">
        <v>42</v>
      </c>
      <c r="O223" s="91"/>
      <c r="P223" s="219">
        <f>O223*H223</f>
        <v>0</v>
      </c>
      <c r="Q223" s="219">
        <v>0</v>
      </c>
      <c r="R223" s="219">
        <f>Q223*H223</f>
        <v>0</v>
      </c>
      <c r="S223" s="219">
        <v>0</v>
      </c>
      <c r="T223" s="22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1" t="s">
        <v>115</v>
      </c>
      <c r="AT223" s="221" t="s">
        <v>117</v>
      </c>
      <c r="AU223" s="221" t="s">
        <v>87</v>
      </c>
      <c r="AY223" s="17" t="s">
        <v>116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7" t="s">
        <v>85</v>
      </c>
      <c r="BK223" s="222">
        <f>ROUND(I223*H223,2)</f>
        <v>0</v>
      </c>
      <c r="BL223" s="17" t="s">
        <v>115</v>
      </c>
      <c r="BM223" s="221" t="s">
        <v>354</v>
      </c>
    </row>
    <row r="224" spans="1:47" s="2" customFormat="1" ht="12">
      <c r="A224" s="38"/>
      <c r="B224" s="39"/>
      <c r="C224" s="40"/>
      <c r="D224" s="223" t="s">
        <v>124</v>
      </c>
      <c r="E224" s="40"/>
      <c r="F224" s="224" t="s">
        <v>355</v>
      </c>
      <c r="G224" s="40"/>
      <c r="H224" s="40"/>
      <c r="I224" s="225"/>
      <c r="J224" s="40"/>
      <c r="K224" s="40"/>
      <c r="L224" s="44"/>
      <c r="M224" s="226"/>
      <c r="N224" s="227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124</v>
      </c>
      <c r="AU224" s="17" t="s">
        <v>87</v>
      </c>
    </row>
    <row r="225" spans="1:51" s="12" customFormat="1" ht="12">
      <c r="A225" s="12"/>
      <c r="B225" s="228"/>
      <c r="C225" s="229"/>
      <c r="D225" s="223" t="s">
        <v>125</v>
      </c>
      <c r="E225" s="230" t="s">
        <v>1</v>
      </c>
      <c r="F225" s="231" t="s">
        <v>356</v>
      </c>
      <c r="G225" s="229"/>
      <c r="H225" s="232">
        <v>13.36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38" t="s">
        <v>125</v>
      </c>
      <c r="AU225" s="238" t="s">
        <v>87</v>
      </c>
      <c r="AV225" s="12" t="s">
        <v>87</v>
      </c>
      <c r="AW225" s="12" t="s">
        <v>33</v>
      </c>
      <c r="AX225" s="12" t="s">
        <v>77</v>
      </c>
      <c r="AY225" s="238" t="s">
        <v>116</v>
      </c>
    </row>
    <row r="226" spans="1:51" s="12" customFormat="1" ht="12">
      <c r="A226" s="12"/>
      <c r="B226" s="228"/>
      <c r="C226" s="229"/>
      <c r="D226" s="223" t="s">
        <v>125</v>
      </c>
      <c r="E226" s="230" t="s">
        <v>1</v>
      </c>
      <c r="F226" s="231" t="s">
        <v>357</v>
      </c>
      <c r="G226" s="229"/>
      <c r="H226" s="232">
        <v>151.41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38" t="s">
        <v>125</v>
      </c>
      <c r="AU226" s="238" t="s">
        <v>87</v>
      </c>
      <c r="AV226" s="12" t="s">
        <v>87</v>
      </c>
      <c r="AW226" s="12" t="s">
        <v>33</v>
      </c>
      <c r="AX226" s="12" t="s">
        <v>77</v>
      </c>
      <c r="AY226" s="238" t="s">
        <v>116</v>
      </c>
    </row>
    <row r="227" spans="1:51" s="15" customFormat="1" ht="12">
      <c r="A227" s="15"/>
      <c r="B227" s="260"/>
      <c r="C227" s="261"/>
      <c r="D227" s="223" t="s">
        <v>125</v>
      </c>
      <c r="E227" s="262" t="s">
        <v>1</v>
      </c>
      <c r="F227" s="263" t="s">
        <v>242</v>
      </c>
      <c r="G227" s="261"/>
      <c r="H227" s="264">
        <v>164.77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0" t="s">
        <v>125</v>
      </c>
      <c r="AU227" s="270" t="s">
        <v>87</v>
      </c>
      <c r="AV227" s="15" t="s">
        <v>115</v>
      </c>
      <c r="AW227" s="15" t="s">
        <v>33</v>
      </c>
      <c r="AX227" s="15" t="s">
        <v>85</v>
      </c>
      <c r="AY227" s="270" t="s">
        <v>116</v>
      </c>
    </row>
    <row r="228" spans="1:65" s="2" customFormat="1" ht="16.5" customHeight="1">
      <c r="A228" s="38"/>
      <c r="B228" s="39"/>
      <c r="C228" s="271" t="s">
        <v>358</v>
      </c>
      <c r="D228" s="271" t="s">
        <v>359</v>
      </c>
      <c r="E228" s="272" t="s">
        <v>360</v>
      </c>
      <c r="F228" s="273" t="s">
        <v>361</v>
      </c>
      <c r="G228" s="274" t="s">
        <v>339</v>
      </c>
      <c r="H228" s="275">
        <v>311.771</v>
      </c>
      <c r="I228" s="276"/>
      <c r="J228" s="277">
        <f>ROUND(I228*H228,2)</f>
        <v>0</v>
      </c>
      <c r="K228" s="273" t="s">
        <v>121</v>
      </c>
      <c r="L228" s="278"/>
      <c r="M228" s="279" t="s">
        <v>1</v>
      </c>
      <c r="N228" s="280" t="s">
        <v>42</v>
      </c>
      <c r="O228" s="91"/>
      <c r="P228" s="219">
        <f>O228*H228</f>
        <v>0</v>
      </c>
      <c r="Q228" s="219">
        <v>1</v>
      </c>
      <c r="R228" s="219">
        <f>Q228*H228</f>
        <v>311.771</v>
      </c>
      <c r="S228" s="219">
        <v>0</v>
      </c>
      <c r="T228" s="22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1" t="s">
        <v>164</v>
      </c>
      <c r="AT228" s="221" t="s">
        <v>359</v>
      </c>
      <c r="AU228" s="221" t="s">
        <v>87</v>
      </c>
      <c r="AY228" s="17" t="s">
        <v>116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7" t="s">
        <v>85</v>
      </c>
      <c r="BK228" s="222">
        <f>ROUND(I228*H228,2)</f>
        <v>0</v>
      </c>
      <c r="BL228" s="17" t="s">
        <v>115</v>
      </c>
      <c r="BM228" s="221" t="s">
        <v>362</v>
      </c>
    </row>
    <row r="229" spans="1:47" s="2" customFormat="1" ht="12">
      <c r="A229" s="38"/>
      <c r="B229" s="39"/>
      <c r="C229" s="40"/>
      <c r="D229" s="223" t="s">
        <v>124</v>
      </c>
      <c r="E229" s="40"/>
      <c r="F229" s="224" t="s">
        <v>361</v>
      </c>
      <c r="G229" s="40"/>
      <c r="H229" s="40"/>
      <c r="I229" s="225"/>
      <c r="J229" s="40"/>
      <c r="K229" s="40"/>
      <c r="L229" s="44"/>
      <c r="M229" s="226"/>
      <c r="N229" s="227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124</v>
      </c>
      <c r="AU229" s="17" t="s">
        <v>87</v>
      </c>
    </row>
    <row r="230" spans="1:51" s="13" customFormat="1" ht="12">
      <c r="A230" s="13"/>
      <c r="B230" s="239"/>
      <c r="C230" s="240"/>
      <c r="D230" s="223" t="s">
        <v>125</v>
      </c>
      <c r="E230" s="241" t="s">
        <v>1</v>
      </c>
      <c r="F230" s="242" t="s">
        <v>363</v>
      </c>
      <c r="G230" s="240"/>
      <c r="H230" s="241" t="s">
        <v>1</v>
      </c>
      <c r="I230" s="243"/>
      <c r="J230" s="240"/>
      <c r="K230" s="240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125</v>
      </c>
      <c r="AU230" s="248" t="s">
        <v>87</v>
      </c>
      <c r="AV230" s="13" t="s">
        <v>85</v>
      </c>
      <c r="AW230" s="13" t="s">
        <v>33</v>
      </c>
      <c r="AX230" s="13" t="s">
        <v>77</v>
      </c>
      <c r="AY230" s="248" t="s">
        <v>116</v>
      </c>
    </row>
    <row r="231" spans="1:51" s="12" customFormat="1" ht="12">
      <c r="A231" s="12"/>
      <c r="B231" s="228"/>
      <c r="C231" s="229"/>
      <c r="D231" s="223" t="s">
        <v>125</v>
      </c>
      <c r="E231" s="230" t="s">
        <v>1</v>
      </c>
      <c r="F231" s="231" t="s">
        <v>364</v>
      </c>
      <c r="G231" s="229"/>
      <c r="H231" s="232">
        <v>329.54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T231" s="238" t="s">
        <v>125</v>
      </c>
      <c r="AU231" s="238" t="s">
        <v>87</v>
      </c>
      <c r="AV231" s="12" t="s">
        <v>87</v>
      </c>
      <c r="AW231" s="12" t="s">
        <v>33</v>
      </c>
      <c r="AX231" s="12" t="s">
        <v>77</v>
      </c>
      <c r="AY231" s="238" t="s">
        <v>116</v>
      </c>
    </row>
    <row r="232" spans="1:51" s="12" customFormat="1" ht="12">
      <c r="A232" s="12"/>
      <c r="B232" s="228"/>
      <c r="C232" s="229"/>
      <c r="D232" s="223" t="s">
        <v>125</v>
      </c>
      <c r="E232" s="230" t="s">
        <v>1</v>
      </c>
      <c r="F232" s="231" t="s">
        <v>365</v>
      </c>
      <c r="G232" s="229"/>
      <c r="H232" s="232">
        <v>-17.769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38" t="s">
        <v>125</v>
      </c>
      <c r="AU232" s="238" t="s">
        <v>87</v>
      </c>
      <c r="AV232" s="12" t="s">
        <v>87</v>
      </c>
      <c r="AW232" s="12" t="s">
        <v>33</v>
      </c>
      <c r="AX232" s="12" t="s">
        <v>77</v>
      </c>
      <c r="AY232" s="238" t="s">
        <v>116</v>
      </c>
    </row>
    <row r="233" spans="1:51" s="15" customFormat="1" ht="12">
      <c r="A233" s="15"/>
      <c r="B233" s="260"/>
      <c r="C233" s="261"/>
      <c r="D233" s="223" t="s">
        <v>125</v>
      </c>
      <c r="E233" s="262" t="s">
        <v>1</v>
      </c>
      <c r="F233" s="263" t="s">
        <v>242</v>
      </c>
      <c r="G233" s="261"/>
      <c r="H233" s="264">
        <v>311.771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0" t="s">
        <v>125</v>
      </c>
      <c r="AU233" s="270" t="s">
        <v>87</v>
      </c>
      <c r="AV233" s="15" t="s">
        <v>115</v>
      </c>
      <c r="AW233" s="15" t="s">
        <v>33</v>
      </c>
      <c r="AX233" s="15" t="s">
        <v>85</v>
      </c>
      <c r="AY233" s="270" t="s">
        <v>116</v>
      </c>
    </row>
    <row r="234" spans="1:65" s="2" customFormat="1" ht="16.5" customHeight="1">
      <c r="A234" s="38"/>
      <c r="B234" s="39"/>
      <c r="C234" s="210" t="s">
        <v>366</v>
      </c>
      <c r="D234" s="210" t="s">
        <v>117</v>
      </c>
      <c r="E234" s="211" t="s">
        <v>367</v>
      </c>
      <c r="F234" s="212" t="s">
        <v>368</v>
      </c>
      <c r="G234" s="213" t="s">
        <v>222</v>
      </c>
      <c r="H234" s="214">
        <v>139.45</v>
      </c>
      <c r="I234" s="215"/>
      <c r="J234" s="216">
        <f>ROUND(I234*H234,2)</f>
        <v>0</v>
      </c>
      <c r="K234" s="212" t="s">
        <v>121</v>
      </c>
      <c r="L234" s="44"/>
      <c r="M234" s="217" t="s">
        <v>1</v>
      </c>
      <c r="N234" s="218" t="s">
        <v>42</v>
      </c>
      <c r="O234" s="91"/>
      <c r="P234" s="219">
        <f>O234*H234</f>
        <v>0</v>
      </c>
      <c r="Q234" s="219">
        <v>0</v>
      </c>
      <c r="R234" s="219">
        <f>Q234*H234</f>
        <v>0</v>
      </c>
      <c r="S234" s="219">
        <v>0</v>
      </c>
      <c r="T234" s="22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1" t="s">
        <v>115</v>
      </c>
      <c r="AT234" s="221" t="s">
        <v>117</v>
      </c>
      <c r="AU234" s="221" t="s">
        <v>87</v>
      </c>
      <c r="AY234" s="17" t="s">
        <v>116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7" t="s">
        <v>85</v>
      </c>
      <c r="BK234" s="222">
        <f>ROUND(I234*H234,2)</f>
        <v>0</v>
      </c>
      <c r="BL234" s="17" t="s">
        <v>115</v>
      </c>
      <c r="BM234" s="221" t="s">
        <v>369</v>
      </c>
    </row>
    <row r="235" spans="1:47" s="2" customFormat="1" ht="12">
      <c r="A235" s="38"/>
      <c r="B235" s="39"/>
      <c r="C235" s="40"/>
      <c r="D235" s="223" t="s">
        <v>124</v>
      </c>
      <c r="E235" s="40"/>
      <c r="F235" s="224" t="s">
        <v>370</v>
      </c>
      <c r="G235" s="40"/>
      <c r="H235" s="40"/>
      <c r="I235" s="225"/>
      <c r="J235" s="40"/>
      <c r="K235" s="40"/>
      <c r="L235" s="44"/>
      <c r="M235" s="226"/>
      <c r="N235" s="227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124</v>
      </c>
      <c r="AU235" s="17" t="s">
        <v>87</v>
      </c>
    </row>
    <row r="236" spans="1:51" s="12" customFormat="1" ht="12">
      <c r="A236" s="12"/>
      <c r="B236" s="228"/>
      <c r="C236" s="229"/>
      <c r="D236" s="223" t="s">
        <v>125</v>
      </c>
      <c r="E236" s="230" t="s">
        <v>1</v>
      </c>
      <c r="F236" s="231" t="s">
        <v>371</v>
      </c>
      <c r="G236" s="229"/>
      <c r="H236" s="232">
        <v>139.45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38" t="s">
        <v>125</v>
      </c>
      <c r="AU236" s="238" t="s">
        <v>87</v>
      </c>
      <c r="AV236" s="12" t="s">
        <v>87</v>
      </c>
      <c r="AW236" s="12" t="s">
        <v>33</v>
      </c>
      <c r="AX236" s="12" t="s">
        <v>85</v>
      </c>
      <c r="AY236" s="238" t="s">
        <v>116</v>
      </c>
    </row>
    <row r="237" spans="1:65" s="2" customFormat="1" ht="16.5" customHeight="1">
      <c r="A237" s="38"/>
      <c r="B237" s="39"/>
      <c r="C237" s="210" t="s">
        <v>372</v>
      </c>
      <c r="D237" s="210" t="s">
        <v>117</v>
      </c>
      <c r="E237" s="211" t="s">
        <v>373</v>
      </c>
      <c r="F237" s="212" t="s">
        <v>374</v>
      </c>
      <c r="G237" s="213" t="s">
        <v>222</v>
      </c>
      <c r="H237" s="214">
        <v>157.54</v>
      </c>
      <c r="I237" s="215"/>
      <c r="J237" s="216">
        <f>ROUND(I237*H237,2)</f>
        <v>0</v>
      </c>
      <c r="K237" s="212" t="s">
        <v>121</v>
      </c>
      <c r="L237" s="44"/>
      <c r="M237" s="217" t="s">
        <v>1</v>
      </c>
      <c r="N237" s="218" t="s">
        <v>42</v>
      </c>
      <c r="O237" s="91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1" t="s">
        <v>115</v>
      </c>
      <c r="AT237" s="221" t="s">
        <v>117</v>
      </c>
      <c r="AU237" s="221" t="s">
        <v>87</v>
      </c>
      <c r="AY237" s="17" t="s">
        <v>116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7" t="s">
        <v>85</v>
      </c>
      <c r="BK237" s="222">
        <f>ROUND(I237*H237,2)</f>
        <v>0</v>
      </c>
      <c r="BL237" s="17" t="s">
        <v>115</v>
      </c>
      <c r="BM237" s="221" t="s">
        <v>375</v>
      </c>
    </row>
    <row r="238" spans="1:47" s="2" customFormat="1" ht="12">
      <c r="A238" s="38"/>
      <c r="B238" s="39"/>
      <c r="C238" s="40"/>
      <c r="D238" s="223" t="s">
        <v>124</v>
      </c>
      <c r="E238" s="40"/>
      <c r="F238" s="224" t="s">
        <v>376</v>
      </c>
      <c r="G238" s="40"/>
      <c r="H238" s="40"/>
      <c r="I238" s="225"/>
      <c r="J238" s="40"/>
      <c r="K238" s="40"/>
      <c r="L238" s="44"/>
      <c r="M238" s="226"/>
      <c r="N238" s="227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124</v>
      </c>
      <c r="AU238" s="17" t="s">
        <v>87</v>
      </c>
    </row>
    <row r="239" spans="1:51" s="12" customFormat="1" ht="12">
      <c r="A239" s="12"/>
      <c r="B239" s="228"/>
      <c r="C239" s="229"/>
      <c r="D239" s="223" t="s">
        <v>125</v>
      </c>
      <c r="E239" s="230" t="s">
        <v>1</v>
      </c>
      <c r="F239" s="231" t="s">
        <v>377</v>
      </c>
      <c r="G239" s="229"/>
      <c r="H239" s="232">
        <v>157.54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38" t="s">
        <v>125</v>
      </c>
      <c r="AU239" s="238" t="s">
        <v>87</v>
      </c>
      <c r="AV239" s="12" t="s">
        <v>87</v>
      </c>
      <c r="AW239" s="12" t="s">
        <v>33</v>
      </c>
      <c r="AX239" s="12" t="s">
        <v>85</v>
      </c>
      <c r="AY239" s="238" t="s">
        <v>116</v>
      </c>
    </row>
    <row r="240" spans="1:65" s="2" customFormat="1" ht="16.5" customHeight="1">
      <c r="A240" s="38"/>
      <c r="B240" s="39"/>
      <c r="C240" s="210" t="s">
        <v>378</v>
      </c>
      <c r="D240" s="210" t="s">
        <v>117</v>
      </c>
      <c r="E240" s="211" t="s">
        <v>379</v>
      </c>
      <c r="F240" s="212" t="s">
        <v>380</v>
      </c>
      <c r="G240" s="213" t="s">
        <v>222</v>
      </c>
      <c r="H240" s="214">
        <v>157.54</v>
      </c>
      <c r="I240" s="215"/>
      <c r="J240" s="216">
        <f>ROUND(I240*H240,2)</f>
        <v>0</v>
      </c>
      <c r="K240" s="212" t="s">
        <v>121</v>
      </c>
      <c r="L240" s="44"/>
      <c r="M240" s="217" t="s">
        <v>1</v>
      </c>
      <c r="N240" s="218" t="s">
        <v>42</v>
      </c>
      <c r="O240" s="91"/>
      <c r="P240" s="219">
        <f>O240*H240</f>
        <v>0</v>
      </c>
      <c r="Q240" s="219">
        <v>0</v>
      </c>
      <c r="R240" s="219">
        <f>Q240*H240</f>
        <v>0</v>
      </c>
      <c r="S240" s="219">
        <v>0</v>
      </c>
      <c r="T240" s="22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1" t="s">
        <v>115</v>
      </c>
      <c r="AT240" s="221" t="s">
        <v>117</v>
      </c>
      <c r="AU240" s="221" t="s">
        <v>87</v>
      </c>
      <c r="AY240" s="17" t="s">
        <v>116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7" t="s">
        <v>85</v>
      </c>
      <c r="BK240" s="222">
        <f>ROUND(I240*H240,2)</f>
        <v>0</v>
      </c>
      <c r="BL240" s="17" t="s">
        <v>115</v>
      </c>
      <c r="BM240" s="221" t="s">
        <v>381</v>
      </c>
    </row>
    <row r="241" spans="1:47" s="2" customFormat="1" ht="12">
      <c r="A241" s="38"/>
      <c r="B241" s="39"/>
      <c r="C241" s="40"/>
      <c r="D241" s="223" t="s">
        <v>124</v>
      </c>
      <c r="E241" s="40"/>
      <c r="F241" s="224" t="s">
        <v>382</v>
      </c>
      <c r="G241" s="40"/>
      <c r="H241" s="40"/>
      <c r="I241" s="225"/>
      <c r="J241" s="40"/>
      <c r="K241" s="40"/>
      <c r="L241" s="44"/>
      <c r="M241" s="226"/>
      <c r="N241" s="227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124</v>
      </c>
      <c r="AU241" s="17" t="s">
        <v>87</v>
      </c>
    </row>
    <row r="242" spans="1:51" s="12" customFormat="1" ht="12">
      <c r="A242" s="12"/>
      <c r="B242" s="228"/>
      <c r="C242" s="229"/>
      <c r="D242" s="223" t="s">
        <v>125</v>
      </c>
      <c r="E242" s="230" t="s">
        <v>1</v>
      </c>
      <c r="F242" s="231" t="s">
        <v>383</v>
      </c>
      <c r="G242" s="229"/>
      <c r="H242" s="232">
        <v>157.54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238" t="s">
        <v>125</v>
      </c>
      <c r="AU242" s="238" t="s">
        <v>87</v>
      </c>
      <c r="AV242" s="12" t="s">
        <v>87</v>
      </c>
      <c r="AW242" s="12" t="s">
        <v>33</v>
      </c>
      <c r="AX242" s="12" t="s">
        <v>85</v>
      </c>
      <c r="AY242" s="238" t="s">
        <v>116</v>
      </c>
    </row>
    <row r="243" spans="1:65" s="2" customFormat="1" ht="16.5" customHeight="1">
      <c r="A243" s="38"/>
      <c r="B243" s="39"/>
      <c r="C243" s="210" t="s">
        <v>384</v>
      </c>
      <c r="D243" s="210" t="s">
        <v>117</v>
      </c>
      <c r="E243" s="211" t="s">
        <v>385</v>
      </c>
      <c r="F243" s="212" t="s">
        <v>386</v>
      </c>
      <c r="G243" s="213" t="s">
        <v>222</v>
      </c>
      <c r="H243" s="214">
        <v>139.45</v>
      </c>
      <c r="I243" s="215"/>
      <c r="J243" s="216">
        <f>ROUND(I243*H243,2)</f>
        <v>0</v>
      </c>
      <c r="K243" s="212" t="s">
        <v>121</v>
      </c>
      <c r="L243" s="44"/>
      <c r="M243" s="217" t="s">
        <v>1</v>
      </c>
      <c r="N243" s="218" t="s">
        <v>42</v>
      </c>
      <c r="O243" s="91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1" t="s">
        <v>115</v>
      </c>
      <c r="AT243" s="221" t="s">
        <v>117</v>
      </c>
      <c r="AU243" s="221" t="s">
        <v>87</v>
      </c>
      <c r="AY243" s="17" t="s">
        <v>116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7" t="s">
        <v>85</v>
      </c>
      <c r="BK243" s="222">
        <f>ROUND(I243*H243,2)</f>
        <v>0</v>
      </c>
      <c r="BL243" s="17" t="s">
        <v>115</v>
      </c>
      <c r="BM243" s="221" t="s">
        <v>387</v>
      </c>
    </row>
    <row r="244" spans="1:47" s="2" customFormat="1" ht="12">
      <c r="A244" s="38"/>
      <c r="B244" s="39"/>
      <c r="C244" s="40"/>
      <c r="D244" s="223" t="s">
        <v>124</v>
      </c>
      <c r="E244" s="40"/>
      <c r="F244" s="224" t="s">
        <v>388</v>
      </c>
      <c r="G244" s="40"/>
      <c r="H244" s="40"/>
      <c r="I244" s="225"/>
      <c r="J244" s="40"/>
      <c r="K244" s="40"/>
      <c r="L244" s="44"/>
      <c r="M244" s="226"/>
      <c r="N244" s="227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124</v>
      </c>
      <c r="AU244" s="17" t="s">
        <v>87</v>
      </c>
    </row>
    <row r="245" spans="1:51" s="12" customFormat="1" ht="12">
      <c r="A245" s="12"/>
      <c r="B245" s="228"/>
      <c r="C245" s="229"/>
      <c r="D245" s="223" t="s">
        <v>125</v>
      </c>
      <c r="E245" s="230" t="s">
        <v>1</v>
      </c>
      <c r="F245" s="231" t="s">
        <v>389</v>
      </c>
      <c r="G245" s="229"/>
      <c r="H245" s="232">
        <v>139.45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238" t="s">
        <v>125</v>
      </c>
      <c r="AU245" s="238" t="s">
        <v>87</v>
      </c>
      <c r="AV245" s="12" t="s">
        <v>87</v>
      </c>
      <c r="AW245" s="12" t="s">
        <v>33</v>
      </c>
      <c r="AX245" s="12" t="s">
        <v>85</v>
      </c>
      <c r="AY245" s="238" t="s">
        <v>116</v>
      </c>
    </row>
    <row r="246" spans="1:65" s="2" customFormat="1" ht="16.5" customHeight="1">
      <c r="A246" s="38"/>
      <c r="B246" s="39"/>
      <c r="C246" s="210" t="s">
        <v>390</v>
      </c>
      <c r="D246" s="210" t="s">
        <v>117</v>
      </c>
      <c r="E246" s="211" t="s">
        <v>391</v>
      </c>
      <c r="F246" s="212" t="s">
        <v>392</v>
      </c>
      <c r="G246" s="213" t="s">
        <v>222</v>
      </c>
      <c r="H246" s="214">
        <v>157.54</v>
      </c>
      <c r="I246" s="215"/>
      <c r="J246" s="216">
        <f>ROUND(I246*H246,2)</f>
        <v>0</v>
      </c>
      <c r="K246" s="212" t="s">
        <v>121</v>
      </c>
      <c r="L246" s="44"/>
      <c r="M246" s="217" t="s">
        <v>1</v>
      </c>
      <c r="N246" s="218" t="s">
        <v>42</v>
      </c>
      <c r="O246" s="91"/>
      <c r="P246" s="219">
        <f>O246*H246</f>
        <v>0</v>
      </c>
      <c r="Q246" s="219">
        <v>0</v>
      </c>
      <c r="R246" s="219">
        <f>Q246*H246</f>
        <v>0</v>
      </c>
      <c r="S246" s="219">
        <v>0</v>
      </c>
      <c r="T246" s="22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1" t="s">
        <v>115</v>
      </c>
      <c r="AT246" s="221" t="s">
        <v>117</v>
      </c>
      <c r="AU246" s="221" t="s">
        <v>87</v>
      </c>
      <c r="AY246" s="17" t="s">
        <v>116</v>
      </c>
      <c r="BE246" s="222">
        <f>IF(N246="základní",J246,0)</f>
        <v>0</v>
      </c>
      <c r="BF246" s="222">
        <f>IF(N246="snížená",J246,0)</f>
        <v>0</v>
      </c>
      <c r="BG246" s="222">
        <f>IF(N246="zákl. přenesená",J246,0)</f>
        <v>0</v>
      </c>
      <c r="BH246" s="222">
        <f>IF(N246="sníž. přenesená",J246,0)</f>
        <v>0</v>
      </c>
      <c r="BI246" s="222">
        <f>IF(N246="nulová",J246,0)</f>
        <v>0</v>
      </c>
      <c r="BJ246" s="17" t="s">
        <v>85</v>
      </c>
      <c r="BK246" s="222">
        <f>ROUND(I246*H246,2)</f>
        <v>0</v>
      </c>
      <c r="BL246" s="17" t="s">
        <v>115</v>
      </c>
      <c r="BM246" s="221" t="s">
        <v>393</v>
      </c>
    </row>
    <row r="247" spans="1:47" s="2" customFormat="1" ht="12">
      <c r="A247" s="38"/>
      <c r="B247" s="39"/>
      <c r="C247" s="40"/>
      <c r="D247" s="223" t="s">
        <v>124</v>
      </c>
      <c r="E247" s="40"/>
      <c r="F247" s="224" t="s">
        <v>394</v>
      </c>
      <c r="G247" s="40"/>
      <c r="H247" s="40"/>
      <c r="I247" s="225"/>
      <c r="J247" s="40"/>
      <c r="K247" s="40"/>
      <c r="L247" s="44"/>
      <c r="M247" s="226"/>
      <c r="N247" s="227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124</v>
      </c>
      <c r="AU247" s="17" t="s">
        <v>87</v>
      </c>
    </row>
    <row r="248" spans="1:51" s="12" customFormat="1" ht="12">
      <c r="A248" s="12"/>
      <c r="B248" s="228"/>
      <c r="C248" s="229"/>
      <c r="D248" s="223" t="s">
        <v>125</v>
      </c>
      <c r="E248" s="230" t="s">
        <v>1</v>
      </c>
      <c r="F248" s="231" t="s">
        <v>395</v>
      </c>
      <c r="G248" s="229"/>
      <c r="H248" s="232">
        <v>157.54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T248" s="238" t="s">
        <v>125</v>
      </c>
      <c r="AU248" s="238" t="s">
        <v>87</v>
      </c>
      <c r="AV248" s="12" t="s">
        <v>87</v>
      </c>
      <c r="AW248" s="12" t="s">
        <v>33</v>
      </c>
      <c r="AX248" s="12" t="s">
        <v>85</v>
      </c>
      <c r="AY248" s="238" t="s">
        <v>116</v>
      </c>
    </row>
    <row r="249" spans="1:65" s="2" customFormat="1" ht="16.5" customHeight="1">
      <c r="A249" s="38"/>
      <c r="B249" s="39"/>
      <c r="C249" s="271" t="s">
        <v>396</v>
      </c>
      <c r="D249" s="271" t="s">
        <v>359</v>
      </c>
      <c r="E249" s="272" t="s">
        <v>397</v>
      </c>
      <c r="F249" s="273" t="s">
        <v>398</v>
      </c>
      <c r="G249" s="274" t="s">
        <v>399</v>
      </c>
      <c r="H249" s="275">
        <v>8.91</v>
      </c>
      <c r="I249" s="276"/>
      <c r="J249" s="277">
        <f>ROUND(I249*H249,2)</f>
        <v>0</v>
      </c>
      <c r="K249" s="273" t="s">
        <v>121</v>
      </c>
      <c r="L249" s="278"/>
      <c r="M249" s="279" t="s">
        <v>1</v>
      </c>
      <c r="N249" s="280" t="s">
        <v>42</v>
      </c>
      <c r="O249" s="91"/>
      <c r="P249" s="219">
        <f>O249*H249</f>
        <v>0</v>
      </c>
      <c r="Q249" s="219">
        <v>0.001</v>
      </c>
      <c r="R249" s="219">
        <f>Q249*H249</f>
        <v>0.00891</v>
      </c>
      <c r="S249" s="219">
        <v>0</v>
      </c>
      <c r="T249" s="22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1" t="s">
        <v>164</v>
      </c>
      <c r="AT249" s="221" t="s">
        <v>359</v>
      </c>
      <c r="AU249" s="221" t="s">
        <v>87</v>
      </c>
      <c r="AY249" s="17" t="s">
        <v>116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7" t="s">
        <v>85</v>
      </c>
      <c r="BK249" s="222">
        <f>ROUND(I249*H249,2)</f>
        <v>0</v>
      </c>
      <c r="BL249" s="17" t="s">
        <v>115</v>
      </c>
      <c r="BM249" s="221" t="s">
        <v>400</v>
      </c>
    </row>
    <row r="250" spans="1:47" s="2" customFormat="1" ht="12">
      <c r="A250" s="38"/>
      <c r="B250" s="39"/>
      <c r="C250" s="40"/>
      <c r="D250" s="223" t="s">
        <v>124</v>
      </c>
      <c r="E250" s="40"/>
      <c r="F250" s="224" t="s">
        <v>398</v>
      </c>
      <c r="G250" s="40"/>
      <c r="H250" s="40"/>
      <c r="I250" s="225"/>
      <c r="J250" s="40"/>
      <c r="K250" s="40"/>
      <c r="L250" s="44"/>
      <c r="M250" s="226"/>
      <c r="N250" s="227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124</v>
      </c>
      <c r="AU250" s="17" t="s">
        <v>87</v>
      </c>
    </row>
    <row r="251" spans="1:51" s="13" customFormat="1" ht="12">
      <c r="A251" s="13"/>
      <c r="B251" s="239"/>
      <c r="C251" s="240"/>
      <c r="D251" s="223" t="s">
        <v>125</v>
      </c>
      <c r="E251" s="241" t="s">
        <v>1</v>
      </c>
      <c r="F251" s="242" t="s">
        <v>401</v>
      </c>
      <c r="G251" s="240"/>
      <c r="H251" s="241" t="s">
        <v>1</v>
      </c>
      <c r="I251" s="243"/>
      <c r="J251" s="240"/>
      <c r="K251" s="240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125</v>
      </c>
      <c r="AU251" s="248" t="s">
        <v>87</v>
      </c>
      <c r="AV251" s="13" t="s">
        <v>85</v>
      </c>
      <c r="AW251" s="13" t="s">
        <v>33</v>
      </c>
      <c r="AX251" s="13" t="s">
        <v>77</v>
      </c>
      <c r="AY251" s="248" t="s">
        <v>116</v>
      </c>
    </row>
    <row r="252" spans="1:51" s="12" customFormat="1" ht="12">
      <c r="A252" s="12"/>
      <c r="B252" s="228"/>
      <c r="C252" s="229"/>
      <c r="D252" s="223" t="s">
        <v>125</v>
      </c>
      <c r="E252" s="230" t="s">
        <v>1</v>
      </c>
      <c r="F252" s="231" t="s">
        <v>402</v>
      </c>
      <c r="G252" s="229"/>
      <c r="H252" s="232">
        <v>8.91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T252" s="238" t="s">
        <v>125</v>
      </c>
      <c r="AU252" s="238" t="s">
        <v>87</v>
      </c>
      <c r="AV252" s="12" t="s">
        <v>87</v>
      </c>
      <c r="AW252" s="12" t="s">
        <v>33</v>
      </c>
      <c r="AX252" s="12" t="s">
        <v>85</v>
      </c>
      <c r="AY252" s="238" t="s">
        <v>116</v>
      </c>
    </row>
    <row r="253" spans="1:65" s="2" customFormat="1" ht="16.5" customHeight="1">
      <c r="A253" s="38"/>
      <c r="B253" s="39"/>
      <c r="C253" s="210" t="s">
        <v>403</v>
      </c>
      <c r="D253" s="210" t="s">
        <v>117</v>
      </c>
      <c r="E253" s="211" t="s">
        <v>404</v>
      </c>
      <c r="F253" s="212" t="s">
        <v>405</v>
      </c>
      <c r="G253" s="213" t="s">
        <v>222</v>
      </c>
      <c r="H253" s="214">
        <v>139.45</v>
      </c>
      <c r="I253" s="215"/>
      <c r="J253" s="216">
        <f>ROUND(I253*H253,2)</f>
        <v>0</v>
      </c>
      <c r="K253" s="212" t="s">
        <v>121</v>
      </c>
      <c r="L253" s="44"/>
      <c r="M253" s="217" t="s">
        <v>1</v>
      </c>
      <c r="N253" s="218" t="s">
        <v>42</v>
      </c>
      <c r="O253" s="91"/>
      <c r="P253" s="219">
        <f>O253*H253</f>
        <v>0</v>
      </c>
      <c r="Q253" s="219">
        <v>0</v>
      </c>
      <c r="R253" s="219">
        <f>Q253*H253</f>
        <v>0</v>
      </c>
      <c r="S253" s="219">
        <v>0</v>
      </c>
      <c r="T253" s="22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1" t="s">
        <v>115</v>
      </c>
      <c r="AT253" s="221" t="s">
        <v>117</v>
      </c>
      <c r="AU253" s="221" t="s">
        <v>87</v>
      </c>
      <c r="AY253" s="17" t="s">
        <v>116</v>
      </c>
      <c r="BE253" s="222">
        <f>IF(N253="základní",J253,0)</f>
        <v>0</v>
      </c>
      <c r="BF253" s="222">
        <f>IF(N253="snížená",J253,0)</f>
        <v>0</v>
      </c>
      <c r="BG253" s="222">
        <f>IF(N253="zákl. přenesená",J253,0)</f>
        <v>0</v>
      </c>
      <c r="BH253" s="222">
        <f>IF(N253="sníž. přenesená",J253,0)</f>
        <v>0</v>
      </c>
      <c r="BI253" s="222">
        <f>IF(N253="nulová",J253,0)</f>
        <v>0</v>
      </c>
      <c r="BJ253" s="17" t="s">
        <v>85</v>
      </c>
      <c r="BK253" s="222">
        <f>ROUND(I253*H253,2)</f>
        <v>0</v>
      </c>
      <c r="BL253" s="17" t="s">
        <v>115</v>
      </c>
      <c r="BM253" s="221" t="s">
        <v>406</v>
      </c>
    </row>
    <row r="254" spans="1:47" s="2" customFormat="1" ht="12">
      <c r="A254" s="38"/>
      <c r="B254" s="39"/>
      <c r="C254" s="40"/>
      <c r="D254" s="223" t="s">
        <v>124</v>
      </c>
      <c r="E254" s="40"/>
      <c r="F254" s="224" t="s">
        <v>407</v>
      </c>
      <c r="G254" s="40"/>
      <c r="H254" s="40"/>
      <c r="I254" s="225"/>
      <c r="J254" s="40"/>
      <c r="K254" s="40"/>
      <c r="L254" s="44"/>
      <c r="M254" s="226"/>
      <c r="N254" s="227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124</v>
      </c>
      <c r="AU254" s="17" t="s">
        <v>87</v>
      </c>
    </row>
    <row r="255" spans="1:51" s="12" customFormat="1" ht="12">
      <c r="A255" s="12"/>
      <c r="B255" s="228"/>
      <c r="C255" s="229"/>
      <c r="D255" s="223" t="s">
        <v>125</v>
      </c>
      <c r="E255" s="230" t="s">
        <v>1</v>
      </c>
      <c r="F255" s="231" t="s">
        <v>408</v>
      </c>
      <c r="G255" s="229"/>
      <c r="H255" s="232">
        <v>139.45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238" t="s">
        <v>125</v>
      </c>
      <c r="AU255" s="238" t="s">
        <v>87</v>
      </c>
      <c r="AV255" s="12" t="s">
        <v>87</v>
      </c>
      <c r="AW255" s="12" t="s">
        <v>33</v>
      </c>
      <c r="AX255" s="12" t="s">
        <v>85</v>
      </c>
      <c r="AY255" s="238" t="s">
        <v>116</v>
      </c>
    </row>
    <row r="256" spans="1:65" s="2" customFormat="1" ht="16.5" customHeight="1">
      <c r="A256" s="38"/>
      <c r="B256" s="39"/>
      <c r="C256" s="210" t="s">
        <v>409</v>
      </c>
      <c r="D256" s="210" t="s">
        <v>117</v>
      </c>
      <c r="E256" s="211" t="s">
        <v>410</v>
      </c>
      <c r="F256" s="212" t="s">
        <v>411</v>
      </c>
      <c r="G256" s="213" t="s">
        <v>222</v>
      </c>
      <c r="H256" s="214">
        <v>834.63</v>
      </c>
      <c r="I256" s="215"/>
      <c r="J256" s="216">
        <f>ROUND(I256*H256,2)</f>
        <v>0</v>
      </c>
      <c r="K256" s="212" t="s">
        <v>121</v>
      </c>
      <c r="L256" s="44"/>
      <c r="M256" s="217" t="s">
        <v>1</v>
      </c>
      <c r="N256" s="218" t="s">
        <v>42</v>
      </c>
      <c r="O256" s="91"/>
      <c r="P256" s="219">
        <f>O256*H256</f>
        <v>0</v>
      </c>
      <c r="Q256" s="219">
        <v>0</v>
      </c>
      <c r="R256" s="219">
        <f>Q256*H256</f>
        <v>0</v>
      </c>
      <c r="S256" s="219">
        <v>0</v>
      </c>
      <c r="T256" s="22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1" t="s">
        <v>115</v>
      </c>
      <c r="AT256" s="221" t="s">
        <v>117</v>
      </c>
      <c r="AU256" s="221" t="s">
        <v>87</v>
      </c>
      <c r="AY256" s="17" t="s">
        <v>116</v>
      </c>
      <c r="BE256" s="222">
        <f>IF(N256="základní",J256,0)</f>
        <v>0</v>
      </c>
      <c r="BF256" s="222">
        <f>IF(N256="snížená",J256,0)</f>
        <v>0</v>
      </c>
      <c r="BG256" s="222">
        <f>IF(N256="zákl. přenesená",J256,0)</f>
        <v>0</v>
      </c>
      <c r="BH256" s="222">
        <f>IF(N256="sníž. přenesená",J256,0)</f>
        <v>0</v>
      </c>
      <c r="BI256" s="222">
        <f>IF(N256="nulová",J256,0)</f>
        <v>0</v>
      </c>
      <c r="BJ256" s="17" t="s">
        <v>85</v>
      </c>
      <c r="BK256" s="222">
        <f>ROUND(I256*H256,2)</f>
        <v>0</v>
      </c>
      <c r="BL256" s="17" t="s">
        <v>115</v>
      </c>
      <c r="BM256" s="221" t="s">
        <v>412</v>
      </c>
    </row>
    <row r="257" spans="1:47" s="2" customFormat="1" ht="12">
      <c r="A257" s="38"/>
      <c r="B257" s="39"/>
      <c r="C257" s="40"/>
      <c r="D257" s="223" t="s">
        <v>124</v>
      </c>
      <c r="E257" s="40"/>
      <c r="F257" s="224" t="s">
        <v>413</v>
      </c>
      <c r="G257" s="40"/>
      <c r="H257" s="40"/>
      <c r="I257" s="225"/>
      <c r="J257" s="40"/>
      <c r="K257" s="40"/>
      <c r="L257" s="44"/>
      <c r="M257" s="226"/>
      <c r="N257" s="227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124</v>
      </c>
      <c r="AU257" s="17" t="s">
        <v>87</v>
      </c>
    </row>
    <row r="258" spans="1:51" s="12" customFormat="1" ht="12">
      <c r="A258" s="12"/>
      <c r="B258" s="228"/>
      <c r="C258" s="229"/>
      <c r="D258" s="223" t="s">
        <v>125</v>
      </c>
      <c r="E258" s="230" t="s">
        <v>1</v>
      </c>
      <c r="F258" s="231" t="s">
        <v>414</v>
      </c>
      <c r="G258" s="229"/>
      <c r="H258" s="232">
        <v>450.76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T258" s="238" t="s">
        <v>125</v>
      </c>
      <c r="AU258" s="238" t="s">
        <v>87</v>
      </c>
      <c r="AV258" s="12" t="s">
        <v>87</v>
      </c>
      <c r="AW258" s="12" t="s">
        <v>33</v>
      </c>
      <c r="AX258" s="12" t="s">
        <v>77</v>
      </c>
      <c r="AY258" s="238" t="s">
        <v>116</v>
      </c>
    </row>
    <row r="259" spans="1:51" s="12" customFormat="1" ht="12">
      <c r="A259" s="12"/>
      <c r="B259" s="228"/>
      <c r="C259" s="229"/>
      <c r="D259" s="223" t="s">
        <v>125</v>
      </c>
      <c r="E259" s="230" t="s">
        <v>1</v>
      </c>
      <c r="F259" s="231" t="s">
        <v>415</v>
      </c>
      <c r="G259" s="229"/>
      <c r="H259" s="232">
        <v>383.87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38" t="s">
        <v>125</v>
      </c>
      <c r="AU259" s="238" t="s">
        <v>87</v>
      </c>
      <c r="AV259" s="12" t="s">
        <v>87</v>
      </c>
      <c r="AW259" s="12" t="s">
        <v>33</v>
      </c>
      <c r="AX259" s="12" t="s">
        <v>77</v>
      </c>
      <c r="AY259" s="238" t="s">
        <v>116</v>
      </c>
    </row>
    <row r="260" spans="1:51" s="15" customFormat="1" ht="12">
      <c r="A260" s="15"/>
      <c r="B260" s="260"/>
      <c r="C260" s="261"/>
      <c r="D260" s="223" t="s">
        <v>125</v>
      </c>
      <c r="E260" s="262" t="s">
        <v>1</v>
      </c>
      <c r="F260" s="263" t="s">
        <v>242</v>
      </c>
      <c r="G260" s="261"/>
      <c r="H260" s="264">
        <v>834.63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0" t="s">
        <v>125</v>
      </c>
      <c r="AU260" s="270" t="s">
        <v>87</v>
      </c>
      <c r="AV260" s="15" t="s">
        <v>115</v>
      </c>
      <c r="AW260" s="15" t="s">
        <v>33</v>
      </c>
      <c r="AX260" s="15" t="s">
        <v>85</v>
      </c>
      <c r="AY260" s="270" t="s">
        <v>116</v>
      </c>
    </row>
    <row r="261" spans="1:65" s="2" customFormat="1" ht="21.75" customHeight="1">
      <c r="A261" s="38"/>
      <c r="B261" s="39"/>
      <c r="C261" s="210" t="s">
        <v>416</v>
      </c>
      <c r="D261" s="210" t="s">
        <v>117</v>
      </c>
      <c r="E261" s="211" t="s">
        <v>417</v>
      </c>
      <c r="F261" s="212" t="s">
        <v>418</v>
      </c>
      <c r="G261" s="213" t="s">
        <v>206</v>
      </c>
      <c r="H261" s="214">
        <v>1</v>
      </c>
      <c r="I261" s="215"/>
      <c r="J261" s="216">
        <f>ROUND(I261*H261,2)</f>
        <v>0</v>
      </c>
      <c r="K261" s="212" t="s">
        <v>121</v>
      </c>
      <c r="L261" s="44"/>
      <c r="M261" s="217" t="s">
        <v>1</v>
      </c>
      <c r="N261" s="218" t="s">
        <v>42</v>
      </c>
      <c r="O261" s="91"/>
      <c r="P261" s="219">
        <f>O261*H261</f>
        <v>0</v>
      </c>
      <c r="Q261" s="219">
        <v>0</v>
      </c>
      <c r="R261" s="219">
        <f>Q261*H261</f>
        <v>0</v>
      </c>
      <c r="S261" s="219">
        <v>0</v>
      </c>
      <c r="T261" s="22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1" t="s">
        <v>115</v>
      </c>
      <c r="AT261" s="221" t="s">
        <v>117</v>
      </c>
      <c r="AU261" s="221" t="s">
        <v>87</v>
      </c>
      <c r="AY261" s="17" t="s">
        <v>116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7" t="s">
        <v>85</v>
      </c>
      <c r="BK261" s="222">
        <f>ROUND(I261*H261,2)</f>
        <v>0</v>
      </c>
      <c r="BL261" s="17" t="s">
        <v>115</v>
      </c>
      <c r="BM261" s="221" t="s">
        <v>419</v>
      </c>
    </row>
    <row r="262" spans="1:47" s="2" customFormat="1" ht="12">
      <c r="A262" s="38"/>
      <c r="B262" s="39"/>
      <c r="C262" s="40"/>
      <c r="D262" s="223" t="s">
        <v>124</v>
      </c>
      <c r="E262" s="40"/>
      <c r="F262" s="224" t="s">
        <v>420</v>
      </c>
      <c r="G262" s="40"/>
      <c r="H262" s="40"/>
      <c r="I262" s="225"/>
      <c r="J262" s="40"/>
      <c r="K262" s="40"/>
      <c r="L262" s="44"/>
      <c r="M262" s="226"/>
      <c r="N262" s="227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124</v>
      </c>
      <c r="AU262" s="17" t="s">
        <v>87</v>
      </c>
    </row>
    <row r="263" spans="1:51" s="12" customFormat="1" ht="12">
      <c r="A263" s="12"/>
      <c r="B263" s="228"/>
      <c r="C263" s="229"/>
      <c r="D263" s="223" t="s">
        <v>125</v>
      </c>
      <c r="E263" s="230" t="s">
        <v>1</v>
      </c>
      <c r="F263" s="231" t="s">
        <v>421</v>
      </c>
      <c r="G263" s="229"/>
      <c r="H263" s="232">
        <v>1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38" t="s">
        <v>125</v>
      </c>
      <c r="AU263" s="238" t="s">
        <v>87</v>
      </c>
      <c r="AV263" s="12" t="s">
        <v>87</v>
      </c>
      <c r="AW263" s="12" t="s">
        <v>33</v>
      </c>
      <c r="AX263" s="12" t="s">
        <v>85</v>
      </c>
      <c r="AY263" s="238" t="s">
        <v>116</v>
      </c>
    </row>
    <row r="264" spans="1:51" s="13" customFormat="1" ht="12">
      <c r="A264" s="13"/>
      <c r="B264" s="239"/>
      <c r="C264" s="240"/>
      <c r="D264" s="223" t="s">
        <v>125</v>
      </c>
      <c r="E264" s="241" t="s">
        <v>1</v>
      </c>
      <c r="F264" s="242" t="s">
        <v>422</v>
      </c>
      <c r="G264" s="240"/>
      <c r="H264" s="241" t="s">
        <v>1</v>
      </c>
      <c r="I264" s="243"/>
      <c r="J264" s="240"/>
      <c r="K264" s="240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125</v>
      </c>
      <c r="AU264" s="248" t="s">
        <v>87</v>
      </c>
      <c r="AV264" s="13" t="s">
        <v>85</v>
      </c>
      <c r="AW264" s="13" t="s">
        <v>33</v>
      </c>
      <c r="AX264" s="13" t="s">
        <v>77</v>
      </c>
      <c r="AY264" s="248" t="s">
        <v>116</v>
      </c>
    </row>
    <row r="265" spans="1:65" s="2" customFormat="1" ht="16.5" customHeight="1">
      <c r="A265" s="38"/>
      <c r="B265" s="39"/>
      <c r="C265" s="271" t="s">
        <v>423</v>
      </c>
      <c r="D265" s="271" t="s">
        <v>359</v>
      </c>
      <c r="E265" s="272" t="s">
        <v>424</v>
      </c>
      <c r="F265" s="273" t="s">
        <v>425</v>
      </c>
      <c r="G265" s="274" t="s">
        <v>280</v>
      </c>
      <c r="H265" s="275">
        <v>0.5</v>
      </c>
      <c r="I265" s="276"/>
      <c r="J265" s="277">
        <f>ROUND(I265*H265,2)</f>
        <v>0</v>
      </c>
      <c r="K265" s="273" t="s">
        <v>121</v>
      </c>
      <c r="L265" s="278"/>
      <c r="M265" s="279" t="s">
        <v>1</v>
      </c>
      <c r="N265" s="280" t="s">
        <v>42</v>
      </c>
      <c r="O265" s="91"/>
      <c r="P265" s="219">
        <f>O265*H265</f>
        <v>0</v>
      </c>
      <c r="Q265" s="219">
        <v>0.22</v>
      </c>
      <c r="R265" s="219">
        <f>Q265*H265</f>
        <v>0.11</v>
      </c>
      <c r="S265" s="219">
        <v>0</v>
      </c>
      <c r="T265" s="22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1" t="s">
        <v>164</v>
      </c>
      <c r="AT265" s="221" t="s">
        <v>359</v>
      </c>
      <c r="AU265" s="221" t="s">
        <v>87</v>
      </c>
      <c r="AY265" s="17" t="s">
        <v>116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7" t="s">
        <v>85</v>
      </c>
      <c r="BK265" s="222">
        <f>ROUND(I265*H265,2)</f>
        <v>0</v>
      </c>
      <c r="BL265" s="17" t="s">
        <v>115</v>
      </c>
      <c r="BM265" s="221" t="s">
        <v>426</v>
      </c>
    </row>
    <row r="266" spans="1:47" s="2" customFormat="1" ht="12">
      <c r="A266" s="38"/>
      <c r="B266" s="39"/>
      <c r="C266" s="40"/>
      <c r="D266" s="223" t="s">
        <v>124</v>
      </c>
      <c r="E266" s="40"/>
      <c r="F266" s="224" t="s">
        <v>425</v>
      </c>
      <c r="G266" s="40"/>
      <c r="H266" s="40"/>
      <c r="I266" s="225"/>
      <c r="J266" s="40"/>
      <c r="K266" s="40"/>
      <c r="L266" s="44"/>
      <c r="M266" s="226"/>
      <c r="N266" s="227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124</v>
      </c>
      <c r="AU266" s="17" t="s">
        <v>87</v>
      </c>
    </row>
    <row r="267" spans="1:51" s="12" customFormat="1" ht="12">
      <c r="A267" s="12"/>
      <c r="B267" s="228"/>
      <c r="C267" s="229"/>
      <c r="D267" s="223" t="s">
        <v>125</v>
      </c>
      <c r="E267" s="230" t="s">
        <v>1</v>
      </c>
      <c r="F267" s="231" t="s">
        <v>427</v>
      </c>
      <c r="G267" s="229"/>
      <c r="H267" s="232">
        <v>0.5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238" t="s">
        <v>125</v>
      </c>
      <c r="AU267" s="238" t="s">
        <v>87</v>
      </c>
      <c r="AV267" s="12" t="s">
        <v>87</v>
      </c>
      <c r="AW267" s="12" t="s">
        <v>33</v>
      </c>
      <c r="AX267" s="12" t="s">
        <v>85</v>
      </c>
      <c r="AY267" s="238" t="s">
        <v>116</v>
      </c>
    </row>
    <row r="268" spans="1:65" s="2" customFormat="1" ht="16.5" customHeight="1">
      <c r="A268" s="38"/>
      <c r="B268" s="39"/>
      <c r="C268" s="210" t="s">
        <v>428</v>
      </c>
      <c r="D268" s="210" t="s">
        <v>117</v>
      </c>
      <c r="E268" s="211" t="s">
        <v>429</v>
      </c>
      <c r="F268" s="212" t="s">
        <v>430</v>
      </c>
      <c r="G268" s="213" t="s">
        <v>206</v>
      </c>
      <c r="H268" s="214">
        <v>1</v>
      </c>
      <c r="I268" s="215"/>
      <c r="J268" s="216">
        <f>ROUND(I268*H268,2)</f>
        <v>0</v>
      </c>
      <c r="K268" s="212" t="s">
        <v>121</v>
      </c>
      <c r="L268" s="44"/>
      <c r="M268" s="217" t="s">
        <v>1</v>
      </c>
      <c r="N268" s="218" t="s">
        <v>42</v>
      </c>
      <c r="O268" s="91"/>
      <c r="P268" s="219">
        <f>O268*H268</f>
        <v>0</v>
      </c>
      <c r="Q268" s="219">
        <v>0</v>
      </c>
      <c r="R268" s="219">
        <f>Q268*H268</f>
        <v>0</v>
      </c>
      <c r="S268" s="219">
        <v>0</v>
      </c>
      <c r="T268" s="22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1" t="s">
        <v>115</v>
      </c>
      <c r="AT268" s="221" t="s">
        <v>117</v>
      </c>
      <c r="AU268" s="221" t="s">
        <v>87</v>
      </c>
      <c r="AY268" s="17" t="s">
        <v>116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7" t="s">
        <v>85</v>
      </c>
      <c r="BK268" s="222">
        <f>ROUND(I268*H268,2)</f>
        <v>0</v>
      </c>
      <c r="BL268" s="17" t="s">
        <v>115</v>
      </c>
      <c r="BM268" s="221" t="s">
        <v>431</v>
      </c>
    </row>
    <row r="269" spans="1:47" s="2" customFormat="1" ht="12">
      <c r="A269" s="38"/>
      <c r="B269" s="39"/>
      <c r="C269" s="40"/>
      <c r="D269" s="223" t="s">
        <v>124</v>
      </c>
      <c r="E269" s="40"/>
      <c r="F269" s="224" t="s">
        <v>432</v>
      </c>
      <c r="G269" s="40"/>
      <c r="H269" s="40"/>
      <c r="I269" s="225"/>
      <c r="J269" s="40"/>
      <c r="K269" s="40"/>
      <c r="L269" s="44"/>
      <c r="M269" s="226"/>
      <c r="N269" s="227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124</v>
      </c>
      <c r="AU269" s="17" t="s">
        <v>87</v>
      </c>
    </row>
    <row r="270" spans="1:51" s="12" customFormat="1" ht="12">
      <c r="A270" s="12"/>
      <c r="B270" s="228"/>
      <c r="C270" s="229"/>
      <c r="D270" s="223" t="s">
        <v>125</v>
      </c>
      <c r="E270" s="230" t="s">
        <v>1</v>
      </c>
      <c r="F270" s="231" t="s">
        <v>433</v>
      </c>
      <c r="G270" s="229"/>
      <c r="H270" s="232">
        <v>1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T270" s="238" t="s">
        <v>125</v>
      </c>
      <c r="AU270" s="238" t="s">
        <v>87</v>
      </c>
      <c r="AV270" s="12" t="s">
        <v>87</v>
      </c>
      <c r="AW270" s="12" t="s">
        <v>33</v>
      </c>
      <c r="AX270" s="12" t="s">
        <v>85</v>
      </c>
      <c r="AY270" s="238" t="s">
        <v>116</v>
      </c>
    </row>
    <row r="271" spans="1:65" s="2" customFormat="1" ht="16.5" customHeight="1">
      <c r="A271" s="38"/>
      <c r="B271" s="39"/>
      <c r="C271" s="271" t="s">
        <v>434</v>
      </c>
      <c r="D271" s="271" t="s">
        <v>359</v>
      </c>
      <c r="E271" s="272" t="s">
        <v>435</v>
      </c>
      <c r="F271" s="273" t="s">
        <v>436</v>
      </c>
      <c r="G271" s="274" t="s">
        <v>206</v>
      </c>
      <c r="H271" s="275">
        <v>1</v>
      </c>
      <c r="I271" s="276"/>
      <c r="J271" s="277">
        <f>ROUND(I271*H271,2)</f>
        <v>0</v>
      </c>
      <c r="K271" s="273" t="s">
        <v>1</v>
      </c>
      <c r="L271" s="278"/>
      <c r="M271" s="279" t="s">
        <v>1</v>
      </c>
      <c r="N271" s="280" t="s">
        <v>42</v>
      </c>
      <c r="O271" s="91"/>
      <c r="P271" s="219">
        <f>O271*H271</f>
        <v>0</v>
      </c>
      <c r="Q271" s="219">
        <v>0.027</v>
      </c>
      <c r="R271" s="219">
        <f>Q271*H271</f>
        <v>0.027</v>
      </c>
      <c r="S271" s="219">
        <v>0</v>
      </c>
      <c r="T271" s="22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1" t="s">
        <v>164</v>
      </c>
      <c r="AT271" s="221" t="s">
        <v>359</v>
      </c>
      <c r="AU271" s="221" t="s">
        <v>87</v>
      </c>
      <c r="AY271" s="17" t="s">
        <v>116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7" t="s">
        <v>85</v>
      </c>
      <c r="BK271" s="222">
        <f>ROUND(I271*H271,2)</f>
        <v>0</v>
      </c>
      <c r="BL271" s="17" t="s">
        <v>115</v>
      </c>
      <c r="BM271" s="221" t="s">
        <v>437</v>
      </c>
    </row>
    <row r="272" spans="1:47" s="2" customFormat="1" ht="12">
      <c r="A272" s="38"/>
      <c r="B272" s="39"/>
      <c r="C272" s="40"/>
      <c r="D272" s="223" t="s">
        <v>124</v>
      </c>
      <c r="E272" s="40"/>
      <c r="F272" s="224" t="s">
        <v>436</v>
      </c>
      <c r="G272" s="40"/>
      <c r="H272" s="40"/>
      <c r="I272" s="225"/>
      <c r="J272" s="40"/>
      <c r="K272" s="40"/>
      <c r="L272" s="44"/>
      <c r="M272" s="226"/>
      <c r="N272" s="227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124</v>
      </c>
      <c r="AU272" s="17" t="s">
        <v>87</v>
      </c>
    </row>
    <row r="273" spans="1:51" s="13" customFormat="1" ht="12">
      <c r="A273" s="13"/>
      <c r="B273" s="239"/>
      <c r="C273" s="240"/>
      <c r="D273" s="223" t="s">
        <v>125</v>
      </c>
      <c r="E273" s="241" t="s">
        <v>1</v>
      </c>
      <c r="F273" s="242" t="s">
        <v>438</v>
      </c>
      <c r="G273" s="240"/>
      <c r="H273" s="241" t="s">
        <v>1</v>
      </c>
      <c r="I273" s="243"/>
      <c r="J273" s="240"/>
      <c r="K273" s="240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125</v>
      </c>
      <c r="AU273" s="248" t="s">
        <v>87</v>
      </c>
      <c r="AV273" s="13" t="s">
        <v>85</v>
      </c>
      <c r="AW273" s="13" t="s">
        <v>33</v>
      </c>
      <c r="AX273" s="13" t="s">
        <v>77</v>
      </c>
      <c r="AY273" s="248" t="s">
        <v>116</v>
      </c>
    </row>
    <row r="274" spans="1:51" s="12" customFormat="1" ht="12">
      <c r="A274" s="12"/>
      <c r="B274" s="228"/>
      <c r="C274" s="229"/>
      <c r="D274" s="223" t="s">
        <v>125</v>
      </c>
      <c r="E274" s="230" t="s">
        <v>1</v>
      </c>
      <c r="F274" s="231" t="s">
        <v>439</v>
      </c>
      <c r="G274" s="229"/>
      <c r="H274" s="232">
        <v>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38" t="s">
        <v>125</v>
      </c>
      <c r="AU274" s="238" t="s">
        <v>87</v>
      </c>
      <c r="AV274" s="12" t="s">
        <v>87</v>
      </c>
      <c r="AW274" s="12" t="s">
        <v>33</v>
      </c>
      <c r="AX274" s="12" t="s">
        <v>85</v>
      </c>
      <c r="AY274" s="238" t="s">
        <v>116</v>
      </c>
    </row>
    <row r="275" spans="1:51" s="13" customFormat="1" ht="12">
      <c r="A275" s="13"/>
      <c r="B275" s="239"/>
      <c r="C275" s="240"/>
      <c r="D275" s="223" t="s">
        <v>125</v>
      </c>
      <c r="E275" s="241" t="s">
        <v>1</v>
      </c>
      <c r="F275" s="242" t="s">
        <v>440</v>
      </c>
      <c r="G275" s="240"/>
      <c r="H275" s="241" t="s">
        <v>1</v>
      </c>
      <c r="I275" s="243"/>
      <c r="J275" s="240"/>
      <c r="K275" s="240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125</v>
      </c>
      <c r="AU275" s="248" t="s">
        <v>87</v>
      </c>
      <c r="AV275" s="13" t="s">
        <v>85</v>
      </c>
      <c r="AW275" s="13" t="s">
        <v>33</v>
      </c>
      <c r="AX275" s="13" t="s">
        <v>77</v>
      </c>
      <c r="AY275" s="248" t="s">
        <v>116</v>
      </c>
    </row>
    <row r="276" spans="1:65" s="2" customFormat="1" ht="16.5" customHeight="1">
      <c r="A276" s="38"/>
      <c r="B276" s="39"/>
      <c r="C276" s="210" t="s">
        <v>441</v>
      </c>
      <c r="D276" s="210" t="s">
        <v>117</v>
      </c>
      <c r="E276" s="211" t="s">
        <v>442</v>
      </c>
      <c r="F276" s="212" t="s">
        <v>443</v>
      </c>
      <c r="G276" s="213" t="s">
        <v>206</v>
      </c>
      <c r="H276" s="214">
        <v>1</v>
      </c>
      <c r="I276" s="215"/>
      <c r="J276" s="216">
        <f>ROUND(I276*H276,2)</f>
        <v>0</v>
      </c>
      <c r="K276" s="212" t="s">
        <v>121</v>
      </c>
      <c r="L276" s="44"/>
      <c r="M276" s="217" t="s">
        <v>1</v>
      </c>
      <c r="N276" s="218" t="s">
        <v>42</v>
      </c>
      <c r="O276" s="91"/>
      <c r="P276" s="219">
        <f>O276*H276</f>
        <v>0</v>
      </c>
      <c r="Q276" s="219">
        <v>5E-05</v>
      </c>
      <c r="R276" s="219">
        <f>Q276*H276</f>
        <v>5E-05</v>
      </c>
      <c r="S276" s="219">
        <v>0</v>
      </c>
      <c r="T276" s="22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1" t="s">
        <v>115</v>
      </c>
      <c r="AT276" s="221" t="s">
        <v>117</v>
      </c>
      <c r="AU276" s="221" t="s">
        <v>87</v>
      </c>
      <c r="AY276" s="17" t="s">
        <v>116</v>
      </c>
      <c r="BE276" s="222">
        <f>IF(N276="základní",J276,0)</f>
        <v>0</v>
      </c>
      <c r="BF276" s="222">
        <f>IF(N276="snížená",J276,0)</f>
        <v>0</v>
      </c>
      <c r="BG276" s="222">
        <f>IF(N276="zákl. přenesená",J276,0)</f>
        <v>0</v>
      </c>
      <c r="BH276" s="222">
        <f>IF(N276="sníž. přenesená",J276,0)</f>
        <v>0</v>
      </c>
      <c r="BI276" s="222">
        <f>IF(N276="nulová",J276,0)</f>
        <v>0</v>
      </c>
      <c r="BJ276" s="17" t="s">
        <v>85</v>
      </c>
      <c r="BK276" s="222">
        <f>ROUND(I276*H276,2)</f>
        <v>0</v>
      </c>
      <c r="BL276" s="17" t="s">
        <v>115</v>
      </c>
      <c r="BM276" s="221" t="s">
        <v>444</v>
      </c>
    </row>
    <row r="277" spans="1:47" s="2" customFormat="1" ht="12">
      <c r="A277" s="38"/>
      <c r="B277" s="39"/>
      <c r="C277" s="40"/>
      <c r="D277" s="223" t="s">
        <v>124</v>
      </c>
      <c r="E277" s="40"/>
      <c r="F277" s="224" t="s">
        <v>445</v>
      </c>
      <c r="G277" s="40"/>
      <c r="H277" s="40"/>
      <c r="I277" s="225"/>
      <c r="J277" s="40"/>
      <c r="K277" s="40"/>
      <c r="L277" s="44"/>
      <c r="M277" s="226"/>
      <c r="N277" s="227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124</v>
      </c>
      <c r="AU277" s="17" t="s">
        <v>87</v>
      </c>
    </row>
    <row r="278" spans="1:51" s="12" customFormat="1" ht="12">
      <c r="A278" s="12"/>
      <c r="B278" s="228"/>
      <c r="C278" s="229"/>
      <c r="D278" s="223" t="s">
        <v>125</v>
      </c>
      <c r="E278" s="230" t="s">
        <v>1</v>
      </c>
      <c r="F278" s="231" t="s">
        <v>446</v>
      </c>
      <c r="G278" s="229"/>
      <c r="H278" s="232">
        <v>1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T278" s="238" t="s">
        <v>125</v>
      </c>
      <c r="AU278" s="238" t="s">
        <v>87</v>
      </c>
      <c r="AV278" s="12" t="s">
        <v>87</v>
      </c>
      <c r="AW278" s="12" t="s">
        <v>33</v>
      </c>
      <c r="AX278" s="12" t="s">
        <v>85</v>
      </c>
      <c r="AY278" s="238" t="s">
        <v>116</v>
      </c>
    </row>
    <row r="279" spans="1:65" s="2" customFormat="1" ht="16.5" customHeight="1">
      <c r="A279" s="38"/>
      <c r="B279" s="39"/>
      <c r="C279" s="271" t="s">
        <v>447</v>
      </c>
      <c r="D279" s="271" t="s">
        <v>359</v>
      </c>
      <c r="E279" s="272" t="s">
        <v>448</v>
      </c>
      <c r="F279" s="273" t="s">
        <v>449</v>
      </c>
      <c r="G279" s="274" t="s">
        <v>206</v>
      </c>
      <c r="H279" s="275">
        <v>3</v>
      </c>
      <c r="I279" s="276"/>
      <c r="J279" s="277">
        <f>ROUND(I279*H279,2)</f>
        <v>0</v>
      </c>
      <c r="K279" s="273" t="s">
        <v>121</v>
      </c>
      <c r="L279" s="278"/>
      <c r="M279" s="279" t="s">
        <v>1</v>
      </c>
      <c r="N279" s="280" t="s">
        <v>42</v>
      </c>
      <c r="O279" s="91"/>
      <c r="P279" s="219">
        <f>O279*H279</f>
        <v>0</v>
      </c>
      <c r="Q279" s="219">
        <v>0.00472</v>
      </c>
      <c r="R279" s="219">
        <f>Q279*H279</f>
        <v>0.01416</v>
      </c>
      <c r="S279" s="219">
        <v>0</v>
      </c>
      <c r="T279" s="22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1" t="s">
        <v>164</v>
      </c>
      <c r="AT279" s="221" t="s">
        <v>359</v>
      </c>
      <c r="AU279" s="221" t="s">
        <v>87</v>
      </c>
      <c r="AY279" s="17" t="s">
        <v>116</v>
      </c>
      <c r="BE279" s="222">
        <f>IF(N279="základní",J279,0)</f>
        <v>0</v>
      </c>
      <c r="BF279" s="222">
        <f>IF(N279="snížená",J279,0)</f>
        <v>0</v>
      </c>
      <c r="BG279" s="222">
        <f>IF(N279="zákl. přenesená",J279,0)</f>
        <v>0</v>
      </c>
      <c r="BH279" s="222">
        <f>IF(N279="sníž. přenesená",J279,0)</f>
        <v>0</v>
      </c>
      <c r="BI279" s="222">
        <f>IF(N279="nulová",J279,0)</f>
        <v>0</v>
      </c>
      <c r="BJ279" s="17" t="s">
        <v>85</v>
      </c>
      <c r="BK279" s="222">
        <f>ROUND(I279*H279,2)</f>
        <v>0</v>
      </c>
      <c r="BL279" s="17" t="s">
        <v>115</v>
      </c>
      <c r="BM279" s="221" t="s">
        <v>450</v>
      </c>
    </row>
    <row r="280" spans="1:47" s="2" customFormat="1" ht="12">
      <c r="A280" s="38"/>
      <c r="B280" s="39"/>
      <c r="C280" s="40"/>
      <c r="D280" s="223" t="s">
        <v>124</v>
      </c>
      <c r="E280" s="40"/>
      <c r="F280" s="224" t="s">
        <v>449</v>
      </c>
      <c r="G280" s="40"/>
      <c r="H280" s="40"/>
      <c r="I280" s="225"/>
      <c r="J280" s="40"/>
      <c r="K280" s="40"/>
      <c r="L280" s="44"/>
      <c r="M280" s="226"/>
      <c r="N280" s="227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124</v>
      </c>
      <c r="AU280" s="17" t="s">
        <v>87</v>
      </c>
    </row>
    <row r="281" spans="1:51" s="12" customFormat="1" ht="12">
      <c r="A281" s="12"/>
      <c r="B281" s="228"/>
      <c r="C281" s="229"/>
      <c r="D281" s="223" t="s">
        <v>125</v>
      </c>
      <c r="E281" s="230" t="s">
        <v>1</v>
      </c>
      <c r="F281" s="231" t="s">
        <v>451</v>
      </c>
      <c r="G281" s="229"/>
      <c r="H281" s="232">
        <v>3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38" t="s">
        <v>125</v>
      </c>
      <c r="AU281" s="238" t="s">
        <v>87</v>
      </c>
      <c r="AV281" s="12" t="s">
        <v>87</v>
      </c>
      <c r="AW281" s="12" t="s">
        <v>33</v>
      </c>
      <c r="AX281" s="12" t="s">
        <v>85</v>
      </c>
      <c r="AY281" s="238" t="s">
        <v>116</v>
      </c>
    </row>
    <row r="282" spans="1:65" s="2" customFormat="1" ht="16.5" customHeight="1">
      <c r="A282" s="38"/>
      <c r="B282" s="39"/>
      <c r="C282" s="210" t="s">
        <v>452</v>
      </c>
      <c r="D282" s="210" t="s">
        <v>117</v>
      </c>
      <c r="E282" s="211" t="s">
        <v>453</v>
      </c>
      <c r="F282" s="212" t="s">
        <v>454</v>
      </c>
      <c r="G282" s="213" t="s">
        <v>206</v>
      </c>
      <c r="H282" s="214">
        <v>1</v>
      </c>
      <c r="I282" s="215"/>
      <c r="J282" s="216">
        <f>ROUND(I282*H282,2)</f>
        <v>0</v>
      </c>
      <c r="K282" s="212" t="s">
        <v>121</v>
      </c>
      <c r="L282" s="44"/>
      <c r="M282" s="217" t="s">
        <v>1</v>
      </c>
      <c r="N282" s="218" t="s">
        <v>42</v>
      </c>
      <c r="O282" s="91"/>
      <c r="P282" s="219">
        <f>O282*H282</f>
        <v>0</v>
      </c>
      <c r="Q282" s="219">
        <v>0</v>
      </c>
      <c r="R282" s="219">
        <f>Q282*H282</f>
        <v>0</v>
      </c>
      <c r="S282" s="219">
        <v>0</v>
      </c>
      <c r="T282" s="22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1" t="s">
        <v>115</v>
      </c>
      <c r="AT282" s="221" t="s">
        <v>117</v>
      </c>
      <c r="AU282" s="221" t="s">
        <v>87</v>
      </c>
      <c r="AY282" s="17" t="s">
        <v>116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7" t="s">
        <v>85</v>
      </c>
      <c r="BK282" s="222">
        <f>ROUND(I282*H282,2)</f>
        <v>0</v>
      </c>
      <c r="BL282" s="17" t="s">
        <v>115</v>
      </c>
      <c r="BM282" s="221" t="s">
        <v>455</v>
      </c>
    </row>
    <row r="283" spans="1:47" s="2" customFormat="1" ht="12">
      <c r="A283" s="38"/>
      <c r="B283" s="39"/>
      <c r="C283" s="40"/>
      <c r="D283" s="223" t="s">
        <v>124</v>
      </c>
      <c r="E283" s="40"/>
      <c r="F283" s="224" t="s">
        <v>456</v>
      </c>
      <c r="G283" s="40"/>
      <c r="H283" s="40"/>
      <c r="I283" s="225"/>
      <c r="J283" s="40"/>
      <c r="K283" s="40"/>
      <c r="L283" s="44"/>
      <c r="M283" s="226"/>
      <c r="N283" s="227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124</v>
      </c>
      <c r="AU283" s="17" t="s">
        <v>87</v>
      </c>
    </row>
    <row r="284" spans="1:51" s="12" customFormat="1" ht="12">
      <c r="A284" s="12"/>
      <c r="B284" s="228"/>
      <c r="C284" s="229"/>
      <c r="D284" s="223" t="s">
        <v>125</v>
      </c>
      <c r="E284" s="230" t="s">
        <v>1</v>
      </c>
      <c r="F284" s="231" t="s">
        <v>457</v>
      </c>
      <c r="G284" s="229"/>
      <c r="H284" s="232">
        <v>1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T284" s="238" t="s">
        <v>125</v>
      </c>
      <c r="AU284" s="238" t="s">
        <v>87</v>
      </c>
      <c r="AV284" s="12" t="s">
        <v>87</v>
      </c>
      <c r="AW284" s="12" t="s">
        <v>33</v>
      </c>
      <c r="AX284" s="12" t="s">
        <v>85</v>
      </c>
      <c r="AY284" s="238" t="s">
        <v>116</v>
      </c>
    </row>
    <row r="285" spans="1:65" s="2" customFormat="1" ht="16.5" customHeight="1">
      <c r="A285" s="38"/>
      <c r="B285" s="39"/>
      <c r="C285" s="210" t="s">
        <v>458</v>
      </c>
      <c r="D285" s="210" t="s">
        <v>117</v>
      </c>
      <c r="E285" s="211" t="s">
        <v>459</v>
      </c>
      <c r="F285" s="212" t="s">
        <v>460</v>
      </c>
      <c r="G285" s="213" t="s">
        <v>222</v>
      </c>
      <c r="H285" s="214">
        <v>1</v>
      </c>
      <c r="I285" s="215"/>
      <c r="J285" s="216">
        <f>ROUND(I285*H285,2)</f>
        <v>0</v>
      </c>
      <c r="K285" s="212" t="s">
        <v>121</v>
      </c>
      <c r="L285" s="44"/>
      <c r="M285" s="217" t="s">
        <v>1</v>
      </c>
      <c r="N285" s="218" t="s">
        <v>42</v>
      </c>
      <c r="O285" s="91"/>
      <c r="P285" s="219">
        <f>O285*H285</f>
        <v>0</v>
      </c>
      <c r="Q285" s="219">
        <v>0</v>
      </c>
      <c r="R285" s="219">
        <f>Q285*H285</f>
        <v>0</v>
      </c>
      <c r="S285" s="219">
        <v>0</v>
      </c>
      <c r="T285" s="22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1" t="s">
        <v>115</v>
      </c>
      <c r="AT285" s="221" t="s">
        <v>117</v>
      </c>
      <c r="AU285" s="221" t="s">
        <v>87</v>
      </c>
      <c r="AY285" s="17" t="s">
        <v>116</v>
      </c>
      <c r="BE285" s="222">
        <f>IF(N285="základní",J285,0)</f>
        <v>0</v>
      </c>
      <c r="BF285" s="222">
        <f>IF(N285="snížená",J285,0)</f>
        <v>0</v>
      </c>
      <c r="BG285" s="222">
        <f>IF(N285="zákl. přenesená",J285,0)</f>
        <v>0</v>
      </c>
      <c r="BH285" s="222">
        <f>IF(N285="sníž. přenesená",J285,0)</f>
        <v>0</v>
      </c>
      <c r="BI285" s="222">
        <f>IF(N285="nulová",J285,0)</f>
        <v>0</v>
      </c>
      <c r="BJ285" s="17" t="s">
        <v>85</v>
      </c>
      <c r="BK285" s="222">
        <f>ROUND(I285*H285,2)</f>
        <v>0</v>
      </c>
      <c r="BL285" s="17" t="s">
        <v>115</v>
      </c>
      <c r="BM285" s="221" t="s">
        <v>461</v>
      </c>
    </row>
    <row r="286" spans="1:47" s="2" customFormat="1" ht="12">
      <c r="A286" s="38"/>
      <c r="B286" s="39"/>
      <c r="C286" s="40"/>
      <c r="D286" s="223" t="s">
        <v>124</v>
      </c>
      <c r="E286" s="40"/>
      <c r="F286" s="224" t="s">
        <v>462</v>
      </c>
      <c r="G286" s="40"/>
      <c r="H286" s="40"/>
      <c r="I286" s="225"/>
      <c r="J286" s="40"/>
      <c r="K286" s="40"/>
      <c r="L286" s="44"/>
      <c r="M286" s="226"/>
      <c r="N286" s="227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124</v>
      </c>
      <c r="AU286" s="17" t="s">
        <v>87</v>
      </c>
    </row>
    <row r="287" spans="1:51" s="12" customFormat="1" ht="12">
      <c r="A287" s="12"/>
      <c r="B287" s="228"/>
      <c r="C287" s="229"/>
      <c r="D287" s="223" t="s">
        <v>125</v>
      </c>
      <c r="E287" s="230" t="s">
        <v>1</v>
      </c>
      <c r="F287" s="231" t="s">
        <v>463</v>
      </c>
      <c r="G287" s="229"/>
      <c r="H287" s="232">
        <v>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T287" s="238" t="s">
        <v>125</v>
      </c>
      <c r="AU287" s="238" t="s">
        <v>87</v>
      </c>
      <c r="AV287" s="12" t="s">
        <v>87</v>
      </c>
      <c r="AW287" s="12" t="s">
        <v>33</v>
      </c>
      <c r="AX287" s="12" t="s">
        <v>85</v>
      </c>
      <c r="AY287" s="238" t="s">
        <v>116</v>
      </c>
    </row>
    <row r="288" spans="1:65" s="2" customFormat="1" ht="16.5" customHeight="1">
      <c r="A288" s="38"/>
      <c r="B288" s="39"/>
      <c r="C288" s="271" t="s">
        <v>464</v>
      </c>
      <c r="D288" s="271" t="s">
        <v>359</v>
      </c>
      <c r="E288" s="272" t="s">
        <v>465</v>
      </c>
      <c r="F288" s="273" t="s">
        <v>466</v>
      </c>
      <c r="G288" s="274" t="s">
        <v>280</v>
      </c>
      <c r="H288" s="275">
        <v>0.15</v>
      </c>
      <c r="I288" s="276"/>
      <c r="J288" s="277">
        <f>ROUND(I288*H288,2)</f>
        <v>0</v>
      </c>
      <c r="K288" s="273" t="s">
        <v>121</v>
      </c>
      <c r="L288" s="278"/>
      <c r="M288" s="279" t="s">
        <v>1</v>
      </c>
      <c r="N288" s="280" t="s">
        <v>42</v>
      </c>
      <c r="O288" s="91"/>
      <c r="P288" s="219">
        <f>O288*H288</f>
        <v>0</v>
      </c>
      <c r="Q288" s="219">
        <v>0.2</v>
      </c>
      <c r="R288" s="219">
        <f>Q288*H288</f>
        <v>0.03</v>
      </c>
      <c r="S288" s="219">
        <v>0</v>
      </c>
      <c r="T288" s="22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1" t="s">
        <v>164</v>
      </c>
      <c r="AT288" s="221" t="s">
        <v>359</v>
      </c>
      <c r="AU288" s="221" t="s">
        <v>87</v>
      </c>
      <c r="AY288" s="17" t="s">
        <v>116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7" t="s">
        <v>85</v>
      </c>
      <c r="BK288" s="222">
        <f>ROUND(I288*H288,2)</f>
        <v>0</v>
      </c>
      <c r="BL288" s="17" t="s">
        <v>115</v>
      </c>
      <c r="BM288" s="221" t="s">
        <v>467</v>
      </c>
    </row>
    <row r="289" spans="1:47" s="2" customFormat="1" ht="12">
      <c r="A289" s="38"/>
      <c r="B289" s="39"/>
      <c r="C289" s="40"/>
      <c r="D289" s="223" t="s">
        <v>124</v>
      </c>
      <c r="E289" s="40"/>
      <c r="F289" s="224" t="s">
        <v>466</v>
      </c>
      <c r="G289" s="40"/>
      <c r="H289" s="40"/>
      <c r="I289" s="225"/>
      <c r="J289" s="40"/>
      <c r="K289" s="40"/>
      <c r="L289" s="44"/>
      <c r="M289" s="226"/>
      <c r="N289" s="227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124</v>
      </c>
      <c r="AU289" s="17" t="s">
        <v>87</v>
      </c>
    </row>
    <row r="290" spans="1:51" s="12" customFormat="1" ht="12">
      <c r="A290" s="12"/>
      <c r="B290" s="228"/>
      <c r="C290" s="229"/>
      <c r="D290" s="223" t="s">
        <v>125</v>
      </c>
      <c r="E290" s="230" t="s">
        <v>1</v>
      </c>
      <c r="F290" s="231" t="s">
        <v>468</v>
      </c>
      <c r="G290" s="229"/>
      <c r="H290" s="232">
        <v>0.15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38" t="s">
        <v>125</v>
      </c>
      <c r="AU290" s="238" t="s">
        <v>87</v>
      </c>
      <c r="AV290" s="12" t="s">
        <v>87</v>
      </c>
      <c r="AW290" s="12" t="s">
        <v>33</v>
      </c>
      <c r="AX290" s="12" t="s">
        <v>85</v>
      </c>
      <c r="AY290" s="238" t="s">
        <v>116</v>
      </c>
    </row>
    <row r="291" spans="1:65" s="2" customFormat="1" ht="16.5" customHeight="1">
      <c r="A291" s="38"/>
      <c r="B291" s="39"/>
      <c r="C291" s="210" t="s">
        <v>469</v>
      </c>
      <c r="D291" s="210" t="s">
        <v>117</v>
      </c>
      <c r="E291" s="211" t="s">
        <v>470</v>
      </c>
      <c r="F291" s="212" t="s">
        <v>471</v>
      </c>
      <c r="G291" s="213" t="s">
        <v>280</v>
      </c>
      <c r="H291" s="214">
        <v>29.699</v>
      </c>
      <c r="I291" s="215"/>
      <c r="J291" s="216">
        <f>ROUND(I291*H291,2)</f>
        <v>0</v>
      </c>
      <c r="K291" s="212" t="s">
        <v>121</v>
      </c>
      <c r="L291" s="44"/>
      <c r="M291" s="217" t="s">
        <v>1</v>
      </c>
      <c r="N291" s="218" t="s">
        <v>42</v>
      </c>
      <c r="O291" s="91"/>
      <c r="P291" s="219">
        <f>O291*H291</f>
        <v>0</v>
      </c>
      <c r="Q291" s="219">
        <v>0</v>
      </c>
      <c r="R291" s="219">
        <f>Q291*H291</f>
        <v>0</v>
      </c>
      <c r="S291" s="219">
        <v>0</v>
      </c>
      <c r="T291" s="22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1" t="s">
        <v>115</v>
      </c>
      <c r="AT291" s="221" t="s">
        <v>117</v>
      </c>
      <c r="AU291" s="221" t="s">
        <v>87</v>
      </c>
      <c r="AY291" s="17" t="s">
        <v>116</v>
      </c>
      <c r="BE291" s="222">
        <f>IF(N291="základní",J291,0)</f>
        <v>0</v>
      </c>
      <c r="BF291" s="222">
        <f>IF(N291="snížená",J291,0)</f>
        <v>0</v>
      </c>
      <c r="BG291" s="222">
        <f>IF(N291="zákl. přenesená",J291,0)</f>
        <v>0</v>
      </c>
      <c r="BH291" s="222">
        <f>IF(N291="sníž. přenesená",J291,0)</f>
        <v>0</v>
      </c>
      <c r="BI291" s="222">
        <f>IF(N291="nulová",J291,0)</f>
        <v>0</v>
      </c>
      <c r="BJ291" s="17" t="s">
        <v>85</v>
      </c>
      <c r="BK291" s="222">
        <f>ROUND(I291*H291,2)</f>
        <v>0</v>
      </c>
      <c r="BL291" s="17" t="s">
        <v>115</v>
      </c>
      <c r="BM291" s="221" t="s">
        <v>472</v>
      </c>
    </row>
    <row r="292" spans="1:47" s="2" customFormat="1" ht="12">
      <c r="A292" s="38"/>
      <c r="B292" s="39"/>
      <c r="C292" s="40"/>
      <c r="D292" s="223" t="s">
        <v>124</v>
      </c>
      <c r="E292" s="40"/>
      <c r="F292" s="224" t="s">
        <v>473</v>
      </c>
      <c r="G292" s="40"/>
      <c r="H292" s="40"/>
      <c r="I292" s="225"/>
      <c r="J292" s="40"/>
      <c r="K292" s="40"/>
      <c r="L292" s="44"/>
      <c r="M292" s="226"/>
      <c r="N292" s="227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124</v>
      </c>
      <c r="AU292" s="17" t="s">
        <v>87</v>
      </c>
    </row>
    <row r="293" spans="1:51" s="13" customFormat="1" ht="12">
      <c r="A293" s="13"/>
      <c r="B293" s="239"/>
      <c r="C293" s="240"/>
      <c r="D293" s="223" t="s">
        <v>125</v>
      </c>
      <c r="E293" s="241" t="s">
        <v>1</v>
      </c>
      <c r="F293" s="242" t="s">
        <v>474</v>
      </c>
      <c r="G293" s="240"/>
      <c r="H293" s="241" t="s">
        <v>1</v>
      </c>
      <c r="I293" s="243"/>
      <c r="J293" s="240"/>
      <c r="K293" s="240"/>
      <c r="L293" s="244"/>
      <c r="M293" s="245"/>
      <c r="N293" s="246"/>
      <c r="O293" s="246"/>
      <c r="P293" s="246"/>
      <c r="Q293" s="246"/>
      <c r="R293" s="246"/>
      <c r="S293" s="246"/>
      <c r="T293" s="24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8" t="s">
        <v>125</v>
      </c>
      <c r="AU293" s="248" t="s">
        <v>87</v>
      </c>
      <c r="AV293" s="13" t="s">
        <v>85</v>
      </c>
      <c r="AW293" s="13" t="s">
        <v>33</v>
      </c>
      <c r="AX293" s="13" t="s">
        <v>77</v>
      </c>
      <c r="AY293" s="248" t="s">
        <v>116</v>
      </c>
    </row>
    <row r="294" spans="1:51" s="12" customFormat="1" ht="12">
      <c r="A294" s="12"/>
      <c r="B294" s="228"/>
      <c r="C294" s="229"/>
      <c r="D294" s="223" t="s">
        <v>125</v>
      </c>
      <c r="E294" s="230" t="s">
        <v>1</v>
      </c>
      <c r="F294" s="231" t="s">
        <v>475</v>
      </c>
      <c r="G294" s="229"/>
      <c r="H294" s="232">
        <v>29.699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38" t="s">
        <v>125</v>
      </c>
      <c r="AU294" s="238" t="s">
        <v>87</v>
      </c>
      <c r="AV294" s="12" t="s">
        <v>87</v>
      </c>
      <c r="AW294" s="12" t="s">
        <v>33</v>
      </c>
      <c r="AX294" s="12" t="s">
        <v>85</v>
      </c>
      <c r="AY294" s="238" t="s">
        <v>116</v>
      </c>
    </row>
    <row r="295" spans="1:63" s="11" customFormat="1" ht="22.8" customHeight="1">
      <c r="A295" s="11"/>
      <c r="B295" s="196"/>
      <c r="C295" s="197"/>
      <c r="D295" s="198" t="s">
        <v>76</v>
      </c>
      <c r="E295" s="258" t="s">
        <v>133</v>
      </c>
      <c r="F295" s="258" t="s">
        <v>476</v>
      </c>
      <c r="G295" s="197"/>
      <c r="H295" s="197"/>
      <c r="I295" s="200"/>
      <c r="J295" s="259">
        <f>BK295</f>
        <v>0</v>
      </c>
      <c r="K295" s="197"/>
      <c r="L295" s="202"/>
      <c r="M295" s="203"/>
      <c r="N295" s="204"/>
      <c r="O295" s="204"/>
      <c r="P295" s="205">
        <f>SUM(P296:P320)</f>
        <v>0</v>
      </c>
      <c r="Q295" s="204"/>
      <c r="R295" s="205">
        <f>SUM(R296:R320)</f>
        <v>5.3134999999999994</v>
      </c>
      <c r="S295" s="204"/>
      <c r="T295" s="206">
        <f>SUM(T296:T320)</f>
        <v>0</v>
      </c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R295" s="207" t="s">
        <v>85</v>
      </c>
      <c r="AT295" s="208" t="s">
        <v>76</v>
      </c>
      <c r="AU295" s="208" t="s">
        <v>85</v>
      </c>
      <c r="AY295" s="207" t="s">
        <v>116</v>
      </c>
      <c r="BK295" s="209">
        <f>SUM(BK296:BK320)</f>
        <v>0</v>
      </c>
    </row>
    <row r="296" spans="1:65" s="2" customFormat="1" ht="16.5" customHeight="1">
      <c r="A296" s="38"/>
      <c r="B296" s="39"/>
      <c r="C296" s="210" t="s">
        <v>477</v>
      </c>
      <c r="D296" s="210" t="s">
        <v>117</v>
      </c>
      <c r="E296" s="211" t="s">
        <v>478</v>
      </c>
      <c r="F296" s="212" t="s">
        <v>479</v>
      </c>
      <c r="G296" s="213" t="s">
        <v>206</v>
      </c>
      <c r="H296" s="214">
        <v>18</v>
      </c>
      <c r="I296" s="215"/>
      <c r="J296" s="216">
        <f>ROUND(I296*H296,2)</f>
        <v>0</v>
      </c>
      <c r="K296" s="212" t="s">
        <v>121</v>
      </c>
      <c r="L296" s="44"/>
      <c r="M296" s="217" t="s">
        <v>1</v>
      </c>
      <c r="N296" s="218" t="s">
        <v>42</v>
      </c>
      <c r="O296" s="91"/>
      <c r="P296" s="219">
        <f>O296*H296</f>
        <v>0</v>
      </c>
      <c r="Q296" s="219">
        <v>0.17489</v>
      </c>
      <c r="R296" s="219">
        <f>Q296*H296</f>
        <v>3.14802</v>
      </c>
      <c r="S296" s="219">
        <v>0</v>
      </c>
      <c r="T296" s="22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1" t="s">
        <v>115</v>
      </c>
      <c r="AT296" s="221" t="s">
        <v>117</v>
      </c>
      <c r="AU296" s="221" t="s">
        <v>87</v>
      </c>
      <c r="AY296" s="17" t="s">
        <v>116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7" t="s">
        <v>85</v>
      </c>
      <c r="BK296" s="222">
        <f>ROUND(I296*H296,2)</f>
        <v>0</v>
      </c>
      <c r="BL296" s="17" t="s">
        <v>115</v>
      </c>
      <c r="BM296" s="221" t="s">
        <v>480</v>
      </c>
    </row>
    <row r="297" spans="1:47" s="2" customFormat="1" ht="12">
      <c r="A297" s="38"/>
      <c r="B297" s="39"/>
      <c r="C297" s="40"/>
      <c r="D297" s="223" t="s">
        <v>124</v>
      </c>
      <c r="E297" s="40"/>
      <c r="F297" s="224" t="s">
        <v>481</v>
      </c>
      <c r="G297" s="40"/>
      <c r="H297" s="40"/>
      <c r="I297" s="225"/>
      <c r="J297" s="40"/>
      <c r="K297" s="40"/>
      <c r="L297" s="44"/>
      <c r="M297" s="226"/>
      <c r="N297" s="227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124</v>
      </c>
      <c r="AU297" s="17" t="s">
        <v>87</v>
      </c>
    </row>
    <row r="298" spans="1:51" s="12" customFormat="1" ht="12">
      <c r="A298" s="12"/>
      <c r="B298" s="228"/>
      <c r="C298" s="229"/>
      <c r="D298" s="223" t="s">
        <v>125</v>
      </c>
      <c r="E298" s="230" t="s">
        <v>1</v>
      </c>
      <c r="F298" s="231" t="s">
        <v>482</v>
      </c>
      <c r="G298" s="229"/>
      <c r="H298" s="232">
        <v>16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38" t="s">
        <v>125</v>
      </c>
      <c r="AU298" s="238" t="s">
        <v>87</v>
      </c>
      <c r="AV298" s="12" t="s">
        <v>87</v>
      </c>
      <c r="AW298" s="12" t="s">
        <v>33</v>
      </c>
      <c r="AX298" s="12" t="s">
        <v>77</v>
      </c>
      <c r="AY298" s="238" t="s">
        <v>116</v>
      </c>
    </row>
    <row r="299" spans="1:51" s="12" customFormat="1" ht="12">
      <c r="A299" s="12"/>
      <c r="B299" s="228"/>
      <c r="C299" s="229"/>
      <c r="D299" s="223" t="s">
        <v>125</v>
      </c>
      <c r="E299" s="230" t="s">
        <v>1</v>
      </c>
      <c r="F299" s="231" t="s">
        <v>483</v>
      </c>
      <c r="G299" s="229"/>
      <c r="H299" s="232">
        <v>2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T299" s="238" t="s">
        <v>125</v>
      </c>
      <c r="AU299" s="238" t="s">
        <v>87</v>
      </c>
      <c r="AV299" s="12" t="s">
        <v>87</v>
      </c>
      <c r="AW299" s="12" t="s">
        <v>33</v>
      </c>
      <c r="AX299" s="12" t="s">
        <v>77</v>
      </c>
      <c r="AY299" s="238" t="s">
        <v>116</v>
      </c>
    </row>
    <row r="300" spans="1:51" s="15" customFormat="1" ht="12">
      <c r="A300" s="15"/>
      <c r="B300" s="260"/>
      <c r="C300" s="261"/>
      <c r="D300" s="223" t="s">
        <v>125</v>
      </c>
      <c r="E300" s="262" t="s">
        <v>1</v>
      </c>
      <c r="F300" s="263" t="s">
        <v>242</v>
      </c>
      <c r="G300" s="261"/>
      <c r="H300" s="264">
        <v>18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0" t="s">
        <v>125</v>
      </c>
      <c r="AU300" s="270" t="s">
        <v>87</v>
      </c>
      <c r="AV300" s="15" t="s">
        <v>115</v>
      </c>
      <c r="AW300" s="15" t="s">
        <v>33</v>
      </c>
      <c r="AX300" s="15" t="s">
        <v>85</v>
      </c>
      <c r="AY300" s="270" t="s">
        <v>116</v>
      </c>
    </row>
    <row r="301" spans="1:65" s="2" customFormat="1" ht="16.5" customHeight="1">
      <c r="A301" s="38"/>
      <c r="B301" s="39"/>
      <c r="C301" s="210" t="s">
        <v>484</v>
      </c>
      <c r="D301" s="210" t="s">
        <v>117</v>
      </c>
      <c r="E301" s="211" t="s">
        <v>485</v>
      </c>
      <c r="F301" s="212" t="s">
        <v>486</v>
      </c>
      <c r="G301" s="213" t="s">
        <v>206</v>
      </c>
      <c r="H301" s="214">
        <v>12</v>
      </c>
      <c r="I301" s="215"/>
      <c r="J301" s="216">
        <f>ROUND(I301*H301,2)</f>
        <v>0</v>
      </c>
      <c r="K301" s="212" t="s">
        <v>121</v>
      </c>
      <c r="L301" s="44"/>
      <c r="M301" s="217" t="s">
        <v>1</v>
      </c>
      <c r="N301" s="218" t="s">
        <v>42</v>
      </c>
      <c r="O301" s="91"/>
      <c r="P301" s="219">
        <f>O301*H301</f>
        <v>0</v>
      </c>
      <c r="Q301" s="219">
        <v>0.17489</v>
      </c>
      <c r="R301" s="219">
        <f>Q301*H301</f>
        <v>2.09868</v>
      </c>
      <c r="S301" s="219">
        <v>0</v>
      </c>
      <c r="T301" s="22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1" t="s">
        <v>115</v>
      </c>
      <c r="AT301" s="221" t="s">
        <v>117</v>
      </c>
      <c r="AU301" s="221" t="s">
        <v>87</v>
      </c>
      <c r="AY301" s="17" t="s">
        <v>116</v>
      </c>
      <c r="BE301" s="222">
        <f>IF(N301="základní",J301,0)</f>
        <v>0</v>
      </c>
      <c r="BF301" s="222">
        <f>IF(N301="snížená",J301,0)</f>
        <v>0</v>
      </c>
      <c r="BG301" s="222">
        <f>IF(N301="zákl. přenesená",J301,0)</f>
        <v>0</v>
      </c>
      <c r="BH301" s="222">
        <f>IF(N301="sníž. přenesená",J301,0)</f>
        <v>0</v>
      </c>
      <c r="BI301" s="222">
        <f>IF(N301="nulová",J301,0)</f>
        <v>0</v>
      </c>
      <c r="BJ301" s="17" t="s">
        <v>85</v>
      </c>
      <c r="BK301" s="222">
        <f>ROUND(I301*H301,2)</f>
        <v>0</v>
      </c>
      <c r="BL301" s="17" t="s">
        <v>115</v>
      </c>
      <c r="BM301" s="221" t="s">
        <v>487</v>
      </c>
    </row>
    <row r="302" spans="1:47" s="2" customFormat="1" ht="12">
      <c r="A302" s="38"/>
      <c r="B302" s="39"/>
      <c r="C302" s="40"/>
      <c r="D302" s="223" t="s">
        <v>124</v>
      </c>
      <c r="E302" s="40"/>
      <c r="F302" s="224" t="s">
        <v>488</v>
      </c>
      <c r="G302" s="40"/>
      <c r="H302" s="40"/>
      <c r="I302" s="225"/>
      <c r="J302" s="40"/>
      <c r="K302" s="40"/>
      <c r="L302" s="44"/>
      <c r="M302" s="226"/>
      <c r="N302" s="227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124</v>
      </c>
      <c r="AU302" s="17" t="s">
        <v>87</v>
      </c>
    </row>
    <row r="303" spans="1:51" s="12" customFormat="1" ht="12">
      <c r="A303" s="12"/>
      <c r="B303" s="228"/>
      <c r="C303" s="229"/>
      <c r="D303" s="223" t="s">
        <v>125</v>
      </c>
      <c r="E303" s="230" t="s">
        <v>1</v>
      </c>
      <c r="F303" s="231" t="s">
        <v>489</v>
      </c>
      <c r="G303" s="229"/>
      <c r="H303" s="232">
        <v>8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238" t="s">
        <v>125</v>
      </c>
      <c r="AU303" s="238" t="s">
        <v>87</v>
      </c>
      <c r="AV303" s="12" t="s">
        <v>87</v>
      </c>
      <c r="AW303" s="12" t="s">
        <v>33</v>
      </c>
      <c r="AX303" s="12" t="s">
        <v>77</v>
      </c>
      <c r="AY303" s="238" t="s">
        <v>116</v>
      </c>
    </row>
    <row r="304" spans="1:51" s="12" customFormat="1" ht="12">
      <c r="A304" s="12"/>
      <c r="B304" s="228"/>
      <c r="C304" s="229"/>
      <c r="D304" s="223" t="s">
        <v>125</v>
      </c>
      <c r="E304" s="230" t="s">
        <v>1</v>
      </c>
      <c r="F304" s="231" t="s">
        <v>490</v>
      </c>
      <c r="G304" s="229"/>
      <c r="H304" s="232">
        <v>4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T304" s="238" t="s">
        <v>125</v>
      </c>
      <c r="AU304" s="238" t="s">
        <v>87</v>
      </c>
      <c r="AV304" s="12" t="s">
        <v>87</v>
      </c>
      <c r="AW304" s="12" t="s">
        <v>33</v>
      </c>
      <c r="AX304" s="12" t="s">
        <v>77</v>
      </c>
      <c r="AY304" s="238" t="s">
        <v>116</v>
      </c>
    </row>
    <row r="305" spans="1:51" s="15" customFormat="1" ht="12">
      <c r="A305" s="15"/>
      <c r="B305" s="260"/>
      <c r="C305" s="261"/>
      <c r="D305" s="223" t="s">
        <v>125</v>
      </c>
      <c r="E305" s="262" t="s">
        <v>1</v>
      </c>
      <c r="F305" s="263" t="s">
        <v>242</v>
      </c>
      <c r="G305" s="261"/>
      <c r="H305" s="264">
        <v>12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0" t="s">
        <v>125</v>
      </c>
      <c r="AU305" s="270" t="s">
        <v>87</v>
      </c>
      <c r="AV305" s="15" t="s">
        <v>115</v>
      </c>
      <c r="AW305" s="15" t="s">
        <v>33</v>
      </c>
      <c r="AX305" s="15" t="s">
        <v>85</v>
      </c>
      <c r="AY305" s="270" t="s">
        <v>116</v>
      </c>
    </row>
    <row r="306" spans="1:65" s="2" customFormat="1" ht="16.5" customHeight="1">
      <c r="A306" s="38"/>
      <c r="B306" s="39"/>
      <c r="C306" s="271" t="s">
        <v>491</v>
      </c>
      <c r="D306" s="271" t="s">
        <v>359</v>
      </c>
      <c r="E306" s="272" t="s">
        <v>492</v>
      </c>
      <c r="F306" s="273" t="s">
        <v>493</v>
      </c>
      <c r="G306" s="274" t="s">
        <v>206</v>
      </c>
      <c r="H306" s="275">
        <v>8</v>
      </c>
      <c r="I306" s="276"/>
      <c r="J306" s="277">
        <f>ROUND(I306*H306,2)</f>
        <v>0</v>
      </c>
      <c r="K306" s="273" t="s">
        <v>121</v>
      </c>
      <c r="L306" s="278"/>
      <c r="M306" s="279" t="s">
        <v>1</v>
      </c>
      <c r="N306" s="280" t="s">
        <v>42</v>
      </c>
      <c r="O306" s="91"/>
      <c r="P306" s="219">
        <f>O306*H306</f>
        <v>0</v>
      </c>
      <c r="Q306" s="219">
        <v>0.0043</v>
      </c>
      <c r="R306" s="219">
        <f>Q306*H306</f>
        <v>0.0344</v>
      </c>
      <c r="S306" s="219">
        <v>0</v>
      </c>
      <c r="T306" s="22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1" t="s">
        <v>164</v>
      </c>
      <c r="AT306" s="221" t="s">
        <v>359</v>
      </c>
      <c r="AU306" s="221" t="s">
        <v>87</v>
      </c>
      <c r="AY306" s="17" t="s">
        <v>116</v>
      </c>
      <c r="BE306" s="222">
        <f>IF(N306="základní",J306,0)</f>
        <v>0</v>
      </c>
      <c r="BF306" s="222">
        <f>IF(N306="snížená",J306,0)</f>
        <v>0</v>
      </c>
      <c r="BG306" s="222">
        <f>IF(N306="zákl. přenesená",J306,0)</f>
        <v>0</v>
      </c>
      <c r="BH306" s="222">
        <f>IF(N306="sníž. přenesená",J306,0)</f>
        <v>0</v>
      </c>
      <c r="BI306" s="222">
        <f>IF(N306="nulová",J306,0)</f>
        <v>0</v>
      </c>
      <c r="BJ306" s="17" t="s">
        <v>85</v>
      </c>
      <c r="BK306" s="222">
        <f>ROUND(I306*H306,2)</f>
        <v>0</v>
      </c>
      <c r="BL306" s="17" t="s">
        <v>115</v>
      </c>
      <c r="BM306" s="221" t="s">
        <v>494</v>
      </c>
    </row>
    <row r="307" spans="1:47" s="2" customFormat="1" ht="12">
      <c r="A307" s="38"/>
      <c r="B307" s="39"/>
      <c r="C307" s="40"/>
      <c r="D307" s="223" t="s">
        <v>124</v>
      </c>
      <c r="E307" s="40"/>
      <c r="F307" s="224" t="s">
        <v>493</v>
      </c>
      <c r="G307" s="40"/>
      <c r="H307" s="40"/>
      <c r="I307" s="225"/>
      <c r="J307" s="40"/>
      <c r="K307" s="40"/>
      <c r="L307" s="44"/>
      <c r="M307" s="226"/>
      <c r="N307" s="227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124</v>
      </c>
      <c r="AU307" s="17" t="s">
        <v>87</v>
      </c>
    </row>
    <row r="308" spans="1:51" s="12" customFormat="1" ht="12">
      <c r="A308" s="12"/>
      <c r="B308" s="228"/>
      <c r="C308" s="229"/>
      <c r="D308" s="223" t="s">
        <v>125</v>
      </c>
      <c r="E308" s="230" t="s">
        <v>1</v>
      </c>
      <c r="F308" s="231" t="s">
        <v>495</v>
      </c>
      <c r="G308" s="229"/>
      <c r="H308" s="232">
        <v>8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38" t="s">
        <v>125</v>
      </c>
      <c r="AU308" s="238" t="s">
        <v>87</v>
      </c>
      <c r="AV308" s="12" t="s">
        <v>87</v>
      </c>
      <c r="AW308" s="12" t="s">
        <v>33</v>
      </c>
      <c r="AX308" s="12" t="s">
        <v>85</v>
      </c>
      <c r="AY308" s="238" t="s">
        <v>116</v>
      </c>
    </row>
    <row r="309" spans="1:51" s="13" customFormat="1" ht="12">
      <c r="A309" s="13"/>
      <c r="B309" s="239"/>
      <c r="C309" s="240"/>
      <c r="D309" s="223" t="s">
        <v>125</v>
      </c>
      <c r="E309" s="241" t="s">
        <v>1</v>
      </c>
      <c r="F309" s="242" t="s">
        <v>496</v>
      </c>
      <c r="G309" s="240"/>
      <c r="H309" s="241" t="s">
        <v>1</v>
      </c>
      <c r="I309" s="243"/>
      <c r="J309" s="240"/>
      <c r="K309" s="240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125</v>
      </c>
      <c r="AU309" s="248" t="s">
        <v>87</v>
      </c>
      <c r="AV309" s="13" t="s">
        <v>85</v>
      </c>
      <c r="AW309" s="13" t="s">
        <v>33</v>
      </c>
      <c r="AX309" s="13" t="s">
        <v>77</v>
      </c>
      <c r="AY309" s="248" t="s">
        <v>116</v>
      </c>
    </row>
    <row r="310" spans="1:65" s="2" customFormat="1" ht="16.5" customHeight="1">
      <c r="A310" s="38"/>
      <c r="B310" s="39"/>
      <c r="C310" s="271" t="s">
        <v>497</v>
      </c>
      <c r="D310" s="271" t="s">
        <v>359</v>
      </c>
      <c r="E310" s="272" t="s">
        <v>498</v>
      </c>
      <c r="F310" s="273" t="s">
        <v>499</v>
      </c>
      <c r="G310" s="274" t="s">
        <v>206</v>
      </c>
      <c r="H310" s="275">
        <v>4</v>
      </c>
      <c r="I310" s="276"/>
      <c r="J310" s="277">
        <f>ROUND(I310*H310,2)</f>
        <v>0</v>
      </c>
      <c r="K310" s="273" t="s">
        <v>121</v>
      </c>
      <c r="L310" s="278"/>
      <c r="M310" s="279" t="s">
        <v>1</v>
      </c>
      <c r="N310" s="280" t="s">
        <v>42</v>
      </c>
      <c r="O310" s="91"/>
      <c r="P310" s="219">
        <f>O310*H310</f>
        <v>0</v>
      </c>
      <c r="Q310" s="219">
        <v>0.0027</v>
      </c>
      <c r="R310" s="219">
        <f>Q310*H310</f>
        <v>0.0108</v>
      </c>
      <c r="S310" s="219">
        <v>0</v>
      </c>
      <c r="T310" s="22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1" t="s">
        <v>164</v>
      </c>
      <c r="AT310" s="221" t="s">
        <v>359</v>
      </c>
      <c r="AU310" s="221" t="s">
        <v>87</v>
      </c>
      <c r="AY310" s="17" t="s">
        <v>116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7" t="s">
        <v>85</v>
      </c>
      <c r="BK310" s="222">
        <f>ROUND(I310*H310,2)</f>
        <v>0</v>
      </c>
      <c r="BL310" s="17" t="s">
        <v>115</v>
      </c>
      <c r="BM310" s="221" t="s">
        <v>500</v>
      </c>
    </row>
    <row r="311" spans="1:47" s="2" customFormat="1" ht="12">
      <c r="A311" s="38"/>
      <c r="B311" s="39"/>
      <c r="C311" s="40"/>
      <c r="D311" s="223" t="s">
        <v>124</v>
      </c>
      <c r="E311" s="40"/>
      <c r="F311" s="224" t="s">
        <v>499</v>
      </c>
      <c r="G311" s="40"/>
      <c r="H311" s="40"/>
      <c r="I311" s="225"/>
      <c r="J311" s="40"/>
      <c r="K311" s="40"/>
      <c r="L311" s="44"/>
      <c r="M311" s="226"/>
      <c r="N311" s="227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124</v>
      </c>
      <c r="AU311" s="17" t="s">
        <v>87</v>
      </c>
    </row>
    <row r="312" spans="1:51" s="12" customFormat="1" ht="12">
      <c r="A312" s="12"/>
      <c r="B312" s="228"/>
      <c r="C312" s="229"/>
      <c r="D312" s="223" t="s">
        <v>125</v>
      </c>
      <c r="E312" s="230" t="s">
        <v>1</v>
      </c>
      <c r="F312" s="231" t="s">
        <v>501</v>
      </c>
      <c r="G312" s="229"/>
      <c r="H312" s="232">
        <v>4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238" t="s">
        <v>125</v>
      </c>
      <c r="AU312" s="238" t="s">
        <v>87</v>
      </c>
      <c r="AV312" s="12" t="s">
        <v>87</v>
      </c>
      <c r="AW312" s="12" t="s">
        <v>33</v>
      </c>
      <c r="AX312" s="12" t="s">
        <v>85</v>
      </c>
      <c r="AY312" s="238" t="s">
        <v>116</v>
      </c>
    </row>
    <row r="313" spans="1:51" s="13" customFormat="1" ht="12">
      <c r="A313" s="13"/>
      <c r="B313" s="239"/>
      <c r="C313" s="240"/>
      <c r="D313" s="223" t="s">
        <v>125</v>
      </c>
      <c r="E313" s="241" t="s">
        <v>1</v>
      </c>
      <c r="F313" s="242" t="s">
        <v>502</v>
      </c>
      <c r="G313" s="240"/>
      <c r="H313" s="241" t="s">
        <v>1</v>
      </c>
      <c r="I313" s="243"/>
      <c r="J313" s="240"/>
      <c r="K313" s="240"/>
      <c r="L313" s="244"/>
      <c r="M313" s="245"/>
      <c r="N313" s="246"/>
      <c r="O313" s="246"/>
      <c r="P313" s="246"/>
      <c r="Q313" s="246"/>
      <c r="R313" s="246"/>
      <c r="S313" s="246"/>
      <c r="T313" s="24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8" t="s">
        <v>125</v>
      </c>
      <c r="AU313" s="248" t="s">
        <v>87</v>
      </c>
      <c r="AV313" s="13" t="s">
        <v>85</v>
      </c>
      <c r="AW313" s="13" t="s">
        <v>33</v>
      </c>
      <c r="AX313" s="13" t="s">
        <v>77</v>
      </c>
      <c r="AY313" s="248" t="s">
        <v>116</v>
      </c>
    </row>
    <row r="314" spans="1:65" s="2" customFormat="1" ht="16.5" customHeight="1">
      <c r="A314" s="38"/>
      <c r="B314" s="39"/>
      <c r="C314" s="210" t="s">
        <v>503</v>
      </c>
      <c r="D314" s="210" t="s">
        <v>117</v>
      </c>
      <c r="E314" s="211" t="s">
        <v>504</v>
      </c>
      <c r="F314" s="212" t="s">
        <v>505</v>
      </c>
      <c r="G314" s="213" t="s">
        <v>261</v>
      </c>
      <c r="H314" s="214">
        <v>18</v>
      </c>
      <c r="I314" s="215"/>
      <c r="J314" s="216">
        <f>ROUND(I314*H314,2)</f>
        <v>0</v>
      </c>
      <c r="K314" s="212" t="s">
        <v>121</v>
      </c>
      <c r="L314" s="44"/>
      <c r="M314" s="217" t="s">
        <v>1</v>
      </c>
      <c r="N314" s="218" t="s">
        <v>42</v>
      </c>
      <c r="O314" s="91"/>
      <c r="P314" s="219">
        <f>O314*H314</f>
        <v>0</v>
      </c>
      <c r="Q314" s="219">
        <v>0</v>
      </c>
      <c r="R314" s="219">
        <f>Q314*H314</f>
        <v>0</v>
      </c>
      <c r="S314" s="219">
        <v>0</v>
      </c>
      <c r="T314" s="22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1" t="s">
        <v>115</v>
      </c>
      <c r="AT314" s="221" t="s">
        <v>117</v>
      </c>
      <c r="AU314" s="221" t="s">
        <v>87</v>
      </c>
      <c r="AY314" s="17" t="s">
        <v>116</v>
      </c>
      <c r="BE314" s="222">
        <f>IF(N314="základní",J314,0)</f>
        <v>0</v>
      </c>
      <c r="BF314" s="222">
        <f>IF(N314="snížená",J314,0)</f>
        <v>0</v>
      </c>
      <c r="BG314" s="222">
        <f>IF(N314="zákl. přenesená",J314,0)</f>
        <v>0</v>
      </c>
      <c r="BH314" s="222">
        <f>IF(N314="sníž. přenesená",J314,0)</f>
        <v>0</v>
      </c>
      <c r="BI314" s="222">
        <f>IF(N314="nulová",J314,0)</f>
        <v>0</v>
      </c>
      <c r="BJ314" s="17" t="s">
        <v>85</v>
      </c>
      <c r="BK314" s="222">
        <f>ROUND(I314*H314,2)</f>
        <v>0</v>
      </c>
      <c r="BL314" s="17" t="s">
        <v>115</v>
      </c>
      <c r="BM314" s="221" t="s">
        <v>506</v>
      </c>
    </row>
    <row r="315" spans="1:47" s="2" customFormat="1" ht="12">
      <c r="A315" s="38"/>
      <c r="B315" s="39"/>
      <c r="C315" s="40"/>
      <c r="D315" s="223" t="s">
        <v>124</v>
      </c>
      <c r="E315" s="40"/>
      <c r="F315" s="224" t="s">
        <v>507</v>
      </c>
      <c r="G315" s="40"/>
      <c r="H315" s="40"/>
      <c r="I315" s="225"/>
      <c r="J315" s="40"/>
      <c r="K315" s="40"/>
      <c r="L315" s="44"/>
      <c r="M315" s="226"/>
      <c r="N315" s="227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124</v>
      </c>
      <c r="AU315" s="17" t="s">
        <v>87</v>
      </c>
    </row>
    <row r="316" spans="1:65" s="2" customFormat="1" ht="16.5" customHeight="1">
      <c r="A316" s="38"/>
      <c r="B316" s="39"/>
      <c r="C316" s="271" t="s">
        <v>508</v>
      </c>
      <c r="D316" s="271" t="s">
        <v>359</v>
      </c>
      <c r="E316" s="272" t="s">
        <v>509</v>
      </c>
      <c r="F316" s="273" t="s">
        <v>510</v>
      </c>
      <c r="G316" s="274" t="s">
        <v>261</v>
      </c>
      <c r="H316" s="275">
        <v>18</v>
      </c>
      <c r="I316" s="276"/>
      <c r="J316" s="277">
        <f>ROUND(I316*H316,2)</f>
        <v>0</v>
      </c>
      <c r="K316" s="273" t="s">
        <v>121</v>
      </c>
      <c r="L316" s="278"/>
      <c r="M316" s="279" t="s">
        <v>1</v>
      </c>
      <c r="N316" s="280" t="s">
        <v>42</v>
      </c>
      <c r="O316" s="91"/>
      <c r="P316" s="219">
        <f>O316*H316</f>
        <v>0</v>
      </c>
      <c r="Q316" s="219">
        <v>0.0012</v>
      </c>
      <c r="R316" s="219">
        <f>Q316*H316</f>
        <v>0.021599999999999998</v>
      </c>
      <c r="S316" s="219">
        <v>0</v>
      </c>
      <c r="T316" s="22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1" t="s">
        <v>164</v>
      </c>
      <c r="AT316" s="221" t="s">
        <v>359</v>
      </c>
      <c r="AU316" s="221" t="s">
        <v>87</v>
      </c>
      <c r="AY316" s="17" t="s">
        <v>116</v>
      </c>
      <c r="BE316" s="222">
        <f>IF(N316="základní",J316,0)</f>
        <v>0</v>
      </c>
      <c r="BF316" s="222">
        <f>IF(N316="snížená",J316,0)</f>
        <v>0</v>
      </c>
      <c r="BG316" s="222">
        <f>IF(N316="zákl. přenesená",J316,0)</f>
        <v>0</v>
      </c>
      <c r="BH316" s="222">
        <f>IF(N316="sníž. přenesená",J316,0)</f>
        <v>0</v>
      </c>
      <c r="BI316" s="222">
        <f>IF(N316="nulová",J316,0)</f>
        <v>0</v>
      </c>
      <c r="BJ316" s="17" t="s">
        <v>85</v>
      </c>
      <c r="BK316" s="222">
        <f>ROUND(I316*H316,2)</f>
        <v>0</v>
      </c>
      <c r="BL316" s="17" t="s">
        <v>115</v>
      </c>
      <c r="BM316" s="221" t="s">
        <v>511</v>
      </c>
    </row>
    <row r="317" spans="1:47" s="2" customFormat="1" ht="12">
      <c r="A317" s="38"/>
      <c r="B317" s="39"/>
      <c r="C317" s="40"/>
      <c r="D317" s="223" t="s">
        <v>124</v>
      </c>
      <c r="E317" s="40"/>
      <c r="F317" s="224" t="s">
        <v>510</v>
      </c>
      <c r="G317" s="40"/>
      <c r="H317" s="40"/>
      <c r="I317" s="225"/>
      <c r="J317" s="40"/>
      <c r="K317" s="40"/>
      <c r="L317" s="44"/>
      <c r="M317" s="226"/>
      <c r="N317" s="227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124</v>
      </c>
      <c r="AU317" s="17" t="s">
        <v>87</v>
      </c>
    </row>
    <row r="318" spans="1:51" s="12" customFormat="1" ht="12">
      <c r="A318" s="12"/>
      <c r="B318" s="228"/>
      <c r="C318" s="229"/>
      <c r="D318" s="223" t="s">
        <v>125</v>
      </c>
      <c r="E318" s="230" t="s">
        <v>1</v>
      </c>
      <c r="F318" s="231" t="s">
        <v>512</v>
      </c>
      <c r="G318" s="229"/>
      <c r="H318" s="232">
        <v>18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T318" s="238" t="s">
        <v>125</v>
      </c>
      <c r="AU318" s="238" t="s">
        <v>87</v>
      </c>
      <c r="AV318" s="12" t="s">
        <v>87</v>
      </c>
      <c r="AW318" s="12" t="s">
        <v>33</v>
      </c>
      <c r="AX318" s="12" t="s">
        <v>85</v>
      </c>
      <c r="AY318" s="238" t="s">
        <v>116</v>
      </c>
    </row>
    <row r="319" spans="1:51" s="13" customFormat="1" ht="12">
      <c r="A319" s="13"/>
      <c r="B319" s="239"/>
      <c r="C319" s="240"/>
      <c r="D319" s="223" t="s">
        <v>125</v>
      </c>
      <c r="E319" s="241" t="s">
        <v>1</v>
      </c>
      <c r="F319" s="242" t="s">
        <v>513</v>
      </c>
      <c r="G319" s="240"/>
      <c r="H319" s="241" t="s">
        <v>1</v>
      </c>
      <c r="I319" s="243"/>
      <c r="J319" s="240"/>
      <c r="K319" s="240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125</v>
      </c>
      <c r="AU319" s="248" t="s">
        <v>87</v>
      </c>
      <c r="AV319" s="13" t="s">
        <v>85</v>
      </c>
      <c r="AW319" s="13" t="s">
        <v>33</v>
      </c>
      <c r="AX319" s="13" t="s">
        <v>77</v>
      </c>
      <c r="AY319" s="248" t="s">
        <v>116</v>
      </c>
    </row>
    <row r="320" spans="1:51" s="13" customFormat="1" ht="12">
      <c r="A320" s="13"/>
      <c r="B320" s="239"/>
      <c r="C320" s="240"/>
      <c r="D320" s="223" t="s">
        <v>125</v>
      </c>
      <c r="E320" s="241" t="s">
        <v>1</v>
      </c>
      <c r="F320" s="242" t="s">
        <v>514</v>
      </c>
      <c r="G320" s="240"/>
      <c r="H320" s="241" t="s">
        <v>1</v>
      </c>
      <c r="I320" s="243"/>
      <c r="J320" s="240"/>
      <c r="K320" s="240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125</v>
      </c>
      <c r="AU320" s="248" t="s">
        <v>87</v>
      </c>
      <c r="AV320" s="13" t="s">
        <v>85</v>
      </c>
      <c r="AW320" s="13" t="s">
        <v>33</v>
      </c>
      <c r="AX320" s="13" t="s">
        <v>77</v>
      </c>
      <c r="AY320" s="248" t="s">
        <v>116</v>
      </c>
    </row>
    <row r="321" spans="1:63" s="11" customFormat="1" ht="22.8" customHeight="1">
      <c r="A321" s="11"/>
      <c r="B321" s="196"/>
      <c r="C321" s="197"/>
      <c r="D321" s="198" t="s">
        <v>76</v>
      </c>
      <c r="E321" s="258" t="s">
        <v>115</v>
      </c>
      <c r="F321" s="258" t="s">
        <v>515</v>
      </c>
      <c r="G321" s="197"/>
      <c r="H321" s="197"/>
      <c r="I321" s="200"/>
      <c r="J321" s="259">
        <f>BK321</f>
        <v>0</v>
      </c>
      <c r="K321" s="197"/>
      <c r="L321" s="202"/>
      <c r="M321" s="203"/>
      <c r="N321" s="204"/>
      <c r="O321" s="204"/>
      <c r="P321" s="205">
        <f>SUM(P322:P329)</f>
        <v>0</v>
      </c>
      <c r="Q321" s="204"/>
      <c r="R321" s="205">
        <f>SUM(R322:R329)</f>
        <v>0.4296</v>
      </c>
      <c r="S321" s="204"/>
      <c r="T321" s="206">
        <f>SUM(T322:T329)</f>
        <v>0</v>
      </c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R321" s="207" t="s">
        <v>85</v>
      </c>
      <c r="AT321" s="208" t="s">
        <v>76</v>
      </c>
      <c r="AU321" s="208" t="s">
        <v>85</v>
      </c>
      <c r="AY321" s="207" t="s">
        <v>116</v>
      </c>
      <c r="BK321" s="209">
        <f>SUM(BK322:BK329)</f>
        <v>0</v>
      </c>
    </row>
    <row r="322" spans="1:65" s="2" customFormat="1" ht="16.5" customHeight="1">
      <c r="A322" s="38"/>
      <c r="B322" s="39"/>
      <c r="C322" s="210" t="s">
        <v>516</v>
      </c>
      <c r="D322" s="210" t="s">
        <v>117</v>
      </c>
      <c r="E322" s="211" t="s">
        <v>517</v>
      </c>
      <c r="F322" s="212" t="s">
        <v>518</v>
      </c>
      <c r="G322" s="213" t="s">
        <v>206</v>
      </c>
      <c r="H322" s="214">
        <v>6</v>
      </c>
      <c r="I322" s="215"/>
      <c r="J322" s="216">
        <f>ROUND(I322*H322,2)</f>
        <v>0</v>
      </c>
      <c r="K322" s="212" t="s">
        <v>121</v>
      </c>
      <c r="L322" s="44"/>
      <c r="M322" s="217" t="s">
        <v>1</v>
      </c>
      <c r="N322" s="218" t="s">
        <v>42</v>
      </c>
      <c r="O322" s="91"/>
      <c r="P322" s="219">
        <f>O322*H322</f>
        <v>0</v>
      </c>
      <c r="Q322" s="219">
        <v>0.0066</v>
      </c>
      <c r="R322" s="219">
        <f>Q322*H322</f>
        <v>0.039599999999999996</v>
      </c>
      <c r="S322" s="219">
        <v>0</v>
      </c>
      <c r="T322" s="22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1" t="s">
        <v>115</v>
      </c>
      <c r="AT322" s="221" t="s">
        <v>117</v>
      </c>
      <c r="AU322" s="221" t="s">
        <v>87</v>
      </c>
      <c r="AY322" s="17" t="s">
        <v>116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7" t="s">
        <v>85</v>
      </c>
      <c r="BK322" s="222">
        <f>ROUND(I322*H322,2)</f>
        <v>0</v>
      </c>
      <c r="BL322" s="17" t="s">
        <v>115</v>
      </c>
      <c r="BM322" s="221" t="s">
        <v>519</v>
      </c>
    </row>
    <row r="323" spans="1:47" s="2" customFormat="1" ht="12">
      <c r="A323" s="38"/>
      <c r="B323" s="39"/>
      <c r="C323" s="40"/>
      <c r="D323" s="223" t="s">
        <v>124</v>
      </c>
      <c r="E323" s="40"/>
      <c r="F323" s="224" t="s">
        <v>520</v>
      </c>
      <c r="G323" s="40"/>
      <c r="H323" s="40"/>
      <c r="I323" s="225"/>
      <c r="J323" s="40"/>
      <c r="K323" s="40"/>
      <c r="L323" s="44"/>
      <c r="M323" s="226"/>
      <c r="N323" s="227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124</v>
      </c>
      <c r="AU323" s="17" t="s">
        <v>87</v>
      </c>
    </row>
    <row r="324" spans="1:51" s="13" customFormat="1" ht="12">
      <c r="A324" s="13"/>
      <c r="B324" s="239"/>
      <c r="C324" s="240"/>
      <c r="D324" s="223" t="s">
        <v>125</v>
      </c>
      <c r="E324" s="241" t="s">
        <v>1</v>
      </c>
      <c r="F324" s="242" t="s">
        <v>521</v>
      </c>
      <c r="G324" s="240"/>
      <c r="H324" s="241" t="s">
        <v>1</v>
      </c>
      <c r="I324" s="243"/>
      <c r="J324" s="240"/>
      <c r="K324" s="240"/>
      <c r="L324" s="244"/>
      <c r="M324" s="245"/>
      <c r="N324" s="246"/>
      <c r="O324" s="246"/>
      <c r="P324" s="246"/>
      <c r="Q324" s="246"/>
      <c r="R324" s="246"/>
      <c r="S324" s="246"/>
      <c r="T324" s="24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8" t="s">
        <v>125</v>
      </c>
      <c r="AU324" s="248" t="s">
        <v>87</v>
      </c>
      <c r="AV324" s="13" t="s">
        <v>85</v>
      </c>
      <c r="AW324" s="13" t="s">
        <v>33</v>
      </c>
      <c r="AX324" s="13" t="s">
        <v>77</v>
      </c>
      <c r="AY324" s="248" t="s">
        <v>116</v>
      </c>
    </row>
    <row r="325" spans="1:51" s="12" customFormat="1" ht="12">
      <c r="A325" s="12"/>
      <c r="B325" s="228"/>
      <c r="C325" s="229"/>
      <c r="D325" s="223" t="s">
        <v>125</v>
      </c>
      <c r="E325" s="230" t="s">
        <v>1</v>
      </c>
      <c r="F325" s="231" t="s">
        <v>522</v>
      </c>
      <c r="G325" s="229"/>
      <c r="H325" s="232">
        <v>6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T325" s="238" t="s">
        <v>125</v>
      </c>
      <c r="AU325" s="238" t="s">
        <v>87</v>
      </c>
      <c r="AV325" s="12" t="s">
        <v>87</v>
      </c>
      <c r="AW325" s="12" t="s">
        <v>33</v>
      </c>
      <c r="AX325" s="12" t="s">
        <v>85</v>
      </c>
      <c r="AY325" s="238" t="s">
        <v>116</v>
      </c>
    </row>
    <row r="326" spans="1:65" s="2" customFormat="1" ht="16.5" customHeight="1">
      <c r="A326" s="38"/>
      <c r="B326" s="39"/>
      <c r="C326" s="271" t="s">
        <v>523</v>
      </c>
      <c r="D326" s="271" t="s">
        <v>359</v>
      </c>
      <c r="E326" s="272" t="s">
        <v>524</v>
      </c>
      <c r="F326" s="273" t="s">
        <v>525</v>
      </c>
      <c r="G326" s="274" t="s">
        <v>206</v>
      </c>
      <c r="H326" s="275">
        <v>3</v>
      </c>
      <c r="I326" s="276"/>
      <c r="J326" s="277">
        <f>ROUND(I326*H326,2)</f>
        <v>0</v>
      </c>
      <c r="K326" s="273" t="s">
        <v>121</v>
      </c>
      <c r="L326" s="278"/>
      <c r="M326" s="279" t="s">
        <v>1</v>
      </c>
      <c r="N326" s="280" t="s">
        <v>42</v>
      </c>
      <c r="O326" s="91"/>
      <c r="P326" s="219">
        <f>O326*H326</f>
        <v>0</v>
      </c>
      <c r="Q326" s="219">
        <v>0.027</v>
      </c>
      <c r="R326" s="219">
        <f>Q326*H326</f>
        <v>0.081</v>
      </c>
      <c r="S326" s="219">
        <v>0</v>
      </c>
      <c r="T326" s="22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1" t="s">
        <v>164</v>
      </c>
      <c r="AT326" s="221" t="s">
        <v>359</v>
      </c>
      <c r="AU326" s="221" t="s">
        <v>87</v>
      </c>
      <c r="AY326" s="17" t="s">
        <v>116</v>
      </c>
      <c r="BE326" s="222">
        <f>IF(N326="základní",J326,0)</f>
        <v>0</v>
      </c>
      <c r="BF326" s="222">
        <f>IF(N326="snížená",J326,0)</f>
        <v>0</v>
      </c>
      <c r="BG326" s="222">
        <f>IF(N326="zákl. přenesená",J326,0)</f>
        <v>0</v>
      </c>
      <c r="BH326" s="222">
        <f>IF(N326="sníž. přenesená",J326,0)</f>
        <v>0</v>
      </c>
      <c r="BI326" s="222">
        <f>IF(N326="nulová",J326,0)</f>
        <v>0</v>
      </c>
      <c r="BJ326" s="17" t="s">
        <v>85</v>
      </c>
      <c r="BK326" s="222">
        <f>ROUND(I326*H326,2)</f>
        <v>0</v>
      </c>
      <c r="BL326" s="17" t="s">
        <v>115</v>
      </c>
      <c r="BM326" s="221" t="s">
        <v>526</v>
      </c>
    </row>
    <row r="327" spans="1:47" s="2" customFormat="1" ht="12">
      <c r="A327" s="38"/>
      <c r="B327" s="39"/>
      <c r="C327" s="40"/>
      <c r="D327" s="223" t="s">
        <v>124</v>
      </c>
      <c r="E327" s="40"/>
      <c r="F327" s="224" t="s">
        <v>525</v>
      </c>
      <c r="G327" s="40"/>
      <c r="H327" s="40"/>
      <c r="I327" s="225"/>
      <c r="J327" s="40"/>
      <c r="K327" s="40"/>
      <c r="L327" s="44"/>
      <c r="M327" s="226"/>
      <c r="N327" s="227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124</v>
      </c>
      <c r="AU327" s="17" t="s">
        <v>87</v>
      </c>
    </row>
    <row r="328" spans="1:65" s="2" customFormat="1" ht="16.5" customHeight="1">
      <c r="A328" s="38"/>
      <c r="B328" s="39"/>
      <c r="C328" s="271" t="s">
        <v>527</v>
      </c>
      <c r="D328" s="271" t="s">
        <v>359</v>
      </c>
      <c r="E328" s="272" t="s">
        <v>528</v>
      </c>
      <c r="F328" s="273" t="s">
        <v>529</v>
      </c>
      <c r="G328" s="274" t="s">
        <v>206</v>
      </c>
      <c r="H328" s="275">
        <v>3</v>
      </c>
      <c r="I328" s="276"/>
      <c r="J328" s="277">
        <f>ROUND(I328*H328,2)</f>
        <v>0</v>
      </c>
      <c r="K328" s="273" t="s">
        <v>121</v>
      </c>
      <c r="L328" s="278"/>
      <c r="M328" s="279" t="s">
        <v>1</v>
      </c>
      <c r="N328" s="280" t="s">
        <v>42</v>
      </c>
      <c r="O328" s="91"/>
      <c r="P328" s="219">
        <f>O328*H328</f>
        <v>0</v>
      </c>
      <c r="Q328" s="219">
        <v>0.103</v>
      </c>
      <c r="R328" s="219">
        <f>Q328*H328</f>
        <v>0.309</v>
      </c>
      <c r="S328" s="219">
        <v>0</v>
      </c>
      <c r="T328" s="22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1" t="s">
        <v>164</v>
      </c>
      <c r="AT328" s="221" t="s">
        <v>359</v>
      </c>
      <c r="AU328" s="221" t="s">
        <v>87</v>
      </c>
      <c r="AY328" s="17" t="s">
        <v>116</v>
      </c>
      <c r="BE328" s="222">
        <f>IF(N328="základní",J328,0)</f>
        <v>0</v>
      </c>
      <c r="BF328" s="222">
        <f>IF(N328="snížená",J328,0)</f>
        <v>0</v>
      </c>
      <c r="BG328" s="222">
        <f>IF(N328="zákl. přenesená",J328,0)</f>
        <v>0</v>
      </c>
      <c r="BH328" s="222">
        <f>IF(N328="sníž. přenesená",J328,0)</f>
        <v>0</v>
      </c>
      <c r="BI328" s="222">
        <f>IF(N328="nulová",J328,0)</f>
        <v>0</v>
      </c>
      <c r="BJ328" s="17" t="s">
        <v>85</v>
      </c>
      <c r="BK328" s="222">
        <f>ROUND(I328*H328,2)</f>
        <v>0</v>
      </c>
      <c r="BL328" s="17" t="s">
        <v>115</v>
      </c>
      <c r="BM328" s="221" t="s">
        <v>530</v>
      </c>
    </row>
    <row r="329" spans="1:47" s="2" customFormat="1" ht="12">
      <c r="A329" s="38"/>
      <c r="B329" s="39"/>
      <c r="C329" s="40"/>
      <c r="D329" s="223" t="s">
        <v>124</v>
      </c>
      <c r="E329" s="40"/>
      <c r="F329" s="224" t="s">
        <v>529</v>
      </c>
      <c r="G329" s="40"/>
      <c r="H329" s="40"/>
      <c r="I329" s="225"/>
      <c r="J329" s="40"/>
      <c r="K329" s="40"/>
      <c r="L329" s="44"/>
      <c r="M329" s="226"/>
      <c r="N329" s="227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124</v>
      </c>
      <c r="AU329" s="17" t="s">
        <v>87</v>
      </c>
    </row>
    <row r="330" spans="1:63" s="11" customFormat="1" ht="22.8" customHeight="1">
      <c r="A330" s="11"/>
      <c r="B330" s="196"/>
      <c r="C330" s="197"/>
      <c r="D330" s="198" t="s">
        <v>76</v>
      </c>
      <c r="E330" s="258" t="s">
        <v>145</v>
      </c>
      <c r="F330" s="258" t="s">
        <v>531</v>
      </c>
      <c r="G330" s="197"/>
      <c r="H330" s="197"/>
      <c r="I330" s="200"/>
      <c r="J330" s="259">
        <f>BK330</f>
        <v>0</v>
      </c>
      <c r="K330" s="197"/>
      <c r="L330" s="202"/>
      <c r="M330" s="203"/>
      <c r="N330" s="204"/>
      <c r="O330" s="204"/>
      <c r="P330" s="205">
        <f>SUM(P331:P411)</f>
        <v>0</v>
      </c>
      <c r="Q330" s="204"/>
      <c r="R330" s="205">
        <f>SUM(R331:R411)</f>
        <v>155.8641675</v>
      </c>
      <c r="S330" s="204"/>
      <c r="T330" s="206">
        <f>SUM(T331:T411)</f>
        <v>0</v>
      </c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R330" s="207" t="s">
        <v>85</v>
      </c>
      <c r="AT330" s="208" t="s">
        <v>76</v>
      </c>
      <c r="AU330" s="208" t="s">
        <v>85</v>
      </c>
      <c r="AY330" s="207" t="s">
        <v>116</v>
      </c>
      <c r="BK330" s="209">
        <f>SUM(BK331:BK411)</f>
        <v>0</v>
      </c>
    </row>
    <row r="331" spans="1:65" s="2" customFormat="1" ht="16.5" customHeight="1">
      <c r="A331" s="38"/>
      <c r="B331" s="39"/>
      <c r="C331" s="210" t="s">
        <v>532</v>
      </c>
      <c r="D331" s="210" t="s">
        <v>117</v>
      </c>
      <c r="E331" s="211" t="s">
        <v>533</v>
      </c>
      <c r="F331" s="212" t="s">
        <v>534</v>
      </c>
      <c r="G331" s="213" t="s">
        <v>222</v>
      </c>
      <c r="H331" s="214">
        <v>155.34</v>
      </c>
      <c r="I331" s="215"/>
      <c r="J331" s="216">
        <f>ROUND(I331*H331,2)</f>
        <v>0</v>
      </c>
      <c r="K331" s="212" t="s">
        <v>121</v>
      </c>
      <c r="L331" s="44"/>
      <c r="M331" s="217" t="s">
        <v>1</v>
      </c>
      <c r="N331" s="218" t="s">
        <v>42</v>
      </c>
      <c r="O331" s="91"/>
      <c r="P331" s="219">
        <f>O331*H331</f>
        <v>0</v>
      </c>
      <c r="Q331" s="219">
        <v>0</v>
      </c>
      <c r="R331" s="219">
        <f>Q331*H331</f>
        <v>0</v>
      </c>
      <c r="S331" s="219">
        <v>0</v>
      </c>
      <c r="T331" s="22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1" t="s">
        <v>115</v>
      </c>
      <c r="AT331" s="221" t="s">
        <v>117</v>
      </c>
      <c r="AU331" s="221" t="s">
        <v>87</v>
      </c>
      <c r="AY331" s="17" t="s">
        <v>116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7" t="s">
        <v>85</v>
      </c>
      <c r="BK331" s="222">
        <f>ROUND(I331*H331,2)</f>
        <v>0</v>
      </c>
      <c r="BL331" s="17" t="s">
        <v>115</v>
      </c>
      <c r="BM331" s="221" t="s">
        <v>535</v>
      </c>
    </row>
    <row r="332" spans="1:47" s="2" customFormat="1" ht="12">
      <c r="A332" s="38"/>
      <c r="B332" s="39"/>
      <c r="C332" s="40"/>
      <c r="D332" s="223" t="s">
        <v>124</v>
      </c>
      <c r="E332" s="40"/>
      <c r="F332" s="224" t="s">
        <v>536</v>
      </c>
      <c r="G332" s="40"/>
      <c r="H332" s="40"/>
      <c r="I332" s="225"/>
      <c r="J332" s="40"/>
      <c r="K332" s="40"/>
      <c r="L332" s="44"/>
      <c r="M332" s="226"/>
      <c r="N332" s="227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124</v>
      </c>
      <c r="AU332" s="17" t="s">
        <v>87</v>
      </c>
    </row>
    <row r="333" spans="1:51" s="13" customFormat="1" ht="12">
      <c r="A333" s="13"/>
      <c r="B333" s="239"/>
      <c r="C333" s="240"/>
      <c r="D333" s="223" t="s">
        <v>125</v>
      </c>
      <c r="E333" s="241" t="s">
        <v>1</v>
      </c>
      <c r="F333" s="242" t="s">
        <v>537</v>
      </c>
      <c r="G333" s="240"/>
      <c r="H333" s="241" t="s">
        <v>1</v>
      </c>
      <c r="I333" s="243"/>
      <c r="J333" s="240"/>
      <c r="K333" s="240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125</v>
      </c>
      <c r="AU333" s="248" t="s">
        <v>87</v>
      </c>
      <c r="AV333" s="13" t="s">
        <v>85</v>
      </c>
      <c r="AW333" s="13" t="s">
        <v>33</v>
      </c>
      <c r="AX333" s="13" t="s">
        <v>77</v>
      </c>
      <c r="AY333" s="248" t="s">
        <v>116</v>
      </c>
    </row>
    <row r="334" spans="1:51" s="12" customFormat="1" ht="12">
      <c r="A334" s="12"/>
      <c r="B334" s="228"/>
      <c r="C334" s="229"/>
      <c r="D334" s="223" t="s">
        <v>125</v>
      </c>
      <c r="E334" s="230" t="s">
        <v>1</v>
      </c>
      <c r="F334" s="231" t="s">
        <v>538</v>
      </c>
      <c r="G334" s="229"/>
      <c r="H334" s="232">
        <v>138.97</v>
      </c>
      <c r="I334" s="233"/>
      <c r="J334" s="229"/>
      <c r="K334" s="229"/>
      <c r="L334" s="234"/>
      <c r="M334" s="235"/>
      <c r="N334" s="236"/>
      <c r="O334" s="236"/>
      <c r="P334" s="236"/>
      <c r="Q334" s="236"/>
      <c r="R334" s="236"/>
      <c r="S334" s="236"/>
      <c r="T334" s="237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238" t="s">
        <v>125</v>
      </c>
      <c r="AU334" s="238" t="s">
        <v>87</v>
      </c>
      <c r="AV334" s="12" t="s">
        <v>87</v>
      </c>
      <c r="AW334" s="12" t="s">
        <v>33</v>
      </c>
      <c r="AX334" s="12" t="s">
        <v>77</v>
      </c>
      <c r="AY334" s="238" t="s">
        <v>116</v>
      </c>
    </row>
    <row r="335" spans="1:51" s="12" customFormat="1" ht="12">
      <c r="A335" s="12"/>
      <c r="B335" s="228"/>
      <c r="C335" s="229"/>
      <c r="D335" s="223" t="s">
        <v>125</v>
      </c>
      <c r="E335" s="230" t="s">
        <v>1</v>
      </c>
      <c r="F335" s="231" t="s">
        <v>539</v>
      </c>
      <c r="G335" s="229"/>
      <c r="H335" s="232">
        <v>16.37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T335" s="238" t="s">
        <v>125</v>
      </c>
      <c r="AU335" s="238" t="s">
        <v>87</v>
      </c>
      <c r="AV335" s="12" t="s">
        <v>87</v>
      </c>
      <c r="AW335" s="12" t="s">
        <v>33</v>
      </c>
      <c r="AX335" s="12" t="s">
        <v>77</v>
      </c>
      <c r="AY335" s="238" t="s">
        <v>116</v>
      </c>
    </row>
    <row r="336" spans="1:51" s="15" customFormat="1" ht="12">
      <c r="A336" s="15"/>
      <c r="B336" s="260"/>
      <c r="C336" s="261"/>
      <c r="D336" s="223" t="s">
        <v>125</v>
      </c>
      <c r="E336" s="262" t="s">
        <v>1</v>
      </c>
      <c r="F336" s="263" t="s">
        <v>242</v>
      </c>
      <c r="G336" s="261"/>
      <c r="H336" s="264">
        <v>155.34</v>
      </c>
      <c r="I336" s="265"/>
      <c r="J336" s="261"/>
      <c r="K336" s="261"/>
      <c r="L336" s="266"/>
      <c r="M336" s="267"/>
      <c r="N336" s="268"/>
      <c r="O336" s="268"/>
      <c r="P336" s="268"/>
      <c r="Q336" s="268"/>
      <c r="R336" s="268"/>
      <c r="S336" s="268"/>
      <c r="T336" s="269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0" t="s">
        <v>125</v>
      </c>
      <c r="AU336" s="270" t="s">
        <v>87</v>
      </c>
      <c r="AV336" s="15" t="s">
        <v>115</v>
      </c>
      <c r="AW336" s="15" t="s">
        <v>33</v>
      </c>
      <c r="AX336" s="15" t="s">
        <v>85</v>
      </c>
      <c r="AY336" s="270" t="s">
        <v>116</v>
      </c>
    </row>
    <row r="337" spans="1:65" s="2" customFormat="1" ht="16.5" customHeight="1">
      <c r="A337" s="38"/>
      <c r="B337" s="39"/>
      <c r="C337" s="210" t="s">
        <v>540</v>
      </c>
      <c r="D337" s="210" t="s">
        <v>117</v>
      </c>
      <c r="E337" s="211" t="s">
        <v>541</v>
      </c>
      <c r="F337" s="212" t="s">
        <v>542</v>
      </c>
      <c r="G337" s="213" t="s">
        <v>222</v>
      </c>
      <c r="H337" s="214">
        <v>233.69</v>
      </c>
      <c r="I337" s="215"/>
      <c r="J337" s="216">
        <f>ROUND(I337*H337,2)</f>
        <v>0</v>
      </c>
      <c r="K337" s="212" t="s">
        <v>121</v>
      </c>
      <c r="L337" s="44"/>
      <c r="M337" s="217" t="s">
        <v>1</v>
      </c>
      <c r="N337" s="218" t="s">
        <v>42</v>
      </c>
      <c r="O337" s="91"/>
      <c r="P337" s="219">
        <f>O337*H337</f>
        <v>0</v>
      </c>
      <c r="Q337" s="219">
        <v>0</v>
      </c>
      <c r="R337" s="219">
        <f>Q337*H337</f>
        <v>0</v>
      </c>
      <c r="S337" s="219">
        <v>0</v>
      </c>
      <c r="T337" s="22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1" t="s">
        <v>115</v>
      </c>
      <c r="AT337" s="221" t="s">
        <v>117</v>
      </c>
      <c r="AU337" s="221" t="s">
        <v>87</v>
      </c>
      <c r="AY337" s="17" t="s">
        <v>116</v>
      </c>
      <c r="BE337" s="222">
        <f>IF(N337="základní",J337,0)</f>
        <v>0</v>
      </c>
      <c r="BF337" s="222">
        <f>IF(N337="snížená",J337,0)</f>
        <v>0</v>
      </c>
      <c r="BG337" s="222">
        <f>IF(N337="zákl. přenesená",J337,0)</f>
        <v>0</v>
      </c>
      <c r="BH337" s="222">
        <f>IF(N337="sníž. přenesená",J337,0)</f>
        <v>0</v>
      </c>
      <c r="BI337" s="222">
        <f>IF(N337="nulová",J337,0)</f>
        <v>0</v>
      </c>
      <c r="BJ337" s="17" t="s">
        <v>85</v>
      </c>
      <c r="BK337" s="222">
        <f>ROUND(I337*H337,2)</f>
        <v>0</v>
      </c>
      <c r="BL337" s="17" t="s">
        <v>115</v>
      </c>
      <c r="BM337" s="221" t="s">
        <v>543</v>
      </c>
    </row>
    <row r="338" spans="1:47" s="2" customFormat="1" ht="12">
      <c r="A338" s="38"/>
      <c r="B338" s="39"/>
      <c r="C338" s="40"/>
      <c r="D338" s="223" t="s">
        <v>124</v>
      </c>
      <c r="E338" s="40"/>
      <c r="F338" s="224" t="s">
        <v>544</v>
      </c>
      <c r="G338" s="40"/>
      <c r="H338" s="40"/>
      <c r="I338" s="225"/>
      <c r="J338" s="40"/>
      <c r="K338" s="40"/>
      <c r="L338" s="44"/>
      <c r="M338" s="226"/>
      <c r="N338" s="227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124</v>
      </c>
      <c r="AU338" s="17" t="s">
        <v>87</v>
      </c>
    </row>
    <row r="339" spans="1:51" s="13" customFormat="1" ht="12">
      <c r="A339" s="13"/>
      <c r="B339" s="239"/>
      <c r="C339" s="240"/>
      <c r="D339" s="223" t="s">
        <v>125</v>
      </c>
      <c r="E339" s="241" t="s">
        <v>1</v>
      </c>
      <c r="F339" s="242" t="s">
        <v>545</v>
      </c>
      <c r="G339" s="240"/>
      <c r="H339" s="241" t="s">
        <v>1</v>
      </c>
      <c r="I339" s="243"/>
      <c r="J339" s="240"/>
      <c r="K339" s="240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125</v>
      </c>
      <c r="AU339" s="248" t="s">
        <v>87</v>
      </c>
      <c r="AV339" s="13" t="s">
        <v>85</v>
      </c>
      <c r="AW339" s="13" t="s">
        <v>33</v>
      </c>
      <c r="AX339" s="13" t="s">
        <v>77</v>
      </c>
      <c r="AY339" s="248" t="s">
        <v>116</v>
      </c>
    </row>
    <row r="340" spans="1:51" s="12" customFormat="1" ht="12">
      <c r="A340" s="12"/>
      <c r="B340" s="228"/>
      <c r="C340" s="229"/>
      <c r="D340" s="223" t="s">
        <v>125</v>
      </c>
      <c r="E340" s="230" t="s">
        <v>1</v>
      </c>
      <c r="F340" s="231" t="s">
        <v>546</v>
      </c>
      <c r="G340" s="229"/>
      <c r="H340" s="232">
        <v>229.34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T340" s="238" t="s">
        <v>125</v>
      </c>
      <c r="AU340" s="238" t="s">
        <v>87</v>
      </c>
      <c r="AV340" s="12" t="s">
        <v>87</v>
      </c>
      <c r="AW340" s="12" t="s">
        <v>33</v>
      </c>
      <c r="AX340" s="12" t="s">
        <v>77</v>
      </c>
      <c r="AY340" s="238" t="s">
        <v>116</v>
      </c>
    </row>
    <row r="341" spans="1:51" s="12" customFormat="1" ht="12">
      <c r="A341" s="12"/>
      <c r="B341" s="228"/>
      <c r="C341" s="229"/>
      <c r="D341" s="223" t="s">
        <v>125</v>
      </c>
      <c r="E341" s="230" t="s">
        <v>1</v>
      </c>
      <c r="F341" s="231" t="s">
        <v>547</v>
      </c>
      <c r="G341" s="229"/>
      <c r="H341" s="232">
        <v>4.35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T341" s="238" t="s">
        <v>125</v>
      </c>
      <c r="AU341" s="238" t="s">
        <v>87</v>
      </c>
      <c r="AV341" s="12" t="s">
        <v>87</v>
      </c>
      <c r="AW341" s="12" t="s">
        <v>33</v>
      </c>
      <c r="AX341" s="12" t="s">
        <v>77</v>
      </c>
      <c r="AY341" s="238" t="s">
        <v>116</v>
      </c>
    </row>
    <row r="342" spans="1:51" s="15" customFormat="1" ht="12">
      <c r="A342" s="15"/>
      <c r="B342" s="260"/>
      <c r="C342" s="261"/>
      <c r="D342" s="223" t="s">
        <v>125</v>
      </c>
      <c r="E342" s="262" t="s">
        <v>1</v>
      </c>
      <c r="F342" s="263" t="s">
        <v>242</v>
      </c>
      <c r="G342" s="261"/>
      <c r="H342" s="264">
        <v>233.69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0" t="s">
        <v>125</v>
      </c>
      <c r="AU342" s="270" t="s">
        <v>87</v>
      </c>
      <c r="AV342" s="15" t="s">
        <v>115</v>
      </c>
      <c r="AW342" s="15" t="s">
        <v>33</v>
      </c>
      <c r="AX342" s="15" t="s">
        <v>85</v>
      </c>
      <c r="AY342" s="270" t="s">
        <v>116</v>
      </c>
    </row>
    <row r="343" spans="1:65" s="2" customFormat="1" ht="16.5" customHeight="1">
      <c r="A343" s="38"/>
      <c r="B343" s="39"/>
      <c r="C343" s="210" t="s">
        <v>548</v>
      </c>
      <c r="D343" s="210" t="s">
        <v>117</v>
      </c>
      <c r="E343" s="211" t="s">
        <v>549</v>
      </c>
      <c r="F343" s="212" t="s">
        <v>550</v>
      </c>
      <c r="G343" s="213" t="s">
        <v>222</v>
      </c>
      <c r="H343" s="214">
        <v>53.86</v>
      </c>
      <c r="I343" s="215"/>
      <c r="J343" s="216">
        <f>ROUND(I343*H343,2)</f>
        <v>0</v>
      </c>
      <c r="K343" s="212" t="s">
        <v>121</v>
      </c>
      <c r="L343" s="44"/>
      <c r="M343" s="217" t="s">
        <v>1</v>
      </c>
      <c r="N343" s="218" t="s">
        <v>42</v>
      </c>
      <c r="O343" s="91"/>
      <c r="P343" s="219">
        <f>O343*H343</f>
        <v>0</v>
      </c>
      <c r="Q343" s="219">
        <v>0.345</v>
      </c>
      <c r="R343" s="219">
        <f>Q343*H343</f>
        <v>18.581699999999998</v>
      </c>
      <c r="S343" s="219">
        <v>0</v>
      </c>
      <c r="T343" s="22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1" t="s">
        <v>115</v>
      </c>
      <c r="AT343" s="221" t="s">
        <v>117</v>
      </c>
      <c r="AU343" s="221" t="s">
        <v>87</v>
      </c>
      <c r="AY343" s="17" t="s">
        <v>116</v>
      </c>
      <c r="BE343" s="222">
        <f>IF(N343="základní",J343,0)</f>
        <v>0</v>
      </c>
      <c r="BF343" s="222">
        <f>IF(N343="snížená",J343,0)</f>
        <v>0</v>
      </c>
      <c r="BG343" s="222">
        <f>IF(N343="zákl. přenesená",J343,0)</f>
        <v>0</v>
      </c>
      <c r="BH343" s="222">
        <f>IF(N343="sníž. přenesená",J343,0)</f>
        <v>0</v>
      </c>
      <c r="BI343" s="222">
        <f>IF(N343="nulová",J343,0)</f>
        <v>0</v>
      </c>
      <c r="BJ343" s="17" t="s">
        <v>85</v>
      </c>
      <c r="BK343" s="222">
        <f>ROUND(I343*H343,2)</f>
        <v>0</v>
      </c>
      <c r="BL343" s="17" t="s">
        <v>115</v>
      </c>
      <c r="BM343" s="221" t="s">
        <v>551</v>
      </c>
    </row>
    <row r="344" spans="1:47" s="2" customFormat="1" ht="12">
      <c r="A344" s="38"/>
      <c r="B344" s="39"/>
      <c r="C344" s="40"/>
      <c r="D344" s="223" t="s">
        <v>124</v>
      </c>
      <c r="E344" s="40"/>
      <c r="F344" s="224" t="s">
        <v>552</v>
      </c>
      <c r="G344" s="40"/>
      <c r="H344" s="40"/>
      <c r="I344" s="225"/>
      <c r="J344" s="40"/>
      <c r="K344" s="40"/>
      <c r="L344" s="44"/>
      <c r="M344" s="226"/>
      <c r="N344" s="227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124</v>
      </c>
      <c r="AU344" s="17" t="s">
        <v>87</v>
      </c>
    </row>
    <row r="345" spans="1:51" s="13" customFormat="1" ht="12">
      <c r="A345" s="13"/>
      <c r="B345" s="239"/>
      <c r="C345" s="240"/>
      <c r="D345" s="223" t="s">
        <v>125</v>
      </c>
      <c r="E345" s="241" t="s">
        <v>1</v>
      </c>
      <c r="F345" s="242" t="s">
        <v>553</v>
      </c>
      <c r="G345" s="240"/>
      <c r="H345" s="241" t="s">
        <v>1</v>
      </c>
      <c r="I345" s="243"/>
      <c r="J345" s="240"/>
      <c r="K345" s="240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125</v>
      </c>
      <c r="AU345" s="248" t="s">
        <v>87</v>
      </c>
      <c r="AV345" s="13" t="s">
        <v>85</v>
      </c>
      <c r="AW345" s="13" t="s">
        <v>33</v>
      </c>
      <c r="AX345" s="13" t="s">
        <v>77</v>
      </c>
      <c r="AY345" s="248" t="s">
        <v>116</v>
      </c>
    </row>
    <row r="346" spans="1:51" s="12" customFormat="1" ht="12">
      <c r="A346" s="12"/>
      <c r="B346" s="228"/>
      <c r="C346" s="229"/>
      <c r="D346" s="223" t="s">
        <v>125</v>
      </c>
      <c r="E346" s="230" t="s">
        <v>1</v>
      </c>
      <c r="F346" s="231" t="s">
        <v>554</v>
      </c>
      <c r="G346" s="229"/>
      <c r="H346" s="232">
        <v>53.86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T346" s="238" t="s">
        <v>125</v>
      </c>
      <c r="AU346" s="238" t="s">
        <v>87</v>
      </c>
      <c r="AV346" s="12" t="s">
        <v>87</v>
      </c>
      <c r="AW346" s="12" t="s">
        <v>33</v>
      </c>
      <c r="AX346" s="12" t="s">
        <v>85</v>
      </c>
      <c r="AY346" s="238" t="s">
        <v>116</v>
      </c>
    </row>
    <row r="347" spans="1:65" s="2" customFormat="1" ht="21.75" customHeight="1">
      <c r="A347" s="38"/>
      <c r="B347" s="39"/>
      <c r="C347" s="210" t="s">
        <v>555</v>
      </c>
      <c r="D347" s="210" t="s">
        <v>117</v>
      </c>
      <c r="E347" s="211" t="s">
        <v>556</v>
      </c>
      <c r="F347" s="212" t="s">
        <v>557</v>
      </c>
      <c r="G347" s="213" t="s">
        <v>222</v>
      </c>
      <c r="H347" s="214">
        <v>265.52</v>
      </c>
      <c r="I347" s="215"/>
      <c r="J347" s="216">
        <f>ROUND(I347*H347,2)</f>
        <v>0</v>
      </c>
      <c r="K347" s="212" t="s">
        <v>121</v>
      </c>
      <c r="L347" s="44"/>
      <c r="M347" s="217" t="s">
        <v>1</v>
      </c>
      <c r="N347" s="218" t="s">
        <v>42</v>
      </c>
      <c r="O347" s="91"/>
      <c r="P347" s="219">
        <f>O347*H347</f>
        <v>0</v>
      </c>
      <c r="Q347" s="219">
        <v>0.09341</v>
      </c>
      <c r="R347" s="219">
        <f>Q347*H347</f>
        <v>24.8022232</v>
      </c>
      <c r="S347" s="219">
        <v>0</v>
      </c>
      <c r="T347" s="22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1" t="s">
        <v>115</v>
      </c>
      <c r="AT347" s="221" t="s">
        <v>117</v>
      </c>
      <c r="AU347" s="221" t="s">
        <v>87</v>
      </c>
      <c r="AY347" s="17" t="s">
        <v>116</v>
      </c>
      <c r="BE347" s="222">
        <f>IF(N347="základní",J347,0)</f>
        <v>0</v>
      </c>
      <c r="BF347" s="222">
        <f>IF(N347="snížená",J347,0)</f>
        <v>0</v>
      </c>
      <c r="BG347" s="222">
        <f>IF(N347="zákl. přenesená",J347,0)</f>
        <v>0</v>
      </c>
      <c r="BH347" s="222">
        <f>IF(N347="sníž. přenesená",J347,0)</f>
        <v>0</v>
      </c>
      <c r="BI347" s="222">
        <f>IF(N347="nulová",J347,0)</f>
        <v>0</v>
      </c>
      <c r="BJ347" s="17" t="s">
        <v>85</v>
      </c>
      <c r="BK347" s="222">
        <f>ROUND(I347*H347,2)</f>
        <v>0</v>
      </c>
      <c r="BL347" s="17" t="s">
        <v>115</v>
      </c>
      <c r="BM347" s="221" t="s">
        <v>558</v>
      </c>
    </row>
    <row r="348" spans="1:47" s="2" customFormat="1" ht="12">
      <c r="A348" s="38"/>
      <c r="B348" s="39"/>
      <c r="C348" s="40"/>
      <c r="D348" s="223" t="s">
        <v>124</v>
      </c>
      <c r="E348" s="40"/>
      <c r="F348" s="224" t="s">
        <v>559</v>
      </c>
      <c r="G348" s="40"/>
      <c r="H348" s="40"/>
      <c r="I348" s="225"/>
      <c r="J348" s="40"/>
      <c r="K348" s="40"/>
      <c r="L348" s="44"/>
      <c r="M348" s="226"/>
      <c r="N348" s="227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124</v>
      </c>
      <c r="AU348" s="17" t="s">
        <v>87</v>
      </c>
    </row>
    <row r="349" spans="1:51" s="12" customFormat="1" ht="12">
      <c r="A349" s="12"/>
      <c r="B349" s="228"/>
      <c r="C349" s="229"/>
      <c r="D349" s="223" t="s">
        <v>125</v>
      </c>
      <c r="E349" s="230" t="s">
        <v>1</v>
      </c>
      <c r="F349" s="231" t="s">
        <v>560</v>
      </c>
      <c r="G349" s="229"/>
      <c r="H349" s="232">
        <v>265.52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T349" s="238" t="s">
        <v>125</v>
      </c>
      <c r="AU349" s="238" t="s">
        <v>87</v>
      </c>
      <c r="AV349" s="12" t="s">
        <v>87</v>
      </c>
      <c r="AW349" s="12" t="s">
        <v>33</v>
      </c>
      <c r="AX349" s="12" t="s">
        <v>85</v>
      </c>
      <c r="AY349" s="238" t="s">
        <v>116</v>
      </c>
    </row>
    <row r="350" spans="1:65" s="2" customFormat="1" ht="21.75" customHeight="1">
      <c r="A350" s="38"/>
      <c r="B350" s="39"/>
      <c r="C350" s="210" t="s">
        <v>561</v>
      </c>
      <c r="D350" s="210" t="s">
        <v>117</v>
      </c>
      <c r="E350" s="211" t="s">
        <v>562</v>
      </c>
      <c r="F350" s="212" t="s">
        <v>563</v>
      </c>
      <c r="G350" s="213" t="s">
        <v>222</v>
      </c>
      <c r="H350" s="214">
        <v>26.93</v>
      </c>
      <c r="I350" s="215"/>
      <c r="J350" s="216">
        <f>ROUND(I350*H350,2)</f>
        <v>0</v>
      </c>
      <c r="K350" s="212" t="s">
        <v>121</v>
      </c>
      <c r="L350" s="44"/>
      <c r="M350" s="217" t="s">
        <v>1</v>
      </c>
      <c r="N350" s="218" t="s">
        <v>42</v>
      </c>
      <c r="O350" s="91"/>
      <c r="P350" s="219">
        <f>O350*H350</f>
        <v>0</v>
      </c>
      <c r="Q350" s="219">
        <v>0.20745</v>
      </c>
      <c r="R350" s="219">
        <f>Q350*H350</f>
        <v>5.5866285</v>
      </c>
      <c r="S350" s="219">
        <v>0</v>
      </c>
      <c r="T350" s="22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1" t="s">
        <v>115</v>
      </c>
      <c r="AT350" s="221" t="s">
        <v>117</v>
      </c>
      <c r="AU350" s="221" t="s">
        <v>87</v>
      </c>
      <c r="AY350" s="17" t="s">
        <v>116</v>
      </c>
      <c r="BE350" s="222">
        <f>IF(N350="základní",J350,0)</f>
        <v>0</v>
      </c>
      <c r="BF350" s="222">
        <f>IF(N350="snížená",J350,0)</f>
        <v>0</v>
      </c>
      <c r="BG350" s="222">
        <f>IF(N350="zákl. přenesená",J350,0)</f>
        <v>0</v>
      </c>
      <c r="BH350" s="222">
        <f>IF(N350="sníž. přenesená",J350,0)</f>
        <v>0</v>
      </c>
      <c r="BI350" s="222">
        <f>IF(N350="nulová",J350,0)</f>
        <v>0</v>
      </c>
      <c r="BJ350" s="17" t="s">
        <v>85</v>
      </c>
      <c r="BK350" s="222">
        <f>ROUND(I350*H350,2)</f>
        <v>0</v>
      </c>
      <c r="BL350" s="17" t="s">
        <v>115</v>
      </c>
      <c r="BM350" s="221" t="s">
        <v>564</v>
      </c>
    </row>
    <row r="351" spans="1:47" s="2" customFormat="1" ht="12">
      <c r="A351" s="38"/>
      <c r="B351" s="39"/>
      <c r="C351" s="40"/>
      <c r="D351" s="223" t="s">
        <v>124</v>
      </c>
      <c r="E351" s="40"/>
      <c r="F351" s="224" t="s">
        <v>565</v>
      </c>
      <c r="G351" s="40"/>
      <c r="H351" s="40"/>
      <c r="I351" s="225"/>
      <c r="J351" s="40"/>
      <c r="K351" s="40"/>
      <c r="L351" s="44"/>
      <c r="M351" s="226"/>
      <c r="N351" s="227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124</v>
      </c>
      <c r="AU351" s="17" t="s">
        <v>87</v>
      </c>
    </row>
    <row r="352" spans="1:51" s="13" customFormat="1" ht="12">
      <c r="A352" s="13"/>
      <c r="B352" s="239"/>
      <c r="C352" s="240"/>
      <c r="D352" s="223" t="s">
        <v>125</v>
      </c>
      <c r="E352" s="241" t="s">
        <v>1</v>
      </c>
      <c r="F352" s="242" t="s">
        <v>566</v>
      </c>
      <c r="G352" s="240"/>
      <c r="H352" s="241" t="s">
        <v>1</v>
      </c>
      <c r="I352" s="243"/>
      <c r="J352" s="240"/>
      <c r="K352" s="240"/>
      <c r="L352" s="244"/>
      <c r="M352" s="245"/>
      <c r="N352" s="246"/>
      <c r="O352" s="246"/>
      <c r="P352" s="246"/>
      <c r="Q352" s="246"/>
      <c r="R352" s="246"/>
      <c r="S352" s="246"/>
      <c r="T352" s="24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8" t="s">
        <v>125</v>
      </c>
      <c r="AU352" s="248" t="s">
        <v>87</v>
      </c>
      <c r="AV352" s="13" t="s">
        <v>85</v>
      </c>
      <c r="AW352" s="13" t="s">
        <v>33</v>
      </c>
      <c r="AX352" s="13" t="s">
        <v>77</v>
      </c>
      <c r="AY352" s="248" t="s">
        <v>116</v>
      </c>
    </row>
    <row r="353" spans="1:51" s="12" customFormat="1" ht="12">
      <c r="A353" s="12"/>
      <c r="B353" s="228"/>
      <c r="C353" s="229"/>
      <c r="D353" s="223" t="s">
        <v>125</v>
      </c>
      <c r="E353" s="230" t="s">
        <v>1</v>
      </c>
      <c r="F353" s="231" t="s">
        <v>567</v>
      </c>
      <c r="G353" s="229"/>
      <c r="H353" s="232">
        <v>26.93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T353" s="238" t="s">
        <v>125</v>
      </c>
      <c r="AU353" s="238" t="s">
        <v>87</v>
      </c>
      <c r="AV353" s="12" t="s">
        <v>87</v>
      </c>
      <c r="AW353" s="12" t="s">
        <v>33</v>
      </c>
      <c r="AX353" s="12" t="s">
        <v>85</v>
      </c>
      <c r="AY353" s="238" t="s">
        <v>116</v>
      </c>
    </row>
    <row r="354" spans="1:65" s="2" customFormat="1" ht="16.5" customHeight="1">
      <c r="A354" s="38"/>
      <c r="B354" s="39"/>
      <c r="C354" s="210" t="s">
        <v>568</v>
      </c>
      <c r="D354" s="210" t="s">
        <v>117</v>
      </c>
      <c r="E354" s="211" t="s">
        <v>569</v>
      </c>
      <c r="F354" s="212" t="s">
        <v>570</v>
      </c>
      <c r="G354" s="213" t="s">
        <v>222</v>
      </c>
      <c r="H354" s="214">
        <v>26.93</v>
      </c>
      <c r="I354" s="215"/>
      <c r="J354" s="216">
        <f>ROUND(I354*H354,2)</f>
        <v>0</v>
      </c>
      <c r="K354" s="212" t="s">
        <v>121</v>
      </c>
      <c r="L354" s="44"/>
      <c r="M354" s="217" t="s">
        <v>1</v>
      </c>
      <c r="N354" s="218" t="s">
        <v>42</v>
      </c>
      <c r="O354" s="91"/>
      <c r="P354" s="219">
        <f>O354*H354</f>
        <v>0</v>
      </c>
      <c r="Q354" s="219">
        <v>0</v>
      </c>
      <c r="R354" s="219">
        <f>Q354*H354</f>
        <v>0</v>
      </c>
      <c r="S354" s="219">
        <v>0</v>
      </c>
      <c r="T354" s="22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1" t="s">
        <v>115</v>
      </c>
      <c r="AT354" s="221" t="s">
        <v>117</v>
      </c>
      <c r="AU354" s="221" t="s">
        <v>87</v>
      </c>
      <c r="AY354" s="17" t="s">
        <v>116</v>
      </c>
      <c r="BE354" s="222">
        <f>IF(N354="základní",J354,0)</f>
        <v>0</v>
      </c>
      <c r="BF354" s="222">
        <f>IF(N354="snížená",J354,0)</f>
        <v>0</v>
      </c>
      <c r="BG354" s="222">
        <f>IF(N354="zákl. přenesená",J354,0)</f>
        <v>0</v>
      </c>
      <c r="BH354" s="222">
        <f>IF(N354="sníž. přenesená",J354,0)</f>
        <v>0</v>
      </c>
      <c r="BI354" s="222">
        <f>IF(N354="nulová",J354,0)</f>
        <v>0</v>
      </c>
      <c r="BJ354" s="17" t="s">
        <v>85</v>
      </c>
      <c r="BK354" s="222">
        <f>ROUND(I354*H354,2)</f>
        <v>0</v>
      </c>
      <c r="BL354" s="17" t="s">
        <v>115</v>
      </c>
      <c r="BM354" s="221" t="s">
        <v>571</v>
      </c>
    </row>
    <row r="355" spans="1:47" s="2" customFormat="1" ht="12">
      <c r="A355" s="38"/>
      <c r="B355" s="39"/>
      <c r="C355" s="40"/>
      <c r="D355" s="223" t="s">
        <v>124</v>
      </c>
      <c r="E355" s="40"/>
      <c r="F355" s="224" t="s">
        <v>572</v>
      </c>
      <c r="G355" s="40"/>
      <c r="H355" s="40"/>
      <c r="I355" s="225"/>
      <c r="J355" s="40"/>
      <c r="K355" s="40"/>
      <c r="L355" s="44"/>
      <c r="M355" s="226"/>
      <c r="N355" s="227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124</v>
      </c>
      <c r="AU355" s="17" t="s">
        <v>87</v>
      </c>
    </row>
    <row r="356" spans="1:51" s="12" customFormat="1" ht="12">
      <c r="A356" s="12"/>
      <c r="B356" s="228"/>
      <c r="C356" s="229"/>
      <c r="D356" s="223" t="s">
        <v>125</v>
      </c>
      <c r="E356" s="230" t="s">
        <v>1</v>
      </c>
      <c r="F356" s="231" t="s">
        <v>573</v>
      </c>
      <c r="G356" s="229"/>
      <c r="H356" s="232">
        <v>26.93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238" t="s">
        <v>125</v>
      </c>
      <c r="AU356" s="238" t="s">
        <v>87</v>
      </c>
      <c r="AV356" s="12" t="s">
        <v>87</v>
      </c>
      <c r="AW356" s="12" t="s">
        <v>33</v>
      </c>
      <c r="AX356" s="12" t="s">
        <v>85</v>
      </c>
      <c r="AY356" s="238" t="s">
        <v>116</v>
      </c>
    </row>
    <row r="357" spans="1:65" s="2" customFormat="1" ht="16.5" customHeight="1">
      <c r="A357" s="38"/>
      <c r="B357" s="39"/>
      <c r="C357" s="210" t="s">
        <v>574</v>
      </c>
      <c r="D357" s="210" t="s">
        <v>117</v>
      </c>
      <c r="E357" s="211" t="s">
        <v>575</v>
      </c>
      <c r="F357" s="212" t="s">
        <v>576</v>
      </c>
      <c r="G357" s="213" t="s">
        <v>222</v>
      </c>
      <c r="H357" s="214">
        <v>292.45</v>
      </c>
      <c r="I357" s="215"/>
      <c r="J357" s="216">
        <f>ROUND(I357*H357,2)</f>
        <v>0</v>
      </c>
      <c r="K357" s="212" t="s">
        <v>121</v>
      </c>
      <c r="L357" s="44"/>
      <c r="M357" s="217" t="s">
        <v>1</v>
      </c>
      <c r="N357" s="218" t="s">
        <v>42</v>
      </c>
      <c r="O357" s="91"/>
      <c r="P357" s="219">
        <f>O357*H357</f>
        <v>0</v>
      </c>
      <c r="Q357" s="219">
        <v>0</v>
      </c>
      <c r="R357" s="219">
        <f>Q357*H357</f>
        <v>0</v>
      </c>
      <c r="S357" s="219">
        <v>0</v>
      </c>
      <c r="T357" s="22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1" t="s">
        <v>115</v>
      </c>
      <c r="AT357" s="221" t="s">
        <v>117</v>
      </c>
      <c r="AU357" s="221" t="s">
        <v>87</v>
      </c>
      <c r="AY357" s="17" t="s">
        <v>116</v>
      </c>
      <c r="BE357" s="222">
        <f>IF(N357="základní",J357,0)</f>
        <v>0</v>
      </c>
      <c r="BF357" s="222">
        <f>IF(N357="snížená",J357,0)</f>
        <v>0</v>
      </c>
      <c r="BG357" s="222">
        <f>IF(N357="zákl. přenesená",J357,0)</f>
        <v>0</v>
      </c>
      <c r="BH357" s="222">
        <f>IF(N357="sníž. přenesená",J357,0)</f>
        <v>0</v>
      </c>
      <c r="BI357" s="222">
        <f>IF(N357="nulová",J357,0)</f>
        <v>0</v>
      </c>
      <c r="BJ357" s="17" t="s">
        <v>85</v>
      </c>
      <c r="BK357" s="222">
        <f>ROUND(I357*H357,2)</f>
        <v>0</v>
      </c>
      <c r="BL357" s="17" t="s">
        <v>115</v>
      </c>
      <c r="BM357" s="221" t="s">
        <v>577</v>
      </c>
    </row>
    <row r="358" spans="1:47" s="2" customFormat="1" ht="12">
      <c r="A358" s="38"/>
      <c r="B358" s="39"/>
      <c r="C358" s="40"/>
      <c r="D358" s="223" t="s">
        <v>124</v>
      </c>
      <c r="E358" s="40"/>
      <c r="F358" s="224" t="s">
        <v>578</v>
      </c>
      <c r="G358" s="40"/>
      <c r="H358" s="40"/>
      <c r="I358" s="225"/>
      <c r="J358" s="40"/>
      <c r="K358" s="40"/>
      <c r="L358" s="44"/>
      <c r="M358" s="226"/>
      <c r="N358" s="227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124</v>
      </c>
      <c r="AU358" s="17" t="s">
        <v>87</v>
      </c>
    </row>
    <row r="359" spans="1:51" s="13" customFormat="1" ht="12">
      <c r="A359" s="13"/>
      <c r="B359" s="239"/>
      <c r="C359" s="240"/>
      <c r="D359" s="223" t="s">
        <v>125</v>
      </c>
      <c r="E359" s="241" t="s">
        <v>1</v>
      </c>
      <c r="F359" s="242" t="s">
        <v>579</v>
      </c>
      <c r="G359" s="240"/>
      <c r="H359" s="241" t="s">
        <v>1</v>
      </c>
      <c r="I359" s="243"/>
      <c r="J359" s="240"/>
      <c r="K359" s="240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125</v>
      </c>
      <c r="AU359" s="248" t="s">
        <v>87</v>
      </c>
      <c r="AV359" s="13" t="s">
        <v>85</v>
      </c>
      <c r="AW359" s="13" t="s">
        <v>33</v>
      </c>
      <c r="AX359" s="13" t="s">
        <v>77</v>
      </c>
      <c r="AY359" s="248" t="s">
        <v>116</v>
      </c>
    </row>
    <row r="360" spans="1:51" s="12" customFormat="1" ht="12">
      <c r="A360" s="12"/>
      <c r="B360" s="228"/>
      <c r="C360" s="229"/>
      <c r="D360" s="223" t="s">
        <v>125</v>
      </c>
      <c r="E360" s="230" t="s">
        <v>1</v>
      </c>
      <c r="F360" s="231" t="s">
        <v>580</v>
      </c>
      <c r="G360" s="229"/>
      <c r="H360" s="232">
        <v>26.93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38" t="s">
        <v>125</v>
      </c>
      <c r="AU360" s="238" t="s">
        <v>87</v>
      </c>
      <c r="AV360" s="12" t="s">
        <v>87</v>
      </c>
      <c r="AW360" s="12" t="s">
        <v>33</v>
      </c>
      <c r="AX360" s="12" t="s">
        <v>77</v>
      </c>
      <c r="AY360" s="238" t="s">
        <v>116</v>
      </c>
    </row>
    <row r="361" spans="1:51" s="12" customFormat="1" ht="12">
      <c r="A361" s="12"/>
      <c r="B361" s="228"/>
      <c r="C361" s="229"/>
      <c r="D361" s="223" t="s">
        <v>125</v>
      </c>
      <c r="E361" s="230" t="s">
        <v>1</v>
      </c>
      <c r="F361" s="231" t="s">
        <v>581</v>
      </c>
      <c r="G361" s="229"/>
      <c r="H361" s="232">
        <v>265.52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T361" s="238" t="s">
        <v>125</v>
      </c>
      <c r="AU361" s="238" t="s">
        <v>87</v>
      </c>
      <c r="AV361" s="12" t="s">
        <v>87</v>
      </c>
      <c r="AW361" s="12" t="s">
        <v>33</v>
      </c>
      <c r="AX361" s="12" t="s">
        <v>77</v>
      </c>
      <c r="AY361" s="238" t="s">
        <v>116</v>
      </c>
    </row>
    <row r="362" spans="1:51" s="15" customFormat="1" ht="12">
      <c r="A362" s="15"/>
      <c r="B362" s="260"/>
      <c r="C362" s="261"/>
      <c r="D362" s="223" t="s">
        <v>125</v>
      </c>
      <c r="E362" s="262" t="s">
        <v>1</v>
      </c>
      <c r="F362" s="263" t="s">
        <v>242</v>
      </c>
      <c r="G362" s="261"/>
      <c r="H362" s="264">
        <v>292.45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0" t="s">
        <v>125</v>
      </c>
      <c r="AU362" s="270" t="s">
        <v>87</v>
      </c>
      <c r="AV362" s="15" t="s">
        <v>115</v>
      </c>
      <c r="AW362" s="15" t="s">
        <v>33</v>
      </c>
      <c r="AX362" s="15" t="s">
        <v>85</v>
      </c>
      <c r="AY362" s="270" t="s">
        <v>116</v>
      </c>
    </row>
    <row r="363" spans="1:65" s="2" customFormat="1" ht="16.5" customHeight="1">
      <c r="A363" s="38"/>
      <c r="B363" s="39"/>
      <c r="C363" s="210" t="s">
        <v>582</v>
      </c>
      <c r="D363" s="210" t="s">
        <v>117</v>
      </c>
      <c r="E363" s="211" t="s">
        <v>583</v>
      </c>
      <c r="F363" s="212" t="s">
        <v>584</v>
      </c>
      <c r="G363" s="213" t="s">
        <v>222</v>
      </c>
      <c r="H363" s="214">
        <v>265.52</v>
      </c>
      <c r="I363" s="215"/>
      <c r="J363" s="216">
        <f>ROUND(I363*H363,2)</f>
        <v>0</v>
      </c>
      <c r="K363" s="212" t="s">
        <v>121</v>
      </c>
      <c r="L363" s="44"/>
      <c r="M363" s="217" t="s">
        <v>1</v>
      </c>
      <c r="N363" s="218" t="s">
        <v>42</v>
      </c>
      <c r="O363" s="91"/>
      <c r="P363" s="219">
        <f>O363*H363</f>
        <v>0</v>
      </c>
      <c r="Q363" s="219">
        <v>0</v>
      </c>
      <c r="R363" s="219">
        <f>Q363*H363</f>
        <v>0</v>
      </c>
      <c r="S363" s="219">
        <v>0</v>
      </c>
      <c r="T363" s="22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1" t="s">
        <v>115</v>
      </c>
      <c r="AT363" s="221" t="s">
        <v>117</v>
      </c>
      <c r="AU363" s="221" t="s">
        <v>87</v>
      </c>
      <c r="AY363" s="17" t="s">
        <v>116</v>
      </c>
      <c r="BE363" s="222">
        <f>IF(N363="základní",J363,0)</f>
        <v>0</v>
      </c>
      <c r="BF363" s="222">
        <f>IF(N363="snížená",J363,0)</f>
        <v>0</v>
      </c>
      <c r="BG363" s="222">
        <f>IF(N363="zákl. přenesená",J363,0)</f>
        <v>0</v>
      </c>
      <c r="BH363" s="222">
        <f>IF(N363="sníž. přenesená",J363,0)</f>
        <v>0</v>
      </c>
      <c r="BI363" s="222">
        <f>IF(N363="nulová",J363,0)</f>
        <v>0</v>
      </c>
      <c r="BJ363" s="17" t="s">
        <v>85</v>
      </c>
      <c r="BK363" s="222">
        <f>ROUND(I363*H363,2)</f>
        <v>0</v>
      </c>
      <c r="BL363" s="17" t="s">
        <v>115</v>
      </c>
      <c r="BM363" s="221" t="s">
        <v>585</v>
      </c>
    </row>
    <row r="364" spans="1:47" s="2" customFormat="1" ht="12">
      <c r="A364" s="38"/>
      <c r="B364" s="39"/>
      <c r="C364" s="40"/>
      <c r="D364" s="223" t="s">
        <v>124</v>
      </c>
      <c r="E364" s="40"/>
      <c r="F364" s="224" t="s">
        <v>586</v>
      </c>
      <c r="G364" s="40"/>
      <c r="H364" s="40"/>
      <c r="I364" s="225"/>
      <c r="J364" s="40"/>
      <c r="K364" s="40"/>
      <c r="L364" s="44"/>
      <c r="M364" s="226"/>
      <c r="N364" s="227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124</v>
      </c>
      <c r="AU364" s="17" t="s">
        <v>87</v>
      </c>
    </row>
    <row r="365" spans="1:51" s="13" customFormat="1" ht="12">
      <c r="A365" s="13"/>
      <c r="B365" s="239"/>
      <c r="C365" s="240"/>
      <c r="D365" s="223" t="s">
        <v>125</v>
      </c>
      <c r="E365" s="241" t="s">
        <v>1</v>
      </c>
      <c r="F365" s="242" t="s">
        <v>587</v>
      </c>
      <c r="G365" s="240"/>
      <c r="H365" s="241" t="s">
        <v>1</v>
      </c>
      <c r="I365" s="243"/>
      <c r="J365" s="240"/>
      <c r="K365" s="240"/>
      <c r="L365" s="244"/>
      <c r="M365" s="245"/>
      <c r="N365" s="246"/>
      <c r="O365" s="246"/>
      <c r="P365" s="246"/>
      <c r="Q365" s="246"/>
      <c r="R365" s="246"/>
      <c r="S365" s="246"/>
      <c r="T365" s="24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8" t="s">
        <v>125</v>
      </c>
      <c r="AU365" s="248" t="s">
        <v>87</v>
      </c>
      <c r="AV365" s="13" t="s">
        <v>85</v>
      </c>
      <c r="AW365" s="13" t="s">
        <v>33</v>
      </c>
      <c r="AX365" s="13" t="s">
        <v>77</v>
      </c>
      <c r="AY365" s="248" t="s">
        <v>116</v>
      </c>
    </row>
    <row r="366" spans="1:51" s="13" customFormat="1" ht="12">
      <c r="A366" s="13"/>
      <c r="B366" s="239"/>
      <c r="C366" s="240"/>
      <c r="D366" s="223" t="s">
        <v>125</v>
      </c>
      <c r="E366" s="241" t="s">
        <v>1</v>
      </c>
      <c r="F366" s="242" t="s">
        <v>588</v>
      </c>
      <c r="G366" s="240"/>
      <c r="H366" s="241" t="s">
        <v>1</v>
      </c>
      <c r="I366" s="243"/>
      <c r="J366" s="240"/>
      <c r="K366" s="240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125</v>
      </c>
      <c r="AU366" s="248" t="s">
        <v>87</v>
      </c>
      <c r="AV366" s="13" t="s">
        <v>85</v>
      </c>
      <c r="AW366" s="13" t="s">
        <v>33</v>
      </c>
      <c r="AX366" s="13" t="s">
        <v>77</v>
      </c>
      <c r="AY366" s="248" t="s">
        <v>116</v>
      </c>
    </row>
    <row r="367" spans="1:51" s="12" customFormat="1" ht="12">
      <c r="A367" s="12"/>
      <c r="B367" s="228"/>
      <c r="C367" s="229"/>
      <c r="D367" s="223" t="s">
        <v>125</v>
      </c>
      <c r="E367" s="230" t="s">
        <v>1</v>
      </c>
      <c r="F367" s="231" t="s">
        <v>589</v>
      </c>
      <c r="G367" s="229"/>
      <c r="H367" s="232">
        <v>265.52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238" t="s">
        <v>125</v>
      </c>
      <c r="AU367" s="238" t="s">
        <v>87</v>
      </c>
      <c r="AV367" s="12" t="s">
        <v>87</v>
      </c>
      <c r="AW367" s="12" t="s">
        <v>33</v>
      </c>
      <c r="AX367" s="12" t="s">
        <v>85</v>
      </c>
      <c r="AY367" s="238" t="s">
        <v>116</v>
      </c>
    </row>
    <row r="368" spans="1:65" s="2" customFormat="1" ht="21.75" customHeight="1">
      <c r="A368" s="38"/>
      <c r="B368" s="39"/>
      <c r="C368" s="210" t="s">
        <v>590</v>
      </c>
      <c r="D368" s="210" t="s">
        <v>117</v>
      </c>
      <c r="E368" s="211" t="s">
        <v>591</v>
      </c>
      <c r="F368" s="212" t="s">
        <v>592</v>
      </c>
      <c r="G368" s="213" t="s">
        <v>222</v>
      </c>
      <c r="H368" s="214">
        <v>292.45</v>
      </c>
      <c r="I368" s="215"/>
      <c r="J368" s="216">
        <f>ROUND(I368*H368,2)</f>
        <v>0</v>
      </c>
      <c r="K368" s="212" t="s">
        <v>121</v>
      </c>
      <c r="L368" s="44"/>
      <c r="M368" s="217" t="s">
        <v>1</v>
      </c>
      <c r="N368" s="218" t="s">
        <v>42</v>
      </c>
      <c r="O368" s="91"/>
      <c r="P368" s="219">
        <f>O368*H368</f>
        <v>0</v>
      </c>
      <c r="Q368" s="219">
        <v>0</v>
      </c>
      <c r="R368" s="219">
        <f>Q368*H368</f>
        <v>0</v>
      </c>
      <c r="S368" s="219">
        <v>0</v>
      </c>
      <c r="T368" s="22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1" t="s">
        <v>115</v>
      </c>
      <c r="AT368" s="221" t="s">
        <v>117</v>
      </c>
      <c r="AU368" s="221" t="s">
        <v>87</v>
      </c>
      <c r="AY368" s="17" t="s">
        <v>116</v>
      </c>
      <c r="BE368" s="222">
        <f>IF(N368="základní",J368,0)</f>
        <v>0</v>
      </c>
      <c r="BF368" s="222">
        <f>IF(N368="snížená",J368,0)</f>
        <v>0</v>
      </c>
      <c r="BG368" s="222">
        <f>IF(N368="zákl. přenesená",J368,0)</f>
        <v>0</v>
      </c>
      <c r="BH368" s="222">
        <f>IF(N368="sníž. přenesená",J368,0)</f>
        <v>0</v>
      </c>
      <c r="BI368" s="222">
        <f>IF(N368="nulová",J368,0)</f>
        <v>0</v>
      </c>
      <c r="BJ368" s="17" t="s">
        <v>85</v>
      </c>
      <c r="BK368" s="222">
        <f>ROUND(I368*H368,2)</f>
        <v>0</v>
      </c>
      <c r="BL368" s="17" t="s">
        <v>115</v>
      </c>
      <c r="BM368" s="221" t="s">
        <v>593</v>
      </c>
    </row>
    <row r="369" spans="1:47" s="2" customFormat="1" ht="12">
      <c r="A369" s="38"/>
      <c r="B369" s="39"/>
      <c r="C369" s="40"/>
      <c r="D369" s="223" t="s">
        <v>124</v>
      </c>
      <c r="E369" s="40"/>
      <c r="F369" s="224" t="s">
        <v>594</v>
      </c>
      <c r="G369" s="40"/>
      <c r="H369" s="40"/>
      <c r="I369" s="225"/>
      <c r="J369" s="40"/>
      <c r="K369" s="40"/>
      <c r="L369" s="44"/>
      <c r="M369" s="226"/>
      <c r="N369" s="227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124</v>
      </c>
      <c r="AU369" s="17" t="s">
        <v>87</v>
      </c>
    </row>
    <row r="370" spans="1:51" s="13" customFormat="1" ht="12">
      <c r="A370" s="13"/>
      <c r="B370" s="239"/>
      <c r="C370" s="240"/>
      <c r="D370" s="223" t="s">
        <v>125</v>
      </c>
      <c r="E370" s="241" t="s">
        <v>1</v>
      </c>
      <c r="F370" s="242" t="s">
        <v>595</v>
      </c>
      <c r="G370" s="240"/>
      <c r="H370" s="241" t="s">
        <v>1</v>
      </c>
      <c r="I370" s="243"/>
      <c r="J370" s="240"/>
      <c r="K370" s="240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125</v>
      </c>
      <c r="AU370" s="248" t="s">
        <v>87</v>
      </c>
      <c r="AV370" s="13" t="s">
        <v>85</v>
      </c>
      <c r="AW370" s="13" t="s">
        <v>33</v>
      </c>
      <c r="AX370" s="13" t="s">
        <v>77</v>
      </c>
      <c r="AY370" s="248" t="s">
        <v>116</v>
      </c>
    </row>
    <row r="371" spans="1:51" s="12" customFormat="1" ht="12">
      <c r="A371" s="12"/>
      <c r="B371" s="228"/>
      <c r="C371" s="229"/>
      <c r="D371" s="223" t="s">
        <v>125</v>
      </c>
      <c r="E371" s="230" t="s">
        <v>1</v>
      </c>
      <c r="F371" s="231" t="s">
        <v>596</v>
      </c>
      <c r="G371" s="229"/>
      <c r="H371" s="232">
        <v>26.93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T371" s="238" t="s">
        <v>125</v>
      </c>
      <c r="AU371" s="238" t="s">
        <v>87</v>
      </c>
      <c r="AV371" s="12" t="s">
        <v>87</v>
      </c>
      <c r="AW371" s="12" t="s">
        <v>33</v>
      </c>
      <c r="AX371" s="12" t="s">
        <v>77</v>
      </c>
      <c r="AY371" s="238" t="s">
        <v>116</v>
      </c>
    </row>
    <row r="372" spans="1:51" s="12" customFormat="1" ht="12">
      <c r="A372" s="12"/>
      <c r="B372" s="228"/>
      <c r="C372" s="229"/>
      <c r="D372" s="223" t="s">
        <v>125</v>
      </c>
      <c r="E372" s="230" t="s">
        <v>1</v>
      </c>
      <c r="F372" s="231" t="s">
        <v>597</v>
      </c>
      <c r="G372" s="229"/>
      <c r="H372" s="232">
        <v>265.52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T372" s="238" t="s">
        <v>125</v>
      </c>
      <c r="AU372" s="238" t="s">
        <v>87</v>
      </c>
      <c r="AV372" s="12" t="s">
        <v>87</v>
      </c>
      <c r="AW372" s="12" t="s">
        <v>33</v>
      </c>
      <c r="AX372" s="12" t="s">
        <v>77</v>
      </c>
      <c r="AY372" s="238" t="s">
        <v>116</v>
      </c>
    </row>
    <row r="373" spans="1:51" s="15" customFormat="1" ht="12">
      <c r="A373" s="15"/>
      <c r="B373" s="260"/>
      <c r="C373" s="261"/>
      <c r="D373" s="223" t="s">
        <v>125</v>
      </c>
      <c r="E373" s="262" t="s">
        <v>1</v>
      </c>
      <c r="F373" s="263" t="s">
        <v>242</v>
      </c>
      <c r="G373" s="261"/>
      <c r="H373" s="264">
        <v>292.45</v>
      </c>
      <c r="I373" s="265"/>
      <c r="J373" s="261"/>
      <c r="K373" s="261"/>
      <c r="L373" s="266"/>
      <c r="M373" s="267"/>
      <c r="N373" s="268"/>
      <c r="O373" s="268"/>
      <c r="P373" s="268"/>
      <c r="Q373" s="268"/>
      <c r="R373" s="268"/>
      <c r="S373" s="268"/>
      <c r="T373" s="269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70" t="s">
        <v>125</v>
      </c>
      <c r="AU373" s="270" t="s">
        <v>87</v>
      </c>
      <c r="AV373" s="15" t="s">
        <v>115</v>
      </c>
      <c r="AW373" s="15" t="s">
        <v>33</v>
      </c>
      <c r="AX373" s="15" t="s">
        <v>85</v>
      </c>
      <c r="AY373" s="270" t="s">
        <v>116</v>
      </c>
    </row>
    <row r="374" spans="1:65" s="2" customFormat="1" ht="16.5" customHeight="1">
      <c r="A374" s="38"/>
      <c r="B374" s="39"/>
      <c r="C374" s="210" t="s">
        <v>598</v>
      </c>
      <c r="D374" s="210" t="s">
        <v>117</v>
      </c>
      <c r="E374" s="211" t="s">
        <v>599</v>
      </c>
      <c r="F374" s="212" t="s">
        <v>600</v>
      </c>
      <c r="G374" s="213" t="s">
        <v>222</v>
      </c>
      <c r="H374" s="214">
        <v>155.34</v>
      </c>
      <c r="I374" s="215"/>
      <c r="J374" s="216">
        <f>ROUND(I374*H374,2)</f>
        <v>0</v>
      </c>
      <c r="K374" s="212" t="s">
        <v>121</v>
      </c>
      <c r="L374" s="44"/>
      <c r="M374" s="217" t="s">
        <v>1</v>
      </c>
      <c r="N374" s="218" t="s">
        <v>42</v>
      </c>
      <c r="O374" s="91"/>
      <c r="P374" s="219">
        <f>O374*H374</f>
        <v>0</v>
      </c>
      <c r="Q374" s="219">
        <v>0.08565</v>
      </c>
      <c r="R374" s="219">
        <f>Q374*H374</f>
        <v>13.304871</v>
      </c>
      <c r="S374" s="219">
        <v>0</v>
      </c>
      <c r="T374" s="22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1" t="s">
        <v>115</v>
      </c>
      <c r="AT374" s="221" t="s">
        <v>117</v>
      </c>
      <c r="AU374" s="221" t="s">
        <v>87</v>
      </c>
      <c r="AY374" s="17" t="s">
        <v>116</v>
      </c>
      <c r="BE374" s="222">
        <f>IF(N374="základní",J374,0)</f>
        <v>0</v>
      </c>
      <c r="BF374" s="222">
        <f>IF(N374="snížená",J374,0)</f>
        <v>0</v>
      </c>
      <c r="BG374" s="222">
        <f>IF(N374="zákl. přenesená",J374,0)</f>
        <v>0</v>
      </c>
      <c r="BH374" s="222">
        <f>IF(N374="sníž. přenesená",J374,0)</f>
        <v>0</v>
      </c>
      <c r="BI374" s="222">
        <f>IF(N374="nulová",J374,0)</f>
        <v>0</v>
      </c>
      <c r="BJ374" s="17" t="s">
        <v>85</v>
      </c>
      <c r="BK374" s="222">
        <f>ROUND(I374*H374,2)</f>
        <v>0</v>
      </c>
      <c r="BL374" s="17" t="s">
        <v>115</v>
      </c>
      <c r="BM374" s="221" t="s">
        <v>601</v>
      </c>
    </row>
    <row r="375" spans="1:47" s="2" customFormat="1" ht="12">
      <c r="A375" s="38"/>
      <c r="B375" s="39"/>
      <c r="C375" s="40"/>
      <c r="D375" s="223" t="s">
        <v>124</v>
      </c>
      <c r="E375" s="40"/>
      <c r="F375" s="224" t="s">
        <v>602</v>
      </c>
      <c r="G375" s="40"/>
      <c r="H375" s="40"/>
      <c r="I375" s="225"/>
      <c r="J375" s="40"/>
      <c r="K375" s="40"/>
      <c r="L375" s="44"/>
      <c r="M375" s="226"/>
      <c r="N375" s="227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124</v>
      </c>
      <c r="AU375" s="17" t="s">
        <v>87</v>
      </c>
    </row>
    <row r="376" spans="1:51" s="12" customFormat="1" ht="12">
      <c r="A376" s="12"/>
      <c r="B376" s="228"/>
      <c r="C376" s="229"/>
      <c r="D376" s="223" t="s">
        <v>125</v>
      </c>
      <c r="E376" s="230" t="s">
        <v>1</v>
      </c>
      <c r="F376" s="231" t="s">
        <v>603</v>
      </c>
      <c r="G376" s="229"/>
      <c r="H376" s="232">
        <v>138.97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T376" s="238" t="s">
        <v>125</v>
      </c>
      <c r="AU376" s="238" t="s">
        <v>87</v>
      </c>
      <c r="AV376" s="12" t="s">
        <v>87</v>
      </c>
      <c r="AW376" s="12" t="s">
        <v>33</v>
      </c>
      <c r="AX376" s="12" t="s">
        <v>77</v>
      </c>
      <c r="AY376" s="238" t="s">
        <v>116</v>
      </c>
    </row>
    <row r="377" spans="1:51" s="12" customFormat="1" ht="12">
      <c r="A377" s="12"/>
      <c r="B377" s="228"/>
      <c r="C377" s="229"/>
      <c r="D377" s="223" t="s">
        <v>125</v>
      </c>
      <c r="E377" s="230" t="s">
        <v>1</v>
      </c>
      <c r="F377" s="231" t="s">
        <v>604</v>
      </c>
      <c r="G377" s="229"/>
      <c r="H377" s="232">
        <v>16.37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T377" s="238" t="s">
        <v>125</v>
      </c>
      <c r="AU377" s="238" t="s">
        <v>87</v>
      </c>
      <c r="AV377" s="12" t="s">
        <v>87</v>
      </c>
      <c r="AW377" s="12" t="s">
        <v>33</v>
      </c>
      <c r="AX377" s="12" t="s">
        <v>77</v>
      </c>
      <c r="AY377" s="238" t="s">
        <v>116</v>
      </c>
    </row>
    <row r="378" spans="1:51" s="15" customFormat="1" ht="12">
      <c r="A378" s="15"/>
      <c r="B378" s="260"/>
      <c r="C378" s="261"/>
      <c r="D378" s="223" t="s">
        <v>125</v>
      </c>
      <c r="E378" s="262" t="s">
        <v>1</v>
      </c>
      <c r="F378" s="263" t="s">
        <v>242</v>
      </c>
      <c r="G378" s="261"/>
      <c r="H378" s="264">
        <v>155.34</v>
      </c>
      <c r="I378" s="265"/>
      <c r="J378" s="261"/>
      <c r="K378" s="261"/>
      <c r="L378" s="266"/>
      <c r="M378" s="267"/>
      <c r="N378" s="268"/>
      <c r="O378" s="268"/>
      <c r="P378" s="268"/>
      <c r="Q378" s="268"/>
      <c r="R378" s="268"/>
      <c r="S378" s="268"/>
      <c r="T378" s="269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0" t="s">
        <v>125</v>
      </c>
      <c r="AU378" s="270" t="s">
        <v>87</v>
      </c>
      <c r="AV378" s="15" t="s">
        <v>115</v>
      </c>
      <c r="AW378" s="15" t="s">
        <v>33</v>
      </c>
      <c r="AX378" s="15" t="s">
        <v>85</v>
      </c>
      <c r="AY378" s="270" t="s">
        <v>116</v>
      </c>
    </row>
    <row r="379" spans="1:65" s="2" customFormat="1" ht="16.5" customHeight="1">
      <c r="A379" s="38"/>
      <c r="B379" s="39"/>
      <c r="C379" s="271" t="s">
        <v>605</v>
      </c>
      <c r="D379" s="271" t="s">
        <v>359</v>
      </c>
      <c r="E379" s="272" t="s">
        <v>606</v>
      </c>
      <c r="F379" s="273" t="s">
        <v>607</v>
      </c>
      <c r="G379" s="274" t="s">
        <v>222</v>
      </c>
      <c r="H379" s="275">
        <v>150.093</v>
      </c>
      <c r="I379" s="276"/>
      <c r="J379" s="277">
        <f>ROUND(I379*H379,2)</f>
        <v>0</v>
      </c>
      <c r="K379" s="273" t="s">
        <v>121</v>
      </c>
      <c r="L379" s="278"/>
      <c r="M379" s="279" t="s">
        <v>1</v>
      </c>
      <c r="N379" s="280" t="s">
        <v>42</v>
      </c>
      <c r="O379" s="91"/>
      <c r="P379" s="219">
        <f>O379*H379</f>
        <v>0</v>
      </c>
      <c r="Q379" s="219">
        <v>0.176</v>
      </c>
      <c r="R379" s="219">
        <f>Q379*H379</f>
        <v>26.416367999999995</v>
      </c>
      <c r="S379" s="219">
        <v>0</v>
      </c>
      <c r="T379" s="22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1" t="s">
        <v>164</v>
      </c>
      <c r="AT379" s="221" t="s">
        <v>359</v>
      </c>
      <c r="AU379" s="221" t="s">
        <v>87</v>
      </c>
      <c r="AY379" s="17" t="s">
        <v>116</v>
      </c>
      <c r="BE379" s="222">
        <f>IF(N379="základní",J379,0)</f>
        <v>0</v>
      </c>
      <c r="BF379" s="222">
        <f>IF(N379="snížená",J379,0)</f>
        <v>0</v>
      </c>
      <c r="BG379" s="222">
        <f>IF(N379="zákl. přenesená",J379,0)</f>
        <v>0</v>
      </c>
      <c r="BH379" s="222">
        <f>IF(N379="sníž. přenesená",J379,0)</f>
        <v>0</v>
      </c>
      <c r="BI379" s="222">
        <f>IF(N379="nulová",J379,0)</f>
        <v>0</v>
      </c>
      <c r="BJ379" s="17" t="s">
        <v>85</v>
      </c>
      <c r="BK379" s="222">
        <f>ROUND(I379*H379,2)</f>
        <v>0</v>
      </c>
      <c r="BL379" s="17" t="s">
        <v>115</v>
      </c>
      <c r="BM379" s="221" t="s">
        <v>608</v>
      </c>
    </row>
    <row r="380" spans="1:47" s="2" customFormat="1" ht="12">
      <c r="A380" s="38"/>
      <c r="B380" s="39"/>
      <c r="C380" s="40"/>
      <c r="D380" s="223" t="s">
        <v>124</v>
      </c>
      <c r="E380" s="40"/>
      <c r="F380" s="224" t="s">
        <v>607</v>
      </c>
      <c r="G380" s="40"/>
      <c r="H380" s="40"/>
      <c r="I380" s="225"/>
      <c r="J380" s="40"/>
      <c r="K380" s="40"/>
      <c r="L380" s="44"/>
      <c r="M380" s="226"/>
      <c r="N380" s="227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124</v>
      </c>
      <c r="AU380" s="17" t="s">
        <v>87</v>
      </c>
    </row>
    <row r="381" spans="1:51" s="13" customFormat="1" ht="12">
      <c r="A381" s="13"/>
      <c r="B381" s="239"/>
      <c r="C381" s="240"/>
      <c r="D381" s="223" t="s">
        <v>125</v>
      </c>
      <c r="E381" s="241" t="s">
        <v>1</v>
      </c>
      <c r="F381" s="242" t="s">
        <v>609</v>
      </c>
      <c r="G381" s="240"/>
      <c r="H381" s="241" t="s">
        <v>1</v>
      </c>
      <c r="I381" s="243"/>
      <c r="J381" s="240"/>
      <c r="K381" s="240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125</v>
      </c>
      <c r="AU381" s="248" t="s">
        <v>87</v>
      </c>
      <c r="AV381" s="13" t="s">
        <v>85</v>
      </c>
      <c r="AW381" s="13" t="s">
        <v>33</v>
      </c>
      <c r="AX381" s="13" t="s">
        <v>77</v>
      </c>
      <c r="AY381" s="248" t="s">
        <v>116</v>
      </c>
    </row>
    <row r="382" spans="1:51" s="12" customFormat="1" ht="12">
      <c r="A382" s="12"/>
      <c r="B382" s="228"/>
      <c r="C382" s="229"/>
      <c r="D382" s="223" t="s">
        <v>125</v>
      </c>
      <c r="E382" s="230" t="s">
        <v>1</v>
      </c>
      <c r="F382" s="231" t="s">
        <v>610</v>
      </c>
      <c r="G382" s="229"/>
      <c r="H382" s="232">
        <v>155.34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T382" s="238" t="s">
        <v>125</v>
      </c>
      <c r="AU382" s="238" t="s">
        <v>87</v>
      </c>
      <c r="AV382" s="12" t="s">
        <v>87</v>
      </c>
      <c r="AW382" s="12" t="s">
        <v>33</v>
      </c>
      <c r="AX382" s="12" t="s">
        <v>77</v>
      </c>
      <c r="AY382" s="238" t="s">
        <v>116</v>
      </c>
    </row>
    <row r="383" spans="1:51" s="12" customFormat="1" ht="12">
      <c r="A383" s="12"/>
      <c r="B383" s="228"/>
      <c r="C383" s="229"/>
      <c r="D383" s="223" t="s">
        <v>125</v>
      </c>
      <c r="E383" s="230" t="s">
        <v>1</v>
      </c>
      <c r="F383" s="231" t="s">
        <v>611</v>
      </c>
      <c r="G383" s="229"/>
      <c r="H383" s="232">
        <v>-8.19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T383" s="238" t="s">
        <v>125</v>
      </c>
      <c r="AU383" s="238" t="s">
        <v>87</v>
      </c>
      <c r="AV383" s="12" t="s">
        <v>87</v>
      </c>
      <c r="AW383" s="12" t="s">
        <v>33</v>
      </c>
      <c r="AX383" s="12" t="s">
        <v>77</v>
      </c>
      <c r="AY383" s="238" t="s">
        <v>116</v>
      </c>
    </row>
    <row r="384" spans="1:51" s="15" customFormat="1" ht="12">
      <c r="A384" s="15"/>
      <c r="B384" s="260"/>
      <c r="C384" s="261"/>
      <c r="D384" s="223" t="s">
        <v>125</v>
      </c>
      <c r="E384" s="262" t="s">
        <v>1</v>
      </c>
      <c r="F384" s="263" t="s">
        <v>242</v>
      </c>
      <c r="G384" s="261"/>
      <c r="H384" s="264">
        <v>147.15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0" t="s">
        <v>125</v>
      </c>
      <c r="AU384" s="270" t="s">
        <v>87</v>
      </c>
      <c r="AV384" s="15" t="s">
        <v>115</v>
      </c>
      <c r="AW384" s="15" t="s">
        <v>33</v>
      </c>
      <c r="AX384" s="15" t="s">
        <v>85</v>
      </c>
      <c r="AY384" s="270" t="s">
        <v>116</v>
      </c>
    </row>
    <row r="385" spans="1:51" s="12" customFormat="1" ht="12">
      <c r="A385" s="12"/>
      <c r="B385" s="228"/>
      <c r="C385" s="229"/>
      <c r="D385" s="223" t="s">
        <v>125</v>
      </c>
      <c r="E385" s="229"/>
      <c r="F385" s="231" t="s">
        <v>612</v>
      </c>
      <c r="G385" s="229"/>
      <c r="H385" s="232">
        <v>150.093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T385" s="238" t="s">
        <v>125</v>
      </c>
      <c r="AU385" s="238" t="s">
        <v>87</v>
      </c>
      <c r="AV385" s="12" t="s">
        <v>87</v>
      </c>
      <c r="AW385" s="12" t="s">
        <v>4</v>
      </c>
      <c r="AX385" s="12" t="s">
        <v>85</v>
      </c>
      <c r="AY385" s="238" t="s">
        <v>116</v>
      </c>
    </row>
    <row r="386" spans="1:65" s="2" customFormat="1" ht="16.5" customHeight="1">
      <c r="A386" s="38"/>
      <c r="B386" s="39"/>
      <c r="C386" s="271" t="s">
        <v>613</v>
      </c>
      <c r="D386" s="271" t="s">
        <v>359</v>
      </c>
      <c r="E386" s="272" t="s">
        <v>614</v>
      </c>
      <c r="F386" s="273" t="s">
        <v>615</v>
      </c>
      <c r="G386" s="274" t="s">
        <v>222</v>
      </c>
      <c r="H386" s="275">
        <v>8.436</v>
      </c>
      <c r="I386" s="276"/>
      <c r="J386" s="277">
        <f>ROUND(I386*H386,2)</f>
        <v>0</v>
      </c>
      <c r="K386" s="273" t="s">
        <v>121</v>
      </c>
      <c r="L386" s="278"/>
      <c r="M386" s="279" t="s">
        <v>1</v>
      </c>
      <c r="N386" s="280" t="s">
        <v>42</v>
      </c>
      <c r="O386" s="91"/>
      <c r="P386" s="219">
        <f>O386*H386</f>
        <v>0</v>
      </c>
      <c r="Q386" s="219">
        <v>0.175</v>
      </c>
      <c r="R386" s="219">
        <f>Q386*H386</f>
        <v>1.4763</v>
      </c>
      <c r="S386" s="219">
        <v>0</v>
      </c>
      <c r="T386" s="22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1" t="s">
        <v>164</v>
      </c>
      <c r="AT386" s="221" t="s">
        <v>359</v>
      </c>
      <c r="AU386" s="221" t="s">
        <v>87</v>
      </c>
      <c r="AY386" s="17" t="s">
        <v>116</v>
      </c>
      <c r="BE386" s="222">
        <f>IF(N386="základní",J386,0)</f>
        <v>0</v>
      </c>
      <c r="BF386" s="222">
        <f>IF(N386="snížená",J386,0)</f>
        <v>0</v>
      </c>
      <c r="BG386" s="222">
        <f>IF(N386="zákl. přenesená",J386,0)</f>
        <v>0</v>
      </c>
      <c r="BH386" s="222">
        <f>IF(N386="sníž. přenesená",J386,0)</f>
        <v>0</v>
      </c>
      <c r="BI386" s="222">
        <f>IF(N386="nulová",J386,0)</f>
        <v>0</v>
      </c>
      <c r="BJ386" s="17" t="s">
        <v>85</v>
      </c>
      <c r="BK386" s="222">
        <f>ROUND(I386*H386,2)</f>
        <v>0</v>
      </c>
      <c r="BL386" s="17" t="s">
        <v>115</v>
      </c>
      <c r="BM386" s="221" t="s">
        <v>616</v>
      </c>
    </row>
    <row r="387" spans="1:47" s="2" customFormat="1" ht="12">
      <c r="A387" s="38"/>
      <c r="B387" s="39"/>
      <c r="C387" s="40"/>
      <c r="D387" s="223" t="s">
        <v>124</v>
      </c>
      <c r="E387" s="40"/>
      <c r="F387" s="224" t="s">
        <v>615</v>
      </c>
      <c r="G387" s="40"/>
      <c r="H387" s="40"/>
      <c r="I387" s="225"/>
      <c r="J387" s="40"/>
      <c r="K387" s="40"/>
      <c r="L387" s="44"/>
      <c r="M387" s="226"/>
      <c r="N387" s="227"/>
      <c r="O387" s="91"/>
      <c r="P387" s="91"/>
      <c r="Q387" s="91"/>
      <c r="R387" s="91"/>
      <c r="S387" s="91"/>
      <c r="T387" s="92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124</v>
      </c>
      <c r="AU387" s="17" t="s">
        <v>87</v>
      </c>
    </row>
    <row r="388" spans="1:51" s="13" customFormat="1" ht="12">
      <c r="A388" s="13"/>
      <c r="B388" s="239"/>
      <c r="C388" s="240"/>
      <c r="D388" s="223" t="s">
        <v>125</v>
      </c>
      <c r="E388" s="241" t="s">
        <v>1</v>
      </c>
      <c r="F388" s="242" t="s">
        <v>617</v>
      </c>
      <c r="G388" s="240"/>
      <c r="H388" s="241" t="s">
        <v>1</v>
      </c>
      <c r="I388" s="243"/>
      <c r="J388" s="240"/>
      <c r="K388" s="240"/>
      <c r="L388" s="244"/>
      <c r="M388" s="245"/>
      <c r="N388" s="246"/>
      <c r="O388" s="246"/>
      <c r="P388" s="246"/>
      <c r="Q388" s="246"/>
      <c r="R388" s="246"/>
      <c r="S388" s="246"/>
      <c r="T388" s="24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8" t="s">
        <v>125</v>
      </c>
      <c r="AU388" s="248" t="s">
        <v>87</v>
      </c>
      <c r="AV388" s="13" t="s">
        <v>85</v>
      </c>
      <c r="AW388" s="13" t="s">
        <v>33</v>
      </c>
      <c r="AX388" s="13" t="s">
        <v>77</v>
      </c>
      <c r="AY388" s="248" t="s">
        <v>116</v>
      </c>
    </row>
    <row r="389" spans="1:51" s="12" customFormat="1" ht="12">
      <c r="A389" s="12"/>
      <c r="B389" s="228"/>
      <c r="C389" s="229"/>
      <c r="D389" s="223" t="s">
        <v>125</v>
      </c>
      <c r="E389" s="230" t="s">
        <v>1</v>
      </c>
      <c r="F389" s="231" t="s">
        <v>618</v>
      </c>
      <c r="G389" s="229"/>
      <c r="H389" s="232">
        <v>8.19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T389" s="238" t="s">
        <v>125</v>
      </c>
      <c r="AU389" s="238" t="s">
        <v>87</v>
      </c>
      <c r="AV389" s="12" t="s">
        <v>87</v>
      </c>
      <c r="AW389" s="12" t="s">
        <v>33</v>
      </c>
      <c r="AX389" s="12" t="s">
        <v>85</v>
      </c>
      <c r="AY389" s="238" t="s">
        <v>116</v>
      </c>
    </row>
    <row r="390" spans="1:51" s="12" customFormat="1" ht="12">
      <c r="A390" s="12"/>
      <c r="B390" s="228"/>
      <c r="C390" s="229"/>
      <c r="D390" s="223" t="s">
        <v>125</v>
      </c>
      <c r="E390" s="229"/>
      <c r="F390" s="231" t="s">
        <v>619</v>
      </c>
      <c r="G390" s="229"/>
      <c r="H390" s="232">
        <v>8.436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T390" s="238" t="s">
        <v>125</v>
      </c>
      <c r="AU390" s="238" t="s">
        <v>87</v>
      </c>
      <c r="AV390" s="12" t="s">
        <v>87</v>
      </c>
      <c r="AW390" s="12" t="s">
        <v>4</v>
      </c>
      <c r="AX390" s="12" t="s">
        <v>85</v>
      </c>
      <c r="AY390" s="238" t="s">
        <v>116</v>
      </c>
    </row>
    <row r="391" spans="1:65" s="2" customFormat="1" ht="16.5" customHeight="1">
      <c r="A391" s="38"/>
      <c r="B391" s="39"/>
      <c r="C391" s="210" t="s">
        <v>620</v>
      </c>
      <c r="D391" s="210" t="s">
        <v>117</v>
      </c>
      <c r="E391" s="211" t="s">
        <v>621</v>
      </c>
      <c r="F391" s="212" t="s">
        <v>622</v>
      </c>
      <c r="G391" s="213" t="s">
        <v>222</v>
      </c>
      <c r="H391" s="214">
        <v>233.69</v>
      </c>
      <c r="I391" s="215"/>
      <c r="J391" s="216">
        <f>ROUND(I391*H391,2)</f>
        <v>0</v>
      </c>
      <c r="K391" s="212" t="s">
        <v>121</v>
      </c>
      <c r="L391" s="44"/>
      <c r="M391" s="217" t="s">
        <v>1</v>
      </c>
      <c r="N391" s="218" t="s">
        <v>42</v>
      </c>
      <c r="O391" s="91"/>
      <c r="P391" s="219">
        <f>O391*H391</f>
        <v>0</v>
      </c>
      <c r="Q391" s="219">
        <v>0.098</v>
      </c>
      <c r="R391" s="219">
        <f>Q391*H391</f>
        <v>22.90162</v>
      </c>
      <c r="S391" s="219">
        <v>0</v>
      </c>
      <c r="T391" s="22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1" t="s">
        <v>115</v>
      </c>
      <c r="AT391" s="221" t="s">
        <v>117</v>
      </c>
      <c r="AU391" s="221" t="s">
        <v>87</v>
      </c>
      <c r="AY391" s="17" t="s">
        <v>116</v>
      </c>
      <c r="BE391" s="222">
        <f>IF(N391="základní",J391,0)</f>
        <v>0</v>
      </c>
      <c r="BF391" s="222">
        <f>IF(N391="snížená",J391,0)</f>
        <v>0</v>
      </c>
      <c r="BG391" s="222">
        <f>IF(N391="zákl. přenesená",J391,0)</f>
        <v>0</v>
      </c>
      <c r="BH391" s="222">
        <f>IF(N391="sníž. přenesená",J391,0)</f>
        <v>0</v>
      </c>
      <c r="BI391" s="222">
        <f>IF(N391="nulová",J391,0)</f>
        <v>0</v>
      </c>
      <c r="BJ391" s="17" t="s">
        <v>85</v>
      </c>
      <c r="BK391" s="222">
        <f>ROUND(I391*H391,2)</f>
        <v>0</v>
      </c>
      <c r="BL391" s="17" t="s">
        <v>115</v>
      </c>
      <c r="BM391" s="221" t="s">
        <v>623</v>
      </c>
    </row>
    <row r="392" spans="1:47" s="2" customFormat="1" ht="12">
      <c r="A392" s="38"/>
      <c r="B392" s="39"/>
      <c r="C392" s="40"/>
      <c r="D392" s="223" t="s">
        <v>124</v>
      </c>
      <c r="E392" s="40"/>
      <c r="F392" s="224" t="s">
        <v>624</v>
      </c>
      <c r="G392" s="40"/>
      <c r="H392" s="40"/>
      <c r="I392" s="225"/>
      <c r="J392" s="40"/>
      <c r="K392" s="40"/>
      <c r="L392" s="44"/>
      <c r="M392" s="226"/>
      <c r="N392" s="227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124</v>
      </c>
      <c r="AU392" s="17" t="s">
        <v>87</v>
      </c>
    </row>
    <row r="393" spans="1:51" s="12" customFormat="1" ht="12">
      <c r="A393" s="12"/>
      <c r="B393" s="228"/>
      <c r="C393" s="229"/>
      <c r="D393" s="223" t="s">
        <v>125</v>
      </c>
      <c r="E393" s="230" t="s">
        <v>1</v>
      </c>
      <c r="F393" s="231" t="s">
        <v>625</v>
      </c>
      <c r="G393" s="229"/>
      <c r="H393" s="232">
        <v>229.34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T393" s="238" t="s">
        <v>125</v>
      </c>
      <c r="AU393" s="238" t="s">
        <v>87</v>
      </c>
      <c r="AV393" s="12" t="s">
        <v>87</v>
      </c>
      <c r="AW393" s="12" t="s">
        <v>33</v>
      </c>
      <c r="AX393" s="12" t="s">
        <v>77</v>
      </c>
      <c r="AY393" s="238" t="s">
        <v>116</v>
      </c>
    </row>
    <row r="394" spans="1:51" s="12" customFormat="1" ht="12">
      <c r="A394" s="12"/>
      <c r="B394" s="228"/>
      <c r="C394" s="229"/>
      <c r="D394" s="223" t="s">
        <v>125</v>
      </c>
      <c r="E394" s="230" t="s">
        <v>1</v>
      </c>
      <c r="F394" s="231" t="s">
        <v>626</v>
      </c>
      <c r="G394" s="229"/>
      <c r="H394" s="232">
        <v>4.35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T394" s="238" t="s">
        <v>125</v>
      </c>
      <c r="AU394" s="238" t="s">
        <v>87</v>
      </c>
      <c r="AV394" s="12" t="s">
        <v>87</v>
      </c>
      <c r="AW394" s="12" t="s">
        <v>33</v>
      </c>
      <c r="AX394" s="12" t="s">
        <v>77</v>
      </c>
      <c r="AY394" s="238" t="s">
        <v>116</v>
      </c>
    </row>
    <row r="395" spans="1:51" s="15" customFormat="1" ht="12">
      <c r="A395" s="15"/>
      <c r="B395" s="260"/>
      <c r="C395" s="261"/>
      <c r="D395" s="223" t="s">
        <v>125</v>
      </c>
      <c r="E395" s="262" t="s">
        <v>1</v>
      </c>
      <c r="F395" s="263" t="s">
        <v>242</v>
      </c>
      <c r="G395" s="261"/>
      <c r="H395" s="264">
        <v>233.69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0" t="s">
        <v>125</v>
      </c>
      <c r="AU395" s="270" t="s">
        <v>87</v>
      </c>
      <c r="AV395" s="15" t="s">
        <v>115</v>
      </c>
      <c r="AW395" s="15" t="s">
        <v>33</v>
      </c>
      <c r="AX395" s="15" t="s">
        <v>85</v>
      </c>
      <c r="AY395" s="270" t="s">
        <v>116</v>
      </c>
    </row>
    <row r="396" spans="1:65" s="2" customFormat="1" ht="16.5" customHeight="1">
      <c r="A396" s="38"/>
      <c r="B396" s="39"/>
      <c r="C396" s="271" t="s">
        <v>627</v>
      </c>
      <c r="D396" s="271" t="s">
        <v>359</v>
      </c>
      <c r="E396" s="272" t="s">
        <v>628</v>
      </c>
      <c r="F396" s="273" t="s">
        <v>629</v>
      </c>
      <c r="G396" s="274" t="s">
        <v>222</v>
      </c>
      <c r="H396" s="275">
        <v>220.779</v>
      </c>
      <c r="I396" s="276"/>
      <c r="J396" s="277">
        <f>ROUND(I396*H396,2)</f>
        <v>0</v>
      </c>
      <c r="K396" s="273" t="s">
        <v>1</v>
      </c>
      <c r="L396" s="278"/>
      <c r="M396" s="279" t="s">
        <v>1</v>
      </c>
      <c r="N396" s="280" t="s">
        <v>42</v>
      </c>
      <c r="O396" s="91"/>
      <c r="P396" s="219">
        <f>O396*H396</f>
        <v>0</v>
      </c>
      <c r="Q396" s="219">
        <v>0.1363</v>
      </c>
      <c r="R396" s="219">
        <f>Q396*H396</f>
        <v>30.0921777</v>
      </c>
      <c r="S396" s="219">
        <v>0</v>
      </c>
      <c r="T396" s="22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1" t="s">
        <v>164</v>
      </c>
      <c r="AT396" s="221" t="s">
        <v>359</v>
      </c>
      <c r="AU396" s="221" t="s">
        <v>87</v>
      </c>
      <c r="AY396" s="17" t="s">
        <v>116</v>
      </c>
      <c r="BE396" s="222">
        <f>IF(N396="základní",J396,0)</f>
        <v>0</v>
      </c>
      <c r="BF396" s="222">
        <f>IF(N396="snížená",J396,0)</f>
        <v>0</v>
      </c>
      <c r="BG396" s="222">
        <f>IF(N396="zákl. přenesená",J396,0)</f>
        <v>0</v>
      </c>
      <c r="BH396" s="222">
        <f>IF(N396="sníž. přenesená",J396,0)</f>
        <v>0</v>
      </c>
      <c r="BI396" s="222">
        <f>IF(N396="nulová",J396,0)</f>
        <v>0</v>
      </c>
      <c r="BJ396" s="17" t="s">
        <v>85</v>
      </c>
      <c r="BK396" s="222">
        <f>ROUND(I396*H396,2)</f>
        <v>0</v>
      </c>
      <c r="BL396" s="17" t="s">
        <v>115</v>
      </c>
      <c r="BM396" s="221" t="s">
        <v>630</v>
      </c>
    </row>
    <row r="397" spans="1:47" s="2" customFormat="1" ht="12">
      <c r="A397" s="38"/>
      <c r="B397" s="39"/>
      <c r="C397" s="40"/>
      <c r="D397" s="223" t="s">
        <v>124</v>
      </c>
      <c r="E397" s="40"/>
      <c r="F397" s="224" t="s">
        <v>629</v>
      </c>
      <c r="G397" s="40"/>
      <c r="H397" s="40"/>
      <c r="I397" s="225"/>
      <c r="J397" s="40"/>
      <c r="K397" s="40"/>
      <c r="L397" s="44"/>
      <c r="M397" s="226"/>
      <c r="N397" s="227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124</v>
      </c>
      <c r="AU397" s="17" t="s">
        <v>87</v>
      </c>
    </row>
    <row r="398" spans="1:51" s="12" customFormat="1" ht="12">
      <c r="A398" s="12"/>
      <c r="B398" s="228"/>
      <c r="C398" s="229"/>
      <c r="D398" s="223" t="s">
        <v>125</v>
      </c>
      <c r="E398" s="230" t="s">
        <v>1</v>
      </c>
      <c r="F398" s="231" t="s">
        <v>631</v>
      </c>
      <c r="G398" s="229"/>
      <c r="H398" s="232">
        <v>233.69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T398" s="238" t="s">
        <v>125</v>
      </c>
      <c r="AU398" s="238" t="s">
        <v>87</v>
      </c>
      <c r="AV398" s="12" t="s">
        <v>87</v>
      </c>
      <c r="AW398" s="12" t="s">
        <v>33</v>
      </c>
      <c r="AX398" s="12" t="s">
        <v>77</v>
      </c>
      <c r="AY398" s="238" t="s">
        <v>116</v>
      </c>
    </row>
    <row r="399" spans="1:51" s="12" customFormat="1" ht="12">
      <c r="A399" s="12"/>
      <c r="B399" s="228"/>
      <c r="C399" s="229"/>
      <c r="D399" s="223" t="s">
        <v>125</v>
      </c>
      <c r="E399" s="230" t="s">
        <v>1</v>
      </c>
      <c r="F399" s="231" t="s">
        <v>632</v>
      </c>
      <c r="G399" s="229"/>
      <c r="H399" s="232">
        <v>-17.24</v>
      </c>
      <c r="I399" s="233"/>
      <c r="J399" s="229"/>
      <c r="K399" s="229"/>
      <c r="L399" s="234"/>
      <c r="M399" s="235"/>
      <c r="N399" s="236"/>
      <c r="O399" s="236"/>
      <c r="P399" s="236"/>
      <c r="Q399" s="236"/>
      <c r="R399" s="236"/>
      <c r="S399" s="236"/>
      <c r="T399" s="237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T399" s="238" t="s">
        <v>125</v>
      </c>
      <c r="AU399" s="238" t="s">
        <v>87</v>
      </c>
      <c r="AV399" s="12" t="s">
        <v>87</v>
      </c>
      <c r="AW399" s="12" t="s">
        <v>33</v>
      </c>
      <c r="AX399" s="12" t="s">
        <v>77</v>
      </c>
      <c r="AY399" s="238" t="s">
        <v>116</v>
      </c>
    </row>
    <row r="400" spans="1:51" s="13" customFormat="1" ht="12">
      <c r="A400" s="13"/>
      <c r="B400" s="239"/>
      <c r="C400" s="240"/>
      <c r="D400" s="223" t="s">
        <v>125</v>
      </c>
      <c r="E400" s="241" t="s">
        <v>1</v>
      </c>
      <c r="F400" s="242" t="s">
        <v>633</v>
      </c>
      <c r="G400" s="240"/>
      <c r="H400" s="241" t="s">
        <v>1</v>
      </c>
      <c r="I400" s="243"/>
      <c r="J400" s="240"/>
      <c r="K400" s="240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125</v>
      </c>
      <c r="AU400" s="248" t="s">
        <v>87</v>
      </c>
      <c r="AV400" s="13" t="s">
        <v>85</v>
      </c>
      <c r="AW400" s="13" t="s">
        <v>33</v>
      </c>
      <c r="AX400" s="13" t="s">
        <v>77</v>
      </c>
      <c r="AY400" s="248" t="s">
        <v>116</v>
      </c>
    </row>
    <row r="401" spans="1:51" s="15" customFormat="1" ht="12">
      <c r="A401" s="15"/>
      <c r="B401" s="260"/>
      <c r="C401" s="261"/>
      <c r="D401" s="223" t="s">
        <v>125</v>
      </c>
      <c r="E401" s="262" t="s">
        <v>1</v>
      </c>
      <c r="F401" s="263" t="s">
        <v>242</v>
      </c>
      <c r="G401" s="261"/>
      <c r="H401" s="264">
        <v>216.45</v>
      </c>
      <c r="I401" s="265"/>
      <c r="J401" s="261"/>
      <c r="K401" s="261"/>
      <c r="L401" s="266"/>
      <c r="M401" s="267"/>
      <c r="N401" s="268"/>
      <c r="O401" s="268"/>
      <c r="P401" s="268"/>
      <c r="Q401" s="268"/>
      <c r="R401" s="268"/>
      <c r="S401" s="268"/>
      <c r="T401" s="269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70" t="s">
        <v>125</v>
      </c>
      <c r="AU401" s="270" t="s">
        <v>87</v>
      </c>
      <c r="AV401" s="15" t="s">
        <v>115</v>
      </c>
      <c r="AW401" s="15" t="s">
        <v>33</v>
      </c>
      <c r="AX401" s="15" t="s">
        <v>85</v>
      </c>
      <c r="AY401" s="270" t="s">
        <v>116</v>
      </c>
    </row>
    <row r="402" spans="1:51" s="12" customFormat="1" ht="12">
      <c r="A402" s="12"/>
      <c r="B402" s="228"/>
      <c r="C402" s="229"/>
      <c r="D402" s="223" t="s">
        <v>125</v>
      </c>
      <c r="E402" s="229"/>
      <c r="F402" s="231" t="s">
        <v>634</v>
      </c>
      <c r="G402" s="229"/>
      <c r="H402" s="232">
        <v>220.779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T402" s="238" t="s">
        <v>125</v>
      </c>
      <c r="AU402" s="238" t="s">
        <v>87</v>
      </c>
      <c r="AV402" s="12" t="s">
        <v>87</v>
      </c>
      <c r="AW402" s="12" t="s">
        <v>4</v>
      </c>
      <c r="AX402" s="12" t="s">
        <v>85</v>
      </c>
      <c r="AY402" s="238" t="s">
        <v>116</v>
      </c>
    </row>
    <row r="403" spans="1:65" s="2" customFormat="1" ht="16.5" customHeight="1">
      <c r="A403" s="38"/>
      <c r="B403" s="39"/>
      <c r="C403" s="271" t="s">
        <v>635</v>
      </c>
      <c r="D403" s="271" t="s">
        <v>359</v>
      </c>
      <c r="E403" s="272" t="s">
        <v>636</v>
      </c>
      <c r="F403" s="273" t="s">
        <v>637</v>
      </c>
      <c r="G403" s="274" t="s">
        <v>222</v>
      </c>
      <c r="H403" s="275">
        <v>17.757</v>
      </c>
      <c r="I403" s="276"/>
      <c r="J403" s="277">
        <f>ROUND(I403*H403,2)</f>
        <v>0</v>
      </c>
      <c r="K403" s="273" t="s">
        <v>1</v>
      </c>
      <c r="L403" s="278"/>
      <c r="M403" s="279" t="s">
        <v>1</v>
      </c>
      <c r="N403" s="280" t="s">
        <v>42</v>
      </c>
      <c r="O403" s="91"/>
      <c r="P403" s="219">
        <f>O403*H403</f>
        <v>0</v>
      </c>
      <c r="Q403" s="219">
        <v>0.1363</v>
      </c>
      <c r="R403" s="219">
        <f>Q403*H403</f>
        <v>2.4202791</v>
      </c>
      <c r="S403" s="219">
        <v>0</v>
      </c>
      <c r="T403" s="22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1" t="s">
        <v>164</v>
      </c>
      <c r="AT403" s="221" t="s">
        <v>359</v>
      </c>
      <c r="AU403" s="221" t="s">
        <v>87</v>
      </c>
      <c r="AY403" s="17" t="s">
        <v>116</v>
      </c>
      <c r="BE403" s="222">
        <f>IF(N403="základní",J403,0)</f>
        <v>0</v>
      </c>
      <c r="BF403" s="222">
        <f>IF(N403="snížená",J403,0)</f>
        <v>0</v>
      </c>
      <c r="BG403" s="222">
        <f>IF(N403="zákl. přenesená",J403,0)</f>
        <v>0</v>
      </c>
      <c r="BH403" s="222">
        <f>IF(N403="sníž. přenesená",J403,0)</f>
        <v>0</v>
      </c>
      <c r="BI403" s="222">
        <f>IF(N403="nulová",J403,0)</f>
        <v>0</v>
      </c>
      <c r="BJ403" s="17" t="s">
        <v>85</v>
      </c>
      <c r="BK403" s="222">
        <f>ROUND(I403*H403,2)</f>
        <v>0</v>
      </c>
      <c r="BL403" s="17" t="s">
        <v>115</v>
      </c>
      <c r="BM403" s="221" t="s">
        <v>638</v>
      </c>
    </row>
    <row r="404" spans="1:47" s="2" customFormat="1" ht="12">
      <c r="A404" s="38"/>
      <c r="B404" s="39"/>
      <c r="C404" s="40"/>
      <c r="D404" s="223" t="s">
        <v>124</v>
      </c>
      <c r="E404" s="40"/>
      <c r="F404" s="224" t="s">
        <v>637</v>
      </c>
      <c r="G404" s="40"/>
      <c r="H404" s="40"/>
      <c r="I404" s="225"/>
      <c r="J404" s="40"/>
      <c r="K404" s="40"/>
      <c r="L404" s="44"/>
      <c r="M404" s="226"/>
      <c r="N404" s="227"/>
      <c r="O404" s="91"/>
      <c r="P404" s="91"/>
      <c r="Q404" s="91"/>
      <c r="R404" s="91"/>
      <c r="S404" s="91"/>
      <c r="T404" s="92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124</v>
      </c>
      <c r="AU404" s="17" t="s">
        <v>87</v>
      </c>
    </row>
    <row r="405" spans="1:51" s="12" customFormat="1" ht="12">
      <c r="A405" s="12"/>
      <c r="B405" s="228"/>
      <c r="C405" s="229"/>
      <c r="D405" s="223" t="s">
        <v>125</v>
      </c>
      <c r="E405" s="230" t="s">
        <v>1</v>
      </c>
      <c r="F405" s="231" t="s">
        <v>639</v>
      </c>
      <c r="G405" s="229"/>
      <c r="H405" s="232">
        <v>17.24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T405" s="238" t="s">
        <v>125</v>
      </c>
      <c r="AU405" s="238" t="s">
        <v>87</v>
      </c>
      <c r="AV405" s="12" t="s">
        <v>87</v>
      </c>
      <c r="AW405" s="12" t="s">
        <v>33</v>
      </c>
      <c r="AX405" s="12" t="s">
        <v>85</v>
      </c>
      <c r="AY405" s="238" t="s">
        <v>116</v>
      </c>
    </row>
    <row r="406" spans="1:51" s="13" customFormat="1" ht="12">
      <c r="A406" s="13"/>
      <c r="B406" s="239"/>
      <c r="C406" s="240"/>
      <c r="D406" s="223" t="s">
        <v>125</v>
      </c>
      <c r="E406" s="241" t="s">
        <v>1</v>
      </c>
      <c r="F406" s="242" t="s">
        <v>640</v>
      </c>
      <c r="G406" s="240"/>
      <c r="H406" s="241" t="s">
        <v>1</v>
      </c>
      <c r="I406" s="243"/>
      <c r="J406" s="240"/>
      <c r="K406" s="240"/>
      <c r="L406" s="244"/>
      <c r="M406" s="245"/>
      <c r="N406" s="246"/>
      <c r="O406" s="246"/>
      <c r="P406" s="246"/>
      <c r="Q406" s="246"/>
      <c r="R406" s="246"/>
      <c r="S406" s="246"/>
      <c r="T406" s="24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8" t="s">
        <v>125</v>
      </c>
      <c r="AU406" s="248" t="s">
        <v>87</v>
      </c>
      <c r="AV406" s="13" t="s">
        <v>85</v>
      </c>
      <c r="AW406" s="13" t="s">
        <v>33</v>
      </c>
      <c r="AX406" s="13" t="s">
        <v>77</v>
      </c>
      <c r="AY406" s="248" t="s">
        <v>116</v>
      </c>
    </row>
    <row r="407" spans="1:51" s="12" customFormat="1" ht="12">
      <c r="A407" s="12"/>
      <c r="B407" s="228"/>
      <c r="C407" s="229"/>
      <c r="D407" s="223" t="s">
        <v>125</v>
      </c>
      <c r="E407" s="229"/>
      <c r="F407" s="231" t="s">
        <v>641</v>
      </c>
      <c r="G407" s="229"/>
      <c r="H407" s="232">
        <v>17.757</v>
      </c>
      <c r="I407" s="233"/>
      <c r="J407" s="229"/>
      <c r="K407" s="229"/>
      <c r="L407" s="234"/>
      <c r="M407" s="235"/>
      <c r="N407" s="236"/>
      <c r="O407" s="236"/>
      <c r="P407" s="236"/>
      <c r="Q407" s="236"/>
      <c r="R407" s="236"/>
      <c r="S407" s="236"/>
      <c r="T407" s="237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T407" s="238" t="s">
        <v>125</v>
      </c>
      <c r="AU407" s="238" t="s">
        <v>87</v>
      </c>
      <c r="AV407" s="12" t="s">
        <v>87</v>
      </c>
      <c r="AW407" s="12" t="s">
        <v>4</v>
      </c>
      <c r="AX407" s="12" t="s">
        <v>85</v>
      </c>
      <c r="AY407" s="238" t="s">
        <v>116</v>
      </c>
    </row>
    <row r="408" spans="1:65" s="2" customFormat="1" ht="16.5" customHeight="1">
      <c r="A408" s="38"/>
      <c r="B408" s="39"/>
      <c r="C408" s="271" t="s">
        <v>642</v>
      </c>
      <c r="D408" s="271" t="s">
        <v>359</v>
      </c>
      <c r="E408" s="272" t="s">
        <v>643</v>
      </c>
      <c r="F408" s="273" t="s">
        <v>644</v>
      </c>
      <c r="G408" s="274" t="s">
        <v>339</v>
      </c>
      <c r="H408" s="275">
        <v>10.282</v>
      </c>
      <c r="I408" s="276"/>
      <c r="J408" s="277">
        <f>ROUND(I408*H408,2)</f>
        <v>0</v>
      </c>
      <c r="K408" s="273" t="s">
        <v>121</v>
      </c>
      <c r="L408" s="278"/>
      <c r="M408" s="279" t="s">
        <v>1</v>
      </c>
      <c r="N408" s="280" t="s">
        <v>42</v>
      </c>
      <c r="O408" s="91"/>
      <c r="P408" s="219">
        <f>O408*H408</f>
        <v>0</v>
      </c>
      <c r="Q408" s="219">
        <v>1</v>
      </c>
      <c r="R408" s="219">
        <f>Q408*H408</f>
        <v>10.282</v>
      </c>
      <c r="S408" s="219">
        <v>0</v>
      </c>
      <c r="T408" s="22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1" t="s">
        <v>164</v>
      </c>
      <c r="AT408" s="221" t="s">
        <v>359</v>
      </c>
      <c r="AU408" s="221" t="s">
        <v>87</v>
      </c>
      <c r="AY408" s="17" t="s">
        <v>116</v>
      </c>
      <c r="BE408" s="222">
        <f>IF(N408="základní",J408,0)</f>
        <v>0</v>
      </c>
      <c r="BF408" s="222">
        <f>IF(N408="snížená",J408,0)</f>
        <v>0</v>
      </c>
      <c r="BG408" s="222">
        <f>IF(N408="zákl. přenesená",J408,0)</f>
        <v>0</v>
      </c>
      <c r="BH408" s="222">
        <f>IF(N408="sníž. přenesená",J408,0)</f>
        <v>0</v>
      </c>
      <c r="BI408" s="222">
        <f>IF(N408="nulová",J408,0)</f>
        <v>0</v>
      </c>
      <c r="BJ408" s="17" t="s">
        <v>85</v>
      </c>
      <c r="BK408" s="222">
        <f>ROUND(I408*H408,2)</f>
        <v>0</v>
      </c>
      <c r="BL408" s="17" t="s">
        <v>115</v>
      </c>
      <c r="BM408" s="221" t="s">
        <v>645</v>
      </c>
    </row>
    <row r="409" spans="1:47" s="2" customFormat="1" ht="12">
      <c r="A409" s="38"/>
      <c r="B409" s="39"/>
      <c r="C409" s="40"/>
      <c r="D409" s="223" t="s">
        <v>124</v>
      </c>
      <c r="E409" s="40"/>
      <c r="F409" s="224" t="s">
        <v>644</v>
      </c>
      <c r="G409" s="40"/>
      <c r="H409" s="40"/>
      <c r="I409" s="225"/>
      <c r="J409" s="40"/>
      <c r="K409" s="40"/>
      <c r="L409" s="44"/>
      <c r="M409" s="226"/>
      <c r="N409" s="227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124</v>
      </c>
      <c r="AU409" s="17" t="s">
        <v>87</v>
      </c>
    </row>
    <row r="410" spans="1:51" s="13" customFormat="1" ht="12">
      <c r="A410" s="13"/>
      <c r="B410" s="239"/>
      <c r="C410" s="240"/>
      <c r="D410" s="223" t="s">
        <v>125</v>
      </c>
      <c r="E410" s="241" t="s">
        <v>1</v>
      </c>
      <c r="F410" s="242" t="s">
        <v>646</v>
      </c>
      <c r="G410" s="240"/>
      <c r="H410" s="241" t="s">
        <v>1</v>
      </c>
      <c r="I410" s="243"/>
      <c r="J410" s="240"/>
      <c r="K410" s="240"/>
      <c r="L410" s="244"/>
      <c r="M410" s="245"/>
      <c r="N410" s="246"/>
      <c r="O410" s="246"/>
      <c r="P410" s="246"/>
      <c r="Q410" s="246"/>
      <c r="R410" s="246"/>
      <c r="S410" s="246"/>
      <c r="T410" s="24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8" t="s">
        <v>125</v>
      </c>
      <c r="AU410" s="248" t="s">
        <v>87</v>
      </c>
      <c r="AV410" s="13" t="s">
        <v>85</v>
      </c>
      <c r="AW410" s="13" t="s">
        <v>33</v>
      </c>
      <c r="AX410" s="13" t="s">
        <v>77</v>
      </c>
      <c r="AY410" s="248" t="s">
        <v>116</v>
      </c>
    </row>
    <row r="411" spans="1:51" s="12" customFormat="1" ht="12">
      <c r="A411" s="12"/>
      <c r="B411" s="228"/>
      <c r="C411" s="229"/>
      <c r="D411" s="223" t="s">
        <v>125</v>
      </c>
      <c r="E411" s="230" t="s">
        <v>1</v>
      </c>
      <c r="F411" s="231" t="s">
        <v>647</v>
      </c>
      <c r="G411" s="229"/>
      <c r="H411" s="232">
        <v>10.282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T411" s="238" t="s">
        <v>125</v>
      </c>
      <c r="AU411" s="238" t="s">
        <v>87</v>
      </c>
      <c r="AV411" s="12" t="s">
        <v>87</v>
      </c>
      <c r="AW411" s="12" t="s">
        <v>33</v>
      </c>
      <c r="AX411" s="12" t="s">
        <v>85</v>
      </c>
      <c r="AY411" s="238" t="s">
        <v>116</v>
      </c>
    </row>
    <row r="412" spans="1:63" s="11" customFormat="1" ht="22.8" customHeight="1">
      <c r="A412" s="11"/>
      <c r="B412" s="196"/>
      <c r="C412" s="197"/>
      <c r="D412" s="198" t="s">
        <v>76</v>
      </c>
      <c r="E412" s="258" t="s">
        <v>164</v>
      </c>
      <c r="F412" s="258" t="s">
        <v>648</v>
      </c>
      <c r="G412" s="197"/>
      <c r="H412" s="197"/>
      <c r="I412" s="200"/>
      <c r="J412" s="259">
        <f>BK412</f>
        <v>0</v>
      </c>
      <c r="K412" s="197"/>
      <c r="L412" s="202"/>
      <c r="M412" s="203"/>
      <c r="N412" s="204"/>
      <c r="O412" s="204"/>
      <c r="P412" s="205">
        <f>SUM(P413:P446)</f>
        <v>0</v>
      </c>
      <c r="Q412" s="204"/>
      <c r="R412" s="205">
        <f>SUM(R413:R446)</f>
        <v>5.444940000000001</v>
      </c>
      <c r="S412" s="204"/>
      <c r="T412" s="206">
        <f>SUM(T413:T446)</f>
        <v>9.3432</v>
      </c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R412" s="207" t="s">
        <v>85</v>
      </c>
      <c r="AT412" s="208" t="s">
        <v>76</v>
      </c>
      <c r="AU412" s="208" t="s">
        <v>85</v>
      </c>
      <c r="AY412" s="207" t="s">
        <v>116</v>
      </c>
      <c r="BK412" s="209">
        <f>SUM(BK413:BK446)</f>
        <v>0</v>
      </c>
    </row>
    <row r="413" spans="1:65" s="2" customFormat="1" ht="16.5" customHeight="1">
      <c r="A413" s="38"/>
      <c r="B413" s="39"/>
      <c r="C413" s="210" t="s">
        <v>649</v>
      </c>
      <c r="D413" s="210" t="s">
        <v>117</v>
      </c>
      <c r="E413" s="211" t="s">
        <v>650</v>
      </c>
      <c r="F413" s="212" t="s">
        <v>651</v>
      </c>
      <c r="G413" s="213" t="s">
        <v>280</v>
      </c>
      <c r="H413" s="214">
        <v>4.71</v>
      </c>
      <c r="I413" s="215"/>
      <c r="J413" s="216">
        <f>ROUND(I413*H413,2)</f>
        <v>0</v>
      </c>
      <c r="K413" s="212" t="s">
        <v>121</v>
      </c>
      <c r="L413" s="44"/>
      <c r="M413" s="217" t="s">
        <v>1</v>
      </c>
      <c r="N413" s="218" t="s">
        <v>42</v>
      </c>
      <c r="O413" s="91"/>
      <c r="P413" s="219">
        <f>O413*H413</f>
        <v>0</v>
      </c>
      <c r="Q413" s="219">
        <v>0</v>
      </c>
      <c r="R413" s="219">
        <f>Q413*H413</f>
        <v>0</v>
      </c>
      <c r="S413" s="219">
        <v>1.92</v>
      </c>
      <c r="T413" s="220">
        <f>S413*H413</f>
        <v>9.043199999999999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1" t="s">
        <v>115</v>
      </c>
      <c r="AT413" s="221" t="s">
        <v>117</v>
      </c>
      <c r="AU413" s="221" t="s">
        <v>87</v>
      </c>
      <c r="AY413" s="17" t="s">
        <v>116</v>
      </c>
      <c r="BE413" s="222">
        <f>IF(N413="základní",J413,0)</f>
        <v>0</v>
      </c>
      <c r="BF413" s="222">
        <f>IF(N413="snížená",J413,0)</f>
        <v>0</v>
      </c>
      <c r="BG413" s="222">
        <f>IF(N413="zákl. přenesená",J413,0)</f>
        <v>0</v>
      </c>
      <c r="BH413" s="222">
        <f>IF(N413="sníž. přenesená",J413,0)</f>
        <v>0</v>
      </c>
      <c r="BI413" s="222">
        <f>IF(N413="nulová",J413,0)</f>
        <v>0</v>
      </c>
      <c r="BJ413" s="17" t="s">
        <v>85</v>
      </c>
      <c r="BK413" s="222">
        <f>ROUND(I413*H413,2)</f>
        <v>0</v>
      </c>
      <c r="BL413" s="17" t="s">
        <v>115</v>
      </c>
      <c r="BM413" s="221" t="s">
        <v>652</v>
      </c>
    </row>
    <row r="414" spans="1:47" s="2" customFormat="1" ht="12">
      <c r="A414" s="38"/>
      <c r="B414" s="39"/>
      <c r="C414" s="40"/>
      <c r="D414" s="223" t="s">
        <v>124</v>
      </c>
      <c r="E414" s="40"/>
      <c r="F414" s="224" t="s">
        <v>653</v>
      </c>
      <c r="G414" s="40"/>
      <c r="H414" s="40"/>
      <c r="I414" s="225"/>
      <c r="J414" s="40"/>
      <c r="K414" s="40"/>
      <c r="L414" s="44"/>
      <c r="M414" s="226"/>
      <c r="N414" s="227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124</v>
      </c>
      <c r="AU414" s="17" t="s">
        <v>87</v>
      </c>
    </row>
    <row r="415" spans="1:51" s="12" customFormat="1" ht="12">
      <c r="A415" s="12"/>
      <c r="B415" s="228"/>
      <c r="C415" s="229"/>
      <c r="D415" s="223" t="s">
        <v>125</v>
      </c>
      <c r="E415" s="230" t="s">
        <v>1</v>
      </c>
      <c r="F415" s="231" t="s">
        <v>654</v>
      </c>
      <c r="G415" s="229"/>
      <c r="H415" s="232">
        <v>4.71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T415" s="238" t="s">
        <v>125</v>
      </c>
      <c r="AU415" s="238" t="s">
        <v>87</v>
      </c>
      <c r="AV415" s="12" t="s">
        <v>87</v>
      </c>
      <c r="AW415" s="12" t="s">
        <v>33</v>
      </c>
      <c r="AX415" s="12" t="s">
        <v>85</v>
      </c>
      <c r="AY415" s="238" t="s">
        <v>116</v>
      </c>
    </row>
    <row r="416" spans="1:65" s="2" customFormat="1" ht="16.5" customHeight="1">
      <c r="A416" s="38"/>
      <c r="B416" s="39"/>
      <c r="C416" s="210" t="s">
        <v>655</v>
      </c>
      <c r="D416" s="210" t="s">
        <v>117</v>
      </c>
      <c r="E416" s="211" t="s">
        <v>656</v>
      </c>
      <c r="F416" s="212" t="s">
        <v>657</v>
      </c>
      <c r="G416" s="213" t="s">
        <v>206</v>
      </c>
      <c r="H416" s="214">
        <v>3</v>
      </c>
      <c r="I416" s="215"/>
      <c r="J416" s="216">
        <f>ROUND(I416*H416,2)</f>
        <v>0</v>
      </c>
      <c r="K416" s="212" t="s">
        <v>121</v>
      </c>
      <c r="L416" s="44"/>
      <c r="M416" s="217" t="s">
        <v>1</v>
      </c>
      <c r="N416" s="218" t="s">
        <v>42</v>
      </c>
      <c r="O416" s="91"/>
      <c r="P416" s="219">
        <f>O416*H416</f>
        <v>0</v>
      </c>
      <c r="Q416" s="219">
        <v>0.14494</v>
      </c>
      <c r="R416" s="219">
        <f>Q416*H416</f>
        <v>0.43482000000000004</v>
      </c>
      <c r="S416" s="219">
        <v>0</v>
      </c>
      <c r="T416" s="22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1" t="s">
        <v>115</v>
      </c>
      <c r="AT416" s="221" t="s">
        <v>117</v>
      </c>
      <c r="AU416" s="221" t="s">
        <v>87</v>
      </c>
      <c r="AY416" s="17" t="s">
        <v>116</v>
      </c>
      <c r="BE416" s="222">
        <f>IF(N416="základní",J416,0)</f>
        <v>0</v>
      </c>
      <c r="BF416" s="222">
        <f>IF(N416="snížená",J416,0)</f>
        <v>0</v>
      </c>
      <c r="BG416" s="222">
        <f>IF(N416="zákl. přenesená",J416,0)</f>
        <v>0</v>
      </c>
      <c r="BH416" s="222">
        <f>IF(N416="sníž. přenesená",J416,0)</f>
        <v>0</v>
      </c>
      <c r="BI416" s="222">
        <f>IF(N416="nulová",J416,0)</f>
        <v>0</v>
      </c>
      <c r="BJ416" s="17" t="s">
        <v>85</v>
      </c>
      <c r="BK416" s="222">
        <f>ROUND(I416*H416,2)</f>
        <v>0</v>
      </c>
      <c r="BL416" s="17" t="s">
        <v>115</v>
      </c>
      <c r="BM416" s="221" t="s">
        <v>658</v>
      </c>
    </row>
    <row r="417" spans="1:47" s="2" customFormat="1" ht="12">
      <c r="A417" s="38"/>
      <c r="B417" s="39"/>
      <c r="C417" s="40"/>
      <c r="D417" s="223" t="s">
        <v>124</v>
      </c>
      <c r="E417" s="40"/>
      <c r="F417" s="224" t="s">
        <v>659</v>
      </c>
      <c r="G417" s="40"/>
      <c r="H417" s="40"/>
      <c r="I417" s="225"/>
      <c r="J417" s="40"/>
      <c r="K417" s="40"/>
      <c r="L417" s="44"/>
      <c r="M417" s="226"/>
      <c r="N417" s="227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124</v>
      </c>
      <c r="AU417" s="17" t="s">
        <v>87</v>
      </c>
    </row>
    <row r="418" spans="1:51" s="13" customFormat="1" ht="12">
      <c r="A418" s="13"/>
      <c r="B418" s="239"/>
      <c r="C418" s="240"/>
      <c r="D418" s="223" t="s">
        <v>125</v>
      </c>
      <c r="E418" s="241" t="s">
        <v>1</v>
      </c>
      <c r="F418" s="242" t="s">
        <v>660</v>
      </c>
      <c r="G418" s="240"/>
      <c r="H418" s="241" t="s">
        <v>1</v>
      </c>
      <c r="I418" s="243"/>
      <c r="J418" s="240"/>
      <c r="K418" s="240"/>
      <c r="L418" s="244"/>
      <c r="M418" s="245"/>
      <c r="N418" s="246"/>
      <c r="O418" s="246"/>
      <c r="P418" s="246"/>
      <c r="Q418" s="246"/>
      <c r="R418" s="246"/>
      <c r="S418" s="246"/>
      <c r="T418" s="24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8" t="s">
        <v>125</v>
      </c>
      <c r="AU418" s="248" t="s">
        <v>87</v>
      </c>
      <c r="AV418" s="13" t="s">
        <v>85</v>
      </c>
      <c r="AW418" s="13" t="s">
        <v>33</v>
      </c>
      <c r="AX418" s="13" t="s">
        <v>77</v>
      </c>
      <c r="AY418" s="248" t="s">
        <v>116</v>
      </c>
    </row>
    <row r="419" spans="1:51" s="12" customFormat="1" ht="12">
      <c r="A419" s="12"/>
      <c r="B419" s="228"/>
      <c r="C419" s="229"/>
      <c r="D419" s="223" t="s">
        <v>125</v>
      </c>
      <c r="E419" s="230" t="s">
        <v>1</v>
      </c>
      <c r="F419" s="231" t="s">
        <v>661</v>
      </c>
      <c r="G419" s="229"/>
      <c r="H419" s="232">
        <v>3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T419" s="238" t="s">
        <v>125</v>
      </c>
      <c r="AU419" s="238" t="s">
        <v>87</v>
      </c>
      <c r="AV419" s="12" t="s">
        <v>87</v>
      </c>
      <c r="AW419" s="12" t="s">
        <v>33</v>
      </c>
      <c r="AX419" s="12" t="s">
        <v>85</v>
      </c>
      <c r="AY419" s="238" t="s">
        <v>116</v>
      </c>
    </row>
    <row r="420" spans="1:51" s="13" customFormat="1" ht="12">
      <c r="A420" s="13"/>
      <c r="B420" s="239"/>
      <c r="C420" s="240"/>
      <c r="D420" s="223" t="s">
        <v>125</v>
      </c>
      <c r="E420" s="241" t="s">
        <v>1</v>
      </c>
      <c r="F420" s="242" t="s">
        <v>662</v>
      </c>
      <c r="G420" s="240"/>
      <c r="H420" s="241" t="s">
        <v>1</v>
      </c>
      <c r="I420" s="243"/>
      <c r="J420" s="240"/>
      <c r="K420" s="240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125</v>
      </c>
      <c r="AU420" s="248" t="s">
        <v>87</v>
      </c>
      <c r="AV420" s="13" t="s">
        <v>85</v>
      </c>
      <c r="AW420" s="13" t="s">
        <v>33</v>
      </c>
      <c r="AX420" s="13" t="s">
        <v>77</v>
      </c>
      <c r="AY420" s="248" t="s">
        <v>116</v>
      </c>
    </row>
    <row r="421" spans="1:65" s="2" customFormat="1" ht="16.5" customHeight="1">
      <c r="A421" s="38"/>
      <c r="B421" s="39"/>
      <c r="C421" s="271" t="s">
        <v>663</v>
      </c>
      <c r="D421" s="271" t="s">
        <v>359</v>
      </c>
      <c r="E421" s="272" t="s">
        <v>664</v>
      </c>
      <c r="F421" s="273" t="s">
        <v>665</v>
      </c>
      <c r="G421" s="274" t="s">
        <v>206</v>
      </c>
      <c r="H421" s="275">
        <v>3</v>
      </c>
      <c r="I421" s="276"/>
      <c r="J421" s="277">
        <f>ROUND(I421*H421,2)</f>
        <v>0</v>
      </c>
      <c r="K421" s="273" t="s">
        <v>121</v>
      </c>
      <c r="L421" s="278"/>
      <c r="M421" s="279" t="s">
        <v>1</v>
      </c>
      <c r="N421" s="280" t="s">
        <v>42</v>
      </c>
      <c r="O421" s="91"/>
      <c r="P421" s="219">
        <f>O421*H421</f>
        <v>0</v>
      </c>
      <c r="Q421" s="219">
        <v>0.087</v>
      </c>
      <c r="R421" s="219">
        <f>Q421*H421</f>
        <v>0.261</v>
      </c>
      <c r="S421" s="219">
        <v>0</v>
      </c>
      <c r="T421" s="22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1" t="s">
        <v>164</v>
      </c>
      <c r="AT421" s="221" t="s">
        <v>359</v>
      </c>
      <c r="AU421" s="221" t="s">
        <v>87</v>
      </c>
      <c r="AY421" s="17" t="s">
        <v>116</v>
      </c>
      <c r="BE421" s="222">
        <f>IF(N421="základní",J421,0)</f>
        <v>0</v>
      </c>
      <c r="BF421" s="222">
        <f>IF(N421="snížená",J421,0)</f>
        <v>0</v>
      </c>
      <c r="BG421" s="222">
        <f>IF(N421="zákl. přenesená",J421,0)</f>
        <v>0</v>
      </c>
      <c r="BH421" s="222">
        <f>IF(N421="sníž. přenesená",J421,0)</f>
        <v>0</v>
      </c>
      <c r="BI421" s="222">
        <f>IF(N421="nulová",J421,0)</f>
        <v>0</v>
      </c>
      <c r="BJ421" s="17" t="s">
        <v>85</v>
      </c>
      <c r="BK421" s="222">
        <f>ROUND(I421*H421,2)</f>
        <v>0</v>
      </c>
      <c r="BL421" s="17" t="s">
        <v>115</v>
      </c>
      <c r="BM421" s="221" t="s">
        <v>666</v>
      </c>
    </row>
    <row r="422" spans="1:47" s="2" customFormat="1" ht="12">
      <c r="A422" s="38"/>
      <c r="B422" s="39"/>
      <c r="C422" s="40"/>
      <c r="D422" s="223" t="s">
        <v>124</v>
      </c>
      <c r="E422" s="40"/>
      <c r="F422" s="224" t="s">
        <v>665</v>
      </c>
      <c r="G422" s="40"/>
      <c r="H422" s="40"/>
      <c r="I422" s="225"/>
      <c r="J422" s="40"/>
      <c r="K422" s="40"/>
      <c r="L422" s="44"/>
      <c r="M422" s="226"/>
      <c r="N422" s="227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124</v>
      </c>
      <c r="AU422" s="17" t="s">
        <v>87</v>
      </c>
    </row>
    <row r="423" spans="1:65" s="2" customFormat="1" ht="16.5" customHeight="1">
      <c r="A423" s="38"/>
      <c r="B423" s="39"/>
      <c r="C423" s="271" t="s">
        <v>667</v>
      </c>
      <c r="D423" s="271" t="s">
        <v>359</v>
      </c>
      <c r="E423" s="272" t="s">
        <v>668</v>
      </c>
      <c r="F423" s="273" t="s">
        <v>669</v>
      </c>
      <c r="G423" s="274" t="s">
        <v>206</v>
      </c>
      <c r="H423" s="275">
        <v>3</v>
      </c>
      <c r="I423" s="276"/>
      <c r="J423" s="277">
        <f>ROUND(I423*H423,2)</f>
        <v>0</v>
      </c>
      <c r="K423" s="273" t="s">
        <v>121</v>
      </c>
      <c r="L423" s="278"/>
      <c r="M423" s="279" t="s">
        <v>1</v>
      </c>
      <c r="N423" s="280" t="s">
        <v>42</v>
      </c>
      <c r="O423" s="91"/>
      <c r="P423" s="219">
        <f>O423*H423</f>
        <v>0</v>
      </c>
      <c r="Q423" s="219">
        <v>0.12</v>
      </c>
      <c r="R423" s="219">
        <f>Q423*H423</f>
        <v>0.36</v>
      </c>
      <c r="S423" s="219">
        <v>0</v>
      </c>
      <c r="T423" s="22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1" t="s">
        <v>164</v>
      </c>
      <c r="AT423" s="221" t="s">
        <v>359</v>
      </c>
      <c r="AU423" s="221" t="s">
        <v>87</v>
      </c>
      <c r="AY423" s="17" t="s">
        <v>116</v>
      </c>
      <c r="BE423" s="222">
        <f>IF(N423="základní",J423,0)</f>
        <v>0</v>
      </c>
      <c r="BF423" s="222">
        <f>IF(N423="snížená",J423,0)</f>
        <v>0</v>
      </c>
      <c r="BG423" s="222">
        <f>IF(N423="zákl. přenesená",J423,0)</f>
        <v>0</v>
      </c>
      <c r="BH423" s="222">
        <f>IF(N423="sníž. přenesená",J423,0)</f>
        <v>0</v>
      </c>
      <c r="BI423" s="222">
        <f>IF(N423="nulová",J423,0)</f>
        <v>0</v>
      </c>
      <c r="BJ423" s="17" t="s">
        <v>85</v>
      </c>
      <c r="BK423" s="222">
        <f>ROUND(I423*H423,2)</f>
        <v>0</v>
      </c>
      <c r="BL423" s="17" t="s">
        <v>115</v>
      </c>
      <c r="BM423" s="221" t="s">
        <v>670</v>
      </c>
    </row>
    <row r="424" spans="1:47" s="2" customFormat="1" ht="12">
      <c r="A424" s="38"/>
      <c r="B424" s="39"/>
      <c r="C424" s="40"/>
      <c r="D424" s="223" t="s">
        <v>124</v>
      </c>
      <c r="E424" s="40"/>
      <c r="F424" s="224" t="s">
        <v>669</v>
      </c>
      <c r="G424" s="40"/>
      <c r="H424" s="40"/>
      <c r="I424" s="225"/>
      <c r="J424" s="40"/>
      <c r="K424" s="40"/>
      <c r="L424" s="44"/>
      <c r="M424" s="226"/>
      <c r="N424" s="227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124</v>
      </c>
      <c r="AU424" s="17" t="s">
        <v>87</v>
      </c>
    </row>
    <row r="425" spans="1:51" s="12" customFormat="1" ht="12">
      <c r="A425" s="12"/>
      <c r="B425" s="228"/>
      <c r="C425" s="229"/>
      <c r="D425" s="223" t="s">
        <v>125</v>
      </c>
      <c r="E425" s="230" t="s">
        <v>1</v>
      </c>
      <c r="F425" s="231" t="s">
        <v>671</v>
      </c>
      <c r="G425" s="229"/>
      <c r="H425" s="232">
        <v>3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T425" s="238" t="s">
        <v>125</v>
      </c>
      <c r="AU425" s="238" t="s">
        <v>87</v>
      </c>
      <c r="AV425" s="12" t="s">
        <v>87</v>
      </c>
      <c r="AW425" s="12" t="s">
        <v>33</v>
      </c>
      <c r="AX425" s="12" t="s">
        <v>85</v>
      </c>
      <c r="AY425" s="238" t="s">
        <v>116</v>
      </c>
    </row>
    <row r="426" spans="1:65" s="2" customFormat="1" ht="16.5" customHeight="1">
      <c r="A426" s="38"/>
      <c r="B426" s="39"/>
      <c r="C426" s="271" t="s">
        <v>672</v>
      </c>
      <c r="D426" s="271" t="s">
        <v>359</v>
      </c>
      <c r="E426" s="272" t="s">
        <v>673</v>
      </c>
      <c r="F426" s="273" t="s">
        <v>674</v>
      </c>
      <c r="G426" s="274" t="s">
        <v>206</v>
      </c>
      <c r="H426" s="275">
        <v>3</v>
      </c>
      <c r="I426" s="276"/>
      <c r="J426" s="277">
        <f>ROUND(I426*H426,2)</f>
        <v>0</v>
      </c>
      <c r="K426" s="273" t="s">
        <v>121</v>
      </c>
      <c r="L426" s="278"/>
      <c r="M426" s="279" t="s">
        <v>1</v>
      </c>
      <c r="N426" s="280" t="s">
        <v>42</v>
      </c>
      <c r="O426" s="91"/>
      <c r="P426" s="219">
        <f>O426*H426</f>
        <v>0</v>
      </c>
      <c r="Q426" s="219">
        <v>0.17</v>
      </c>
      <c r="R426" s="219">
        <f>Q426*H426</f>
        <v>0.51</v>
      </c>
      <c r="S426" s="219">
        <v>0</v>
      </c>
      <c r="T426" s="220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1" t="s">
        <v>164</v>
      </c>
      <c r="AT426" s="221" t="s">
        <v>359</v>
      </c>
      <c r="AU426" s="221" t="s">
        <v>87</v>
      </c>
      <c r="AY426" s="17" t="s">
        <v>116</v>
      </c>
      <c r="BE426" s="222">
        <f>IF(N426="základní",J426,0)</f>
        <v>0</v>
      </c>
      <c r="BF426" s="222">
        <f>IF(N426="snížená",J426,0)</f>
        <v>0</v>
      </c>
      <c r="BG426" s="222">
        <f>IF(N426="zákl. přenesená",J426,0)</f>
        <v>0</v>
      </c>
      <c r="BH426" s="222">
        <f>IF(N426="sníž. přenesená",J426,0)</f>
        <v>0</v>
      </c>
      <c r="BI426" s="222">
        <f>IF(N426="nulová",J426,0)</f>
        <v>0</v>
      </c>
      <c r="BJ426" s="17" t="s">
        <v>85</v>
      </c>
      <c r="BK426" s="222">
        <f>ROUND(I426*H426,2)</f>
        <v>0</v>
      </c>
      <c r="BL426" s="17" t="s">
        <v>115</v>
      </c>
      <c r="BM426" s="221" t="s">
        <v>675</v>
      </c>
    </row>
    <row r="427" spans="1:47" s="2" customFormat="1" ht="12">
      <c r="A427" s="38"/>
      <c r="B427" s="39"/>
      <c r="C427" s="40"/>
      <c r="D427" s="223" t="s">
        <v>124</v>
      </c>
      <c r="E427" s="40"/>
      <c r="F427" s="224" t="s">
        <v>674</v>
      </c>
      <c r="G427" s="40"/>
      <c r="H427" s="40"/>
      <c r="I427" s="225"/>
      <c r="J427" s="40"/>
      <c r="K427" s="40"/>
      <c r="L427" s="44"/>
      <c r="M427" s="226"/>
      <c r="N427" s="227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124</v>
      </c>
      <c r="AU427" s="17" t="s">
        <v>87</v>
      </c>
    </row>
    <row r="428" spans="1:51" s="12" customFormat="1" ht="12">
      <c r="A428" s="12"/>
      <c r="B428" s="228"/>
      <c r="C428" s="229"/>
      <c r="D428" s="223" t="s">
        <v>125</v>
      </c>
      <c r="E428" s="230" t="s">
        <v>1</v>
      </c>
      <c r="F428" s="231" t="s">
        <v>671</v>
      </c>
      <c r="G428" s="229"/>
      <c r="H428" s="232">
        <v>3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T428" s="238" t="s">
        <v>125</v>
      </c>
      <c r="AU428" s="238" t="s">
        <v>87</v>
      </c>
      <c r="AV428" s="12" t="s">
        <v>87</v>
      </c>
      <c r="AW428" s="12" t="s">
        <v>33</v>
      </c>
      <c r="AX428" s="12" t="s">
        <v>85</v>
      </c>
      <c r="AY428" s="238" t="s">
        <v>116</v>
      </c>
    </row>
    <row r="429" spans="1:65" s="2" customFormat="1" ht="16.5" customHeight="1">
      <c r="A429" s="38"/>
      <c r="B429" s="39"/>
      <c r="C429" s="271" t="s">
        <v>676</v>
      </c>
      <c r="D429" s="271" t="s">
        <v>359</v>
      </c>
      <c r="E429" s="272" t="s">
        <v>677</v>
      </c>
      <c r="F429" s="273" t="s">
        <v>678</v>
      </c>
      <c r="G429" s="274" t="s">
        <v>206</v>
      </c>
      <c r="H429" s="275">
        <v>3</v>
      </c>
      <c r="I429" s="276"/>
      <c r="J429" s="277">
        <f>ROUND(I429*H429,2)</f>
        <v>0</v>
      </c>
      <c r="K429" s="273" t="s">
        <v>121</v>
      </c>
      <c r="L429" s="278"/>
      <c r="M429" s="279" t="s">
        <v>1</v>
      </c>
      <c r="N429" s="280" t="s">
        <v>42</v>
      </c>
      <c r="O429" s="91"/>
      <c r="P429" s="219">
        <f>O429*H429</f>
        <v>0</v>
      </c>
      <c r="Q429" s="219">
        <v>0.175</v>
      </c>
      <c r="R429" s="219">
        <f>Q429*H429</f>
        <v>0.5249999999999999</v>
      </c>
      <c r="S429" s="219">
        <v>0</v>
      </c>
      <c r="T429" s="220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1" t="s">
        <v>164</v>
      </c>
      <c r="AT429" s="221" t="s">
        <v>359</v>
      </c>
      <c r="AU429" s="221" t="s">
        <v>87</v>
      </c>
      <c r="AY429" s="17" t="s">
        <v>116</v>
      </c>
      <c r="BE429" s="222">
        <f>IF(N429="základní",J429,0)</f>
        <v>0</v>
      </c>
      <c r="BF429" s="222">
        <f>IF(N429="snížená",J429,0)</f>
        <v>0</v>
      </c>
      <c r="BG429" s="222">
        <f>IF(N429="zákl. přenesená",J429,0)</f>
        <v>0</v>
      </c>
      <c r="BH429" s="222">
        <f>IF(N429="sníž. přenesená",J429,0)</f>
        <v>0</v>
      </c>
      <c r="BI429" s="222">
        <f>IF(N429="nulová",J429,0)</f>
        <v>0</v>
      </c>
      <c r="BJ429" s="17" t="s">
        <v>85</v>
      </c>
      <c r="BK429" s="222">
        <f>ROUND(I429*H429,2)</f>
        <v>0</v>
      </c>
      <c r="BL429" s="17" t="s">
        <v>115</v>
      </c>
      <c r="BM429" s="221" t="s">
        <v>679</v>
      </c>
    </row>
    <row r="430" spans="1:47" s="2" customFormat="1" ht="12">
      <c r="A430" s="38"/>
      <c r="B430" s="39"/>
      <c r="C430" s="40"/>
      <c r="D430" s="223" t="s">
        <v>124</v>
      </c>
      <c r="E430" s="40"/>
      <c r="F430" s="224" t="s">
        <v>678</v>
      </c>
      <c r="G430" s="40"/>
      <c r="H430" s="40"/>
      <c r="I430" s="225"/>
      <c r="J430" s="40"/>
      <c r="K430" s="40"/>
      <c r="L430" s="44"/>
      <c r="M430" s="226"/>
      <c r="N430" s="227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124</v>
      </c>
      <c r="AU430" s="17" t="s">
        <v>87</v>
      </c>
    </row>
    <row r="431" spans="1:51" s="12" customFormat="1" ht="12">
      <c r="A431" s="12"/>
      <c r="B431" s="228"/>
      <c r="C431" s="229"/>
      <c r="D431" s="223" t="s">
        <v>125</v>
      </c>
      <c r="E431" s="230" t="s">
        <v>1</v>
      </c>
      <c r="F431" s="231" t="s">
        <v>671</v>
      </c>
      <c r="G431" s="229"/>
      <c r="H431" s="232">
        <v>3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T431" s="238" t="s">
        <v>125</v>
      </c>
      <c r="AU431" s="238" t="s">
        <v>87</v>
      </c>
      <c r="AV431" s="12" t="s">
        <v>87</v>
      </c>
      <c r="AW431" s="12" t="s">
        <v>33</v>
      </c>
      <c r="AX431" s="12" t="s">
        <v>85</v>
      </c>
      <c r="AY431" s="238" t="s">
        <v>116</v>
      </c>
    </row>
    <row r="432" spans="1:65" s="2" customFormat="1" ht="16.5" customHeight="1">
      <c r="A432" s="38"/>
      <c r="B432" s="39"/>
      <c r="C432" s="210" t="s">
        <v>680</v>
      </c>
      <c r="D432" s="210" t="s">
        <v>117</v>
      </c>
      <c r="E432" s="211" t="s">
        <v>681</v>
      </c>
      <c r="F432" s="212" t="s">
        <v>682</v>
      </c>
      <c r="G432" s="213" t="s">
        <v>206</v>
      </c>
      <c r="H432" s="214">
        <v>3</v>
      </c>
      <c r="I432" s="215"/>
      <c r="J432" s="216">
        <f>ROUND(I432*H432,2)</f>
        <v>0</v>
      </c>
      <c r="K432" s="212" t="s">
        <v>121</v>
      </c>
      <c r="L432" s="44"/>
      <c r="M432" s="217" t="s">
        <v>1</v>
      </c>
      <c r="N432" s="218" t="s">
        <v>42</v>
      </c>
      <c r="O432" s="91"/>
      <c r="P432" s="219">
        <f>O432*H432</f>
        <v>0</v>
      </c>
      <c r="Q432" s="219">
        <v>0</v>
      </c>
      <c r="R432" s="219">
        <f>Q432*H432</f>
        <v>0</v>
      </c>
      <c r="S432" s="219">
        <v>0.1</v>
      </c>
      <c r="T432" s="220">
        <f>S432*H432</f>
        <v>0.30000000000000004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1" t="s">
        <v>115</v>
      </c>
      <c r="AT432" s="221" t="s">
        <v>117</v>
      </c>
      <c r="AU432" s="221" t="s">
        <v>87</v>
      </c>
      <c r="AY432" s="17" t="s">
        <v>116</v>
      </c>
      <c r="BE432" s="222">
        <f>IF(N432="základní",J432,0)</f>
        <v>0</v>
      </c>
      <c r="BF432" s="222">
        <f>IF(N432="snížená",J432,0)</f>
        <v>0</v>
      </c>
      <c r="BG432" s="222">
        <f>IF(N432="zákl. přenesená",J432,0)</f>
        <v>0</v>
      </c>
      <c r="BH432" s="222">
        <f>IF(N432="sníž. přenesená",J432,0)</f>
        <v>0</v>
      </c>
      <c r="BI432" s="222">
        <f>IF(N432="nulová",J432,0)</f>
        <v>0</v>
      </c>
      <c r="BJ432" s="17" t="s">
        <v>85</v>
      </c>
      <c r="BK432" s="222">
        <f>ROUND(I432*H432,2)</f>
        <v>0</v>
      </c>
      <c r="BL432" s="17" t="s">
        <v>115</v>
      </c>
      <c r="BM432" s="221" t="s">
        <v>683</v>
      </c>
    </row>
    <row r="433" spans="1:47" s="2" customFormat="1" ht="12">
      <c r="A433" s="38"/>
      <c r="B433" s="39"/>
      <c r="C433" s="40"/>
      <c r="D433" s="223" t="s">
        <v>124</v>
      </c>
      <c r="E433" s="40"/>
      <c r="F433" s="224" t="s">
        <v>684</v>
      </c>
      <c r="G433" s="40"/>
      <c r="H433" s="40"/>
      <c r="I433" s="225"/>
      <c r="J433" s="40"/>
      <c r="K433" s="40"/>
      <c r="L433" s="44"/>
      <c r="M433" s="226"/>
      <c r="N433" s="227"/>
      <c r="O433" s="91"/>
      <c r="P433" s="91"/>
      <c r="Q433" s="91"/>
      <c r="R433" s="91"/>
      <c r="S433" s="91"/>
      <c r="T433" s="92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124</v>
      </c>
      <c r="AU433" s="17" t="s">
        <v>87</v>
      </c>
    </row>
    <row r="434" spans="1:51" s="12" customFormat="1" ht="12">
      <c r="A434" s="12"/>
      <c r="B434" s="228"/>
      <c r="C434" s="229"/>
      <c r="D434" s="223" t="s">
        <v>125</v>
      </c>
      <c r="E434" s="230" t="s">
        <v>1</v>
      </c>
      <c r="F434" s="231" t="s">
        <v>685</v>
      </c>
      <c r="G434" s="229"/>
      <c r="H434" s="232">
        <v>3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T434" s="238" t="s">
        <v>125</v>
      </c>
      <c r="AU434" s="238" t="s">
        <v>87</v>
      </c>
      <c r="AV434" s="12" t="s">
        <v>87</v>
      </c>
      <c r="AW434" s="12" t="s">
        <v>33</v>
      </c>
      <c r="AX434" s="12" t="s">
        <v>85</v>
      </c>
      <c r="AY434" s="238" t="s">
        <v>116</v>
      </c>
    </row>
    <row r="435" spans="1:65" s="2" customFormat="1" ht="16.5" customHeight="1">
      <c r="A435" s="38"/>
      <c r="B435" s="39"/>
      <c r="C435" s="210" t="s">
        <v>686</v>
      </c>
      <c r="D435" s="210" t="s">
        <v>117</v>
      </c>
      <c r="E435" s="211" t="s">
        <v>687</v>
      </c>
      <c r="F435" s="212" t="s">
        <v>688</v>
      </c>
      <c r="G435" s="213" t="s">
        <v>206</v>
      </c>
      <c r="H435" s="214">
        <v>3</v>
      </c>
      <c r="I435" s="215"/>
      <c r="J435" s="216">
        <f>ROUND(I435*H435,2)</f>
        <v>0</v>
      </c>
      <c r="K435" s="212" t="s">
        <v>121</v>
      </c>
      <c r="L435" s="44"/>
      <c r="M435" s="217" t="s">
        <v>1</v>
      </c>
      <c r="N435" s="218" t="s">
        <v>42</v>
      </c>
      <c r="O435" s="91"/>
      <c r="P435" s="219">
        <f>O435*H435</f>
        <v>0</v>
      </c>
      <c r="Q435" s="219">
        <v>0.21734</v>
      </c>
      <c r="R435" s="219">
        <f>Q435*H435</f>
        <v>0.65202</v>
      </c>
      <c r="S435" s="219">
        <v>0</v>
      </c>
      <c r="T435" s="220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1" t="s">
        <v>115</v>
      </c>
      <c r="AT435" s="221" t="s">
        <v>117</v>
      </c>
      <c r="AU435" s="221" t="s">
        <v>87</v>
      </c>
      <c r="AY435" s="17" t="s">
        <v>116</v>
      </c>
      <c r="BE435" s="222">
        <f>IF(N435="základní",J435,0)</f>
        <v>0</v>
      </c>
      <c r="BF435" s="222">
        <f>IF(N435="snížená",J435,0)</f>
        <v>0</v>
      </c>
      <c r="BG435" s="222">
        <f>IF(N435="zákl. přenesená",J435,0)</f>
        <v>0</v>
      </c>
      <c r="BH435" s="222">
        <f>IF(N435="sníž. přenesená",J435,0)</f>
        <v>0</v>
      </c>
      <c r="BI435" s="222">
        <f>IF(N435="nulová",J435,0)</f>
        <v>0</v>
      </c>
      <c r="BJ435" s="17" t="s">
        <v>85</v>
      </c>
      <c r="BK435" s="222">
        <f>ROUND(I435*H435,2)</f>
        <v>0</v>
      </c>
      <c r="BL435" s="17" t="s">
        <v>115</v>
      </c>
      <c r="BM435" s="221" t="s">
        <v>689</v>
      </c>
    </row>
    <row r="436" spans="1:47" s="2" customFormat="1" ht="12">
      <c r="A436" s="38"/>
      <c r="B436" s="39"/>
      <c r="C436" s="40"/>
      <c r="D436" s="223" t="s">
        <v>124</v>
      </c>
      <c r="E436" s="40"/>
      <c r="F436" s="224" t="s">
        <v>688</v>
      </c>
      <c r="G436" s="40"/>
      <c r="H436" s="40"/>
      <c r="I436" s="225"/>
      <c r="J436" s="40"/>
      <c r="K436" s="40"/>
      <c r="L436" s="44"/>
      <c r="M436" s="226"/>
      <c r="N436" s="227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124</v>
      </c>
      <c r="AU436" s="17" t="s">
        <v>87</v>
      </c>
    </row>
    <row r="437" spans="1:51" s="12" customFormat="1" ht="12">
      <c r="A437" s="12"/>
      <c r="B437" s="228"/>
      <c r="C437" s="229"/>
      <c r="D437" s="223" t="s">
        <v>125</v>
      </c>
      <c r="E437" s="230" t="s">
        <v>1</v>
      </c>
      <c r="F437" s="231" t="s">
        <v>690</v>
      </c>
      <c r="G437" s="229"/>
      <c r="H437" s="232">
        <v>3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T437" s="238" t="s">
        <v>125</v>
      </c>
      <c r="AU437" s="238" t="s">
        <v>87</v>
      </c>
      <c r="AV437" s="12" t="s">
        <v>87</v>
      </c>
      <c r="AW437" s="12" t="s">
        <v>33</v>
      </c>
      <c r="AX437" s="12" t="s">
        <v>85</v>
      </c>
      <c r="AY437" s="238" t="s">
        <v>116</v>
      </c>
    </row>
    <row r="438" spans="1:65" s="2" customFormat="1" ht="16.5" customHeight="1">
      <c r="A438" s="38"/>
      <c r="B438" s="39"/>
      <c r="C438" s="271" t="s">
        <v>691</v>
      </c>
      <c r="D438" s="271" t="s">
        <v>359</v>
      </c>
      <c r="E438" s="272" t="s">
        <v>692</v>
      </c>
      <c r="F438" s="273" t="s">
        <v>693</v>
      </c>
      <c r="G438" s="274" t="s">
        <v>206</v>
      </c>
      <c r="H438" s="275">
        <v>3</v>
      </c>
      <c r="I438" s="276"/>
      <c r="J438" s="277">
        <f>ROUND(I438*H438,2)</f>
        <v>0</v>
      </c>
      <c r="K438" s="273" t="s">
        <v>121</v>
      </c>
      <c r="L438" s="278"/>
      <c r="M438" s="279" t="s">
        <v>1</v>
      </c>
      <c r="N438" s="280" t="s">
        <v>42</v>
      </c>
      <c r="O438" s="91"/>
      <c r="P438" s="219">
        <f>O438*H438</f>
        <v>0</v>
      </c>
      <c r="Q438" s="219">
        <v>0.0085</v>
      </c>
      <c r="R438" s="219">
        <f>Q438*H438</f>
        <v>0.025500000000000002</v>
      </c>
      <c r="S438" s="219">
        <v>0</v>
      </c>
      <c r="T438" s="22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1" t="s">
        <v>164</v>
      </c>
      <c r="AT438" s="221" t="s">
        <v>359</v>
      </c>
      <c r="AU438" s="221" t="s">
        <v>87</v>
      </c>
      <c r="AY438" s="17" t="s">
        <v>116</v>
      </c>
      <c r="BE438" s="222">
        <f>IF(N438="základní",J438,0)</f>
        <v>0</v>
      </c>
      <c r="BF438" s="222">
        <f>IF(N438="snížená",J438,0)</f>
        <v>0</v>
      </c>
      <c r="BG438" s="222">
        <f>IF(N438="zákl. přenesená",J438,0)</f>
        <v>0</v>
      </c>
      <c r="BH438" s="222">
        <f>IF(N438="sníž. přenesená",J438,0)</f>
        <v>0</v>
      </c>
      <c r="BI438" s="222">
        <f>IF(N438="nulová",J438,0)</f>
        <v>0</v>
      </c>
      <c r="BJ438" s="17" t="s">
        <v>85</v>
      </c>
      <c r="BK438" s="222">
        <f>ROUND(I438*H438,2)</f>
        <v>0</v>
      </c>
      <c r="BL438" s="17" t="s">
        <v>115</v>
      </c>
      <c r="BM438" s="221" t="s">
        <v>694</v>
      </c>
    </row>
    <row r="439" spans="1:47" s="2" customFormat="1" ht="12">
      <c r="A439" s="38"/>
      <c r="B439" s="39"/>
      <c r="C439" s="40"/>
      <c r="D439" s="223" t="s">
        <v>124</v>
      </c>
      <c r="E439" s="40"/>
      <c r="F439" s="224" t="s">
        <v>693</v>
      </c>
      <c r="G439" s="40"/>
      <c r="H439" s="40"/>
      <c r="I439" s="225"/>
      <c r="J439" s="40"/>
      <c r="K439" s="40"/>
      <c r="L439" s="44"/>
      <c r="M439" s="226"/>
      <c r="N439" s="227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124</v>
      </c>
      <c r="AU439" s="17" t="s">
        <v>87</v>
      </c>
    </row>
    <row r="440" spans="1:51" s="12" customFormat="1" ht="12">
      <c r="A440" s="12"/>
      <c r="B440" s="228"/>
      <c r="C440" s="229"/>
      <c r="D440" s="223" t="s">
        <v>125</v>
      </c>
      <c r="E440" s="230" t="s">
        <v>1</v>
      </c>
      <c r="F440" s="231" t="s">
        <v>695</v>
      </c>
      <c r="G440" s="229"/>
      <c r="H440" s="232">
        <v>3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T440" s="238" t="s">
        <v>125</v>
      </c>
      <c r="AU440" s="238" t="s">
        <v>87</v>
      </c>
      <c r="AV440" s="12" t="s">
        <v>87</v>
      </c>
      <c r="AW440" s="12" t="s">
        <v>33</v>
      </c>
      <c r="AX440" s="12" t="s">
        <v>85</v>
      </c>
      <c r="AY440" s="238" t="s">
        <v>116</v>
      </c>
    </row>
    <row r="441" spans="1:65" s="2" customFormat="1" ht="16.5" customHeight="1">
      <c r="A441" s="38"/>
      <c r="B441" s="39"/>
      <c r="C441" s="271" t="s">
        <v>696</v>
      </c>
      <c r="D441" s="271" t="s">
        <v>359</v>
      </c>
      <c r="E441" s="272" t="s">
        <v>697</v>
      </c>
      <c r="F441" s="273" t="s">
        <v>698</v>
      </c>
      <c r="G441" s="274" t="s">
        <v>206</v>
      </c>
      <c r="H441" s="275">
        <v>3</v>
      </c>
      <c r="I441" s="276"/>
      <c r="J441" s="277">
        <f>ROUND(I441*H441,2)</f>
        <v>0</v>
      </c>
      <c r="K441" s="273" t="s">
        <v>121</v>
      </c>
      <c r="L441" s="278"/>
      <c r="M441" s="279" t="s">
        <v>1</v>
      </c>
      <c r="N441" s="280" t="s">
        <v>42</v>
      </c>
      <c r="O441" s="91"/>
      <c r="P441" s="219">
        <f>O441*H441</f>
        <v>0</v>
      </c>
      <c r="Q441" s="219">
        <v>0.0506</v>
      </c>
      <c r="R441" s="219">
        <f>Q441*H441</f>
        <v>0.1518</v>
      </c>
      <c r="S441" s="219">
        <v>0</v>
      </c>
      <c r="T441" s="220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1" t="s">
        <v>164</v>
      </c>
      <c r="AT441" s="221" t="s">
        <v>359</v>
      </c>
      <c r="AU441" s="221" t="s">
        <v>87</v>
      </c>
      <c r="AY441" s="17" t="s">
        <v>116</v>
      </c>
      <c r="BE441" s="222">
        <f>IF(N441="základní",J441,0)</f>
        <v>0</v>
      </c>
      <c r="BF441" s="222">
        <f>IF(N441="snížená",J441,0)</f>
        <v>0</v>
      </c>
      <c r="BG441" s="222">
        <f>IF(N441="zákl. přenesená",J441,0)</f>
        <v>0</v>
      </c>
      <c r="BH441" s="222">
        <f>IF(N441="sníž. přenesená",J441,0)</f>
        <v>0</v>
      </c>
      <c r="BI441" s="222">
        <f>IF(N441="nulová",J441,0)</f>
        <v>0</v>
      </c>
      <c r="BJ441" s="17" t="s">
        <v>85</v>
      </c>
      <c r="BK441" s="222">
        <f>ROUND(I441*H441,2)</f>
        <v>0</v>
      </c>
      <c r="BL441" s="17" t="s">
        <v>115</v>
      </c>
      <c r="BM441" s="221" t="s">
        <v>699</v>
      </c>
    </row>
    <row r="442" spans="1:47" s="2" customFormat="1" ht="12">
      <c r="A442" s="38"/>
      <c r="B442" s="39"/>
      <c r="C442" s="40"/>
      <c r="D442" s="223" t="s">
        <v>124</v>
      </c>
      <c r="E442" s="40"/>
      <c r="F442" s="224" t="s">
        <v>698</v>
      </c>
      <c r="G442" s="40"/>
      <c r="H442" s="40"/>
      <c r="I442" s="225"/>
      <c r="J442" s="40"/>
      <c r="K442" s="40"/>
      <c r="L442" s="44"/>
      <c r="M442" s="226"/>
      <c r="N442" s="227"/>
      <c r="O442" s="91"/>
      <c r="P442" s="91"/>
      <c r="Q442" s="91"/>
      <c r="R442" s="91"/>
      <c r="S442" s="91"/>
      <c r="T442" s="92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124</v>
      </c>
      <c r="AU442" s="17" t="s">
        <v>87</v>
      </c>
    </row>
    <row r="443" spans="1:51" s="12" customFormat="1" ht="12">
      <c r="A443" s="12"/>
      <c r="B443" s="228"/>
      <c r="C443" s="229"/>
      <c r="D443" s="223" t="s">
        <v>125</v>
      </c>
      <c r="E443" s="230" t="s">
        <v>1</v>
      </c>
      <c r="F443" s="231" t="s">
        <v>700</v>
      </c>
      <c r="G443" s="229"/>
      <c r="H443" s="232">
        <v>3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T443" s="238" t="s">
        <v>125</v>
      </c>
      <c r="AU443" s="238" t="s">
        <v>87</v>
      </c>
      <c r="AV443" s="12" t="s">
        <v>87</v>
      </c>
      <c r="AW443" s="12" t="s">
        <v>33</v>
      </c>
      <c r="AX443" s="12" t="s">
        <v>85</v>
      </c>
      <c r="AY443" s="238" t="s">
        <v>116</v>
      </c>
    </row>
    <row r="444" spans="1:65" s="2" customFormat="1" ht="16.5" customHeight="1">
      <c r="A444" s="38"/>
      <c r="B444" s="39"/>
      <c r="C444" s="210" t="s">
        <v>701</v>
      </c>
      <c r="D444" s="210" t="s">
        <v>117</v>
      </c>
      <c r="E444" s="211" t="s">
        <v>702</v>
      </c>
      <c r="F444" s="212" t="s">
        <v>703</v>
      </c>
      <c r="G444" s="213" t="s">
        <v>206</v>
      </c>
      <c r="H444" s="214">
        <v>6</v>
      </c>
      <c r="I444" s="215"/>
      <c r="J444" s="216">
        <f>ROUND(I444*H444,2)</f>
        <v>0</v>
      </c>
      <c r="K444" s="212" t="s">
        <v>121</v>
      </c>
      <c r="L444" s="44"/>
      <c r="M444" s="217" t="s">
        <v>1</v>
      </c>
      <c r="N444" s="218" t="s">
        <v>42</v>
      </c>
      <c r="O444" s="91"/>
      <c r="P444" s="219">
        <f>O444*H444</f>
        <v>0</v>
      </c>
      <c r="Q444" s="219">
        <v>0.4208</v>
      </c>
      <c r="R444" s="219">
        <f>Q444*H444</f>
        <v>2.5248</v>
      </c>
      <c r="S444" s="219">
        <v>0</v>
      </c>
      <c r="T444" s="220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1" t="s">
        <v>115</v>
      </c>
      <c r="AT444" s="221" t="s">
        <v>117</v>
      </c>
      <c r="AU444" s="221" t="s">
        <v>87</v>
      </c>
      <c r="AY444" s="17" t="s">
        <v>116</v>
      </c>
      <c r="BE444" s="222">
        <f>IF(N444="základní",J444,0)</f>
        <v>0</v>
      </c>
      <c r="BF444" s="222">
        <f>IF(N444="snížená",J444,0)</f>
        <v>0</v>
      </c>
      <c r="BG444" s="222">
        <f>IF(N444="zákl. přenesená",J444,0)</f>
        <v>0</v>
      </c>
      <c r="BH444" s="222">
        <f>IF(N444="sníž. přenesená",J444,0)</f>
        <v>0</v>
      </c>
      <c r="BI444" s="222">
        <f>IF(N444="nulová",J444,0)</f>
        <v>0</v>
      </c>
      <c r="BJ444" s="17" t="s">
        <v>85</v>
      </c>
      <c r="BK444" s="222">
        <f>ROUND(I444*H444,2)</f>
        <v>0</v>
      </c>
      <c r="BL444" s="17" t="s">
        <v>115</v>
      </c>
      <c r="BM444" s="221" t="s">
        <v>704</v>
      </c>
    </row>
    <row r="445" spans="1:47" s="2" customFormat="1" ht="12">
      <c r="A445" s="38"/>
      <c r="B445" s="39"/>
      <c r="C445" s="40"/>
      <c r="D445" s="223" t="s">
        <v>124</v>
      </c>
      <c r="E445" s="40"/>
      <c r="F445" s="224" t="s">
        <v>705</v>
      </c>
      <c r="G445" s="40"/>
      <c r="H445" s="40"/>
      <c r="I445" s="225"/>
      <c r="J445" s="40"/>
      <c r="K445" s="40"/>
      <c r="L445" s="44"/>
      <c r="M445" s="226"/>
      <c r="N445" s="227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124</v>
      </c>
      <c r="AU445" s="17" t="s">
        <v>87</v>
      </c>
    </row>
    <row r="446" spans="1:51" s="12" customFormat="1" ht="12">
      <c r="A446" s="12"/>
      <c r="B446" s="228"/>
      <c r="C446" s="229"/>
      <c r="D446" s="223" t="s">
        <v>125</v>
      </c>
      <c r="E446" s="230" t="s">
        <v>1</v>
      </c>
      <c r="F446" s="231" t="s">
        <v>706</v>
      </c>
      <c r="G446" s="229"/>
      <c r="H446" s="232">
        <v>6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T446" s="238" t="s">
        <v>125</v>
      </c>
      <c r="AU446" s="238" t="s">
        <v>87</v>
      </c>
      <c r="AV446" s="12" t="s">
        <v>87</v>
      </c>
      <c r="AW446" s="12" t="s">
        <v>33</v>
      </c>
      <c r="AX446" s="12" t="s">
        <v>85</v>
      </c>
      <c r="AY446" s="238" t="s">
        <v>116</v>
      </c>
    </row>
    <row r="447" spans="1:63" s="11" customFormat="1" ht="22.8" customHeight="1">
      <c r="A447" s="11"/>
      <c r="B447" s="196"/>
      <c r="C447" s="197"/>
      <c r="D447" s="198" t="s">
        <v>76</v>
      </c>
      <c r="E447" s="258" t="s">
        <v>170</v>
      </c>
      <c r="F447" s="258" t="s">
        <v>707</v>
      </c>
      <c r="G447" s="197"/>
      <c r="H447" s="197"/>
      <c r="I447" s="200"/>
      <c r="J447" s="259">
        <f>BK447</f>
        <v>0</v>
      </c>
      <c r="K447" s="197"/>
      <c r="L447" s="202"/>
      <c r="M447" s="203"/>
      <c r="N447" s="204"/>
      <c r="O447" s="204"/>
      <c r="P447" s="205">
        <f>SUM(P448:P496)</f>
        <v>0</v>
      </c>
      <c r="Q447" s="204"/>
      <c r="R447" s="205">
        <f>SUM(R448:R496)</f>
        <v>73.46395075000001</v>
      </c>
      <c r="S447" s="204"/>
      <c r="T447" s="206">
        <f>SUM(T448:T496)</f>
        <v>49.13364</v>
      </c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R447" s="207" t="s">
        <v>85</v>
      </c>
      <c r="AT447" s="208" t="s">
        <v>76</v>
      </c>
      <c r="AU447" s="208" t="s">
        <v>85</v>
      </c>
      <c r="AY447" s="207" t="s">
        <v>116</v>
      </c>
      <c r="BK447" s="209">
        <f>SUM(BK448:BK496)</f>
        <v>0</v>
      </c>
    </row>
    <row r="448" spans="1:65" s="2" customFormat="1" ht="16.5" customHeight="1">
      <c r="A448" s="38"/>
      <c r="B448" s="39"/>
      <c r="C448" s="210" t="s">
        <v>708</v>
      </c>
      <c r="D448" s="210" t="s">
        <v>117</v>
      </c>
      <c r="E448" s="211" t="s">
        <v>709</v>
      </c>
      <c r="F448" s="212" t="s">
        <v>710</v>
      </c>
      <c r="G448" s="213" t="s">
        <v>261</v>
      </c>
      <c r="H448" s="214">
        <v>180.9</v>
      </c>
      <c r="I448" s="215"/>
      <c r="J448" s="216">
        <f>ROUND(I448*H448,2)</f>
        <v>0</v>
      </c>
      <c r="K448" s="212" t="s">
        <v>121</v>
      </c>
      <c r="L448" s="44"/>
      <c r="M448" s="217" t="s">
        <v>1</v>
      </c>
      <c r="N448" s="218" t="s">
        <v>42</v>
      </c>
      <c r="O448" s="91"/>
      <c r="P448" s="219">
        <f>O448*H448</f>
        <v>0</v>
      </c>
      <c r="Q448" s="219">
        <v>0.1554</v>
      </c>
      <c r="R448" s="219">
        <f>Q448*H448</f>
        <v>28.111860000000004</v>
      </c>
      <c r="S448" s="219">
        <v>0</v>
      </c>
      <c r="T448" s="22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21" t="s">
        <v>115</v>
      </c>
      <c r="AT448" s="221" t="s">
        <v>117</v>
      </c>
      <c r="AU448" s="221" t="s">
        <v>87</v>
      </c>
      <c r="AY448" s="17" t="s">
        <v>116</v>
      </c>
      <c r="BE448" s="222">
        <f>IF(N448="základní",J448,0)</f>
        <v>0</v>
      </c>
      <c r="BF448" s="222">
        <f>IF(N448="snížená",J448,0)</f>
        <v>0</v>
      </c>
      <c r="BG448" s="222">
        <f>IF(N448="zákl. přenesená",J448,0)</f>
        <v>0</v>
      </c>
      <c r="BH448" s="222">
        <f>IF(N448="sníž. přenesená",J448,0)</f>
        <v>0</v>
      </c>
      <c r="BI448" s="222">
        <f>IF(N448="nulová",J448,0)</f>
        <v>0</v>
      </c>
      <c r="BJ448" s="17" t="s">
        <v>85</v>
      </c>
      <c r="BK448" s="222">
        <f>ROUND(I448*H448,2)</f>
        <v>0</v>
      </c>
      <c r="BL448" s="17" t="s">
        <v>115</v>
      </c>
      <c r="BM448" s="221" t="s">
        <v>711</v>
      </c>
    </row>
    <row r="449" spans="1:47" s="2" customFormat="1" ht="12">
      <c r="A449" s="38"/>
      <c r="B449" s="39"/>
      <c r="C449" s="40"/>
      <c r="D449" s="223" t="s">
        <v>124</v>
      </c>
      <c r="E449" s="40"/>
      <c r="F449" s="224" t="s">
        <v>712</v>
      </c>
      <c r="G449" s="40"/>
      <c r="H449" s="40"/>
      <c r="I449" s="225"/>
      <c r="J449" s="40"/>
      <c r="K449" s="40"/>
      <c r="L449" s="44"/>
      <c r="M449" s="226"/>
      <c r="N449" s="227"/>
      <c r="O449" s="91"/>
      <c r="P449" s="91"/>
      <c r="Q449" s="91"/>
      <c r="R449" s="91"/>
      <c r="S449" s="91"/>
      <c r="T449" s="92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124</v>
      </c>
      <c r="AU449" s="17" t="s">
        <v>87</v>
      </c>
    </row>
    <row r="450" spans="1:51" s="12" customFormat="1" ht="12">
      <c r="A450" s="12"/>
      <c r="B450" s="228"/>
      <c r="C450" s="229"/>
      <c r="D450" s="223" t="s">
        <v>125</v>
      </c>
      <c r="E450" s="230" t="s">
        <v>1</v>
      </c>
      <c r="F450" s="231" t="s">
        <v>713</v>
      </c>
      <c r="G450" s="229"/>
      <c r="H450" s="232">
        <v>180.9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T450" s="238" t="s">
        <v>125</v>
      </c>
      <c r="AU450" s="238" t="s">
        <v>87</v>
      </c>
      <c r="AV450" s="12" t="s">
        <v>87</v>
      </c>
      <c r="AW450" s="12" t="s">
        <v>33</v>
      </c>
      <c r="AX450" s="12" t="s">
        <v>85</v>
      </c>
      <c r="AY450" s="238" t="s">
        <v>116</v>
      </c>
    </row>
    <row r="451" spans="1:65" s="2" customFormat="1" ht="16.5" customHeight="1">
      <c r="A451" s="38"/>
      <c r="B451" s="39"/>
      <c r="C451" s="271" t="s">
        <v>714</v>
      </c>
      <c r="D451" s="271" t="s">
        <v>359</v>
      </c>
      <c r="E451" s="272" t="s">
        <v>715</v>
      </c>
      <c r="F451" s="273" t="s">
        <v>716</v>
      </c>
      <c r="G451" s="274" t="s">
        <v>261</v>
      </c>
      <c r="H451" s="275">
        <v>180.9</v>
      </c>
      <c r="I451" s="276"/>
      <c r="J451" s="277">
        <f>ROUND(I451*H451,2)</f>
        <v>0</v>
      </c>
      <c r="K451" s="273" t="s">
        <v>121</v>
      </c>
      <c r="L451" s="278"/>
      <c r="M451" s="279" t="s">
        <v>1</v>
      </c>
      <c r="N451" s="280" t="s">
        <v>42</v>
      </c>
      <c r="O451" s="91"/>
      <c r="P451" s="219">
        <f>O451*H451</f>
        <v>0</v>
      </c>
      <c r="Q451" s="219">
        <v>0.08</v>
      </c>
      <c r="R451" s="219">
        <f>Q451*H451</f>
        <v>14.472000000000001</v>
      </c>
      <c r="S451" s="219">
        <v>0</v>
      </c>
      <c r="T451" s="220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1" t="s">
        <v>164</v>
      </c>
      <c r="AT451" s="221" t="s">
        <v>359</v>
      </c>
      <c r="AU451" s="221" t="s">
        <v>87</v>
      </c>
      <c r="AY451" s="17" t="s">
        <v>116</v>
      </c>
      <c r="BE451" s="222">
        <f>IF(N451="základní",J451,0)</f>
        <v>0</v>
      </c>
      <c r="BF451" s="222">
        <f>IF(N451="snížená",J451,0)</f>
        <v>0</v>
      </c>
      <c r="BG451" s="222">
        <f>IF(N451="zákl. přenesená",J451,0)</f>
        <v>0</v>
      </c>
      <c r="BH451" s="222">
        <f>IF(N451="sníž. přenesená",J451,0)</f>
        <v>0</v>
      </c>
      <c r="BI451" s="222">
        <f>IF(N451="nulová",J451,0)</f>
        <v>0</v>
      </c>
      <c r="BJ451" s="17" t="s">
        <v>85</v>
      </c>
      <c r="BK451" s="222">
        <f>ROUND(I451*H451,2)</f>
        <v>0</v>
      </c>
      <c r="BL451" s="17" t="s">
        <v>115</v>
      </c>
      <c r="BM451" s="221" t="s">
        <v>717</v>
      </c>
    </row>
    <row r="452" spans="1:47" s="2" customFormat="1" ht="12">
      <c r="A452" s="38"/>
      <c r="B452" s="39"/>
      <c r="C452" s="40"/>
      <c r="D452" s="223" t="s">
        <v>124</v>
      </c>
      <c r="E452" s="40"/>
      <c r="F452" s="224" t="s">
        <v>716</v>
      </c>
      <c r="G452" s="40"/>
      <c r="H452" s="40"/>
      <c r="I452" s="225"/>
      <c r="J452" s="40"/>
      <c r="K452" s="40"/>
      <c r="L452" s="44"/>
      <c r="M452" s="226"/>
      <c r="N452" s="227"/>
      <c r="O452" s="91"/>
      <c r="P452" s="91"/>
      <c r="Q452" s="91"/>
      <c r="R452" s="91"/>
      <c r="S452" s="91"/>
      <c r="T452" s="92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124</v>
      </c>
      <c r="AU452" s="17" t="s">
        <v>87</v>
      </c>
    </row>
    <row r="453" spans="1:51" s="12" customFormat="1" ht="12">
      <c r="A453" s="12"/>
      <c r="B453" s="228"/>
      <c r="C453" s="229"/>
      <c r="D453" s="223" t="s">
        <v>125</v>
      </c>
      <c r="E453" s="230" t="s">
        <v>1</v>
      </c>
      <c r="F453" s="231" t="s">
        <v>718</v>
      </c>
      <c r="G453" s="229"/>
      <c r="H453" s="232">
        <v>180.9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T453" s="238" t="s">
        <v>125</v>
      </c>
      <c r="AU453" s="238" t="s">
        <v>87</v>
      </c>
      <c r="AV453" s="12" t="s">
        <v>87</v>
      </c>
      <c r="AW453" s="12" t="s">
        <v>33</v>
      </c>
      <c r="AX453" s="12" t="s">
        <v>85</v>
      </c>
      <c r="AY453" s="238" t="s">
        <v>116</v>
      </c>
    </row>
    <row r="454" spans="1:51" s="13" customFormat="1" ht="12">
      <c r="A454" s="13"/>
      <c r="B454" s="239"/>
      <c r="C454" s="240"/>
      <c r="D454" s="223" t="s">
        <v>125</v>
      </c>
      <c r="E454" s="241" t="s">
        <v>1</v>
      </c>
      <c r="F454" s="242" t="s">
        <v>719</v>
      </c>
      <c r="G454" s="240"/>
      <c r="H454" s="241" t="s">
        <v>1</v>
      </c>
      <c r="I454" s="243"/>
      <c r="J454" s="240"/>
      <c r="K454" s="240"/>
      <c r="L454" s="244"/>
      <c r="M454" s="245"/>
      <c r="N454" s="246"/>
      <c r="O454" s="246"/>
      <c r="P454" s="246"/>
      <c r="Q454" s="246"/>
      <c r="R454" s="246"/>
      <c r="S454" s="246"/>
      <c r="T454" s="24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125</v>
      </c>
      <c r="AU454" s="248" t="s">
        <v>87</v>
      </c>
      <c r="AV454" s="13" t="s">
        <v>85</v>
      </c>
      <c r="AW454" s="13" t="s">
        <v>33</v>
      </c>
      <c r="AX454" s="13" t="s">
        <v>77</v>
      </c>
      <c r="AY454" s="248" t="s">
        <v>116</v>
      </c>
    </row>
    <row r="455" spans="1:65" s="2" customFormat="1" ht="16.5" customHeight="1">
      <c r="A455" s="38"/>
      <c r="B455" s="39"/>
      <c r="C455" s="210" t="s">
        <v>720</v>
      </c>
      <c r="D455" s="210" t="s">
        <v>117</v>
      </c>
      <c r="E455" s="211" t="s">
        <v>721</v>
      </c>
      <c r="F455" s="212" t="s">
        <v>722</v>
      </c>
      <c r="G455" s="213" t="s">
        <v>261</v>
      </c>
      <c r="H455" s="214">
        <v>176.2</v>
      </c>
      <c r="I455" s="215"/>
      <c r="J455" s="216">
        <f>ROUND(I455*H455,2)</f>
        <v>0</v>
      </c>
      <c r="K455" s="212" t="s">
        <v>121</v>
      </c>
      <c r="L455" s="44"/>
      <c r="M455" s="217" t="s">
        <v>1</v>
      </c>
      <c r="N455" s="218" t="s">
        <v>42</v>
      </c>
      <c r="O455" s="91"/>
      <c r="P455" s="219">
        <f>O455*H455</f>
        <v>0</v>
      </c>
      <c r="Q455" s="219">
        <v>0.1295</v>
      </c>
      <c r="R455" s="219">
        <f>Q455*H455</f>
        <v>22.817899999999998</v>
      </c>
      <c r="S455" s="219">
        <v>0</v>
      </c>
      <c r="T455" s="220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1" t="s">
        <v>115</v>
      </c>
      <c r="AT455" s="221" t="s">
        <v>117</v>
      </c>
      <c r="AU455" s="221" t="s">
        <v>87</v>
      </c>
      <c r="AY455" s="17" t="s">
        <v>116</v>
      </c>
      <c r="BE455" s="222">
        <f>IF(N455="základní",J455,0)</f>
        <v>0</v>
      </c>
      <c r="BF455" s="222">
        <f>IF(N455="snížená",J455,0)</f>
        <v>0</v>
      </c>
      <c r="BG455" s="222">
        <f>IF(N455="zákl. přenesená",J455,0)</f>
        <v>0</v>
      </c>
      <c r="BH455" s="222">
        <f>IF(N455="sníž. přenesená",J455,0)</f>
        <v>0</v>
      </c>
      <c r="BI455" s="222">
        <f>IF(N455="nulová",J455,0)</f>
        <v>0</v>
      </c>
      <c r="BJ455" s="17" t="s">
        <v>85</v>
      </c>
      <c r="BK455" s="222">
        <f>ROUND(I455*H455,2)</f>
        <v>0</v>
      </c>
      <c r="BL455" s="17" t="s">
        <v>115</v>
      </c>
      <c r="BM455" s="221" t="s">
        <v>723</v>
      </c>
    </row>
    <row r="456" spans="1:47" s="2" customFormat="1" ht="12">
      <c r="A456" s="38"/>
      <c r="B456" s="39"/>
      <c r="C456" s="40"/>
      <c r="D456" s="223" t="s">
        <v>124</v>
      </c>
      <c r="E456" s="40"/>
      <c r="F456" s="224" t="s">
        <v>724</v>
      </c>
      <c r="G456" s="40"/>
      <c r="H456" s="40"/>
      <c r="I456" s="225"/>
      <c r="J456" s="40"/>
      <c r="K456" s="40"/>
      <c r="L456" s="44"/>
      <c r="M456" s="226"/>
      <c r="N456" s="227"/>
      <c r="O456" s="91"/>
      <c r="P456" s="91"/>
      <c r="Q456" s="91"/>
      <c r="R456" s="91"/>
      <c r="S456" s="91"/>
      <c r="T456" s="92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124</v>
      </c>
      <c r="AU456" s="17" t="s">
        <v>87</v>
      </c>
    </row>
    <row r="457" spans="1:51" s="12" customFormat="1" ht="12">
      <c r="A457" s="12"/>
      <c r="B457" s="228"/>
      <c r="C457" s="229"/>
      <c r="D457" s="223" t="s">
        <v>125</v>
      </c>
      <c r="E457" s="230" t="s">
        <v>1</v>
      </c>
      <c r="F457" s="231" t="s">
        <v>725</v>
      </c>
      <c r="G457" s="229"/>
      <c r="H457" s="232">
        <v>176.2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T457" s="238" t="s">
        <v>125</v>
      </c>
      <c r="AU457" s="238" t="s">
        <v>87</v>
      </c>
      <c r="AV457" s="12" t="s">
        <v>87</v>
      </c>
      <c r="AW457" s="12" t="s">
        <v>33</v>
      </c>
      <c r="AX457" s="12" t="s">
        <v>85</v>
      </c>
      <c r="AY457" s="238" t="s">
        <v>116</v>
      </c>
    </row>
    <row r="458" spans="1:65" s="2" customFormat="1" ht="16.5" customHeight="1">
      <c r="A458" s="38"/>
      <c r="B458" s="39"/>
      <c r="C458" s="271" t="s">
        <v>726</v>
      </c>
      <c r="D458" s="271" t="s">
        <v>359</v>
      </c>
      <c r="E458" s="272" t="s">
        <v>727</v>
      </c>
      <c r="F458" s="273" t="s">
        <v>728</v>
      </c>
      <c r="G458" s="274" t="s">
        <v>261</v>
      </c>
      <c r="H458" s="275">
        <v>176.2</v>
      </c>
      <c r="I458" s="276"/>
      <c r="J458" s="277">
        <f>ROUND(I458*H458,2)</f>
        <v>0</v>
      </c>
      <c r="K458" s="273" t="s">
        <v>121</v>
      </c>
      <c r="L458" s="278"/>
      <c r="M458" s="279" t="s">
        <v>1</v>
      </c>
      <c r="N458" s="280" t="s">
        <v>42</v>
      </c>
      <c r="O458" s="91"/>
      <c r="P458" s="219">
        <f>O458*H458</f>
        <v>0</v>
      </c>
      <c r="Q458" s="219">
        <v>0.045</v>
      </c>
      <c r="R458" s="219">
        <f>Q458*H458</f>
        <v>7.928999999999999</v>
      </c>
      <c r="S458" s="219">
        <v>0</v>
      </c>
      <c r="T458" s="220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21" t="s">
        <v>164</v>
      </c>
      <c r="AT458" s="221" t="s">
        <v>359</v>
      </c>
      <c r="AU458" s="221" t="s">
        <v>87</v>
      </c>
      <c r="AY458" s="17" t="s">
        <v>116</v>
      </c>
      <c r="BE458" s="222">
        <f>IF(N458="základní",J458,0)</f>
        <v>0</v>
      </c>
      <c r="BF458" s="222">
        <f>IF(N458="snížená",J458,0)</f>
        <v>0</v>
      </c>
      <c r="BG458" s="222">
        <f>IF(N458="zákl. přenesená",J458,0)</f>
        <v>0</v>
      </c>
      <c r="BH458" s="222">
        <f>IF(N458="sníž. přenesená",J458,0)</f>
        <v>0</v>
      </c>
      <c r="BI458" s="222">
        <f>IF(N458="nulová",J458,0)</f>
        <v>0</v>
      </c>
      <c r="BJ458" s="17" t="s">
        <v>85</v>
      </c>
      <c r="BK458" s="222">
        <f>ROUND(I458*H458,2)</f>
        <v>0</v>
      </c>
      <c r="BL458" s="17" t="s">
        <v>115</v>
      </c>
      <c r="BM458" s="221" t="s">
        <v>729</v>
      </c>
    </row>
    <row r="459" spans="1:47" s="2" customFormat="1" ht="12">
      <c r="A459" s="38"/>
      <c r="B459" s="39"/>
      <c r="C459" s="40"/>
      <c r="D459" s="223" t="s">
        <v>124</v>
      </c>
      <c r="E459" s="40"/>
      <c r="F459" s="224" t="s">
        <v>728</v>
      </c>
      <c r="G459" s="40"/>
      <c r="H459" s="40"/>
      <c r="I459" s="225"/>
      <c r="J459" s="40"/>
      <c r="K459" s="40"/>
      <c r="L459" s="44"/>
      <c r="M459" s="226"/>
      <c r="N459" s="227"/>
      <c r="O459" s="91"/>
      <c r="P459" s="91"/>
      <c r="Q459" s="91"/>
      <c r="R459" s="91"/>
      <c r="S459" s="91"/>
      <c r="T459" s="92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124</v>
      </c>
      <c r="AU459" s="17" t="s">
        <v>87</v>
      </c>
    </row>
    <row r="460" spans="1:65" s="2" customFormat="1" ht="16.5" customHeight="1">
      <c r="A460" s="38"/>
      <c r="B460" s="39"/>
      <c r="C460" s="210" t="s">
        <v>730</v>
      </c>
      <c r="D460" s="210" t="s">
        <v>117</v>
      </c>
      <c r="E460" s="211" t="s">
        <v>731</v>
      </c>
      <c r="F460" s="212" t="s">
        <v>732</v>
      </c>
      <c r="G460" s="213" t="s">
        <v>261</v>
      </c>
      <c r="H460" s="214">
        <v>75.1</v>
      </c>
      <c r="I460" s="215"/>
      <c r="J460" s="216">
        <f>ROUND(I460*H460,2)</f>
        <v>0</v>
      </c>
      <c r="K460" s="212" t="s">
        <v>121</v>
      </c>
      <c r="L460" s="44"/>
      <c r="M460" s="217" t="s">
        <v>1</v>
      </c>
      <c r="N460" s="218" t="s">
        <v>42</v>
      </c>
      <c r="O460" s="91"/>
      <c r="P460" s="219">
        <f>O460*H460</f>
        <v>0</v>
      </c>
      <c r="Q460" s="219">
        <v>0</v>
      </c>
      <c r="R460" s="219">
        <f>Q460*H460</f>
        <v>0</v>
      </c>
      <c r="S460" s="219">
        <v>0</v>
      </c>
      <c r="T460" s="22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21" t="s">
        <v>115</v>
      </c>
      <c r="AT460" s="221" t="s">
        <v>117</v>
      </c>
      <c r="AU460" s="221" t="s">
        <v>87</v>
      </c>
      <c r="AY460" s="17" t="s">
        <v>116</v>
      </c>
      <c r="BE460" s="222">
        <f>IF(N460="základní",J460,0)</f>
        <v>0</v>
      </c>
      <c r="BF460" s="222">
        <f>IF(N460="snížená",J460,0)</f>
        <v>0</v>
      </c>
      <c r="BG460" s="222">
        <f>IF(N460="zákl. přenesená",J460,0)</f>
        <v>0</v>
      </c>
      <c r="BH460" s="222">
        <f>IF(N460="sníž. přenesená",J460,0)</f>
        <v>0</v>
      </c>
      <c r="BI460" s="222">
        <f>IF(N460="nulová",J460,0)</f>
        <v>0</v>
      </c>
      <c r="BJ460" s="17" t="s">
        <v>85</v>
      </c>
      <c r="BK460" s="222">
        <f>ROUND(I460*H460,2)</f>
        <v>0</v>
      </c>
      <c r="BL460" s="17" t="s">
        <v>115</v>
      </c>
      <c r="BM460" s="221" t="s">
        <v>733</v>
      </c>
    </row>
    <row r="461" spans="1:47" s="2" customFormat="1" ht="12">
      <c r="A461" s="38"/>
      <c r="B461" s="39"/>
      <c r="C461" s="40"/>
      <c r="D461" s="223" t="s">
        <v>124</v>
      </c>
      <c r="E461" s="40"/>
      <c r="F461" s="224" t="s">
        <v>734</v>
      </c>
      <c r="G461" s="40"/>
      <c r="H461" s="40"/>
      <c r="I461" s="225"/>
      <c r="J461" s="40"/>
      <c r="K461" s="40"/>
      <c r="L461" s="44"/>
      <c r="M461" s="226"/>
      <c r="N461" s="227"/>
      <c r="O461" s="91"/>
      <c r="P461" s="91"/>
      <c r="Q461" s="91"/>
      <c r="R461" s="91"/>
      <c r="S461" s="91"/>
      <c r="T461" s="92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124</v>
      </c>
      <c r="AU461" s="17" t="s">
        <v>87</v>
      </c>
    </row>
    <row r="462" spans="1:51" s="12" customFormat="1" ht="12">
      <c r="A462" s="12"/>
      <c r="B462" s="228"/>
      <c r="C462" s="229"/>
      <c r="D462" s="223" t="s">
        <v>125</v>
      </c>
      <c r="E462" s="230" t="s">
        <v>1</v>
      </c>
      <c r="F462" s="231" t="s">
        <v>735</v>
      </c>
      <c r="G462" s="229"/>
      <c r="H462" s="232">
        <v>75.1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T462" s="238" t="s">
        <v>125</v>
      </c>
      <c r="AU462" s="238" t="s">
        <v>87</v>
      </c>
      <c r="AV462" s="12" t="s">
        <v>87</v>
      </c>
      <c r="AW462" s="12" t="s">
        <v>33</v>
      </c>
      <c r="AX462" s="12" t="s">
        <v>85</v>
      </c>
      <c r="AY462" s="238" t="s">
        <v>116</v>
      </c>
    </row>
    <row r="463" spans="1:65" s="2" customFormat="1" ht="16.5" customHeight="1">
      <c r="A463" s="38"/>
      <c r="B463" s="39"/>
      <c r="C463" s="210" t="s">
        <v>736</v>
      </c>
      <c r="D463" s="210" t="s">
        <v>117</v>
      </c>
      <c r="E463" s="211" t="s">
        <v>737</v>
      </c>
      <c r="F463" s="212" t="s">
        <v>738</v>
      </c>
      <c r="G463" s="213" t="s">
        <v>261</v>
      </c>
      <c r="H463" s="214">
        <v>75.1</v>
      </c>
      <c r="I463" s="215"/>
      <c r="J463" s="216">
        <f>ROUND(I463*H463,2)</f>
        <v>0</v>
      </c>
      <c r="K463" s="212" t="s">
        <v>121</v>
      </c>
      <c r="L463" s="44"/>
      <c r="M463" s="217" t="s">
        <v>1</v>
      </c>
      <c r="N463" s="218" t="s">
        <v>42</v>
      </c>
      <c r="O463" s="91"/>
      <c r="P463" s="219">
        <f>O463*H463</f>
        <v>0</v>
      </c>
      <c r="Q463" s="219">
        <v>0.00028</v>
      </c>
      <c r="R463" s="219">
        <f>Q463*H463</f>
        <v>0.021027999999999998</v>
      </c>
      <c r="S463" s="219">
        <v>0</v>
      </c>
      <c r="T463" s="220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21" t="s">
        <v>115</v>
      </c>
      <c r="AT463" s="221" t="s">
        <v>117</v>
      </c>
      <c r="AU463" s="221" t="s">
        <v>87</v>
      </c>
      <c r="AY463" s="17" t="s">
        <v>116</v>
      </c>
      <c r="BE463" s="222">
        <f>IF(N463="základní",J463,0)</f>
        <v>0</v>
      </c>
      <c r="BF463" s="222">
        <f>IF(N463="snížená",J463,0)</f>
        <v>0</v>
      </c>
      <c r="BG463" s="222">
        <f>IF(N463="zákl. přenesená",J463,0)</f>
        <v>0</v>
      </c>
      <c r="BH463" s="222">
        <f>IF(N463="sníž. přenesená",J463,0)</f>
        <v>0</v>
      </c>
      <c r="BI463" s="222">
        <f>IF(N463="nulová",J463,0)</f>
        <v>0</v>
      </c>
      <c r="BJ463" s="17" t="s">
        <v>85</v>
      </c>
      <c r="BK463" s="222">
        <f>ROUND(I463*H463,2)</f>
        <v>0</v>
      </c>
      <c r="BL463" s="17" t="s">
        <v>115</v>
      </c>
      <c r="BM463" s="221" t="s">
        <v>739</v>
      </c>
    </row>
    <row r="464" spans="1:47" s="2" customFormat="1" ht="12">
      <c r="A464" s="38"/>
      <c r="B464" s="39"/>
      <c r="C464" s="40"/>
      <c r="D464" s="223" t="s">
        <v>124</v>
      </c>
      <c r="E464" s="40"/>
      <c r="F464" s="224" t="s">
        <v>740</v>
      </c>
      <c r="G464" s="40"/>
      <c r="H464" s="40"/>
      <c r="I464" s="225"/>
      <c r="J464" s="40"/>
      <c r="K464" s="40"/>
      <c r="L464" s="44"/>
      <c r="M464" s="226"/>
      <c r="N464" s="227"/>
      <c r="O464" s="91"/>
      <c r="P464" s="91"/>
      <c r="Q464" s="91"/>
      <c r="R464" s="91"/>
      <c r="S464" s="91"/>
      <c r="T464" s="92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124</v>
      </c>
      <c r="AU464" s="17" t="s">
        <v>87</v>
      </c>
    </row>
    <row r="465" spans="1:51" s="12" customFormat="1" ht="12">
      <c r="A465" s="12"/>
      <c r="B465" s="228"/>
      <c r="C465" s="229"/>
      <c r="D465" s="223" t="s">
        <v>125</v>
      </c>
      <c r="E465" s="230" t="s">
        <v>1</v>
      </c>
      <c r="F465" s="231" t="s">
        <v>735</v>
      </c>
      <c r="G465" s="229"/>
      <c r="H465" s="232">
        <v>75.1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T465" s="238" t="s">
        <v>125</v>
      </c>
      <c r="AU465" s="238" t="s">
        <v>87</v>
      </c>
      <c r="AV465" s="12" t="s">
        <v>87</v>
      </c>
      <c r="AW465" s="12" t="s">
        <v>33</v>
      </c>
      <c r="AX465" s="12" t="s">
        <v>85</v>
      </c>
      <c r="AY465" s="238" t="s">
        <v>116</v>
      </c>
    </row>
    <row r="466" spans="1:65" s="2" customFormat="1" ht="16.5" customHeight="1">
      <c r="A466" s="38"/>
      <c r="B466" s="39"/>
      <c r="C466" s="210" t="s">
        <v>741</v>
      </c>
      <c r="D466" s="210" t="s">
        <v>117</v>
      </c>
      <c r="E466" s="211" t="s">
        <v>742</v>
      </c>
      <c r="F466" s="212" t="s">
        <v>743</v>
      </c>
      <c r="G466" s="213" t="s">
        <v>222</v>
      </c>
      <c r="H466" s="214">
        <v>441.451</v>
      </c>
      <c r="I466" s="215"/>
      <c r="J466" s="216">
        <f>ROUND(I466*H466,2)</f>
        <v>0</v>
      </c>
      <c r="K466" s="212" t="s">
        <v>121</v>
      </c>
      <c r="L466" s="44"/>
      <c r="M466" s="217" t="s">
        <v>1</v>
      </c>
      <c r="N466" s="218" t="s">
        <v>42</v>
      </c>
      <c r="O466" s="91"/>
      <c r="P466" s="219">
        <f>O466*H466</f>
        <v>0</v>
      </c>
      <c r="Q466" s="219">
        <v>0.00025</v>
      </c>
      <c r="R466" s="219">
        <f>Q466*H466</f>
        <v>0.11036275000000001</v>
      </c>
      <c r="S466" s="219">
        <v>0</v>
      </c>
      <c r="T466" s="220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1" t="s">
        <v>115</v>
      </c>
      <c r="AT466" s="221" t="s">
        <v>117</v>
      </c>
      <c r="AU466" s="221" t="s">
        <v>87</v>
      </c>
      <c r="AY466" s="17" t="s">
        <v>116</v>
      </c>
      <c r="BE466" s="222">
        <f>IF(N466="základní",J466,0)</f>
        <v>0</v>
      </c>
      <c r="BF466" s="222">
        <f>IF(N466="snížená",J466,0)</f>
        <v>0</v>
      </c>
      <c r="BG466" s="222">
        <f>IF(N466="zákl. přenesená",J466,0)</f>
        <v>0</v>
      </c>
      <c r="BH466" s="222">
        <f>IF(N466="sníž. přenesená",J466,0)</f>
        <v>0</v>
      </c>
      <c r="BI466" s="222">
        <f>IF(N466="nulová",J466,0)</f>
        <v>0</v>
      </c>
      <c r="BJ466" s="17" t="s">
        <v>85</v>
      </c>
      <c r="BK466" s="222">
        <f>ROUND(I466*H466,2)</f>
        <v>0</v>
      </c>
      <c r="BL466" s="17" t="s">
        <v>115</v>
      </c>
      <c r="BM466" s="221" t="s">
        <v>744</v>
      </c>
    </row>
    <row r="467" spans="1:47" s="2" customFormat="1" ht="12">
      <c r="A467" s="38"/>
      <c r="B467" s="39"/>
      <c r="C467" s="40"/>
      <c r="D467" s="223" t="s">
        <v>124</v>
      </c>
      <c r="E467" s="40"/>
      <c r="F467" s="224" t="s">
        <v>745</v>
      </c>
      <c r="G467" s="40"/>
      <c r="H467" s="40"/>
      <c r="I467" s="225"/>
      <c r="J467" s="40"/>
      <c r="K467" s="40"/>
      <c r="L467" s="44"/>
      <c r="M467" s="226"/>
      <c r="N467" s="227"/>
      <c r="O467" s="91"/>
      <c r="P467" s="91"/>
      <c r="Q467" s="91"/>
      <c r="R467" s="91"/>
      <c r="S467" s="91"/>
      <c r="T467" s="92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124</v>
      </c>
      <c r="AU467" s="17" t="s">
        <v>87</v>
      </c>
    </row>
    <row r="468" spans="1:51" s="13" customFormat="1" ht="12">
      <c r="A468" s="13"/>
      <c r="B468" s="239"/>
      <c r="C468" s="240"/>
      <c r="D468" s="223" t="s">
        <v>125</v>
      </c>
      <c r="E468" s="241" t="s">
        <v>1</v>
      </c>
      <c r="F468" s="242" t="s">
        <v>746</v>
      </c>
      <c r="G468" s="240"/>
      <c r="H468" s="241" t="s">
        <v>1</v>
      </c>
      <c r="I468" s="243"/>
      <c r="J468" s="240"/>
      <c r="K468" s="240"/>
      <c r="L468" s="244"/>
      <c r="M468" s="245"/>
      <c r="N468" s="246"/>
      <c r="O468" s="246"/>
      <c r="P468" s="246"/>
      <c r="Q468" s="246"/>
      <c r="R468" s="246"/>
      <c r="S468" s="246"/>
      <c r="T468" s="24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8" t="s">
        <v>125</v>
      </c>
      <c r="AU468" s="248" t="s">
        <v>87</v>
      </c>
      <c r="AV468" s="13" t="s">
        <v>85</v>
      </c>
      <c r="AW468" s="13" t="s">
        <v>33</v>
      </c>
      <c r="AX468" s="13" t="s">
        <v>77</v>
      </c>
      <c r="AY468" s="248" t="s">
        <v>116</v>
      </c>
    </row>
    <row r="469" spans="1:51" s="12" customFormat="1" ht="12">
      <c r="A469" s="12"/>
      <c r="B469" s="228"/>
      <c r="C469" s="229"/>
      <c r="D469" s="223" t="s">
        <v>125</v>
      </c>
      <c r="E469" s="230" t="s">
        <v>1</v>
      </c>
      <c r="F469" s="231" t="s">
        <v>747</v>
      </c>
      <c r="G469" s="229"/>
      <c r="H469" s="232">
        <v>383.87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T469" s="238" t="s">
        <v>125</v>
      </c>
      <c r="AU469" s="238" t="s">
        <v>87</v>
      </c>
      <c r="AV469" s="12" t="s">
        <v>87</v>
      </c>
      <c r="AW469" s="12" t="s">
        <v>33</v>
      </c>
      <c r="AX469" s="12" t="s">
        <v>77</v>
      </c>
      <c r="AY469" s="238" t="s">
        <v>116</v>
      </c>
    </row>
    <row r="470" spans="1:51" s="12" customFormat="1" ht="12">
      <c r="A470" s="12"/>
      <c r="B470" s="228"/>
      <c r="C470" s="229"/>
      <c r="D470" s="223" t="s">
        <v>125</v>
      </c>
      <c r="E470" s="230" t="s">
        <v>1</v>
      </c>
      <c r="F470" s="231" t="s">
        <v>748</v>
      </c>
      <c r="G470" s="229"/>
      <c r="H470" s="232">
        <v>57.581</v>
      </c>
      <c r="I470" s="233"/>
      <c r="J470" s="229"/>
      <c r="K470" s="229"/>
      <c r="L470" s="234"/>
      <c r="M470" s="235"/>
      <c r="N470" s="236"/>
      <c r="O470" s="236"/>
      <c r="P470" s="236"/>
      <c r="Q470" s="236"/>
      <c r="R470" s="236"/>
      <c r="S470" s="236"/>
      <c r="T470" s="237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T470" s="238" t="s">
        <v>125</v>
      </c>
      <c r="AU470" s="238" t="s">
        <v>87</v>
      </c>
      <c r="AV470" s="12" t="s">
        <v>87</v>
      </c>
      <c r="AW470" s="12" t="s">
        <v>33</v>
      </c>
      <c r="AX470" s="12" t="s">
        <v>77</v>
      </c>
      <c r="AY470" s="238" t="s">
        <v>116</v>
      </c>
    </row>
    <row r="471" spans="1:51" s="15" customFormat="1" ht="12">
      <c r="A471" s="15"/>
      <c r="B471" s="260"/>
      <c r="C471" s="261"/>
      <c r="D471" s="223" t="s">
        <v>125</v>
      </c>
      <c r="E471" s="262" t="s">
        <v>1</v>
      </c>
      <c r="F471" s="263" t="s">
        <v>242</v>
      </c>
      <c r="G471" s="261"/>
      <c r="H471" s="264">
        <v>441.451</v>
      </c>
      <c r="I471" s="265"/>
      <c r="J471" s="261"/>
      <c r="K471" s="261"/>
      <c r="L471" s="266"/>
      <c r="M471" s="267"/>
      <c r="N471" s="268"/>
      <c r="O471" s="268"/>
      <c r="P471" s="268"/>
      <c r="Q471" s="268"/>
      <c r="R471" s="268"/>
      <c r="S471" s="268"/>
      <c r="T471" s="269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70" t="s">
        <v>125</v>
      </c>
      <c r="AU471" s="270" t="s">
        <v>87</v>
      </c>
      <c r="AV471" s="15" t="s">
        <v>115</v>
      </c>
      <c r="AW471" s="15" t="s">
        <v>33</v>
      </c>
      <c r="AX471" s="15" t="s">
        <v>85</v>
      </c>
      <c r="AY471" s="270" t="s">
        <v>116</v>
      </c>
    </row>
    <row r="472" spans="1:65" s="2" customFormat="1" ht="16.5" customHeight="1">
      <c r="A472" s="38"/>
      <c r="B472" s="39"/>
      <c r="C472" s="210" t="s">
        <v>749</v>
      </c>
      <c r="D472" s="210" t="s">
        <v>117</v>
      </c>
      <c r="E472" s="211" t="s">
        <v>750</v>
      </c>
      <c r="F472" s="212" t="s">
        <v>751</v>
      </c>
      <c r="G472" s="213" t="s">
        <v>261</v>
      </c>
      <c r="H472" s="214">
        <v>75.1</v>
      </c>
      <c r="I472" s="215"/>
      <c r="J472" s="216">
        <f>ROUND(I472*H472,2)</f>
        <v>0</v>
      </c>
      <c r="K472" s="212" t="s">
        <v>121</v>
      </c>
      <c r="L472" s="44"/>
      <c r="M472" s="217" t="s">
        <v>1</v>
      </c>
      <c r="N472" s="218" t="s">
        <v>42</v>
      </c>
      <c r="O472" s="91"/>
      <c r="P472" s="219">
        <f>O472*H472</f>
        <v>0</v>
      </c>
      <c r="Q472" s="219">
        <v>0</v>
      </c>
      <c r="R472" s="219">
        <f>Q472*H472</f>
        <v>0</v>
      </c>
      <c r="S472" s="219">
        <v>0</v>
      </c>
      <c r="T472" s="22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1" t="s">
        <v>115</v>
      </c>
      <c r="AT472" s="221" t="s">
        <v>117</v>
      </c>
      <c r="AU472" s="221" t="s">
        <v>87</v>
      </c>
      <c r="AY472" s="17" t="s">
        <v>116</v>
      </c>
      <c r="BE472" s="222">
        <f>IF(N472="základní",J472,0)</f>
        <v>0</v>
      </c>
      <c r="BF472" s="222">
        <f>IF(N472="snížená",J472,0)</f>
        <v>0</v>
      </c>
      <c r="BG472" s="222">
        <f>IF(N472="zákl. přenesená",J472,0)</f>
        <v>0</v>
      </c>
      <c r="BH472" s="222">
        <f>IF(N472="sníž. přenesená",J472,0)</f>
        <v>0</v>
      </c>
      <c r="BI472" s="222">
        <f>IF(N472="nulová",J472,0)</f>
        <v>0</v>
      </c>
      <c r="BJ472" s="17" t="s">
        <v>85</v>
      </c>
      <c r="BK472" s="222">
        <f>ROUND(I472*H472,2)</f>
        <v>0</v>
      </c>
      <c r="BL472" s="17" t="s">
        <v>115</v>
      </c>
      <c r="BM472" s="221" t="s">
        <v>752</v>
      </c>
    </row>
    <row r="473" spans="1:47" s="2" customFormat="1" ht="12">
      <c r="A473" s="38"/>
      <c r="B473" s="39"/>
      <c r="C473" s="40"/>
      <c r="D473" s="223" t="s">
        <v>124</v>
      </c>
      <c r="E473" s="40"/>
      <c r="F473" s="224" t="s">
        <v>753</v>
      </c>
      <c r="G473" s="40"/>
      <c r="H473" s="40"/>
      <c r="I473" s="225"/>
      <c r="J473" s="40"/>
      <c r="K473" s="40"/>
      <c r="L473" s="44"/>
      <c r="M473" s="226"/>
      <c r="N473" s="227"/>
      <c r="O473" s="91"/>
      <c r="P473" s="91"/>
      <c r="Q473" s="91"/>
      <c r="R473" s="91"/>
      <c r="S473" s="91"/>
      <c r="T473" s="92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124</v>
      </c>
      <c r="AU473" s="17" t="s">
        <v>87</v>
      </c>
    </row>
    <row r="474" spans="1:51" s="12" customFormat="1" ht="12">
      <c r="A474" s="12"/>
      <c r="B474" s="228"/>
      <c r="C474" s="229"/>
      <c r="D474" s="223" t="s">
        <v>125</v>
      </c>
      <c r="E474" s="230" t="s">
        <v>1</v>
      </c>
      <c r="F474" s="231" t="s">
        <v>754</v>
      </c>
      <c r="G474" s="229"/>
      <c r="H474" s="232">
        <v>75.1</v>
      </c>
      <c r="I474" s="233"/>
      <c r="J474" s="229"/>
      <c r="K474" s="229"/>
      <c r="L474" s="234"/>
      <c r="M474" s="235"/>
      <c r="N474" s="236"/>
      <c r="O474" s="236"/>
      <c r="P474" s="236"/>
      <c r="Q474" s="236"/>
      <c r="R474" s="236"/>
      <c r="S474" s="236"/>
      <c r="T474" s="237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T474" s="238" t="s">
        <v>125</v>
      </c>
      <c r="AU474" s="238" t="s">
        <v>87</v>
      </c>
      <c r="AV474" s="12" t="s">
        <v>87</v>
      </c>
      <c r="AW474" s="12" t="s">
        <v>33</v>
      </c>
      <c r="AX474" s="12" t="s">
        <v>85</v>
      </c>
      <c r="AY474" s="238" t="s">
        <v>116</v>
      </c>
    </row>
    <row r="475" spans="1:65" s="2" customFormat="1" ht="16.5" customHeight="1">
      <c r="A475" s="38"/>
      <c r="B475" s="39"/>
      <c r="C475" s="210" t="s">
        <v>755</v>
      </c>
      <c r="D475" s="210" t="s">
        <v>117</v>
      </c>
      <c r="E475" s="211" t="s">
        <v>756</v>
      </c>
      <c r="F475" s="212" t="s">
        <v>757</v>
      </c>
      <c r="G475" s="213" t="s">
        <v>206</v>
      </c>
      <c r="H475" s="214">
        <v>1</v>
      </c>
      <c r="I475" s="215"/>
      <c r="J475" s="216">
        <f>ROUND(I475*H475,2)</f>
        <v>0</v>
      </c>
      <c r="K475" s="212" t="s">
        <v>121</v>
      </c>
      <c r="L475" s="44"/>
      <c r="M475" s="217" t="s">
        <v>1</v>
      </c>
      <c r="N475" s="218" t="s">
        <v>42</v>
      </c>
      <c r="O475" s="91"/>
      <c r="P475" s="219">
        <f>O475*H475</f>
        <v>0</v>
      </c>
      <c r="Q475" s="219">
        <v>0</v>
      </c>
      <c r="R475" s="219">
        <f>Q475*H475</f>
        <v>0</v>
      </c>
      <c r="S475" s="219">
        <v>0.082</v>
      </c>
      <c r="T475" s="220">
        <f>S475*H475</f>
        <v>0.082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1" t="s">
        <v>115</v>
      </c>
      <c r="AT475" s="221" t="s">
        <v>117</v>
      </c>
      <c r="AU475" s="221" t="s">
        <v>87</v>
      </c>
      <c r="AY475" s="17" t="s">
        <v>116</v>
      </c>
      <c r="BE475" s="222">
        <f>IF(N475="základní",J475,0)</f>
        <v>0</v>
      </c>
      <c r="BF475" s="222">
        <f>IF(N475="snížená",J475,0)</f>
        <v>0</v>
      </c>
      <c r="BG475" s="222">
        <f>IF(N475="zákl. přenesená",J475,0)</f>
        <v>0</v>
      </c>
      <c r="BH475" s="222">
        <f>IF(N475="sníž. přenesená",J475,0)</f>
        <v>0</v>
      </c>
      <c r="BI475" s="222">
        <f>IF(N475="nulová",J475,0)</f>
        <v>0</v>
      </c>
      <c r="BJ475" s="17" t="s">
        <v>85</v>
      </c>
      <c r="BK475" s="222">
        <f>ROUND(I475*H475,2)</f>
        <v>0</v>
      </c>
      <c r="BL475" s="17" t="s">
        <v>115</v>
      </c>
      <c r="BM475" s="221" t="s">
        <v>758</v>
      </c>
    </row>
    <row r="476" spans="1:47" s="2" customFormat="1" ht="12">
      <c r="A476" s="38"/>
      <c r="B476" s="39"/>
      <c r="C476" s="40"/>
      <c r="D476" s="223" t="s">
        <v>124</v>
      </c>
      <c r="E476" s="40"/>
      <c r="F476" s="224" t="s">
        <v>759</v>
      </c>
      <c r="G476" s="40"/>
      <c r="H476" s="40"/>
      <c r="I476" s="225"/>
      <c r="J476" s="40"/>
      <c r="K476" s="40"/>
      <c r="L476" s="44"/>
      <c r="M476" s="226"/>
      <c r="N476" s="227"/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124</v>
      </c>
      <c r="AU476" s="17" t="s">
        <v>87</v>
      </c>
    </row>
    <row r="477" spans="1:51" s="12" customFormat="1" ht="12">
      <c r="A477" s="12"/>
      <c r="B477" s="228"/>
      <c r="C477" s="229"/>
      <c r="D477" s="223" t="s">
        <v>125</v>
      </c>
      <c r="E477" s="230" t="s">
        <v>1</v>
      </c>
      <c r="F477" s="231" t="s">
        <v>760</v>
      </c>
      <c r="G477" s="229"/>
      <c r="H477" s="232">
        <v>1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T477" s="238" t="s">
        <v>125</v>
      </c>
      <c r="AU477" s="238" t="s">
        <v>87</v>
      </c>
      <c r="AV477" s="12" t="s">
        <v>87</v>
      </c>
      <c r="AW477" s="12" t="s">
        <v>33</v>
      </c>
      <c r="AX477" s="12" t="s">
        <v>85</v>
      </c>
      <c r="AY477" s="238" t="s">
        <v>116</v>
      </c>
    </row>
    <row r="478" spans="1:65" s="2" customFormat="1" ht="16.5" customHeight="1">
      <c r="A478" s="38"/>
      <c r="B478" s="39"/>
      <c r="C478" s="210" t="s">
        <v>761</v>
      </c>
      <c r="D478" s="210" t="s">
        <v>117</v>
      </c>
      <c r="E478" s="211" t="s">
        <v>762</v>
      </c>
      <c r="F478" s="212" t="s">
        <v>763</v>
      </c>
      <c r="G478" s="213" t="s">
        <v>206</v>
      </c>
      <c r="H478" s="214">
        <v>2</v>
      </c>
      <c r="I478" s="215"/>
      <c r="J478" s="216">
        <f>ROUND(I478*H478,2)</f>
        <v>0</v>
      </c>
      <c r="K478" s="212" t="s">
        <v>121</v>
      </c>
      <c r="L478" s="44"/>
      <c r="M478" s="217" t="s">
        <v>1</v>
      </c>
      <c r="N478" s="218" t="s">
        <v>42</v>
      </c>
      <c r="O478" s="91"/>
      <c r="P478" s="219">
        <f>O478*H478</f>
        <v>0</v>
      </c>
      <c r="Q478" s="219">
        <v>0</v>
      </c>
      <c r="R478" s="219">
        <f>Q478*H478</f>
        <v>0</v>
      </c>
      <c r="S478" s="219">
        <v>0.004</v>
      </c>
      <c r="T478" s="220">
        <f>S478*H478</f>
        <v>0.008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1" t="s">
        <v>115</v>
      </c>
      <c r="AT478" s="221" t="s">
        <v>117</v>
      </c>
      <c r="AU478" s="221" t="s">
        <v>87</v>
      </c>
      <c r="AY478" s="17" t="s">
        <v>116</v>
      </c>
      <c r="BE478" s="222">
        <f>IF(N478="základní",J478,0)</f>
        <v>0</v>
      </c>
      <c r="BF478" s="222">
        <f>IF(N478="snížená",J478,0)</f>
        <v>0</v>
      </c>
      <c r="BG478" s="222">
        <f>IF(N478="zákl. přenesená",J478,0)</f>
        <v>0</v>
      </c>
      <c r="BH478" s="222">
        <f>IF(N478="sníž. přenesená",J478,0)</f>
        <v>0</v>
      </c>
      <c r="BI478" s="222">
        <f>IF(N478="nulová",J478,0)</f>
        <v>0</v>
      </c>
      <c r="BJ478" s="17" t="s">
        <v>85</v>
      </c>
      <c r="BK478" s="222">
        <f>ROUND(I478*H478,2)</f>
        <v>0</v>
      </c>
      <c r="BL478" s="17" t="s">
        <v>115</v>
      </c>
      <c r="BM478" s="221" t="s">
        <v>764</v>
      </c>
    </row>
    <row r="479" spans="1:47" s="2" customFormat="1" ht="12">
      <c r="A479" s="38"/>
      <c r="B479" s="39"/>
      <c r="C479" s="40"/>
      <c r="D479" s="223" t="s">
        <v>124</v>
      </c>
      <c r="E479" s="40"/>
      <c r="F479" s="224" t="s">
        <v>765</v>
      </c>
      <c r="G479" s="40"/>
      <c r="H479" s="40"/>
      <c r="I479" s="225"/>
      <c r="J479" s="40"/>
      <c r="K479" s="40"/>
      <c r="L479" s="44"/>
      <c r="M479" s="226"/>
      <c r="N479" s="227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124</v>
      </c>
      <c r="AU479" s="17" t="s">
        <v>87</v>
      </c>
    </row>
    <row r="480" spans="1:51" s="12" customFormat="1" ht="12">
      <c r="A480" s="12"/>
      <c r="B480" s="228"/>
      <c r="C480" s="229"/>
      <c r="D480" s="223" t="s">
        <v>125</v>
      </c>
      <c r="E480" s="230" t="s">
        <v>1</v>
      </c>
      <c r="F480" s="231" t="s">
        <v>766</v>
      </c>
      <c r="G480" s="229"/>
      <c r="H480" s="232">
        <v>2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T480" s="238" t="s">
        <v>125</v>
      </c>
      <c r="AU480" s="238" t="s">
        <v>87</v>
      </c>
      <c r="AV480" s="12" t="s">
        <v>87</v>
      </c>
      <c r="AW480" s="12" t="s">
        <v>33</v>
      </c>
      <c r="AX480" s="12" t="s">
        <v>85</v>
      </c>
      <c r="AY480" s="238" t="s">
        <v>116</v>
      </c>
    </row>
    <row r="481" spans="1:65" s="2" customFormat="1" ht="16.5" customHeight="1">
      <c r="A481" s="38"/>
      <c r="B481" s="39"/>
      <c r="C481" s="210" t="s">
        <v>767</v>
      </c>
      <c r="D481" s="210" t="s">
        <v>117</v>
      </c>
      <c r="E481" s="211" t="s">
        <v>768</v>
      </c>
      <c r="F481" s="212" t="s">
        <v>769</v>
      </c>
      <c r="G481" s="213" t="s">
        <v>206</v>
      </c>
      <c r="H481" s="214">
        <v>6</v>
      </c>
      <c r="I481" s="215"/>
      <c r="J481" s="216">
        <f>ROUND(I481*H481,2)</f>
        <v>0</v>
      </c>
      <c r="K481" s="212" t="s">
        <v>121</v>
      </c>
      <c r="L481" s="44"/>
      <c r="M481" s="217" t="s">
        <v>1</v>
      </c>
      <c r="N481" s="218" t="s">
        <v>42</v>
      </c>
      <c r="O481" s="91"/>
      <c r="P481" s="219">
        <f>O481*H481</f>
        <v>0</v>
      </c>
      <c r="Q481" s="219">
        <v>0</v>
      </c>
      <c r="R481" s="219">
        <f>Q481*H481</f>
        <v>0</v>
      </c>
      <c r="S481" s="219">
        <v>0.168</v>
      </c>
      <c r="T481" s="220">
        <f>S481*H481</f>
        <v>1.008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21" t="s">
        <v>115</v>
      </c>
      <c r="AT481" s="221" t="s">
        <v>117</v>
      </c>
      <c r="AU481" s="221" t="s">
        <v>87</v>
      </c>
      <c r="AY481" s="17" t="s">
        <v>116</v>
      </c>
      <c r="BE481" s="222">
        <f>IF(N481="základní",J481,0)</f>
        <v>0</v>
      </c>
      <c r="BF481" s="222">
        <f>IF(N481="snížená",J481,0)</f>
        <v>0</v>
      </c>
      <c r="BG481" s="222">
        <f>IF(N481="zákl. přenesená",J481,0)</f>
        <v>0</v>
      </c>
      <c r="BH481" s="222">
        <f>IF(N481="sníž. přenesená",J481,0)</f>
        <v>0</v>
      </c>
      <c r="BI481" s="222">
        <f>IF(N481="nulová",J481,0)</f>
        <v>0</v>
      </c>
      <c r="BJ481" s="17" t="s">
        <v>85</v>
      </c>
      <c r="BK481" s="222">
        <f>ROUND(I481*H481,2)</f>
        <v>0</v>
      </c>
      <c r="BL481" s="17" t="s">
        <v>115</v>
      </c>
      <c r="BM481" s="221" t="s">
        <v>770</v>
      </c>
    </row>
    <row r="482" spans="1:47" s="2" customFormat="1" ht="12">
      <c r="A482" s="38"/>
      <c r="B482" s="39"/>
      <c r="C482" s="40"/>
      <c r="D482" s="223" t="s">
        <v>124</v>
      </c>
      <c r="E482" s="40"/>
      <c r="F482" s="224" t="s">
        <v>771</v>
      </c>
      <c r="G482" s="40"/>
      <c r="H482" s="40"/>
      <c r="I482" s="225"/>
      <c r="J482" s="40"/>
      <c r="K482" s="40"/>
      <c r="L482" s="44"/>
      <c r="M482" s="226"/>
      <c r="N482" s="227"/>
      <c r="O482" s="91"/>
      <c r="P482" s="91"/>
      <c r="Q482" s="91"/>
      <c r="R482" s="91"/>
      <c r="S482" s="91"/>
      <c r="T482" s="9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124</v>
      </c>
      <c r="AU482" s="17" t="s">
        <v>87</v>
      </c>
    </row>
    <row r="483" spans="1:51" s="12" customFormat="1" ht="12">
      <c r="A483" s="12"/>
      <c r="B483" s="228"/>
      <c r="C483" s="229"/>
      <c r="D483" s="223" t="s">
        <v>125</v>
      </c>
      <c r="E483" s="230" t="s">
        <v>1</v>
      </c>
      <c r="F483" s="231" t="s">
        <v>772</v>
      </c>
      <c r="G483" s="229"/>
      <c r="H483" s="232">
        <v>6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T483" s="238" t="s">
        <v>125</v>
      </c>
      <c r="AU483" s="238" t="s">
        <v>87</v>
      </c>
      <c r="AV483" s="12" t="s">
        <v>87</v>
      </c>
      <c r="AW483" s="12" t="s">
        <v>33</v>
      </c>
      <c r="AX483" s="12" t="s">
        <v>85</v>
      </c>
      <c r="AY483" s="238" t="s">
        <v>116</v>
      </c>
    </row>
    <row r="484" spans="1:65" s="2" customFormat="1" ht="16.5" customHeight="1">
      <c r="A484" s="38"/>
      <c r="B484" s="39"/>
      <c r="C484" s="210" t="s">
        <v>773</v>
      </c>
      <c r="D484" s="210" t="s">
        <v>117</v>
      </c>
      <c r="E484" s="211" t="s">
        <v>774</v>
      </c>
      <c r="F484" s="212" t="s">
        <v>775</v>
      </c>
      <c r="G484" s="213" t="s">
        <v>206</v>
      </c>
      <c r="H484" s="214">
        <v>28</v>
      </c>
      <c r="I484" s="215"/>
      <c r="J484" s="216">
        <f>ROUND(I484*H484,2)</f>
        <v>0</v>
      </c>
      <c r="K484" s="212" t="s">
        <v>121</v>
      </c>
      <c r="L484" s="44"/>
      <c r="M484" s="217" t="s">
        <v>1</v>
      </c>
      <c r="N484" s="218" t="s">
        <v>42</v>
      </c>
      <c r="O484" s="91"/>
      <c r="P484" s="219">
        <f>O484*H484</f>
        <v>0</v>
      </c>
      <c r="Q484" s="219">
        <v>0</v>
      </c>
      <c r="R484" s="219">
        <f>Q484*H484</f>
        <v>0</v>
      </c>
      <c r="S484" s="219">
        <v>0.165</v>
      </c>
      <c r="T484" s="220">
        <f>S484*H484</f>
        <v>4.62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1" t="s">
        <v>115</v>
      </c>
      <c r="AT484" s="221" t="s">
        <v>117</v>
      </c>
      <c r="AU484" s="221" t="s">
        <v>87</v>
      </c>
      <c r="AY484" s="17" t="s">
        <v>116</v>
      </c>
      <c r="BE484" s="222">
        <f>IF(N484="základní",J484,0)</f>
        <v>0</v>
      </c>
      <c r="BF484" s="222">
        <f>IF(N484="snížená",J484,0)</f>
        <v>0</v>
      </c>
      <c r="BG484" s="222">
        <f>IF(N484="zákl. přenesená",J484,0)</f>
        <v>0</v>
      </c>
      <c r="BH484" s="222">
        <f>IF(N484="sníž. přenesená",J484,0)</f>
        <v>0</v>
      </c>
      <c r="BI484" s="222">
        <f>IF(N484="nulová",J484,0)</f>
        <v>0</v>
      </c>
      <c r="BJ484" s="17" t="s">
        <v>85</v>
      </c>
      <c r="BK484" s="222">
        <f>ROUND(I484*H484,2)</f>
        <v>0</v>
      </c>
      <c r="BL484" s="17" t="s">
        <v>115</v>
      </c>
      <c r="BM484" s="221" t="s">
        <v>776</v>
      </c>
    </row>
    <row r="485" spans="1:47" s="2" customFormat="1" ht="12">
      <c r="A485" s="38"/>
      <c r="B485" s="39"/>
      <c r="C485" s="40"/>
      <c r="D485" s="223" t="s">
        <v>124</v>
      </c>
      <c r="E485" s="40"/>
      <c r="F485" s="224" t="s">
        <v>777</v>
      </c>
      <c r="G485" s="40"/>
      <c r="H485" s="40"/>
      <c r="I485" s="225"/>
      <c r="J485" s="40"/>
      <c r="K485" s="40"/>
      <c r="L485" s="44"/>
      <c r="M485" s="226"/>
      <c r="N485" s="227"/>
      <c r="O485" s="91"/>
      <c r="P485" s="91"/>
      <c r="Q485" s="91"/>
      <c r="R485" s="91"/>
      <c r="S485" s="91"/>
      <c r="T485" s="92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124</v>
      </c>
      <c r="AU485" s="17" t="s">
        <v>87</v>
      </c>
    </row>
    <row r="486" spans="1:51" s="12" customFormat="1" ht="12">
      <c r="A486" s="12"/>
      <c r="B486" s="228"/>
      <c r="C486" s="229"/>
      <c r="D486" s="223" t="s">
        <v>125</v>
      </c>
      <c r="E486" s="230" t="s">
        <v>1</v>
      </c>
      <c r="F486" s="231" t="s">
        <v>778</v>
      </c>
      <c r="G486" s="229"/>
      <c r="H486" s="232">
        <v>26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T486" s="238" t="s">
        <v>125</v>
      </c>
      <c r="AU486" s="238" t="s">
        <v>87</v>
      </c>
      <c r="AV486" s="12" t="s">
        <v>87</v>
      </c>
      <c r="AW486" s="12" t="s">
        <v>33</v>
      </c>
      <c r="AX486" s="12" t="s">
        <v>77</v>
      </c>
      <c r="AY486" s="238" t="s">
        <v>116</v>
      </c>
    </row>
    <row r="487" spans="1:51" s="12" customFormat="1" ht="12">
      <c r="A487" s="12"/>
      <c r="B487" s="228"/>
      <c r="C487" s="229"/>
      <c r="D487" s="223" t="s">
        <v>125</v>
      </c>
      <c r="E487" s="230" t="s">
        <v>1</v>
      </c>
      <c r="F487" s="231" t="s">
        <v>779</v>
      </c>
      <c r="G487" s="229"/>
      <c r="H487" s="232">
        <v>2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T487" s="238" t="s">
        <v>125</v>
      </c>
      <c r="AU487" s="238" t="s">
        <v>87</v>
      </c>
      <c r="AV487" s="12" t="s">
        <v>87</v>
      </c>
      <c r="AW487" s="12" t="s">
        <v>33</v>
      </c>
      <c r="AX487" s="12" t="s">
        <v>77</v>
      </c>
      <c r="AY487" s="238" t="s">
        <v>116</v>
      </c>
    </row>
    <row r="488" spans="1:51" s="13" customFormat="1" ht="12">
      <c r="A488" s="13"/>
      <c r="B488" s="239"/>
      <c r="C488" s="240"/>
      <c r="D488" s="223" t="s">
        <v>125</v>
      </c>
      <c r="E488" s="241" t="s">
        <v>1</v>
      </c>
      <c r="F488" s="242" t="s">
        <v>780</v>
      </c>
      <c r="G488" s="240"/>
      <c r="H488" s="241" t="s">
        <v>1</v>
      </c>
      <c r="I488" s="243"/>
      <c r="J488" s="240"/>
      <c r="K488" s="240"/>
      <c r="L488" s="244"/>
      <c r="M488" s="245"/>
      <c r="N488" s="246"/>
      <c r="O488" s="246"/>
      <c r="P488" s="246"/>
      <c r="Q488" s="246"/>
      <c r="R488" s="246"/>
      <c r="S488" s="246"/>
      <c r="T488" s="24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8" t="s">
        <v>125</v>
      </c>
      <c r="AU488" s="248" t="s">
        <v>87</v>
      </c>
      <c r="AV488" s="13" t="s">
        <v>85</v>
      </c>
      <c r="AW488" s="13" t="s">
        <v>33</v>
      </c>
      <c r="AX488" s="13" t="s">
        <v>77</v>
      </c>
      <c r="AY488" s="248" t="s">
        <v>116</v>
      </c>
    </row>
    <row r="489" spans="1:51" s="15" customFormat="1" ht="12">
      <c r="A489" s="15"/>
      <c r="B489" s="260"/>
      <c r="C489" s="261"/>
      <c r="D489" s="223" t="s">
        <v>125</v>
      </c>
      <c r="E489" s="262" t="s">
        <v>1</v>
      </c>
      <c r="F489" s="263" t="s">
        <v>242</v>
      </c>
      <c r="G489" s="261"/>
      <c r="H489" s="264">
        <v>28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70" t="s">
        <v>125</v>
      </c>
      <c r="AU489" s="270" t="s">
        <v>87</v>
      </c>
      <c r="AV489" s="15" t="s">
        <v>115</v>
      </c>
      <c r="AW489" s="15" t="s">
        <v>33</v>
      </c>
      <c r="AX489" s="15" t="s">
        <v>85</v>
      </c>
      <c r="AY489" s="270" t="s">
        <v>116</v>
      </c>
    </row>
    <row r="490" spans="1:65" s="2" customFormat="1" ht="16.5" customHeight="1">
      <c r="A490" s="38"/>
      <c r="B490" s="39"/>
      <c r="C490" s="210" t="s">
        <v>781</v>
      </c>
      <c r="D490" s="210" t="s">
        <v>117</v>
      </c>
      <c r="E490" s="211" t="s">
        <v>782</v>
      </c>
      <c r="F490" s="212" t="s">
        <v>783</v>
      </c>
      <c r="G490" s="213" t="s">
        <v>261</v>
      </c>
      <c r="H490" s="214">
        <v>18</v>
      </c>
      <c r="I490" s="215"/>
      <c r="J490" s="216">
        <f>ROUND(I490*H490,2)</f>
        <v>0</v>
      </c>
      <c r="K490" s="212" t="s">
        <v>121</v>
      </c>
      <c r="L490" s="44"/>
      <c r="M490" s="217" t="s">
        <v>1</v>
      </c>
      <c r="N490" s="218" t="s">
        <v>42</v>
      </c>
      <c r="O490" s="91"/>
      <c r="P490" s="219">
        <f>O490*H490</f>
        <v>0</v>
      </c>
      <c r="Q490" s="219">
        <v>0</v>
      </c>
      <c r="R490" s="219">
        <f>Q490*H490</f>
        <v>0</v>
      </c>
      <c r="S490" s="219">
        <v>0.00198</v>
      </c>
      <c r="T490" s="220">
        <f>S490*H490</f>
        <v>0.03564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21" t="s">
        <v>115</v>
      </c>
      <c r="AT490" s="221" t="s">
        <v>117</v>
      </c>
      <c r="AU490" s="221" t="s">
        <v>87</v>
      </c>
      <c r="AY490" s="17" t="s">
        <v>116</v>
      </c>
      <c r="BE490" s="222">
        <f>IF(N490="základní",J490,0)</f>
        <v>0</v>
      </c>
      <c r="BF490" s="222">
        <f>IF(N490="snížená",J490,0)</f>
        <v>0</v>
      </c>
      <c r="BG490" s="222">
        <f>IF(N490="zákl. přenesená",J490,0)</f>
        <v>0</v>
      </c>
      <c r="BH490" s="222">
        <f>IF(N490="sníž. přenesená",J490,0)</f>
        <v>0</v>
      </c>
      <c r="BI490" s="222">
        <f>IF(N490="nulová",J490,0)</f>
        <v>0</v>
      </c>
      <c r="BJ490" s="17" t="s">
        <v>85</v>
      </c>
      <c r="BK490" s="222">
        <f>ROUND(I490*H490,2)</f>
        <v>0</v>
      </c>
      <c r="BL490" s="17" t="s">
        <v>115</v>
      </c>
      <c r="BM490" s="221" t="s">
        <v>784</v>
      </c>
    </row>
    <row r="491" spans="1:47" s="2" customFormat="1" ht="12">
      <c r="A491" s="38"/>
      <c r="B491" s="39"/>
      <c r="C491" s="40"/>
      <c r="D491" s="223" t="s">
        <v>124</v>
      </c>
      <c r="E491" s="40"/>
      <c r="F491" s="224" t="s">
        <v>785</v>
      </c>
      <c r="G491" s="40"/>
      <c r="H491" s="40"/>
      <c r="I491" s="225"/>
      <c r="J491" s="40"/>
      <c r="K491" s="40"/>
      <c r="L491" s="44"/>
      <c r="M491" s="226"/>
      <c r="N491" s="227"/>
      <c r="O491" s="91"/>
      <c r="P491" s="91"/>
      <c r="Q491" s="91"/>
      <c r="R491" s="91"/>
      <c r="S491" s="91"/>
      <c r="T491" s="92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124</v>
      </c>
      <c r="AU491" s="17" t="s">
        <v>87</v>
      </c>
    </row>
    <row r="492" spans="1:51" s="12" customFormat="1" ht="12">
      <c r="A492" s="12"/>
      <c r="B492" s="228"/>
      <c r="C492" s="229"/>
      <c r="D492" s="223" t="s">
        <v>125</v>
      </c>
      <c r="E492" s="230" t="s">
        <v>1</v>
      </c>
      <c r="F492" s="231" t="s">
        <v>786</v>
      </c>
      <c r="G492" s="229"/>
      <c r="H492" s="232">
        <v>18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T492" s="238" t="s">
        <v>125</v>
      </c>
      <c r="AU492" s="238" t="s">
        <v>87</v>
      </c>
      <c r="AV492" s="12" t="s">
        <v>87</v>
      </c>
      <c r="AW492" s="12" t="s">
        <v>33</v>
      </c>
      <c r="AX492" s="12" t="s">
        <v>85</v>
      </c>
      <c r="AY492" s="238" t="s">
        <v>116</v>
      </c>
    </row>
    <row r="493" spans="1:65" s="2" customFormat="1" ht="16.5" customHeight="1">
      <c r="A493" s="38"/>
      <c r="B493" s="39"/>
      <c r="C493" s="210" t="s">
        <v>787</v>
      </c>
      <c r="D493" s="210" t="s">
        <v>117</v>
      </c>
      <c r="E493" s="211" t="s">
        <v>788</v>
      </c>
      <c r="F493" s="212" t="s">
        <v>789</v>
      </c>
      <c r="G493" s="213" t="s">
        <v>280</v>
      </c>
      <c r="H493" s="214">
        <v>18</v>
      </c>
      <c r="I493" s="215"/>
      <c r="J493" s="216">
        <f>ROUND(I493*H493,2)</f>
        <v>0</v>
      </c>
      <c r="K493" s="212" t="s">
        <v>121</v>
      </c>
      <c r="L493" s="44"/>
      <c r="M493" s="217" t="s">
        <v>1</v>
      </c>
      <c r="N493" s="218" t="s">
        <v>42</v>
      </c>
      <c r="O493" s="91"/>
      <c r="P493" s="219">
        <f>O493*H493</f>
        <v>0</v>
      </c>
      <c r="Q493" s="219">
        <v>0.0001</v>
      </c>
      <c r="R493" s="219">
        <f>Q493*H493</f>
        <v>0.0018000000000000002</v>
      </c>
      <c r="S493" s="219">
        <v>2.41</v>
      </c>
      <c r="T493" s="220">
        <f>S493*H493</f>
        <v>43.38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21" t="s">
        <v>115</v>
      </c>
      <c r="AT493" s="221" t="s">
        <v>117</v>
      </c>
      <c r="AU493" s="221" t="s">
        <v>87</v>
      </c>
      <c r="AY493" s="17" t="s">
        <v>116</v>
      </c>
      <c r="BE493" s="222">
        <f>IF(N493="základní",J493,0)</f>
        <v>0</v>
      </c>
      <c r="BF493" s="222">
        <f>IF(N493="snížená",J493,0)</f>
        <v>0</v>
      </c>
      <c r="BG493" s="222">
        <f>IF(N493="zákl. přenesená",J493,0)</f>
        <v>0</v>
      </c>
      <c r="BH493" s="222">
        <f>IF(N493="sníž. přenesená",J493,0)</f>
        <v>0</v>
      </c>
      <c r="BI493" s="222">
        <f>IF(N493="nulová",J493,0)</f>
        <v>0</v>
      </c>
      <c r="BJ493" s="17" t="s">
        <v>85</v>
      </c>
      <c r="BK493" s="222">
        <f>ROUND(I493*H493,2)</f>
        <v>0</v>
      </c>
      <c r="BL493" s="17" t="s">
        <v>115</v>
      </c>
      <c r="BM493" s="221" t="s">
        <v>790</v>
      </c>
    </row>
    <row r="494" spans="1:47" s="2" customFormat="1" ht="12">
      <c r="A494" s="38"/>
      <c r="B494" s="39"/>
      <c r="C494" s="40"/>
      <c r="D494" s="223" t="s">
        <v>124</v>
      </c>
      <c r="E494" s="40"/>
      <c r="F494" s="224" t="s">
        <v>791</v>
      </c>
      <c r="G494" s="40"/>
      <c r="H494" s="40"/>
      <c r="I494" s="225"/>
      <c r="J494" s="40"/>
      <c r="K494" s="40"/>
      <c r="L494" s="44"/>
      <c r="M494" s="226"/>
      <c r="N494" s="227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124</v>
      </c>
      <c r="AU494" s="17" t="s">
        <v>87</v>
      </c>
    </row>
    <row r="495" spans="1:51" s="12" customFormat="1" ht="12">
      <c r="A495" s="12"/>
      <c r="B495" s="228"/>
      <c r="C495" s="229"/>
      <c r="D495" s="223" t="s">
        <v>125</v>
      </c>
      <c r="E495" s="230" t="s">
        <v>1</v>
      </c>
      <c r="F495" s="231" t="s">
        <v>792</v>
      </c>
      <c r="G495" s="229"/>
      <c r="H495" s="232">
        <v>18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T495" s="238" t="s">
        <v>125</v>
      </c>
      <c r="AU495" s="238" t="s">
        <v>87</v>
      </c>
      <c r="AV495" s="12" t="s">
        <v>87</v>
      </c>
      <c r="AW495" s="12" t="s">
        <v>33</v>
      </c>
      <c r="AX495" s="12" t="s">
        <v>85</v>
      </c>
      <c r="AY495" s="238" t="s">
        <v>116</v>
      </c>
    </row>
    <row r="496" spans="1:51" s="13" customFormat="1" ht="12">
      <c r="A496" s="13"/>
      <c r="B496" s="239"/>
      <c r="C496" s="240"/>
      <c r="D496" s="223" t="s">
        <v>125</v>
      </c>
      <c r="E496" s="241" t="s">
        <v>1</v>
      </c>
      <c r="F496" s="242" t="s">
        <v>793</v>
      </c>
      <c r="G496" s="240"/>
      <c r="H496" s="241" t="s">
        <v>1</v>
      </c>
      <c r="I496" s="243"/>
      <c r="J496" s="240"/>
      <c r="K496" s="240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125</v>
      </c>
      <c r="AU496" s="248" t="s">
        <v>87</v>
      </c>
      <c r="AV496" s="13" t="s">
        <v>85</v>
      </c>
      <c r="AW496" s="13" t="s">
        <v>33</v>
      </c>
      <c r="AX496" s="13" t="s">
        <v>77</v>
      </c>
      <c r="AY496" s="248" t="s">
        <v>116</v>
      </c>
    </row>
    <row r="497" spans="1:63" s="11" customFormat="1" ht="22.8" customHeight="1">
      <c r="A497" s="11"/>
      <c r="B497" s="196"/>
      <c r="C497" s="197"/>
      <c r="D497" s="198" t="s">
        <v>76</v>
      </c>
      <c r="E497" s="258" t="s">
        <v>794</v>
      </c>
      <c r="F497" s="258" t="s">
        <v>795</v>
      </c>
      <c r="G497" s="197"/>
      <c r="H497" s="197"/>
      <c r="I497" s="200"/>
      <c r="J497" s="259">
        <f>BK497</f>
        <v>0</v>
      </c>
      <c r="K497" s="197"/>
      <c r="L497" s="202"/>
      <c r="M497" s="203"/>
      <c r="N497" s="204"/>
      <c r="O497" s="204"/>
      <c r="P497" s="205">
        <f>SUM(P498:P566)</f>
        <v>0</v>
      </c>
      <c r="Q497" s="204"/>
      <c r="R497" s="205">
        <f>SUM(R498:R566)</f>
        <v>0</v>
      </c>
      <c r="S497" s="204"/>
      <c r="T497" s="206">
        <f>SUM(T498:T566)</f>
        <v>0</v>
      </c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R497" s="207" t="s">
        <v>85</v>
      </c>
      <c r="AT497" s="208" t="s">
        <v>76</v>
      </c>
      <c r="AU497" s="208" t="s">
        <v>85</v>
      </c>
      <c r="AY497" s="207" t="s">
        <v>116</v>
      </c>
      <c r="BK497" s="209">
        <f>SUM(BK498:BK566)</f>
        <v>0</v>
      </c>
    </row>
    <row r="498" spans="1:65" s="2" customFormat="1" ht="16.5" customHeight="1">
      <c r="A498" s="38"/>
      <c r="B498" s="39"/>
      <c r="C498" s="210" t="s">
        <v>796</v>
      </c>
      <c r="D498" s="210" t="s">
        <v>117</v>
      </c>
      <c r="E498" s="211" t="s">
        <v>797</v>
      </c>
      <c r="F498" s="212" t="s">
        <v>798</v>
      </c>
      <c r="G498" s="213" t="s">
        <v>339</v>
      </c>
      <c r="H498" s="214">
        <v>50.175</v>
      </c>
      <c r="I498" s="215"/>
      <c r="J498" s="216">
        <f>ROUND(I498*H498,2)</f>
        <v>0</v>
      </c>
      <c r="K498" s="212" t="s">
        <v>121</v>
      </c>
      <c r="L498" s="44"/>
      <c r="M498" s="217" t="s">
        <v>1</v>
      </c>
      <c r="N498" s="218" t="s">
        <v>42</v>
      </c>
      <c r="O498" s="91"/>
      <c r="P498" s="219">
        <f>O498*H498</f>
        <v>0</v>
      </c>
      <c r="Q498" s="219">
        <v>0</v>
      </c>
      <c r="R498" s="219">
        <f>Q498*H498</f>
        <v>0</v>
      </c>
      <c r="S498" s="219">
        <v>0</v>
      </c>
      <c r="T498" s="220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21" t="s">
        <v>115</v>
      </c>
      <c r="AT498" s="221" t="s">
        <v>117</v>
      </c>
      <c r="AU498" s="221" t="s">
        <v>87</v>
      </c>
      <c r="AY498" s="17" t="s">
        <v>116</v>
      </c>
      <c r="BE498" s="222">
        <f>IF(N498="základní",J498,0)</f>
        <v>0</v>
      </c>
      <c r="BF498" s="222">
        <f>IF(N498="snížená",J498,0)</f>
        <v>0</v>
      </c>
      <c r="BG498" s="222">
        <f>IF(N498="zákl. přenesená",J498,0)</f>
        <v>0</v>
      </c>
      <c r="BH498" s="222">
        <f>IF(N498="sníž. přenesená",J498,0)</f>
        <v>0</v>
      </c>
      <c r="BI498" s="222">
        <f>IF(N498="nulová",J498,0)</f>
        <v>0</v>
      </c>
      <c r="BJ498" s="17" t="s">
        <v>85</v>
      </c>
      <c r="BK498" s="222">
        <f>ROUND(I498*H498,2)</f>
        <v>0</v>
      </c>
      <c r="BL498" s="17" t="s">
        <v>115</v>
      </c>
      <c r="BM498" s="221" t="s">
        <v>799</v>
      </c>
    </row>
    <row r="499" spans="1:47" s="2" customFormat="1" ht="12">
      <c r="A499" s="38"/>
      <c r="B499" s="39"/>
      <c r="C499" s="40"/>
      <c r="D499" s="223" t="s">
        <v>124</v>
      </c>
      <c r="E499" s="40"/>
      <c r="F499" s="224" t="s">
        <v>800</v>
      </c>
      <c r="G499" s="40"/>
      <c r="H499" s="40"/>
      <c r="I499" s="225"/>
      <c r="J499" s="40"/>
      <c r="K499" s="40"/>
      <c r="L499" s="44"/>
      <c r="M499" s="226"/>
      <c r="N499" s="227"/>
      <c r="O499" s="91"/>
      <c r="P499" s="91"/>
      <c r="Q499" s="91"/>
      <c r="R499" s="91"/>
      <c r="S499" s="91"/>
      <c r="T499" s="92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124</v>
      </c>
      <c r="AU499" s="17" t="s">
        <v>87</v>
      </c>
    </row>
    <row r="500" spans="1:51" s="13" customFormat="1" ht="12">
      <c r="A500" s="13"/>
      <c r="B500" s="239"/>
      <c r="C500" s="240"/>
      <c r="D500" s="223" t="s">
        <v>125</v>
      </c>
      <c r="E500" s="241" t="s">
        <v>1</v>
      </c>
      <c r="F500" s="242" t="s">
        <v>333</v>
      </c>
      <c r="G500" s="240"/>
      <c r="H500" s="241" t="s">
        <v>1</v>
      </c>
      <c r="I500" s="243"/>
      <c r="J500" s="240"/>
      <c r="K500" s="240"/>
      <c r="L500" s="244"/>
      <c r="M500" s="245"/>
      <c r="N500" s="246"/>
      <c r="O500" s="246"/>
      <c r="P500" s="246"/>
      <c r="Q500" s="246"/>
      <c r="R500" s="246"/>
      <c r="S500" s="246"/>
      <c r="T500" s="24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8" t="s">
        <v>125</v>
      </c>
      <c r="AU500" s="248" t="s">
        <v>87</v>
      </c>
      <c r="AV500" s="13" t="s">
        <v>85</v>
      </c>
      <c r="AW500" s="13" t="s">
        <v>33</v>
      </c>
      <c r="AX500" s="13" t="s">
        <v>77</v>
      </c>
      <c r="AY500" s="248" t="s">
        <v>116</v>
      </c>
    </row>
    <row r="501" spans="1:51" s="12" customFormat="1" ht="12">
      <c r="A501" s="12"/>
      <c r="B501" s="228"/>
      <c r="C501" s="229"/>
      <c r="D501" s="223" t="s">
        <v>125</v>
      </c>
      <c r="E501" s="230" t="s">
        <v>1</v>
      </c>
      <c r="F501" s="231" t="s">
        <v>801</v>
      </c>
      <c r="G501" s="229"/>
      <c r="H501" s="232">
        <v>17.769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T501" s="238" t="s">
        <v>125</v>
      </c>
      <c r="AU501" s="238" t="s">
        <v>87</v>
      </c>
      <c r="AV501" s="12" t="s">
        <v>87</v>
      </c>
      <c r="AW501" s="12" t="s">
        <v>33</v>
      </c>
      <c r="AX501" s="12" t="s">
        <v>77</v>
      </c>
      <c r="AY501" s="238" t="s">
        <v>116</v>
      </c>
    </row>
    <row r="502" spans="1:51" s="12" customFormat="1" ht="12">
      <c r="A502" s="12"/>
      <c r="B502" s="228"/>
      <c r="C502" s="229"/>
      <c r="D502" s="223" t="s">
        <v>125</v>
      </c>
      <c r="E502" s="230" t="s">
        <v>1</v>
      </c>
      <c r="F502" s="231" t="s">
        <v>802</v>
      </c>
      <c r="G502" s="229"/>
      <c r="H502" s="232">
        <v>6.741</v>
      </c>
      <c r="I502" s="233"/>
      <c r="J502" s="229"/>
      <c r="K502" s="229"/>
      <c r="L502" s="234"/>
      <c r="M502" s="235"/>
      <c r="N502" s="236"/>
      <c r="O502" s="236"/>
      <c r="P502" s="236"/>
      <c r="Q502" s="236"/>
      <c r="R502" s="236"/>
      <c r="S502" s="236"/>
      <c r="T502" s="237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T502" s="238" t="s">
        <v>125</v>
      </c>
      <c r="AU502" s="238" t="s">
        <v>87</v>
      </c>
      <c r="AV502" s="12" t="s">
        <v>87</v>
      </c>
      <c r="AW502" s="12" t="s">
        <v>33</v>
      </c>
      <c r="AX502" s="12" t="s">
        <v>77</v>
      </c>
      <c r="AY502" s="238" t="s">
        <v>116</v>
      </c>
    </row>
    <row r="503" spans="1:51" s="12" customFormat="1" ht="12">
      <c r="A503" s="12"/>
      <c r="B503" s="228"/>
      <c r="C503" s="229"/>
      <c r="D503" s="223" t="s">
        <v>125</v>
      </c>
      <c r="E503" s="230" t="s">
        <v>1</v>
      </c>
      <c r="F503" s="231" t="s">
        <v>803</v>
      </c>
      <c r="G503" s="229"/>
      <c r="H503" s="232">
        <v>25.665</v>
      </c>
      <c r="I503" s="233"/>
      <c r="J503" s="229"/>
      <c r="K503" s="229"/>
      <c r="L503" s="234"/>
      <c r="M503" s="235"/>
      <c r="N503" s="236"/>
      <c r="O503" s="236"/>
      <c r="P503" s="236"/>
      <c r="Q503" s="236"/>
      <c r="R503" s="236"/>
      <c r="S503" s="236"/>
      <c r="T503" s="237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T503" s="238" t="s">
        <v>125</v>
      </c>
      <c r="AU503" s="238" t="s">
        <v>87</v>
      </c>
      <c r="AV503" s="12" t="s">
        <v>87</v>
      </c>
      <c r="AW503" s="12" t="s">
        <v>33</v>
      </c>
      <c r="AX503" s="12" t="s">
        <v>77</v>
      </c>
      <c r="AY503" s="238" t="s">
        <v>116</v>
      </c>
    </row>
    <row r="504" spans="1:51" s="15" customFormat="1" ht="12">
      <c r="A504" s="15"/>
      <c r="B504" s="260"/>
      <c r="C504" s="261"/>
      <c r="D504" s="223" t="s">
        <v>125</v>
      </c>
      <c r="E504" s="262" t="s">
        <v>1</v>
      </c>
      <c r="F504" s="263" t="s">
        <v>242</v>
      </c>
      <c r="G504" s="261"/>
      <c r="H504" s="264">
        <v>50.175</v>
      </c>
      <c r="I504" s="265"/>
      <c r="J504" s="261"/>
      <c r="K504" s="261"/>
      <c r="L504" s="266"/>
      <c r="M504" s="267"/>
      <c r="N504" s="268"/>
      <c r="O504" s="268"/>
      <c r="P504" s="268"/>
      <c r="Q504" s="268"/>
      <c r="R504" s="268"/>
      <c r="S504" s="268"/>
      <c r="T504" s="269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0" t="s">
        <v>125</v>
      </c>
      <c r="AU504" s="270" t="s">
        <v>87</v>
      </c>
      <c r="AV504" s="15" t="s">
        <v>115</v>
      </c>
      <c r="AW504" s="15" t="s">
        <v>33</v>
      </c>
      <c r="AX504" s="15" t="s">
        <v>85</v>
      </c>
      <c r="AY504" s="270" t="s">
        <v>116</v>
      </c>
    </row>
    <row r="505" spans="1:65" s="2" customFormat="1" ht="16.5" customHeight="1">
      <c r="A505" s="38"/>
      <c r="B505" s="39"/>
      <c r="C505" s="210" t="s">
        <v>804</v>
      </c>
      <c r="D505" s="210" t="s">
        <v>117</v>
      </c>
      <c r="E505" s="211" t="s">
        <v>805</v>
      </c>
      <c r="F505" s="212" t="s">
        <v>806</v>
      </c>
      <c r="G505" s="213" t="s">
        <v>339</v>
      </c>
      <c r="H505" s="214">
        <v>140.413</v>
      </c>
      <c r="I505" s="215"/>
      <c r="J505" s="216">
        <f>ROUND(I505*H505,2)</f>
        <v>0</v>
      </c>
      <c r="K505" s="212" t="s">
        <v>121</v>
      </c>
      <c r="L505" s="44"/>
      <c r="M505" s="217" t="s">
        <v>1</v>
      </c>
      <c r="N505" s="218" t="s">
        <v>42</v>
      </c>
      <c r="O505" s="91"/>
      <c r="P505" s="219">
        <f>O505*H505</f>
        <v>0</v>
      </c>
      <c r="Q505" s="219">
        <v>0</v>
      </c>
      <c r="R505" s="219">
        <f>Q505*H505</f>
        <v>0</v>
      </c>
      <c r="S505" s="219">
        <v>0</v>
      </c>
      <c r="T505" s="220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21" t="s">
        <v>115</v>
      </c>
      <c r="AT505" s="221" t="s">
        <v>117</v>
      </c>
      <c r="AU505" s="221" t="s">
        <v>87</v>
      </c>
      <c r="AY505" s="17" t="s">
        <v>116</v>
      </c>
      <c r="BE505" s="222">
        <f>IF(N505="základní",J505,0)</f>
        <v>0</v>
      </c>
      <c r="BF505" s="222">
        <f>IF(N505="snížená",J505,0)</f>
        <v>0</v>
      </c>
      <c r="BG505" s="222">
        <f>IF(N505="zákl. přenesená",J505,0)</f>
        <v>0</v>
      </c>
      <c r="BH505" s="222">
        <f>IF(N505="sníž. přenesená",J505,0)</f>
        <v>0</v>
      </c>
      <c r="BI505" s="222">
        <f>IF(N505="nulová",J505,0)</f>
        <v>0</v>
      </c>
      <c r="BJ505" s="17" t="s">
        <v>85</v>
      </c>
      <c r="BK505" s="222">
        <f>ROUND(I505*H505,2)</f>
        <v>0</v>
      </c>
      <c r="BL505" s="17" t="s">
        <v>115</v>
      </c>
      <c r="BM505" s="221" t="s">
        <v>807</v>
      </c>
    </row>
    <row r="506" spans="1:47" s="2" customFormat="1" ht="12">
      <c r="A506" s="38"/>
      <c r="B506" s="39"/>
      <c r="C506" s="40"/>
      <c r="D506" s="223" t="s">
        <v>124</v>
      </c>
      <c r="E506" s="40"/>
      <c r="F506" s="224" t="s">
        <v>808</v>
      </c>
      <c r="G506" s="40"/>
      <c r="H506" s="40"/>
      <c r="I506" s="225"/>
      <c r="J506" s="40"/>
      <c r="K506" s="40"/>
      <c r="L506" s="44"/>
      <c r="M506" s="226"/>
      <c r="N506" s="227"/>
      <c r="O506" s="91"/>
      <c r="P506" s="91"/>
      <c r="Q506" s="91"/>
      <c r="R506" s="91"/>
      <c r="S506" s="91"/>
      <c r="T506" s="92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124</v>
      </c>
      <c r="AU506" s="17" t="s">
        <v>87</v>
      </c>
    </row>
    <row r="507" spans="1:51" s="13" customFormat="1" ht="12">
      <c r="A507" s="13"/>
      <c r="B507" s="239"/>
      <c r="C507" s="240"/>
      <c r="D507" s="223" t="s">
        <v>125</v>
      </c>
      <c r="E507" s="241" t="s">
        <v>1</v>
      </c>
      <c r="F507" s="242" t="s">
        <v>333</v>
      </c>
      <c r="G507" s="240"/>
      <c r="H507" s="241" t="s">
        <v>1</v>
      </c>
      <c r="I507" s="243"/>
      <c r="J507" s="240"/>
      <c r="K507" s="240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125</v>
      </c>
      <c r="AU507" s="248" t="s">
        <v>87</v>
      </c>
      <c r="AV507" s="13" t="s">
        <v>85</v>
      </c>
      <c r="AW507" s="13" t="s">
        <v>33</v>
      </c>
      <c r="AX507" s="13" t="s">
        <v>77</v>
      </c>
      <c r="AY507" s="248" t="s">
        <v>116</v>
      </c>
    </row>
    <row r="508" spans="1:51" s="12" customFormat="1" ht="12">
      <c r="A508" s="12"/>
      <c r="B508" s="228"/>
      <c r="C508" s="229"/>
      <c r="D508" s="223" t="s">
        <v>125</v>
      </c>
      <c r="E508" s="230" t="s">
        <v>1</v>
      </c>
      <c r="F508" s="231" t="s">
        <v>809</v>
      </c>
      <c r="G508" s="229"/>
      <c r="H508" s="232">
        <v>53.306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T508" s="238" t="s">
        <v>125</v>
      </c>
      <c r="AU508" s="238" t="s">
        <v>87</v>
      </c>
      <c r="AV508" s="12" t="s">
        <v>87</v>
      </c>
      <c r="AW508" s="12" t="s">
        <v>33</v>
      </c>
      <c r="AX508" s="12" t="s">
        <v>77</v>
      </c>
      <c r="AY508" s="238" t="s">
        <v>116</v>
      </c>
    </row>
    <row r="509" spans="1:51" s="12" customFormat="1" ht="12">
      <c r="A509" s="12"/>
      <c r="B509" s="228"/>
      <c r="C509" s="229"/>
      <c r="D509" s="223" t="s">
        <v>125</v>
      </c>
      <c r="E509" s="230" t="s">
        <v>1</v>
      </c>
      <c r="F509" s="231" t="s">
        <v>810</v>
      </c>
      <c r="G509" s="229"/>
      <c r="H509" s="232">
        <v>10.112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T509" s="238" t="s">
        <v>125</v>
      </c>
      <c r="AU509" s="238" t="s">
        <v>87</v>
      </c>
      <c r="AV509" s="12" t="s">
        <v>87</v>
      </c>
      <c r="AW509" s="12" t="s">
        <v>33</v>
      </c>
      <c r="AX509" s="12" t="s">
        <v>77</v>
      </c>
      <c r="AY509" s="238" t="s">
        <v>116</v>
      </c>
    </row>
    <row r="510" spans="1:51" s="12" customFormat="1" ht="12">
      <c r="A510" s="12"/>
      <c r="B510" s="228"/>
      <c r="C510" s="229"/>
      <c r="D510" s="223" t="s">
        <v>125</v>
      </c>
      <c r="E510" s="230" t="s">
        <v>1</v>
      </c>
      <c r="F510" s="231" t="s">
        <v>811</v>
      </c>
      <c r="G510" s="229"/>
      <c r="H510" s="232">
        <v>76.995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T510" s="238" t="s">
        <v>125</v>
      </c>
      <c r="AU510" s="238" t="s">
        <v>87</v>
      </c>
      <c r="AV510" s="12" t="s">
        <v>87</v>
      </c>
      <c r="AW510" s="12" t="s">
        <v>33</v>
      </c>
      <c r="AX510" s="12" t="s">
        <v>77</v>
      </c>
      <c r="AY510" s="238" t="s">
        <v>116</v>
      </c>
    </row>
    <row r="511" spans="1:51" s="15" customFormat="1" ht="12">
      <c r="A511" s="15"/>
      <c r="B511" s="260"/>
      <c r="C511" s="261"/>
      <c r="D511" s="223" t="s">
        <v>125</v>
      </c>
      <c r="E511" s="262" t="s">
        <v>1</v>
      </c>
      <c r="F511" s="263" t="s">
        <v>242</v>
      </c>
      <c r="G511" s="261"/>
      <c r="H511" s="264">
        <v>140.413</v>
      </c>
      <c r="I511" s="265"/>
      <c r="J511" s="261"/>
      <c r="K511" s="261"/>
      <c r="L511" s="266"/>
      <c r="M511" s="267"/>
      <c r="N511" s="268"/>
      <c r="O511" s="268"/>
      <c r="P511" s="268"/>
      <c r="Q511" s="268"/>
      <c r="R511" s="268"/>
      <c r="S511" s="268"/>
      <c r="T511" s="269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70" t="s">
        <v>125</v>
      </c>
      <c r="AU511" s="270" t="s">
        <v>87</v>
      </c>
      <c r="AV511" s="15" t="s">
        <v>115</v>
      </c>
      <c r="AW511" s="15" t="s">
        <v>33</v>
      </c>
      <c r="AX511" s="15" t="s">
        <v>85</v>
      </c>
      <c r="AY511" s="270" t="s">
        <v>116</v>
      </c>
    </row>
    <row r="512" spans="1:65" s="2" customFormat="1" ht="16.5" customHeight="1">
      <c r="A512" s="38"/>
      <c r="B512" s="39"/>
      <c r="C512" s="210" t="s">
        <v>812</v>
      </c>
      <c r="D512" s="210" t="s">
        <v>117</v>
      </c>
      <c r="E512" s="211" t="s">
        <v>813</v>
      </c>
      <c r="F512" s="212" t="s">
        <v>814</v>
      </c>
      <c r="G512" s="213" t="s">
        <v>339</v>
      </c>
      <c r="H512" s="214">
        <v>114.24</v>
      </c>
      <c r="I512" s="215"/>
      <c r="J512" s="216">
        <f>ROUND(I512*H512,2)</f>
        <v>0</v>
      </c>
      <c r="K512" s="212" t="s">
        <v>121</v>
      </c>
      <c r="L512" s="44"/>
      <c r="M512" s="217" t="s">
        <v>1</v>
      </c>
      <c r="N512" s="218" t="s">
        <v>42</v>
      </c>
      <c r="O512" s="91"/>
      <c r="P512" s="219">
        <f>O512*H512</f>
        <v>0</v>
      </c>
      <c r="Q512" s="219">
        <v>0</v>
      </c>
      <c r="R512" s="219">
        <f>Q512*H512</f>
        <v>0</v>
      </c>
      <c r="S512" s="219">
        <v>0</v>
      </c>
      <c r="T512" s="220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21" t="s">
        <v>115</v>
      </c>
      <c r="AT512" s="221" t="s">
        <v>117</v>
      </c>
      <c r="AU512" s="221" t="s">
        <v>87</v>
      </c>
      <c r="AY512" s="17" t="s">
        <v>116</v>
      </c>
      <c r="BE512" s="222">
        <f>IF(N512="základní",J512,0)</f>
        <v>0</v>
      </c>
      <c r="BF512" s="222">
        <f>IF(N512="snížená",J512,0)</f>
        <v>0</v>
      </c>
      <c r="BG512" s="222">
        <f>IF(N512="zákl. přenesená",J512,0)</f>
        <v>0</v>
      </c>
      <c r="BH512" s="222">
        <f>IF(N512="sníž. přenesená",J512,0)</f>
        <v>0</v>
      </c>
      <c r="BI512" s="222">
        <f>IF(N512="nulová",J512,0)</f>
        <v>0</v>
      </c>
      <c r="BJ512" s="17" t="s">
        <v>85</v>
      </c>
      <c r="BK512" s="222">
        <f>ROUND(I512*H512,2)</f>
        <v>0</v>
      </c>
      <c r="BL512" s="17" t="s">
        <v>115</v>
      </c>
      <c r="BM512" s="221" t="s">
        <v>815</v>
      </c>
    </row>
    <row r="513" spans="1:47" s="2" customFormat="1" ht="12">
      <c r="A513" s="38"/>
      <c r="B513" s="39"/>
      <c r="C513" s="40"/>
      <c r="D513" s="223" t="s">
        <v>124</v>
      </c>
      <c r="E513" s="40"/>
      <c r="F513" s="224" t="s">
        <v>816</v>
      </c>
      <c r="G513" s="40"/>
      <c r="H513" s="40"/>
      <c r="I513" s="225"/>
      <c r="J513" s="40"/>
      <c r="K513" s="40"/>
      <c r="L513" s="44"/>
      <c r="M513" s="226"/>
      <c r="N513" s="227"/>
      <c r="O513" s="91"/>
      <c r="P513" s="91"/>
      <c r="Q513" s="91"/>
      <c r="R513" s="91"/>
      <c r="S513" s="91"/>
      <c r="T513" s="92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124</v>
      </c>
      <c r="AU513" s="17" t="s">
        <v>87</v>
      </c>
    </row>
    <row r="514" spans="1:51" s="13" customFormat="1" ht="12">
      <c r="A514" s="13"/>
      <c r="B514" s="239"/>
      <c r="C514" s="240"/>
      <c r="D514" s="223" t="s">
        <v>125</v>
      </c>
      <c r="E514" s="241" t="s">
        <v>1</v>
      </c>
      <c r="F514" s="242" t="s">
        <v>333</v>
      </c>
      <c r="G514" s="240"/>
      <c r="H514" s="241" t="s">
        <v>1</v>
      </c>
      <c r="I514" s="243"/>
      <c r="J514" s="240"/>
      <c r="K514" s="240"/>
      <c r="L514" s="244"/>
      <c r="M514" s="245"/>
      <c r="N514" s="246"/>
      <c r="O514" s="246"/>
      <c r="P514" s="246"/>
      <c r="Q514" s="246"/>
      <c r="R514" s="246"/>
      <c r="S514" s="246"/>
      <c r="T514" s="24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8" t="s">
        <v>125</v>
      </c>
      <c r="AU514" s="248" t="s">
        <v>87</v>
      </c>
      <c r="AV514" s="13" t="s">
        <v>85</v>
      </c>
      <c r="AW514" s="13" t="s">
        <v>33</v>
      </c>
      <c r="AX514" s="13" t="s">
        <v>77</v>
      </c>
      <c r="AY514" s="248" t="s">
        <v>116</v>
      </c>
    </row>
    <row r="515" spans="1:51" s="12" customFormat="1" ht="12">
      <c r="A515" s="12"/>
      <c r="B515" s="228"/>
      <c r="C515" s="229"/>
      <c r="D515" s="223" t="s">
        <v>125</v>
      </c>
      <c r="E515" s="230" t="s">
        <v>1</v>
      </c>
      <c r="F515" s="231" t="s">
        <v>817</v>
      </c>
      <c r="G515" s="229"/>
      <c r="H515" s="232">
        <v>14.372</v>
      </c>
      <c r="I515" s="233"/>
      <c r="J515" s="229"/>
      <c r="K515" s="229"/>
      <c r="L515" s="234"/>
      <c r="M515" s="235"/>
      <c r="N515" s="236"/>
      <c r="O515" s="236"/>
      <c r="P515" s="236"/>
      <c r="Q515" s="236"/>
      <c r="R515" s="236"/>
      <c r="S515" s="236"/>
      <c r="T515" s="237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T515" s="238" t="s">
        <v>125</v>
      </c>
      <c r="AU515" s="238" t="s">
        <v>87</v>
      </c>
      <c r="AV515" s="12" t="s">
        <v>87</v>
      </c>
      <c r="AW515" s="12" t="s">
        <v>33</v>
      </c>
      <c r="AX515" s="12" t="s">
        <v>77</v>
      </c>
      <c r="AY515" s="238" t="s">
        <v>116</v>
      </c>
    </row>
    <row r="516" spans="1:51" s="12" customFormat="1" ht="12">
      <c r="A516" s="12"/>
      <c r="B516" s="228"/>
      <c r="C516" s="229"/>
      <c r="D516" s="223" t="s">
        <v>125</v>
      </c>
      <c r="E516" s="230" t="s">
        <v>1</v>
      </c>
      <c r="F516" s="231" t="s">
        <v>818</v>
      </c>
      <c r="G516" s="229"/>
      <c r="H516" s="232">
        <v>39.697</v>
      </c>
      <c r="I516" s="233"/>
      <c r="J516" s="229"/>
      <c r="K516" s="229"/>
      <c r="L516" s="234"/>
      <c r="M516" s="235"/>
      <c r="N516" s="236"/>
      <c r="O516" s="236"/>
      <c r="P516" s="236"/>
      <c r="Q516" s="236"/>
      <c r="R516" s="236"/>
      <c r="S516" s="236"/>
      <c r="T516" s="237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T516" s="238" t="s">
        <v>125</v>
      </c>
      <c r="AU516" s="238" t="s">
        <v>87</v>
      </c>
      <c r="AV516" s="12" t="s">
        <v>87</v>
      </c>
      <c r="AW516" s="12" t="s">
        <v>33</v>
      </c>
      <c r="AX516" s="12" t="s">
        <v>77</v>
      </c>
      <c r="AY516" s="238" t="s">
        <v>116</v>
      </c>
    </row>
    <row r="517" spans="1:51" s="12" customFormat="1" ht="12">
      <c r="A517" s="12"/>
      <c r="B517" s="228"/>
      <c r="C517" s="229"/>
      <c r="D517" s="223" t="s">
        <v>125</v>
      </c>
      <c r="E517" s="230" t="s">
        <v>1</v>
      </c>
      <c r="F517" s="231" t="s">
        <v>819</v>
      </c>
      <c r="G517" s="229"/>
      <c r="H517" s="232">
        <v>6.528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T517" s="238" t="s">
        <v>125</v>
      </c>
      <c r="AU517" s="238" t="s">
        <v>87</v>
      </c>
      <c r="AV517" s="12" t="s">
        <v>87</v>
      </c>
      <c r="AW517" s="12" t="s">
        <v>33</v>
      </c>
      <c r="AX517" s="12" t="s">
        <v>77</v>
      </c>
      <c r="AY517" s="238" t="s">
        <v>116</v>
      </c>
    </row>
    <row r="518" spans="1:51" s="12" customFormat="1" ht="12">
      <c r="A518" s="12"/>
      <c r="B518" s="228"/>
      <c r="C518" s="229"/>
      <c r="D518" s="223" t="s">
        <v>125</v>
      </c>
      <c r="E518" s="230" t="s">
        <v>1</v>
      </c>
      <c r="F518" s="231" t="s">
        <v>820</v>
      </c>
      <c r="G518" s="229"/>
      <c r="H518" s="232">
        <v>9.043</v>
      </c>
      <c r="I518" s="233"/>
      <c r="J518" s="229"/>
      <c r="K518" s="229"/>
      <c r="L518" s="234"/>
      <c r="M518" s="235"/>
      <c r="N518" s="236"/>
      <c r="O518" s="236"/>
      <c r="P518" s="236"/>
      <c r="Q518" s="236"/>
      <c r="R518" s="236"/>
      <c r="S518" s="236"/>
      <c r="T518" s="237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T518" s="238" t="s">
        <v>125</v>
      </c>
      <c r="AU518" s="238" t="s">
        <v>87</v>
      </c>
      <c r="AV518" s="12" t="s">
        <v>87</v>
      </c>
      <c r="AW518" s="12" t="s">
        <v>33</v>
      </c>
      <c r="AX518" s="12" t="s">
        <v>77</v>
      </c>
      <c r="AY518" s="238" t="s">
        <v>116</v>
      </c>
    </row>
    <row r="519" spans="1:51" s="12" customFormat="1" ht="12">
      <c r="A519" s="12"/>
      <c r="B519" s="228"/>
      <c r="C519" s="229"/>
      <c r="D519" s="223" t="s">
        <v>125</v>
      </c>
      <c r="E519" s="230" t="s">
        <v>1</v>
      </c>
      <c r="F519" s="231" t="s">
        <v>821</v>
      </c>
      <c r="G519" s="229"/>
      <c r="H519" s="232">
        <v>1.22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T519" s="238" t="s">
        <v>125</v>
      </c>
      <c r="AU519" s="238" t="s">
        <v>87</v>
      </c>
      <c r="AV519" s="12" t="s">
        <v>87</v>
      </c>
      <c r="AW519" s="12" t="s">
        <v>33</v>
      </c>
      <c r="AX519" s="12" t="s">
        <v>77</v>
      </c>
      <c r="AY519" s="238" t="s">
        <v>116</v>
      </c>
    </row>
    <row r="520" spans="1:51" s="12" customFormat="1" ht="12">
      <c r="A520" s="12"/>
      <c r="B520" s="228"/>
      <c r="C520" s="229"/>
      <c r="D520" s="223" t="s">
        <v>125</v>
      </c>
      <c r="E520" s="230" t="s">
        <v>1</v>
      </c>
      <c r="F520" s="231" t="s">
        <v>822</v>
      </c>
      <c r="G520" s="229"/>
      <c r="H520" s="232">
        <v>43.38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T520" s="238" t="s">
        <v>125</v>
      </c>
      <c r="AU520" s="238" t="s">
        <v>87</v>
      </c>
      <c r="AV520" s="12" t="s">
        <v>87</v>
      </c>
      <c r="AW520" s="12" t="s">
        <v>33</v>
      </c>
      <c r="AX520" s="12" t="s">
        <v>77</v>
      </c>
      <c r="AY520" s="238" t="s">
        <v>116</v>
      </c>
    </row>
    <row r="521" spans="1:51" s="15" customFormat="1" ht="12">
      <c r="A521" s="15"/>
      <c r="B521" s="260"/>
      <c r="C521" s="261"/>
      <c r="D521" s="223" t="s">
        <v>125</v>
      </c>
      <c r="E521" s="262" t="s">
        <v>1</v>
      </c>
      <c r="F521" s="263" t="s">
        <v>242</v>
      </c>
      <c r="G521" s="261"/>
      <c r="H521" s="264">
        <v>114.24</v>
      </c>
      <c r="I521" s="265"/>
      <c r="J521" s="261"/>
      <c r="K521" s="261"/>
      <c r="L521" s="266"/>
      <c r="M521" s="267"/>
      <c r="N521" s="268"/>
      <c r="O521" s="268"/>
      <c r="P521" s="268"/>
      <c r="Q521" s="268"/>
      <c r="R521" s="268"/>
      <c r="S521" s="268"/>
      <c r="T521" s="269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0" t="s">
        <v>125</v>
      </c>
      <c r="AU521" s="270" t="s">
        <v>87</v>
      </c>
      <c r="AV521" s="15" t="s">
        <v>115</v>
      </c>
      <c r="AW521" s="15" t="s">
        <v>33</v>
      </c>
      <c r="AX521" s="15" t="s">
        <v>85</v>
      </c>
      <c r="AY521" s="270" t="s">
        <v>116</v>
      </c>
    </row>
    <row r="522" spans="1:65" s="2" customFormat="1" ht="16.5" customHeight="1">
      <c r="A522" s="38"/>
      <c r="B522" s="39"/>
      <c r="C522" s="210" t="s">
        <v>823</v>
      </c>
      <c r="D522" s="210" t="s">
        <v>117</v>
      </c>
      <c r="E522" s="211" t="s">
        <v>824</v>
      </c>
      <c r="F522" s="212" t="s">
        <v>825</v>
      </c>
      <c r="G522" s="213" t="s">
        <v>339</v>
      </c>
      <c r="H522" s="214">
        <v>342.72</v>
      </c>
      <c r="I522" s="215"/>
      <c r="J522" s="216">
        <f>ROUND(I522*H522,2)</f>
        <v>0</v>
      </c>
      <c r="K522" s="212" t="s">
        <v>121</v>
      </c>
      <c r="L522" s="44"/>
      <c r="M522" s="217" t="s">
        <v>1</v>
      </c>
      <c r="N522" s="218" t="s">
        <v>42</v>
      </c>
      <c r="O522" s="91"/>
      <c r="P522" s="219">
        <f>O522*H522</f>
        <v>0</v>
      </c>
      <c r="Q522" s="219">
        <v>0</v>
      </c>
      <c r="R522" s="219">
        <f>Q522*H522</f>
        <v>0</v>
      </c>
      <c r="S522" s="219">
        <v>0</v>
      </c>
      <c r="T522" s="220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21" t="s">
        <v>115</v>
      </c>
      <c r="AT522" s="221" t="s">
        <v>117</v>
      </c>
      <c r="AU522" s="221" t="s">
        <v>87</v>
      </c>
      <c r="AY522" s="17" t="s">
        <v>116</v>
      </c>
      <c r="BE522" s="222">
        <f>IF(N522="základní",J522,0)</f>
        <v>0</v>
      </c>
      <c r="BF522" s="222">
        <f>IF(N522="snížená",J522,0)</f>
        <v>0</v>
      </c>
      <c r="BG522" s="222">
        <f>IF(N522="zákl. přenesená",J522,0)</f>
        <v>0</v>
      </c>
      <c r="BH522" s="222">
        <f>IF(N522="sníž. přenesená",J522,0)</f>
        <v>0</v>
      </c>
      <c r="BI522" s="222">
        <f>IF(N522="nulová",J522,0)</f>
        <v>0</v>
      </c>
      <c r="BJ522" s="17" t="s">
        <v>85</v>
      </c>
      <c r="BK522" s="222">
        <f>ROUND(I522*H522,2)</f>
        <v>0</v>
      </c>
      <c r="BL522" s="17" t="s">
        <v>115</v>
      </c>
      <c r="BM522" s="221" t="s">
        <v>826</v>
      </c>
    </row>
    <row r="523" spans="1:47" s="2" customFormat="1" ht="12">
      <c r="A523" s="38"/>
      <c r="B523" s="39"/>
      <c r="C523" s="40"/>
      <c r="D523" s="223" t="s">
        <v>124</v>
      </c>
      <c r="E523" s="40"/>
      <c r="F523" s="224" t="s">
        <v>808</v>
      </c>
      <c r="G523" s="40"/>
      <c r="H523" s="40"/>
      <c r="I523" s="225"/>
      <c r="J523" s="40"/>
      <c r="K523" s="40"/>
      <c r="L523" s="44"/>
      <c r="M523" s="226"/>
      <c r="N523" s="227"/>
      <c r="O523" s="91"/>
      <c r="P523" s="91"/>
      <c r="Q523" s="91"/>
      <c r="R523" s="91"/>
      <c r="S523" s="91"/>
      <c r="T523" s="92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124</v>
      </c>
      <c r="AU523" s="17" t="s">
        <v>87</v>
      </c>
    </row>
    <row r="524" spans="1:51" s="13" customFormat="1" ht="12">
      <c r="A524" s="13"/>
      <c r="B524" s="239"/>
      <c r="C524" s="240"/>
      <c r="D524" s="223" t="s">
        <v>125</v>
      </c>
      <c r="E524" s="241" t="s">
        <v>1</v>
      </c>
      <c r="F524" s="242" t="s">
        <v>333</v>
      </c>
      <c r="G524" s="240"/>
      <c r="H524" s="241" t="s">
        <v>1</v>
      </c>
      <c r="I524" s="243"/>
      <c r="J524" s="240"/>
      <c r="K524" s="240"/>
      <c r="L524" s="244"/>
      <c r="M524" s="245"/>
      <c r="N524" s="246"/>
      <c r="O524" s="246"/>
      <c r="P524" s="246"/>
      <c r="Q524" s="246"/>
      <c r="R524" s="246"/>
      <c r="S524" s="246"/>
      <c r="T524" s="24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8" t="s">
        <v>125</v>
      </c>
      <c r="AU524" s="248" t="s">
        <v>87</v>
      </c>
      <c r="AV524" s="13" t="s">
        <v>85</v>
      </c>
      <c r="AW524" s="13" t="s">
        <v>33</v>
      </c>
      <c r="AX524" s="13" t="s">
        <v>77</v>
      </c>
      <c r="AY524" s="248" t="s">
        <v>116</v>
      </c>
    </row>
    <row r="525" spans="1:51" s="12" customFormat="1" ht="12">
      <c r="A525" s="12"/>
      <c r="B525" s="228"/>
      <c r="C525" s="229"/>
      <c r="D525" s="223" t="s">
        <v>125</v>
      </c>
      <c r="E525" s="230" t="s">
        <v>1</v>
      </c>
      <c r="F525" s="231" t="s">
        <v>827</v>
      </c>
      <c r="G525" s="229"/>
      <c r="H525" s="232">
        <v>43.116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T525" s="238" t="s">
        <v>125</v>
      </c>
      <c r="AU525" s="238" t="s">
        <v>87</v>
      </c>
      <c r="AV525" s="12" t="s">
        <v>87</v>
      </c>
      <c r="AW525" s="12" t="s">
        <v>33</v>
      </c>
      <c r="AX525" s="12" t="s">
        <v>77</v>
      </c>
      <c r="AY525" s="238" t="s">
        <v>116</v>
      </c>
    </row>
    <row r="526" spans="1:51" s="12" customFormat="1" ht="12">
      <c r="A526" s="12"/>
      <c r="B526" s="228"/>
      <c r="C526" s="229"/>
      <c r="D526" s="223" t="s">
        <v>125</v>
      </c>
      <c r="E526" s="230" t="s">
        <v>1</v>
      </c>
      <c r="F526" s="231" t="s">
        <v>828</v>
      </c>
      <c r="G526" s="229"/>
      <c r="H526" s="232">
        <v>119.091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T526" s="238" t="s">
        <v>125</v>
      </c>
      <c r="AU526" s="238" t="s">
        <v>87</v>
      </c>
      <c r="AV526" s="12" t="s">
        <v>87</v>
      </c>
      <c r="AW526" s="12" t="s">
        <v>33</v>
      </c>
      <c r="AX526" s="12" t="s">
        <v>77</v>
      </c>
      <c r="AY526" s="238" t="s">
        <v>116</v>
      </c>
    </row>
    <row r="527" spans="1:51" s="12" customFormat="1" ht="12">
      <c r="A527" s="12"/>
      <c r="B527" s="228"/>
      <c r="C527" s="229"/>
      <c r="D527" s="223" t="s">
        <v>125</v>
      </c>
      <c r="E527" s="230" t="s">
        <v>1</v>
      </c>
      <c r="F527" s="231" t="s">
        <v>829</v>
      </c>
      <c r="G527" s="229"/>
      <c r="H527" s="232">
        <v>19.584</v>
      </c>
      <c r="I527" s="233"/>
      <c r="J527" s="229"/>
      <c r="K527" s="229"/>
      <c r="L527" s="234"/>
      <c r="M527" s="235"/>
      <c r="N527" s="236"/>
      <c r="O527" s="236"/>
      <c r="P527" s="236"/>
      <c r="Q527" s="236"/>
      <c r="R527" s="236"/>
      <c r="S527" s="236"/>
      <c r="T527" s="237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T527" s="238" t="s">
        <v>125</v>
      </c>
      <c r="AU527" s="238" t="s">
        <v>87</v>
      </c>
      <c r="AV527" s="12" t="s">
        <v>87</v>
      </c>
      <c r="AW527" s="12" t="s">
        <v>33</v>
      </c>
      <c r="AX527" s="12" t="s">
        <v>77</v>
      </c>
      <c r="AY527" s="238" t="s">
        <v>116</v>
      </c>
    </row>
    <row r="528" spans="1:51" s="12" customFormat="1" ht="12">
      <c r="A528" s="12"/>
      <c r="B528" s="228"/>
      <c r="C528" s="229"/>
      <c r="D528" s="223" t="s">
        <v>125</v>
      </c>
      <c r="E528" s="230" t="s">
        <v>1</v>
      </c>
      <c r="F528" s="231" t="s">
        <v>830</v>
      </c>
      <c r="G528" s="229"/>
      <c r="H528" s="232">
        <v>27.129</v>
      </c>
      <c r="I528" s="233"/>
      <c r="J528" s="229"/>
      <c r="K528" s="229"/>
      <c r="L528" s="234"/>
      <c r="M528" s="235"/>
      <c r="N528" s="236"/>
      <c r="O528" s="236"/>
      <c r="P528" s="236"/>
      <c r="Q528" s="236"/>
      <c r="R528" s="236"/>
      <c r="S528" s="236"/>
      <c r="T528" s="237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T528" s="238" t="s">
        <v>125</v>
      </c>
      <c r="AU528" s="238" t="s">
        <v>87</v>
      </c>
      <c r="AV528" s="12" t="s">
        <v>87</v>
      </c>
      <c r="AW528" s="12" t="s">
        <v>33</v>
      </c>
      <c r="AX528" s="12" t="s">
        <v>77</v>
      </c>
      <c r="AY528" s="238" t="s">
        <v>116</v>
      </c>
    </row>
    <row r="529" spans="1:51" s="12" customFormat="1" ht="12">
      <c r="A529" s="12"/>
      <c r="B529" s="228"/>
      <c r="C529" s="229"/>
      <c r="D529" s="223" t="s">
        <v>125</v>
      </c>
      <c r="E529" s="230" t="s">
        <v>1</v>
      </c>
      <c r="F529" s="231" t="s">
        <v>831</v>
      </c>
      <c r="G529" s="229"/>
      <c r="H529" s="232">
        <v>3.66</v>
      </c>
      <c r="I529" s="233"/>
      <c r="J529" s="229"/>
      <c r="K529" s="229"/>
      <c r="L529" s="234"/>
      <c r="M529" s="235"/>
      <c r="N529" s="236"/>
      <c r="O529" s="236"/>
      <c r="P529" s="236"/>
      <c r="Q529" s="236"/>
      <c r="R529" s="236"/>
      <c r="S529" s="236"/>
      <c r="T529" s="237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T529" s="238" t="s">
        <v>125</v>
      </c>
      <c r="AU529" s="238" t="s">
        <v>87</v>
      </c>
      <c r="AV529" s="12" t="s">
        <v>87</v>
      </c>
      <c r="AW529" s="12" t="s">
        <v>33</v>
      </c>
      <c r="AX529" s="12" t="s">
        <v>77</v>
      </c>
      <c r="AY529" s="238" t="s">
        <v>116</v>
      </c>
    </row>
    <row r="530" spans="1:51" s="12" customFormat="1" ht="12">
      <c r="A530" s="12"/>
      <c r="B530" s="228"/>
      <c r="C530" s="229"/>
      <c r="D530" s="223" t="s">
        <v>125</v>
      </c>
      <c r="E530" s="230" t="s">
        <v>1</v>
      </c>
      <c r="F530" s="231" t="s">
        <v>832</v>
      </c>
      <c r="G530" s="229"/>
      <c r="H530" s="232">
        <v>130.14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T530" s="238" t="s">
        <v>125</v>
      </c>
      <c r="AU530" s="238" t="s">
        <v>87</v>
      </c>
      <c r="AV530" s="12" t="s">
        <v>87</v>
      </c>
      <c r="AW530" s="12" t="s">
        <v>33</v>
      </c>
      <c r="AX530" s="12" t="s">
        <v>77</v>
      </c>
      <c r="AY530" s="238" t="s">
        <v>116</v>
      </c>
    </row>
    <row r="531" spans="1:51" s="15" customFormat="1" ht="12">
      <c r="A531" s="15"/>
      <c r="B531" s="260"/>
      <c r="C531" s="261"/>
      <c r="D531" s="223" t="s">
        <v>125</v>
      </c>
      <c r="E531" s="262" t="s">
        <v>1</v>
      </c>
      <c r="F531" s="263" t="s">
        <v>242</v>
      </c>
      <c r="G531" s="261"/>
      <c r="H531" s="264">
        <v>342.72</v>
      </c>
      <c r="I531" s="265"/>
      <c r="J531" s="261"/>
      <c r="K531" s="261"/>
      <c r="L531" s="266"/>
      <c r="M531" s="267"/>
      <c r="N531" s="268"/>
      <c r="O531" s="268"/>
      <c r="P531" s="268"/>
      <c r="Q531" s="268"/>
      <c r="R531" s="268"/>
      <c r="S531" s="268"/>
      <c r="T531" s="269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70" t="s">
        <v>125</v>
      </c>
      <c r="AU531" s="270" t="s">
        <v>87</v>
      </c>
      <c r="AV531" s="15" t="s">
        <v>115</v>
      </c>
      <c r="AW531" s="15" t="s">
        <v>33</v>
      </c>
      <c r="AX531" s="15" t="s">
        <v>85</v>
      </c>
      <c r="AY531" s="270" t="s">
        <v>116</v>
      </c>
    </row>
    <row r="532" spans="1:65" s="2" customFormat="1" ht="16.5" customHeight="1">
      <c r="A532" s="38"/>
      <c r="B532" s="39"/>
      <c r="C532" s="210" t="s">
        <v>833</v>
      </c>
      <c r="D532" s="210" t="s">
        <v>117</v>
      </c>
      <c r="E532" s="211" t="s">
        <v>834</v>
      </c>
      <c r="F532" s="212" t="s">
        <v>835</v>
      </c>
      <c r="G532" s="213" t="s">
        <v>339</v>
      </c>
      <c r="H532" s="214">
        <v>39.896</v>
      </c>
      <c r="I532" s="215"/>
      <c r="J532" s="216">
        <f>ROUND(I532*H532,2)</f>
        <v>0</v>
      </c>
      <c r="K532" s="212" t="s">
        <v>121</v>
      </c>
      <c r="L532" s="44"/>
      <c r="M532" s="217" t="s">
        <v>1</v>
      </c>
      <c r="N532" s="218" t="s">
        <v>42</v>
      </c>
      <c r="O532" s="91"/>
      <c r="P532" s="219">
        <f>O532*H532</f>
        <v>0</v>
      </c>
      <c r="Q532" s="219">
        <v>0</v>
      </c>
      <c r="R532" s="219">
        <f>Q532*H532</f>
        <v>0</v>
      </c>
      <c r="S532" s="219">
        <v>0</v>
      </c>
      <c r="T532" s="220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21" t="s">
        <v>115</v>
      </c>
      <c r="AT532" s="221" t="s">
        <v>117</v>
      </c>
      <c r="AU532" s="221" t="s">
        <v>87</v>
      </c>
      <c r="AY532" s="17" t="s">
        <v>116</v>
      </c>
      <c r="BE532" s="222">
        <f>IF(N532="základní",J532,0)</f>
        <v>0</v>
      </c>
      <c r="BF532" s="222">
        <f>IF(N532="snížená",J532,0)</f>
        <v>0</v>
      </c>
      <c r="BG532" s="222">
        <f>IF(N532="zákl. přenesená",J532,0)</f>
        <v>0</v>
      </c>
      <c r="BH532" s="222">
        <f>IF(N532="sníž. přenesená",J532,0)</f>
        <v>0</v>
      </c>
      <c r="BI532" s="222">
        <f>IF(N532="nulová",J532,0)</f>
        <v>0</v>
      </c>
      <c r="BJ532" s="17" t="s">
        <v>85</v>
      </c>
      <c r="BK532" s="222">
        <f>ROUND(I532*H532,2)</f>
        <v>0</v>
      </c>
      <c r="BL532" s="17" t="s">
        <v>115</v>
      </c>
      <c r="BM532" s="221" t="s">
        <v>836</v>
      </c>
    </row>
    <row r="533" spans="1:47" s="2" customFormat="1" ht="12">
      <c r="A533" s="38"/>
      <c r="B533" s="39"/>
      <c r="C533" s="40"/>
      <c r="D533" s="223" t="s">
        <v>124</v>
      </c>
      <c r="E533" s="40"/>
      <c r="F533" s="224" t="s">
        <v>837</v>
      </c>
      <c r="G533" s="40"/>
      <c r="H533" s="40"/>
      <c r="I533" s="225"/>
      <c r="J533" s="40"/>
      <c r="K533" s="40"/>
      <c r="L533" s="44"/>
      <c r="M533" s="226"/>
      <c r="N533" s="227"/>
      <c r="O533" s="91"/>
      <c r="P533" s="91"/>
      <c r="Q533" s="91"/>
      <c r="R533" s="91"/>
      <c r="S533" s="91"/>
      <c r="T533" s="92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124</v>
      </c>
      <c r="AU533" s="17" t="s">
        <v>87</v>
      </c>
    </row>
    <row r="534" spans="1:51" s="13" customFormat="1" ht="12">
      <c r="A534" s="13"/>
      <c r="B534" s="239"/>
      <c r="C534" s="240"/>
      <c r="D534" s="223" t="s">
        <v>125</v>
      </c>
      <c r="E534" s="241" t="s">
        <v>1</v>
      </c>
      <c r="F534" s="242" t="s">
        <v>838</v>
      </c>
      <c r="G534" s="240"/>
      <c r="H534" s="241" t="s">
        <v>1</v>
      </c>
      <c r="I534" s="243"/>
      <c r="J534" s="240"/>
      <c r="K534" s="240"/>
      <c r="L534" s="244"/>
      <c r="M534" s="245"/>
      <c r="N534" s="246"/>
      <c r="O534" s="246"/>
      <c r="P534" s="246"/>
      <c r="Q534" s="246"/>
      <c r="R534" s="246"/>
      <c r="S534" s="246"/>
      <c r="T534" s="24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8" t="s">
        <v>125</v>
      </c>
      <c r="AU534" s="248" t="s">
        <v>87</v>
      </c>
      <c r="AV534" s="13" t="s">
        <v>85</v>
      </c>
      <c r="AW534" s="13" t="s">
        <v>33</v>
      </c>
      <c r="AX534" s="13" t="s">
        <v>77</v>
      </c>
      <c r="AY534" s="248" t="s">
        <v>116</v>
      </c>
    </row>
    <row r="535" spans="1:51" s="12" customFormat="1" ht="12">
      <c r="A535" s="12"/>
      <c r="B535" s="228"/>
      <c r="C535" s="229"/>
      <c r="D535" s="223" t="s">
        <v>125</v>
      </c>
      <c r="E535" s="230" t="s">
        <v>1</v>
      </c>
      <c r="F535" s="231" t="s">
        <v>839</v>
      </c>
      <c r="G535" s="229"/>
      <c r="H535" s="232">
        <v>0.036</v>
      </c>
      <c r="I535" s="233"/>
      <c r="J535" s="229"/>
      <c r="K535" s="229"/>
      <c r="L535" s="234"/>
      <c r="M535" s="235"/>
      <c r="N535" s="236"/>
      <c r="O535" s="236"/>
      <c r="P535" s="236"/>
      <c r="Q535" s="236"/>
      <c r="R535" s="236"/>
      <c r="S535" s="236"/>
      <c r="T535" s="237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T535" s="238" t="s">
        <v>125</v>
      </c>
      <c r="AU535" s="238" t="s">
        <v>87</v>
      </c>
      <c r="AV535" s="12" t="s">
        <v>87</v>
      </c>
      <c r="AW535" s="12" t="s">
        <v>33</v>
      </c>
      <c r="AX535" s="12" t="s">
        <v>77</v>
      </c>
      <c r="AY535" s="238" t="s">
        <v>116</v>
      </c>
    </row>
    <row r="536" spans="1:51" s="12" customFormat="1" ht="12">
      <c r="A536" s="12"/>
      <c r="B536" s="228"/>
      <c r="C536" s="229"/>
      <c r="D536" s="223" t="s">
        <v>125</v>
      </c>
      <c r="E536" s="230" t="s">
        <v>1</v>
      </c>
      <c r="F536" s="231" t="s">
        <v>840</v>
      </c>
      <c r="G536" s="229"/>
      <c r="H536" s="232">
        <v>1.008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T536" s="238" t="s">
        <v>125</v>
      </c>
      <c r="AU536" s="238" t="s">
        <v>87</v>
      </c>
      <c r="AV536" s="12" t="s">
        <v>87</v>
      </c>
      <c r="AW536" s="12" t="s">
        <v>33</v>
      </c>
      <c r="AX536" s="12" t="s">
        <v>77</v>
      </c>
      <c r="AY536" s="238" t="s">
        <v>116</v>
      </c>
    </row>
    <row r="537" spans="1:51" s="12" customFormat="1" ht="12">
      <c r="A537" s="12"/>
      <c r="B537" s="228"/>
      <c r="C537" s="229"/>
      <c r="D537" s="223" t="s">
        <v>125</v>
      </c>
      <c r="E537" s="230" t="s">
        <v>1</v>
      </c>
      <c r="F537" s="231" t="s">
        <v>841</v>
      </c>
      <c r="G537" s="229"/>
      <c r="H537" s="232">
        <v>0.3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T537" s="238" t="s">
        <v>125</v>
      </c>
      <c r="AU537" s="238" t="s">
        <v>87</v>
      </c>
      <c r="AV537" s="12" t="s">
        <v>87</v>
      </c>
      <c r="AW537" s="12" t="s">
        <v>33</v>
      </c>
      <c r="AX537" s="12" t="s">
        <v>77</v>
      </c>
      <c r="AY537" s="238" t="s">
        <v>116</v>
      </c>
    </row>
    <row r="538" spans="1:51" s="12" customFormat="1" ht="12">
      <c r="A538" s="12"/>
      <c r="B538" s="228"/>
      <c r="C538" s="229"/>
      <c r="D538" s="223" t="s">
        <v>125</v>
      </c>
      <c r="E538" s="230" t="s">
        <v>1</v>
      </c>
      <c r="F538" s="231" t="s">
        <v>842</v>
      </c>
      <c r="G538" s="229"/>
      <c r="H538" s="232">
        <v>0.09</v>
      </c>
      <c r="I538" s="233"/>
      <c r="J538" s="229"/>
      <c r="K538" s="229"/>
      <c r="L538" s="234"/>
      <c r="M538" s="235"/>
      <c r="N538" s="236"/>
      <c r="O538" s="236"/>
      <c r="P538" s="236"/>
      <c r="Q538" s="236"/>
      <c r="R538" s="236"/>
      <c r="S538" s="236"/>
      <c r="T538" s="237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T538" s="238" t="s">
        <v>125</v>
      </c>
      <c r="AU538" s="238" t="s">
        <v>87</v>
      </c>
      <c r="AV538" s="12" t="s">
        <v>87</v>
      </c>
      <c r="AW538" s="12" t="s">
        <v>33</v>
      </c>
      <c r="AX538" s="12" t="s">
        <v>77</v>
      </c>
      <c r="AY538" s="238" t="s">
        <v>116</v>
      </c>
    </row>
    <row r="539" spans="1:51" s="12" customFormat="1" ht="12">
      <c r="A539" s="12"/>
      <c r="B539" s="228"/>
      <c r="C539" s="229"/>
      <c r="D539" s="223" t="s">
        <v>125</v>
      </c>
      <c r="E539" s="230" t="s">
        <v>1</v>
      </c>
      <c r="F539" s="231" t="s">
        <v>843</v>
      </c>
      <c r="G539" s="229"/>
      <c r="H539" s="232">
        <v>1.65</v>
      </c>
      <c r="I539" s="233"/>
      <c r="J539" s="229"/>
      <c r="K539" s="229"/>
      <c r="L539" s="234"/>
      <c r="M539" s="235"/>
      <c r="N539" s="236"/>
      <c r="O539" s="236"/>
      <c r="P539" s="236"/>
      <c r="Q539" s="236"/>
      <c r="R539" s="236"/>
      <c r="S539" s="236"/>
      <c r="T539" s="237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T539" s="238" t="s">
        <v>125</v>
      </c>
      <c r="AU539" s="238" t="s">
        <v>87</v>
      </c>
      <c r="AV539" s="12" t="s">
        <v>87</v>
      </c>
      <c r="AW539" s="12" t="s">
        <v>33</v>
      </c>
      <c r="AX539" s="12" t="s">
        <v>77</v>
      </c>
      <c r="AY539" s="238" t="s">
        <v>116</v>
      </c>
    </row>
    <row r="540" spans="1:51" s="13" customFormat="1" ht="12">
      <c r="A540" s="13"/>
      <c r="B540" s="239"/>
      <c r="C540" s="240"/>
      <c r="D540" s="223" t="s">
        <v>125</v>
      </c>
      <c r="E540" s="241" t="s">
        <v>1</v>
      </c>
      <c r="F540" s="242" t="s">
        <v>333</v>
      </c>
      <c r="G540" s="240"/>
      <c r="H540" s="241" t="s">
        <v>1</v>
      </c>
      <c r="I540" s="243"/>
      <c r="J540" s="240"/>
      <c r="K540" s="240"/>
      <c r="L540" s="244"/>
      <c r="M540" s="245"/>
      <c r="N540" s="246"/>
      <c r="O540" s="246"/>
      <c r="P540" s="246"/>
      <c r="Q540" s="246"/>
      <c r="R540" s="246"/>
      <c r="S540" s="246"/>
      <c r="T540" s="24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8" t="s">
        <v>125</v>
      </c>
      <c r="AU540" s="248" t="s">
        <v>87</v>
      </c>
      <c r="AV540" s="13" t="s">
        <v>85</v>
      </c>
      <c r="AW540" s="13" t="s">
        <v>33</v>
      </c>
      <c r="AX540" s="13" t="s">
        <v>77</v>
      </c>
      <c r="AY540" s="248" t="s">
        <v>116</v>
      </c>
    </row>
    <row r="541" spans="1:51" s="12" customFormat="1" ht="12">
      <c r="A541" s="12"/>
      <c r="B541" s="228"/>
      <c r="C541" s="229"/>
      <c r="D541" s="223" t="s">
        <v>125</v>
      </c>
      <c r="E541" s="230" t="s">
        <v>1</v>
      </c>
      <c r="F541" s="231" t="s">
        <v>844</v>
      </c>
      <c r="G541" s="229"/>
      <c r="H541" s="232">
        <v>36.812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T541" s="238" t="s">
        <v>125</v>
      </c>
      <c r="AU541" s="238" t="s">
        <v>87</v>
      </c>
      <c r="AV541" s="12" t="s">
        <v>87</v>
      </c>
      <c r="AW541" s="12" t="s">
        <v>33</v>
      </c>
      <c r="AX541" s="12" t="s">
        <v>77</v>
      </c>
      <c r="AY541" s="238" t="s">
        <v>116</v>
      </c>
    </row>
    <row r="542" spans="1:51" s="15" customFormat="1" ht="12">
      <c r="A542" s="15"/>
      <c r="B542" s="260"/>
      <c r="C542" s="261"/>
      <c r="D542" s="223" t="s">
        <v>125</v>
      </c>
      <c r="E542" s="262" t="s">
        <v>1</v>
      </c>
      <c r="F542" s="263" t="s">
        <v>242</v>
      </c>
      <c r="G542" s="261"/>
      <c r="H542" s="264">
        <v>39.896</v>
      </c>
      <c r="I542" s="265"/>
      <c r="J542" s="261"/>
      <c r="K542" s="261"/>
      <c r="L542" s="266"/>
      <c r="M542" s="267"/>
      <c r="N542" s="268"/>
      <c r="O542" s="268"/>
      <c r="P542" s="268"/>
      <c r="Q542" s="268"/>
      <c r="R542" s="268"/>
      <c r="S542" s="268"/>
      <c r="T542" s="269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70" t="s">
        <v>125</v>
      </c>
      <c r="AU542" s="270" t="s">
        <v>87</v>
      </c>
      <c r="AV542" s="15" t="s">
        <v>115</v>
      </c>
      <c r="AW542" s="15" t="s">
        <v>33</v>
      </c>
      <c r="AX542" s="15" t="s">
        <v>85</v>
      </c>
      <c r="AY542" s="270" t="s">
        <v>116</v>
      </c>
    </row>
    <row r="543" spans="1:65" s="2" customFormat="1" ht="16.5" customHeight="1">
      <c r="A543" s="38"/>
      <c r="B543" s="39"/>
      <c r="C543" s="210" t="s">
        <v>845</v>
      </c>
      <c r="D543" s="210" t="s">
        <v>117</v>
      </c>
      <c r="E543" s="211" t="s">
        <v>846</v>
      </c>
      <c r="F543" s="212" t="s">
        <v>847</v>
      </c>
      <c r="G543" s="213" t="s">
        <v>339</v>
      </c>
      <c r="H543" s="214">
        <v>110.436</v>
      </c>
      <c r="I543" s="215"/>
      <c r="J543" s="216">
        <f>ROUND(I543*H543,2)</f>
        <v>0</v>
      </c>
      <c r="K543" s="212" t="s">
        <v>121</v>
      </c>
      <c r="L543" s="44"/>
      <c r="M543" s="217" t="s">
        <v>1</v>
      </c>
      <c r="N543" s="218" t="s">
        <v>42</v>
      </c>
      <c r="O543" s="91"/>
      <c r="P543" s="219">
        <f>O543*H543</f>
        <v>0</v>
      </c>
      <c r="Q543" s="219">
        <v>0</v>
      </c>
      <c r="R543" s="219">
        <f>Q543*H543</f>
        <v>0</v>
      </c>
      <c r="S543" s="219">
        <v>0</v>
      </c>
      <c r="T543" s="220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21" t="s">
        <v>115</v>
      </c>
      <c r="AT543" s="221" t="s">
        <v>117</v>
      </c>
      <c r="AU543" s="221" t="s">
        <v>87</v>
      </c>
      <c r="AY543" s="17" t="s">
        <v>116</v>
      </c>
      <c r="BE543" s="222">
        <f>IF(N543="základní",J543,0)</f>
        <v>0</v>
      </c>
      <c r="BF543" s="222">
        <f>IF(N543="snížená",J543,0)</f>
        <v>0</v>
      </c>
      <c r="BG543" s="222">
        <f>IF(N543="zákl. přenesená",J543,0)</f>
        <v>0</v>
      </c>
      <c r="BH543" s="222">
        <f>IF(N543="sníž. přenesená",J543,0)</f>
        <v>0</v>
      </c>
      <c r="BI543" s="222">
        <f>IF(N543="nulová",J543,0)</f>
        <v>0</v>
      </c>
      <c r="BJ543" s="17" t="s">
        <v>85</v>
      </c>
      <c r="BK543" s="222">
        <f>ROUND(I543*H543,2)</f>
        <v>0</v>
      </c>
      <c r="BL543" s="17" t="s">
        <v>115</v>
      </c>
      <c r="BM543" s="221" t="s">
        <v>848</v>
      </c>
    </row>
    <row r="544" spans="1:47" s="2" customFormat="1" ht="12">
      <c r="A544" s="38"/>
      <c r="B544" s="39"/>
      <c r="C544" s="40"/>
      <c r="D544" s="223" t="s">
        <v>124</v>
      </c>
      <c r="E544" s="40"/>
      <c r="F544" s="224" t="s">
        <v>849</v>
      </c>
      <c r="G544" s="40"/>
      <c r="H544" s="40"/>
      <c r="I544" s="225"/>
      <c r="J544" s="40"/>
      <c r="K544" s="40"/>
      <c r="L544" s="44"/>
      <c r="M544" s="226"/>
      <c r="N544" s="227"/>
      <c r="O544" s="91"/>
      <c r="P544" s="91"/>
      <c r="Q544" s="91"/>
      <c r="R544" s="91"/>
      <c r="S544" s="91"/>
      <c r="T544" s="92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124</v>
      </c>
      <c r="AU544" s="17" t="s">
        <v>87</v>
      </c>
    </row>
    <row r="545" spans="1:51" s="13" customFormat="1" ht="12">
      <c r="A545" s="13"/>
      <c r="B545" s="239"/>
      <c r="C545" s="240"/>
      <c r="D545" s="223" t="s">
        <v>125</v>
      </c>
      <c r="E545" s="241" t="s">
        <v>1</v>
      </c>
      <c r="F545" s="242" t="s">
        <v>333</v>
      </c>
      <c r="G545" s="240"/>
      <c r="H545" s="241" t="s">
        <v>1</v>
      </c>
      <c r="I545" s="243"/>
      <c r="J545" s="240"/>
      <c r="K545" s="240"/>
      <c r="L545" s="244"/>
      <c r="M545" s="245"/>
      <c r="N545" s="246"/>
      <c r="O545" s="246"/>
      <c r="P545" s="246"/>
      <c r="Q545" s="246"/>
      <c r="R545" s="246"/>
      <c r="S545" s="246"/>
      <c r="T545" s="247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8" t="s">
        <v>125</v>
      </c>
      <c r="AU545" s="248" t="s">
        <v>87</v>
      </c>
      <c r="AV545" s="13" t="s">
        <v>85</v>
      </c>
      <c r="AW545" s="13" t="s">
        <v>33</v>
      </c>
      <c r="AX545" s="13" t="s">
        <v>77</v>
      </c>
      <c r="AY545" s="248" t="s">
        <v>116</v>
      </c>
    </row>
    <row r="546" spans="1:51" s="12" customFormat="1" ht="12">
      <c r="A546" s="12"/>
      <c r="B546" s="228"/>
      <c r="C546" s="229"/>
      <c r="D546" s="223" t="s">
        <v>125</v>
      </c>
      <c r="E546" s="230" t="s">
        <v>1</v>
      </c>
      <c r="F546" s="231" t="s">
        <v>850</v>
      </c>
      <c r="G546" s="229"/>
      <c r="H546" s="232">
        <v>110.436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T546" s="238" t="s">
        <v>125</v>
      </c>
      <c r="AU546" s="238" t="s">
        <v>87</v>
      </c>
      <c r="AV546" s="12" t="s">
        <v>87</v>
      </c>
      <c r="AW546" s="12" t="s">
        <v>33</v>
      </c>
      <c r="AX546" s="12" t="s">
        <v>85</v>
      </c>
      <c r="AY546" s="238" t="s">
        <v>116</v>
      </c>
    </row>
    <row r="547" spans="1:65" s="2" customFormat="1" ht="21.75" customHeight="1">
      <c r="A547" s="38"/>
      <c r="B547" s="39"/>
      <c r="C547" s="210" t="s">
        <v>851</v>
      </c>
      <c r="D547" s="210" t="s">
        <v>117</v>
      </c>
      <c r="E547" s="211" t="s">
        <v>852</v>
      </c>
      <c r="F547" s="212" t="s">
        <v>853</v>
      </c>
      <c r="G547" s="213" t="s">
        <v>339</v>
      </c>
      <c r="H547" s="214">
        <v>149.832</v>
      </c>
      <c r="I547" s="215"/>
      <c r="J547" s="216">
        <f>ROUND(I547*H547,2)</f>
        <v>0</v>
      </c>
      <c r="K547" s="212" t="s">
        <v>121</v>
      </c>
      <c r="L547" s="44"/>
      <c r="M547" s="217" t="s">
        <v>1</v>
      </c>
      <c r="N547" s="218" t="s">
        <v>42</v>
      </c>
      <c r="O547" s="91"/>
      <c r="P547" s="219">
        <f>O547*H547</f>
        <v>0</v>
      </c>
      <c r="Q547" s="219">
        <v>0</v>
      </c>
      <c r="R547" s="219">
        <f>Q547*H547</f>
        <v>0</v>
      </c>
      <c r="S547" s="219">
        <v>0</v>
      </c>
      <c r="T547" s="220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21" t="s">
        <v>115</v>
      </c>
      <c r="AT547" s="221" t="s">
        <v>117</v>
      </c>
      <c r="AU547" s="221" t="s">
        <v>87</v>
      </c>
      <c r="AY547" s="17" t="s">
        <v>116</v>
      </c>
      <c r="BE547" s="222">
        <f>IF(N547="základní",J547,0)</f>
        <v>0</v>
      </c>
      <c r="BF547" s="222">
        <f>IF(N547="snížená",J547,0)</f>
        <v>0</v>
      </c>
      <c r="BG547" s="222">
        <f>IF(N547="zákl. přenesená",J547,0)</f>
        <v>0</v>
      </c>
      <c r="BH547" s="222">
        <f>IF(N547="sníž. přenesená",J547,0)</f>
        <v>0</v>
      </c>
      <c r="BI547" s="222">
        <f>IF(N547="nulová",J547,0)</f>
        <v>0</v>
      </c>
      <c r="BJ547" s="17" t="s">
        <v>85</v>
      </c>
      <c r="BK547" s="222">
        <f>ROUND(I547*H547,2)</f>
        <v>0</v>
      </c>
      <c r="BL547" s="17" t="s">
        <v>115</v>
      </c>
      <c r="BM547" s="221" t="s">
        <v>854</v>
      </c>
    </row>
    <row r="548" spans="1:47" s="2" customFormat="1" ht="12">
      <c r="A548" s="38"/>
      <c r="B548" s="39"/>
      <c r="C548" s="40"/>
      <c r="D548" s="223" t="s">
        <v>124</v>
      </c>
      <c r="E548" s="40"/>
      <c r="F548" s="224" t="s">
        <v>855</v>
      </c>
      <c r="G548" s="40"/>
      <c r="H548" s="40"/>
      <c r="I548" s="225"/>
      <c r="J548" s="40"/>
      <c r="K548" s="40"/>
      <c r="L548" s="44"/>
      <c r="M548" s="226"/>
      <c r="N548" s="227"/>
      <c r="O548" s="91"/>
      <c r="P548" s="91"/>
      <c r="Q548" s="91"/>
      <c r="R548" s="91"/>
      <c r="S548" s="91"/>
      <c r="T548" s="92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124</v>
      </c>
      <c r="AU548" s="17" t="s">
        <v>87</v>
      </c>
    </row>
    <row r="549" spans="1:51" s="12" customFormat="1" ht="12">
      <c r="A549" s="12"/>
      <c r="B549" s="228"/>
      <c r="C549" s="229"/>
      <c r="D549" s="223" t="s">
        <v>125</v>
      </c>
      <c r="E549" s="230" t="s">
        <v>1</v>
      </c>
      <c r="F549" s="231" t="s">
        <v>817</v>
      </c>
      <c r="G549" s="229"/>
      <c r="H549" s="232">
        <v>14.372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T549" s="238" t="s">
        <v>125</v>
      </c>
      <c r="AU549" s="238" t="s">
        <v>87</v>
      </c>
      <c r="AV549" s="12" t="s">
        <v>87</v>
      </c>
      <c r="AW549" s="12" t="s">
        <v>33</v>
      </c>
      <c r="AX549" s="12" t="s">
        <v>77</v>
      </c>
      <c r="AY549" s="238" t="s">
        <v>116</v>
      </c>
    </row>
    <row r="550" spans="1:51" s="12" customFormat="1" ht="12">
      <c r="A550" s="12"/>
      <c r="B550" s="228"/>
      <c r="C550" s="229"/>
      <c r="D550" s="223" t="s">
        <v>125</v>
      </c>
      <c r="E550" s="230" t="s">
        <v>1</v>
      </c>
      <c r="F550" s="231" t="s">
        <v>818</v>
      </c>
      <c r="G550" s="229"/>
      <c r="H550" s="232">
        <v>39.697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T550" s="238" t="s">
        <v>125</v>
      </c>
      <c r="AU550" s="238" t="s">
        <v>87</v>
      </c>
      <c r="AV550" s="12" t="s">
        <v>87</v>
      </c>
      <c r="AW550" s="12" t="s">
        <v>33</v>
      </c>
      <c r="AX550" s="12" t="s">
        <v>77</v>
      </c>
      <c r="AY550" s="238" t="s">
        <v>116</v>
      </c>
    </row>
    <row r="551" spans="1:51" s="12" customFormat="1" ht="12">
      <c r="A551" s="12"/>
      <c r="B551" s="228"/>
      <c r="C551" s="229"/>
      <c r="D551" s="223" t="s">
        <v>125</v>
      </c>
      <c r="E551" s="230" t="s">
        <v>1</v>
      </c>
      <c r="F551" s="231" t="s">
        <v>856</v>
      </c>
      <c r="G551" s="229"/>
      <c r="H551" s="232">
        <v>6.528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T551" s="238" t="s">
        <v>125</v>
      </c>
      <c r="AU551" s="238" t="s">
        <v>87</v>
      </c>
      <c r="AV551" s="12" t="s">
        <v>87</v>
      </c>
      <c r="AW551" s="12" t="s">
        <v>33</v>
      </c>
      <c r="AX551" s="12" t="s">
        <v>77</v>
      </c>
      <c r="AY551" s="238" t="s">
        <v>116</v>
      </c>
    </row>
    <row r="552" spans="1:51" s="12" customFormat="1" ht="12">
      <c r="A552" s="12"/>
      <c r="B552" s="228"/>
      <c r="C552" s="229"/>
      <c r="D552" s="223" t="s">
        <v>125</v>
      </c>
      <c r="E552" s="230" t="s">
        <v>1</v>
      </c>
      <c r="F552" s="231" t="s">
        <v>820</v>
      </c>
      <c r="G552" s="229"/>
      <c r="H552" s="232">
        <v>9.043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T552" s="238" t="s">
        <v>125</v>
      </c>
      <c r="AU552" s="238" t="s">
        <v>87</v>
      </c>
      <c r="AV552" s="12" t="s">
        <v>87</v>
      </c>
      <c r="AW552" s="12" t="s">
        <v>33</v>
      </c>
      <c r="AX552" s="12" t="s">
        <v>77</v>
      </c>
      <c r="AY552" s="238" t="s">
        <v>116</v>
      </c>
    </row>
    <row r="553" spans="1:51" s="12" customFormat="1" ht="12">
      <c r="A553" s="12"/>
      <c r="B553" s="228"/>
      <c r="C553" s="229"/>
      <c r="D553" s="223" t="s">
        <v>125</v>
      </c>
      <c r="E553" s="230" t="s">
        <v>1</v>
      </c>
      <c r="F553" s="231" t="s">
        <v>857</v>
      </c>
      <c r="G553" s="229"/>
      <c r="H553" s="232">
        <v>36.812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T553" s="238" t="s">
        <v>125</v>
      </c>
      <c r="AU553" s="238" t="s">
        <v>87</v>
      </c>
      <c r="AV553" s="12" t="s">
        <v>87</v>
      </c>
      <c r="AW553" s="12" t="s">
        <v>33</v>
      </c>
      <c r="AX553" s="12" t="s">
        <v>77</v>
      </c>
      <c r="AY553" s="238" t="s">
        <v>116</v>
      </c>
    </row>
    <row r="554" spans="1:51" s="12" customFormat="1" ht="12">
      <c r="A554" s="12"/>
      <c r="B554" s="228"/>
      <c r="C554" s="229"/>
      <c r="D554" s="223" t="s">
        <v>125</v>
      </c>
      <c r="E554" s="230" t="s">
        <v>1</v>
      </c>
      <c r="F554" s="231" t="s">
        <v>858</v>
      </c>
      <c r="G554" s="229"/>
      <c r="H554" s="232">
        <v>43.38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T554" s="238" t="s">
        <v>125</v>
      </c>
      <c r="AU554" s="238" t="s">
        <v>87</v>
      </c>
      <c r="AV554" s="12" t="s">
        <v>87</v>
      </c>
      <c r="AW554" s="12" t="s">
        <v>33</v>
      </c>
      <c r="AX554" s="12" t="s">
        <v>77</v>
      </c>
      <c r="AY554" s="238" t="s">
        <v>116</v>
      </c>
    </row>
    <row r="555" spans="1:51" s="15" customFormat="1" ht="12">
      <c r="A555" s="15"/>
      <c r="B555" s="260"/>
      <c r="C555" s="261"/>
      <c r="D555" s="223" t="s">
        <v>125</v>
      </c>
      <c r="E555" s="262" t="s">
        <v>1</v>
      </c>
      <c r="F555" s="263" t="s">
        <v>242</v>
      </c>
      <c r="G555" s="261"/>
      <c r="H555" s="264">
        <v>149.832</v>
      </c>
      <c r="I555" s="265"/>
      <c r="J555" s="261"/>
      <c r="K555" s="261"/>
      <c r="L555" s="266"/>
      <c r="M555" s="267"/>
      <c r="N555" s="268"/>
      <c r="O555" s="268"/>
      <c r="P555" s="268"/>
      <c r="Q555" s="268"/>
      <c r="R555" s="268"/>
      <c r="S555" s="268"/>
      <c r="T555" s="269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70" t="s">
        <v>125</v>
      </c>
      <c r="AU555" s="270" t="s">
        <v>87</v>
      </c>
      <c r="AV555" s="15" t="s">
        <v>115</v>
      </c>
      <c r="AW555" s="15" t="s">
        <v>33</v>
      </c>
      <c r="AX555" s="15" t="s">
        <v>85</v>
      </c>
      <c r="AY555" s="270" t="s">
        <v>116</v>
      </c>
    </row>
    <row r="556" spans="1:65" s="2" customFormat="1" ht="21.75" customHeight="1">
      <c r="A556" s="38"/>
      <c r="B556" s="39"/>
      <c r="C556" s="210" t="s">
        <v>859</v>
      </c>
      <c r="D556" s="210" t="s">
        <v>117</v>
      </c>
      <c r="E556" s="211" t="s">
        <v>860</v>
      </c>
      <c r="F556" s="212" t="s">
        <v>861</v>
      </c>
      <c r="G556" s="213" t="s">
        <v>339</v>
      </c>
      <c r="H556" s="214">
        <v>25.73</v>
      </c>
      <c r="I556" s="215"/>
      <c r="J556" s="216">
        <f>ROUND(I556*H556,2)</f>
        <v>0</v>
      </c>
      <c r="K556" s="212" t="s">
        <v>121</v>
      </c>
      <c r="L556" s="44"/>
      <c r="M556" s="217" t="s">
        <v>1</v>
      </c>
      <c r="N556" s="218" t="s">
        <v>42</v>
      </c>
      <c r="O556" s="91"/>
      <c r="P556" s="219">
        <f>O556*H556</f>
        <v>0</v>
      </c>
      <c r="Q556" s="219">
        <v>0</v>
      </c>
      <c r="R556" s="219">
        <f>Q556*H556</f>
        <v>0</v>
      </c>
      <c r="S556" s="219">
        <v>0</v>
      </c>
      <c r="T556" s="220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21" t="s">
        <v>115</v>
      </c>
      <c r="AT556" s="221" t="s">
        <v>117</v>
      </c>
      <c r="AU556" s="221" t="s">
        <v>87</v>
      </c>
      <c r="AY556" s="17" t="s">
        <v>116</v>
      </c>
      <c r="BE556" s="222">
        <f>IF(N556="základní",J556,0)</f>
        <v>0</v>
      </c>
      <c r="BF556" s="222">
        <f>IF(N556="snížená",J556,0)</f>
        <v>0</v>
      </c>
      <c r="BG556" s="222">
        <f>IF(N556="zákl. přenesená",J556,0)</f>
        <v>0</v>
      </c>
      <c r="BH556" s="222">
        <f>IF(N556="sníž. přenesená",J556,0)</f>
        <v>0</v>
      </c>
      <c r="BI556" s="222">
        <f>IF(N556="nulová",J556,0)</f>
        <v>0</v>
      </c>
      <c r="BJ556" s="17" t="s">
        <v>85</v>
      </c>
      <c r="BK556" s="222">
        <f>ROUND(I556*H556,2)</f>
        <v>0</v>
      </c>
      <c r="BL556" s="17" t="s">
        <v>115</v>
      </c>
      <c r="BM556" s="221" t="s">
        <v>862</v>
      </c>
    </row>
    <row r="557" spans="1:47" s="2" customFormat="1" ht="12">
      <c r="A557" s="38"/>
      <c r="B557" s="39"/>
      <c r="C557" s="40"/>
      <c r="D557" s="223" t="s">
        <v>124</v>
      </c>
      <c r="E557" s="40"/>
      <c r="F557" s="224" t="s">
        <v>863</v>
      </c>
      <c r="G557" s="40"/>
      <c r="H557" s="40"/>
      <c r="I557" s="225"/>
      <c r="J557" s="40"/>
      <c r="K557" s="40"/>
      <c r="L557" s="44"/>
      <c r="M557" s="226"/>
      <c r="N557" s="227"/>
      <c r="O557" s="91"/>
      <c r="P557" s="91"/>
      <c r="Q557" s="91"/>
      <c r="R557" s="91"/>
      <c r="S557" s="91"/>
      <c r="T557" s="92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124</v>
      </c>
      <c r="AU557" s="17" t="s">
        <v>87</v>
      </c>
    </row>
    <row r="558" spans="1:51" s="12" customFormat="1" ht="12">
      <c r="A558" s="12"/>
      <c r="B558" s="228"/>
      <c r="C558" s="229"/>
      <c r="D558" s="223" t="s">
        <v>125</v>
      </c>
      <c r="E558" s="230" t="s">
        <v>1</v>
      </c>
      <c r="F558" s="231" t="s">
        <v>821</v>
      </c>
      <c r="G558" s="229"/>
      <c r="H558" s="232">
        <v>1.22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T558" s="238" t="s">
        <v>125</v>
      </c>
      <c r="AU558" s="238" t="s">
        <v>87</v>
      </c>
      <c r="AV558" s="12" t="s">
        <v>87</v>
      </c>
      <c r="AW558" s="12" t="s">
        <v>33</v>
      </c>
      <c r="AX558" s="12" t="s">
        <v>77</v>
      </c>
      <c r="AY558" s="238" t="s">
        <v>116</v>
      </c>
    </row>
    <row r="559" spans="1:51" s="12" customFormat="1" ht="12">
      <c r="A559" s="12"/>
      <c r="B559" s="228"/>
      <c r="C559" s="229"/>
      <c r="D559" s="223" t="s">
        <v>125</v>
      </c>
      <c r="E559" s="230" t="s">
        <v>1</v>
      </c>
      <c r="F559" s="231" t="s">
        <v>864</v>
      </c>
      <c r="G559" s="229"/>
      <c r="H559" s="232">
        <v>24.51</v>
      </c>
      <c r="I559" s="233"/>
      <c r="J559" s="229"/>
      <c r="K559" s="229"/>
      <c r="L559" s="234"/>
      <c r="M559" s="235"/>
      <c r="N559" s="236"/>
      <c r="O559" s="236"/>
      <c r="P559" s="236"/>
      <c r="Q559" s="236"/>
      <c r="R559" s="236"/>
      <c r="S559" s="236"/>
      <c r="T559" s="237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T559" s="238" t="s">
        <v>125</v>
      </c>
      <c r="AU559" s="238" t="s">
        <v>87</v>
      </c>
      <c r="AV559" s="12" t="s">
        <v>87</v>
      </c>
      <c r="AW559" s="12" t="s">
        <v>33</v>
      </c>
      <c r="AX559" s="12" t="s">
        <v>77</v>
      </c>
      <c r="AY559" s="238" t="s">
        <v>116</v>
      </c>
    </row>
    <row r="560" spans="1:51" s="15" customFormat="1" ht="12">
      <c r="A560" s="15"/>
      <c r="B560" s="260"/>
      <c r="C560" s="261"/>
      <c r="D560" s="223" t="s">
        <v>125</v>
      </c>
      <c r="E560" s="262" t="s">
        <v>1</v>
      </c>
      <c r="F560" s="263" t="s">
        <v>242</v>
      </c>
      <c r="G560" s="261"/>
      <c r="H560" s="264">
        <v>25.73</v>
      </c>
      <c r="I560" s="265"/>
      <c r="J560" s="261"/>
      <c r="K560" s="261"/>
      <c r="L560" s="266"/>
      <c r="M560" s="267"/>
      <c r="N560" s="268"/>
      <c r="O560" s="268"/>
      <c r="P560" s="268"/>
      <c r="Q560" s="268"/>
      <c r="R560" s="268"/>
      <c r="S560" s="268"/>
      <c r="T560" s="269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0" t="s">
        <v>125</v>
      </c>
      <c r="AU560" s="270" t="s">
        <v>87</v>
      </c>
      <c r="AV560" s="15" t="s">
        <v>115</v>
      </c>
      <c r="AW560" s="15" t="s">
        <v>33</v>
      </c>
      <c r="AX560" s="15" t="s">
        <v>85</v>
      </c>
      <c r="AY560" s="270" t="s">
        <v>116</v>
      </c>
    </row>
    <row r="561" spans="1:51" s="13" customFormat="1" ht="12">
      <c r="A561" s="13"/>
      <c r="B561" s="239"/>
      <c r="C561" s="240"/>
      <c r="D561" s="223" t="s">
        <v>125</v>
      </c>
      <c r="E561" s="241" t="s">
        <v>1</v>
      </c>
      <c r="F561" s="242" t="s">
        <v>865</v>
      </c>
      <c r="G561" s="240"/>
      <c r="H561" s="241" t="s">
        <v>1</v>
      </c>
      <c r="I561" s="243"/>
      <c r="J561" s="240"/>
      <c r="K561" s="240"/>
      <c r="L561" s="244"/>
      <c r="M561" s="245"/>
      <c r="N561" s="246"/>
      <c r="O561" s="246"/>
      <c r="P561" s="246"/>
      <c r="Q561" s="246"/>
      <c r="R561" s="246"/>
      <c r="S561" s="246"/>
      <c r="T561" s="247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8" t="s">
        <v>125</v>
      </c>
      <c r="AU561" s="248" t="s">
        <v>87</v>
      </c>
      <c r="AV561" s="13" t="s">
        <v>85</v>
      </c>
      <c r="AW561" s="13" t="s">
        <v>33</v>
      </c>
      <c r="AX561" s="13" t="s">
        <v>77</v>
      </c>
      <c r="AY561" s="248" t="s">
        <v>116</v>
      </c>
    </row>
    <row r="562" spans="1:65" s="2" customFormat="1" ht="16.5" customHeight="1">
      <c r="A562" s="38"/>
      <c r="B562" s="39"/>
      <c r="C562" s="210" t="s">
        <v>866</v>
      </c>
      <c r="D562" s="210" t="s">
        <v>117</v>
      </c>
      <c r="E562" s="211" t="s">
        <v>867</v>
      </c>
      <c r="F562" s="212" t="s">
        <v>338</v>
      </c>
      <c r="G562" s="213" t="s">
        <v>339</v>
      </c>
      <c r="H562" s="214">
        <v>24.51</v>
      </c>
      <c r="I562" s="215"/>
      <c r="J562" s="216">
        <f>ROUND(I562*H562,2)</f>
        <v>0</v>
      </c>
      <c r="K562" s="212" t="s">
        <v>121</v>
      </c>
      <c r="L562" s="44"/>
      <c r="M562" s="217" t="s">
        <v>1</v>
      </c>
      <c r="N562" s="218" t="s">
        <v>42</v>
      </c>
      <c r="O562" s="91"/>
      <c r="P562" s="219">
        <f>O562*H562</f>
        <v>0</v>
      </c>
      <c r="Q562" s="219">
        <v>0</v>
      </c>
      <c r="R562" s="219">
        <f>Q562*H562</f>
        <v>0</v>
      </c>
      <c r="S562" s="219">
        <v>0</v>
      </c>
      <c r="T562" s="220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21" t="s">
        <v>115</v>
      </c>
      <c r="AT562" s="221" t="s">
        <v>117</v>
      </c>
      <c r="AU562" s="221" t="s">
        <v>87</v>
      </c>
      <c r="AY562" s="17" t="s">
        <v>116</v>
      </c>
      <c r="BE562" s="222">
        <f>IF(N562="základní",J562,0)</f>
        <v>0</v>
      </c>
      <c r="BF562" s="222">
        <f>IF(N562="snížená",J562,0)</f>
        <v>0</v>
      </c>
      <c r="BG562" s="222">
        <f>IF(N562="zákl. přenesená",J562,0)</f>
        <v>0</v>
      </c>
      <c r="BH562" s="222">
        <f>IF(N562="sníž. přenesená",J562,0)</f>
        <v>0</v>
      </c>
      <c r="BI562" s="222">
        <f>IF(N562="nulová",J562,0)</f>
        <v>0</v>
      </c>
      <c r="BJ562" s="17" t="s">
        <v>85</v>
      </c>
      <c r="BK562" s="222">
        <f>ROUND(I562*H562,2)</f>
        <v>0</v>
      </c>
      <c r="BL562" s="17" t="s">
        <v>115</v>
      </c>
      <c r="BM562" s="221" t="s">
        <v>868</v>
      </c>
    </row>
    <row r="563" spans="1:47" s="2" customFormat="1" ht="12">
      <c r="A563" s="38"/>
      <c r="B563" s="39"/>
      <c r="C563" s="40"/>
      <c r="D563" s="223" t="s">
        <v>124</v>
      </c>
      <c r="E563" s="40"/>
      <c r="F563" s="224" t="s">
        <v>342</v>
      </c>
      <c r="G563" s="40"/>
      <c r="H563" s="40"/>
      <c r="I563" s="225"/>
      <c r="J563" s="40"/>
      <c r="K563" s="40"/>
      <c r="L563" s="44"/>
      <c r="M563" s="226"/>
      <c r="N563" s="227"/>
      <c r="O563" s="91"/>
      <c r="P563" s="91"/>
      <c r="Q563" s="91"/>
      <c r="R563" s="91"/>
      <c r="S563" s="91"/>
      <c r="T563" s="92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124</v>
      </c>
      <c r="AU563" s="17" t="s">
        <v>87</v>
      </c>
    </row>
    <row r="564" spans="1:51" s="12" customFormat="1" ht="12">
      <c r="A564" s="12"/>
      <c r="B564" s="228"/>
      <c r="C564" s="229"/>
      <c r="D564" s="223" t="s">
        <v>125</v>
      </c>
      <c r="E564" s="230" t="s">
        <v>1</v>
      </c>
      <c r="F564" s="231" t="s">
        <v>869</v>
      </c>
      <c r="G564" s="229"/>
      <c r="H564" s="232">
        <v>17.769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T564" s="238" t="s">
        <v>125</v>
      </c>
      <c r="AU564" s="238" t="s">
        <v>87</v>
      </c>
      <c r="AV564" s="12" t="s">
        <v>87</v>
      </c>
      <c r="AW564" s="12" t="s">
        <v>33</v>
      </c>
      <c r="AX564" s="12" t="s">
        <v>77</v>
      </c>
      <c r="AY564" s="238" t="s">
        <v>116</v>
      </c>
    </row>
    <row r="565" spans="1:51" s="12" customFormat="1" ht="12">
      <c r="A565" s="12"/>
      <c r="B565" s="228"/>
      <c r="C565" s="229"/>
      <c r="D565" s="223" t="s">
        <v>125</v>
      </c>
      <c r="E565" s="230" t="s">
        <v>1</v>
      </c>
      <c r="F565" s="231" t="s">
        <v>870</v>
      </c>
      <c r="G565" s="229"/>
      <c r="H565" s="232">
        <v>6.741</v>
      </c>
      <c r="I565" s="233"/>
      <c r="J565" s="229"/>
      <c r="K565" s="229"/>
      <c r="L565" s="234"/>
      <c r="M565" s="235"/>
      <c r="N565" s="236"/>
      <c r="O565" s="236"/>
      <c r="P565" s="236"/>
      <c r="Q565" s="236"/>
      <c r="R565" s="236"/>
      <c r="S565" s="236"/>
      <c r="T565" s="237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T565" s="238" t="s">
        <v>125</v>
      </c>
      <c r="AU565" s="238" t="s">
        <v>87</v>
      </c>
      <c r="AV565" s="12" t="s">
        <v>87</v>
      </c>
      <c r="AW565" s="12" t="s">
        <v>33</v>
      </c>
      <c r="AX565" s="12" t="s">
        <v>77</v>
      </c>
      <c r="AY565" s="238" t="s">
        <v>116</v>
      </c>
    </row>
    <row r="566" spans="1:51" s="15" customFormat="1" ht="12">
      <c r="A566" s="15"/>
      <c r="B566" s="260"/>
      <c r="C566" s="261"/>
      <c r="D566" s="223" t="s">
        <v>125</v>
      </c>
      <c r="E566" s="262" t="s">
        <v>1</v>
      </c>
      <c r="F566" s="263" t="s">
        <v>242</v>
      </c>
      <c r="G566" s="261"/>
      <c r="H566" s="264">
        <v>24.51</v>
      </c>
      <c r="I566" s="265"/>
      <c r="J566" s="261"/>
      <c r="K566" s="261"/>
      <c r="L566" s="266"/>
      <c r="M566" s="267"/>
      <c r="N566" s="268"/>
      <c r="O566" s="268"/>
      <c r="P566" s="268"/>
      <c r="Q566" s="268"/>
      <c r="R566" s="268"/>
      <c r="S566" s="268"/>
      <c r="T566" s="269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0" t="s">
        <v>125</v>
      </c>
      <c r="AU566" s="270" t="s">
        <v>87</v>
      </c>
      <c r="AV566" s="15" t="s">
        <v>115</v>
      </c>
      <c r="AW566" s="15" t="s">
        <v>33</v>
      </c>
      <c r="AX566" s="15" t="s">
        <v>85</v>
      </c>
      <c r="AY566" s="270" t="s">
        <v>116</v>
      </c>
    </row>
    <row r="567" spans="1:63" s="11" customFormat="1" ht="22.8" customHeight="1">
      <c r="A567" s="11"/>
      <c r="B567" s="196"/>
      <c r="C567" s="197"/>
      <c r="D567" s="198" t="s">
        <v>76</v>
      </c>
      <c r="E567" s="258" t="s">
        <v>871</v>
      </c>
      <c r="F567" s="258" t="s">
        <v>872</v>
      </c>
      <c r="G567" s="197"/>
      <c r="H567" s="197"/>
      <c r="I567" s="200"/>
      <c r="J567" s="259">
        <f>BK567</f>
        <v>0</v>
      </c>
      <c r="K567" s="197"/>
      <c r="L567" s="202"/>
      <c r="M567" s="203"/>
      <c r="N567" s="204"/>
      <c r="O567" s="204"/>
      <c r="P567" s="205">
        <f>SUM(P568:P569)</f>
        <v>0</v>
      </c>
      <c r="Q567" s="204"/>
      <c r="R567" s="205">
        <f>SUM(R568:R569)</f>
        <v>0</v>
      </c>
      <c r="S567" s="204"/>
      <c r="T567" s="206">
        <f>SUM(T568:T569)</f>
        <v>0</v>
      </c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R567" s="207" t="s">
        <v>85</v>
      </c>
      <c r="AT567" s="208" t="s">
        <v>76</v>
      </c>
      <c r="AU567" s="208" t="s">
        <v>85</v>
      </c>
      <c r="AY567" s="207" t="s">
        <v>116</v>
      </c>
      <c r="BK567" s="209">
        <f>SUM(BK568:BK569)</f>
        <v>0</v>
      </c>
    </row>
    <row r="568" spans="1:65" s="2" customFormat="1" ht="21.75" customHeight="1">
      <c r="A568" s="38"/>
      <c r="B568" s="39"/>
      <c r="C568" s="210" t="s">
        <v>873</v>
      </c>
      <c r="D568" s="210" t="s">
        <v>117</v>
      </c>
      <c r="E568" s="211" t="s">
        <v>874</v>
      </c>
      <c r="F568" s="212" t="s">
        <v>875</v>
      </c>
      <c r="G568" s="213" t="s">
        <v>339</v>
      </c>
      <c r="H568" s="214">
        <v>552.513</v>
      </c>
      <c r="I568" s="215"/>
      <c r="J568" s="216">
        <f>ROUND(I568*H568,2)</f>
        <v>0</v>
      </c>
      <c r="K568" s="212" t="s">
        <v>121</v>
      </c>
      <c r="L568" s="44"/>
      <c r="M568" s="217" t="s">
        <v>1</v>
      </c>
      <c r="N568" s="218" t="s">
        <v>42</v>
      </c>
      <c r="O568" s="91"/>
      <c r="P568" s="219">
        <f>O568*H568</f>
        <v>0</v>
      </c>
      <c r="Q568" s="219">
        <v>0</v>
      </c>
      <c r="R568" s="219">
        <f>Q568*H568</f>
        <v>0</v>
      </c>
      <c r="S568" s="219">
        <v>0</v>
      </c>
      <c r="T568" s="220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21" t="s">
        <v>115</v>
      </c>
      <c r="AT568" s="221" t="s">
        <v>117</v>
      </c>
      <c r="AU568" s="221" t="s">
        <v>87</v>
      </c>
      <c r="AY568" s="17" t="s">
        <v>116</v>
      </c>
      <c r="BE568" s="222">
        <f>IF(N568="základní",J568,0)</f>
        <v>0</v>
      </c>
      <c r="BF568" s="222">
        <f>IF(N568="snížená",J568,0)</f>
        <v>0</v>
      </c>
      <c r="BG568" s="222">
        <f>IF(N568="zákl. přenesená",J568,0)</f>
        <v>0</v>
      </c>
      <c r="BH568" s="222">
        <f>IF(N568="sníž. přenesená",J568,0)</f>
        <v>0</v>
      </c>
      <c r="BI568" s="222">
        <f>IF(N568="nulová",J568,0)</f>
        <v>0</v>
      </c>
      <c r="BJ568" s="17" t="s">
        <v>85</v>
      </c>
      <c r="BK568" s="222">
        <f>ROUND(I568*H568,2)</f>
        <v>0</v>
      </c>
      <c r="BL568" s="17" t="s">
        <v>115</v>
      </c>
      <c r="BM568" s="221" t="s">
        <v>876</v>
      </c>
    </row>
    <row r="569" spans="1:47" s="2" customFormat="1" ht="12">
      <c r="A569" s="38"/>
      <c r="B569" s="39"/>
      <c r="C569" s="40"/>
      <c r="D569" s="223" t="s">
        <v>124</v>
      </c>
      <c r="E569" s="40"/>
      <c r="F569" s="224" t="s">
        <v>877</v>
      </c>
      <c r="G569" s="40"/>
      <c r="H569" s="40"/>
      <c r="I569" s="225"/>
      <c r="J569" s="40"/>
      <c r="K569" s="40"/>
      <c r="L569" s="44"/>
      <c r="M569" s="226"/>
      <c r="N569" s="227"/>
      <c r="O569" s="91"/>
      <c r="P569" s="91"/>
      <c r="Q569" s="91"/>
      <c r="R569" s="91"/>
      <c r="S569" s="91"/>
      <c r="T569" s="92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124</v>
      </c>
      <c r="AU569" s="17" t="s">
        <v>87</v>
      </c>
    </row>
    <row r="570" spans="1:63" s="11" customFormat="1" ht="25.9" customHeight="1">
      <c r="A570" s="11"/>
      <c r="B570" s="196"/>
      <c r="C570" s="197"/>
      <c r="D570" s="198" t="s">
        <v>76</v>
      </c>
      <c r="E570" s="199" t="s">
        <v>878</v>
      </c>
      <c r="F570" s="199" t="s">
        <v>879</v>
      </c>
      <c r="G570" s="197"/>
      <c r="H570" s="197"/>
      <c r="I570" s="200"/>
      <c r="J570" s="201">
        <f>BK570</f>
        <v>0</v>
      </c>
      <c r="K570" s="197"/>
      <c r="L570" s="202"/>
      <c r="M570" s="203"/>
      <c r="N570" s="204"/>
      <c r="O570" s="204"/>
      <c r="P570" s="205">
        <f>P571</f>
        <v>0</v>
      </c>
      <c r="Q570" s="204"/>
      <c r="R570" s="205">
        <f>R571</f>
        <v>0</v>
      </c>
      <c r="S570" s="204"/>
      <c r="T570" s="206">
        <f>T571</f>
        <v>0</v>
      </c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R570" s="207" t="s">
        <v>87</v>
      </c>
      <c r="AT570" s="208" t="s">
        <v>76</v>
      </c>
      <c r="AU570" s="208" t="s">
        <v>77</v>
      </c>
      <c r="AY570" s="207" t="s">
        <v>116</v>
      </c>
      <c r="BK570" s="209">
        <f>BK571</f>
        <v>0</v>
      </c>
    </row>
    <row r="571" spans="1:63" s="11" customFormat="1" ht="22.8" customHeight="1">
      <c r="A571" s="11"/>
      <c r="B571" s="196"/>
      <c r="C571" s="197"/>
      <c r="D571" s="198" t="s">
        <v>76</v>
      </c>
      <c r="E571" s="258" t="s">
        <v>880</v>
      </c>
      <c r="F571" s="258" t="s">
        <v>881</v>
      </c>
      <c r="G571" s="197"/>
      <c r="H571" s="197"/>
      <c r="I571" s="200"/>
      <c r="J571" s="259">
        <f>BK571</f>
        <v>0</v>
      </c>
      <c r="K571" s="197"/>
      <c r="L571" s="202"/>
      <c r="M571" s="203"/>
      <c r="N571" s="204"/>
      <c r="O571" s="204"/>
      <c r="P571" s="205">
        <f>SUM(P572:P574)</f>
        <v>0</v>
      </c>
      <c r="Q571" s="204"/>
      <c r="R571" s="205">
        <f>SUM(R572:R574)</f>
        <v>0</v>
      </c>
      <c r="S571" s="204"/>
      <c r="T571" s="206">
        <f>SUM(T572:T574)</f>
        <v>0</v>
      </c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R571" s="207" t="s">
        <v>87</v>
      </c>
      <c r="AT571" s="208" t="s">
        <v>76</v>
      </c>
      <c r="AU571" s="208" t="s">
        <v>85</v>
      </c>
      <c r="AY571" s="207" t="s">
        <v>116</v>
      </c>
      <c r="BK571" s="209">
        <f>SUM(BK572:BK574)</f>
        <v>0</v>
      </c>
    </row>
    <row r="572" spans="1:65" s="2" customFormat="1" ht="21.75" customHeight="1">
      <c r="A572" s="38"/>
      <c r="B572" s="39"/>
      <c r="C572" s="210" t="s">
        <v>882</v>
      </c>
      <c r="D572" s="210" t="s">
        <v>117</v>
      </c>
      <c r="E572" s="211" t="s">
        <v>883</v>
      </c>
      <c r="F572" s="212" t="s">
        <v>884</v>
      </c>
      <c r="G572" s="213" t="s">
        <v>206</v>
      </c>
      <c r="H572" s="214">
        <v>2</v>
      </c>
      <c r="I572" s="215"/>
      <c r="J572" s="216">
        <f>ROUND(I572*H572,2)</f>
        <v>0</v>
      </c>
      <c r="K572" s="212" t="s">
        <v>121</v>
      </c>
      <c r="L572" s="44"/>
      <c r="M572" s="217" t="s">
        <v>1</v>
      </c>
      <c r="N572" s="218" t="s">
        <v>42</v>
      </c>
      <c r="O572" s="91"/>
      <c r="P572" s="219">
        <f>O572*H572</f>
        <v>0</v>
      </c>
      <c r="Q572" s="219">
        <v>0</v>
      </c>
      <c r="R572" s="219">
        <f>Q572*H572</f>
        <v>0</v>
      </c>
      <c r="S572" s="219">
        <v>0</v>
      </c>
      <c r="T572" s="220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21" t="s">
        <v>290</v>
      </c>
      <c r="AT572" s="221" t="s">
        <v>117</v>
      </c>
      <c r="AU572" s="221" t="s">
        <v>87</v>
      </c>
      <c r="AY572" s="17" t="s">
        <v>116</v>
      </c>
      <c r="BE572" s="222">
        <f>IF(N572="základní",J572,0)</f>
        <v>0</v>
      </c>
      <c r="BF572" s="222">
        <f>IF(N572="snížená",J572,0)</f>
        <v>0</v>
      </c>
      <c r="BG572" s="222">
        <f>IF(N572="zákl. přenesená",J572,0)</f>
        <v>0</v>
      </c>
      <c r="BH572" s="222">
        <f>IF(N572="sníž. přenesená",J572,0)</f>
        <v>0</v>
      </c>
      <c r="BI572" s="222">
        <f>IF(N572="nulová",J572,0)</f>
        <v>0</v>
      </c>
      <c r="BJ572" s="17" t="s">
        <v>85</v>
      </c>
      <c r="BK572" s="222">
        <f>ROUND(I572*H572,2)</f>
        <v>0</v>
      </c>
      <c r="BL572" s="17" t="s">
        <v>290</v>
      </c>
      <c r="BM572" s="221" t="s">
        <v>885</v>
      </c>
    </row>
    <row r="573" spans="1:47" s="2" customFormat="1" ht="12">
      <c r="A573" s="38"/>
      <c r="B573" s="39"/>
      <c r="C573" s="40"/>
      <c r="D573" s="223" t="s">
        <v>124</v>
      </c>
      <c r="E573" s="40"/>
      <c r="F573" s="224" t="s">
        <v>886</v>
      </c>
      <c r="G573" s="40"/>
      <c r="H573" s="40"/>
      <c r="I573" s="225"/>
      <c r="J573" s="40"/>
      <c r="K573" s="40"/>
      <c r="L573" s="44"/>
      <c r="M573" s="226"/>
      <c r="N573" s="227"/>
      <c r="O573" s="91"/>
      <c r="P573" s="91"/>
      <c r="Q573" s="91"/>
      <c r="R573" s="91"/>
      <c r="S573" s="91"/>
      <c r="T573" s="92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124</v>
      </c>
      <c r="AU573" s="17" t="s">
        <v>87</v>
      </c>
    </row>
    <row r="574" spans="1:51" s="12" customFormat="1" ht="12">
      <c r="A574" s="12"/>
      <c r="B574" s="228"/>
      <c r="C574" s="229"/>
      <c r="D574" s="223" t="s">
        <v>125</v>
      </c>
      <c r="E574" s="230" t="s">
        <v>1</v>
      </c>
      <c r="F574" s="231" t="s">
        <v>887</v>
      </c>
      <c r="G574" s="229"/>
      <c r="H574" s="232">
        <v>2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T574" s="238" t="s">
        <v>125</v>
      </c>
      <c r="AU574" s="238" t="s">
        <v>87</v>
      </c>
      <c r="AV574" s="12" t="s">
        <v>87</v>
      </c>
      <c r="AW574" s="12" t="s">
        <v>33</v>
      </c>
      <c r="AX574" s="12" t="s">
        <v>85</v>
      </c>
      <c r="AY574" s="238" t="s">
        <v>116</v>
      </c>
    </row>
    <row r="575" spans="1:63" s="11" customFormat="1" ht="25.9" customHeight="1">
      <c r="A575" s="11"/>
      <c r="B575" s="196"/>
      <c r="C575" s="197"/>
      <c r="D575" s="198" t="s">
        <v>76</v>
      </c>
      <c r="E575" s="199" t="s">
        <v>359</v>
      </c>
      <c r="F575" s="199" t="s">
        <v>888</v>
      </c>
      <c r="G575" s="197"/>
      <c r="H575" s="197"/>
      <c r="I575" s="200"/>
      <c r="J575" s="201">
        <f>BK575</f>
        <v>0</v>
      </c>
      <c r="K575" s="197"/>
      <c r="L575" s="202"/>
      <c r="M575" s="203"/>
      <c r="N575" s="204"/>
      <c r="O575" s="204"/>
      <c r="P575" s="205">
        <f>P576</f>
        <v>0</v>
      </c>
      <c r="Q575" s="204"/>
      <c r="R575" s="205">
        <f>R576</f>
        <v>0</v>
      </c>
      <c r="S575" s="204"/>
      <c r="T575" s="206">
        <f>T576</f>
        <v>0</v>
      </c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R575" s="207" t="s">
        <v>133</v>
      </c>
      <c r="AT575" s="208" t="s">
        <v>76</v>
      </c>
      <c r="AU575" s="208" t="s">
        <v>77</v>
      </c>
      <c r="AY575" s="207" t="s">
        <v>116</v>
      </c>
      <c r="BK575" s="209">
        <f>BK576</f>
        <v>0</v>
      </c>
    </row>
    <row r="576" spans="1:63" s="11" customFormat="1" ht="22.8" customHeight="1">
      <c r="A576" s="11"/>
      <c r="B576" s="196"/>
      <c r="C576" s="197"/>
      <c r="D576" s="198" t="s">
        <v>76</v>
      </c>
      <c r="E576" s="258" t="s">
        <v>889</v>
      </c>
      <c r="F576" s="258" t="s">
        <v>890</v>
      </c>
      <c r="G576" s="197"/>
      <c r="H576" s="197"/>
      <c r="I576" s="200"/>
      <c r="J576" s="259">
        <f>BK576</f>
        <v>0</v>
      </c>
      <c r="K576" s="197"/>
      <c r="L576" s="202"/>
      <c r="M576" s="203"/>
      <c r="N576" s="204"/>
      <c r="O576" s="204"/>
      <c r="P576" s="205">
        <f>SUM(P577:P585)</f>
        <v>0</v>
      </c>
      <c r="Q576" s="204"/>
      <c r="R576" s="205">
        <f>SUM(R577:R585)</f>
        <v>0</v>
      </c>
      <c r="S576" s="204"/>
      <c r="T576" s="206">
        <f>SUM(T577:T585)</f>
        <v>0</v>
      </c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R576" s="207" t="s">
        <v>133</v>
      </c>
      <c r="AT576" s="208" t="s">
        <v>76</v>
      </c>
      <c r="AU576" s="208" t="s">
        <v>85</v>
      </c>
      <c r="AY576" s="207" t="s">
        <v>116</v>
      </c>
      <c r="BK576" s="209">
        <f>SUM(BK577:BK585)</f>
        <v>0</v>
      </c>
    </row>
    <row r="577" spans="1:65" s="2" customFormat="1" ht="16.5" customHeight="1">
      <c r="A577" s="38"/>
      <c r="B577" s="39"/>
      <c r="C577" s="210" t="s">
        <v>891</v>
      </c>
      <c r="D577" s="210" t="s">
        <v>117</v>
      </c>
      <c r="E577" s="211" t="s">
        <v>892</v>
      </c>
      <c r="F577" s="212" t="s">
        <v>893</v>
      </c>
      <c r="G577" s="213" t="s">
        <v>206</v>
      </c>
      <c r="H577" s="214">
        <v>2</v>
      </c>
      <c r="I577" s="215"/>
      <c r="J577" s="216">
        <f>ROUND(I577*H577,2)</f>
        <v>0</v>
      </c>
      <c r="K577" s="212" t="s">
        <v>121</v>
      </c>
      <c r="L577" s="44"/>
      <c r="M577" s="217" t="s">
        <v>1</v>
      </c>
      <c r="N577" s="218" t="s">
        <v>42</v>
      </c>
      <c r="O577" s="91"/>
      <c r="P577" s="219">
        <f>O577*H577</f>
        <v>0</v>
      </c>
      <c r="Q577" s="219">
        <v>0</v>
      </c>
      <c r="R577" s="219">
        <f>Q577*H577</f>
        <v>0</v>
      </c>
      <c r="S577" s="219">
        <v>0</v>
      </c>
      <c r="T577" s="220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21" t="s">
        <v>605</v>
      </c>
      <c r="AT577" s="221" t="s">
        <v>117</v>
      </c>
      <c r="AU577" s="221" t="s">
        <v>87</v>
      </c>
      <c r="AY577" s="17" t="s">
        <v>116</v>
      </c>
      <c r="BE577" s="222">
        <f>IF(N577="základní",J577,0)</f>
        <v>0</v>
      </c>
      <c r="BF577" s="222">
        <f>IF(N577="snížená",J577,0)</f>
        <v>0</v>
      </c>
      <c r="BG577" s="222">
        <f>IF(N577="zákl. přenesená",J577,0)</f>
        <v>0</v>
      </c>
      <c r="BH577" s="222">
        <f>IF(N577="sníž. přenesená",J577,0)</f>
        <v>0</v>
      </c>
      <c r="BI577" s="222">
        <f>IF(N577="nulová",J577,0)</f>
        <v>0</v>
      </c>
      <c r="BJ577" s="17" t="s">
        <v>85</v>
      </c>
      <c r="BK577" s="222">
        <f>ROUND(I577*H577,2)</f>
        <v>0</v>
      </c>
      <c r="BL577" s="17" t="s">
        <v>605</v>
      </c>
      <c r="BM577" s="221" t="s">
        <v>894</v>
      </c>
    </row>
    <row r="578" spans="1:47" s="2" customFormat="1" ht="12">
      <c r="A578" s="38"/>
      <c r="B578" s="39"/>
      <c r="C578" s="40"/>
      <c r="D578" s="223" t="s">
        <v>124</v>
      </c>
      <c r="E578" s="40"/>
      <c r="F578" s="224" t="s">
        <v>895</v>
      </c>
      <c r="G578" s="40"/>
      <c r="H578" s="40"/>
      <c r="I578" s="225"/>
      <c r="J578" s="40"/>
      <c r="K578" s="40"/>
      <c r="L578" s="44"/>
      <c r="M578" s="226"/>
      <c r="N578" s="227"/>
      <c r="O578" s="91"/>
      <c r="P578" s="91"/>
      <c r="Q578" s="91"/>
      <c r="R578" s="91"/>
      <c r="S578" s="91"/>
      <c r="T578" s="92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7" t="s">
        <v>124</v>
      </c>
      <c r="AU578" s="17" t="s">
        <v>87</v>
      </c>
    </row>
    <row r="579" spans="1:51" s="12" customFormat="1" ht="12">
      <c r="A579" s="12"/>
      <c r="B579" s="228"/>
      <c r="C579" s="229"/>
      <c r="D579" s="223" t="s">
        <v>125</v>
      </c>
      <c r="E579" s="230" t="s">
        <v>1</v>
      </c>
      <c r="F579" s="231" t="s">
        <v>896</v>
      </c>
      <c r="G579" s="229"/>
      <c r="H579" s="232">
        <v>2</v>
      </c>
      <c r="I579" s="233"/>
      <c r="J579" s="229"/>
      <c r="K579" s="229"/>
      <c r="L579" s="234"/>
      <c r="M579" s="235"/>
      <c r="N579" s="236"/>
      <c r="O579" s="236"/>
      <c r="P579" s="236"/>
      <c r="Q579" s="236"/>
      <c r="R579" s="236"/>
      <c r="S579" s="236"/>
      <c r="T579" s="237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T579" s="238" t="s">
        <v>125</v>
      </c>
      <c r="AU579" s="238" t="s">
        <v>87</v>
      </c>
      <c r="AV579" s="12" t="s">
        <v>87</v>
      </c>
      <c r="AW579" s="12" t="s">
        <v>33</v>
      </c>
      <c r="AX579" s="12" t="s">
        <v>85</v>
      </c>
      <c r="AY579" s="238" t="s">
        <v>116</v>
      </c>
    </row>
    <row r="580" spans="1:51" s="13" customFormat="1" ht="12">
      <c r="A580" s="13"/>
      <c r="B580" s="239"/>
      <c r="C580" s="240"/>
      <c r="D580" s="223" t="s">
        <v>125</v>
      </c>
      <c r="E580" s="241" t="s">
        <v>1</v>
      </c>
      <c r="F580" s="242" t="s">
        <v>897</v>
      </c>
      <c r="G580" s="240"/>
      <c r="H580" s="241" t="s">
        <v>1</v>
      </c>
      <c r="I580" s="243"/>
      <c r="J580" s="240"/>
      <c r="K580" s="240"/>
      <c r="L580" s="244"/>
      <c r="M580" s="245"/>
      <c r="N580" s="246"/>
      <c r="O580" s="246"/>
      <c r="P580" s="246"/>
      <c r="Q580" s="246"/>
      <c r="R580" s="246"/>
      <c r="S580" s="246"/>
      <c r="T580" s="24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8" t="s">
        <v>125</v>
      </c>
      <c r="AU580" s="248" t="s">
        <v>87</v>
      </c>
      <c r="AV580" s="13" t="s">
        <v>85</v>
      </c>
      <c r="AW580" s="13" t="s">
        <v>33</v>
      </c>
      <c r="AX580" s="13" t="s">
        <v>77</v>
      </c>
      <c r="AY580" s="248" t="s">
        <v>116</v>
      </c>
    </row>
    <row r="581" spans="1:51" s="13" customFormat="1" ht="12">
      <c r="A581" s="13"/>
      <c r="B581" s="239"/>
      <c r="C581" s="240"/>
      <c r="D581" s="223" t="s">
        <v>125</v>
      </c>
      <c r="E581" s="241" t="s">
        <v>1</v>
      </c>
      <c r="F581" s="242" t="s">
        <v>898</v>
      </c>
      <c r="G581" s="240"/>
      <c r="H581" s="241" t="s">
        <v>1</v>
      </c>
      <c r="I581" s="243"/>
      <c r="J581" s="240"/>
      <c r="K581" s="240"/>
      <c r="L581" s="244"/>
      <c r="M581" s="245"/>
      <c r="N581" s="246"/>
      <c r="O581" s="246"/>
      <c r="P581" s="246"/>
      <c r="Q581" s="246"/>
      <c r="R581" s="246"/>
      <c r="S581" s="246"/>
      <c r="T581" s="24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8" t="s">
        <v>125</v>
      </c>
      <c r="AU581" s="248" t="s">
        <v>87</v>
      </c>
      <c r="AV581" s="13" t="s">
        <v>85</v>
      </c>
      <c r="AW581" s="13" t="s">
        <v>33</v>
      </c>
      <c r="AX581" s="13" t="s">
        <v>77</v>
      </c>
      <c r="AY581" s="248" t="s">
        <v>116</v>
      </c>
    </row>
    <row r="582" spans="1:51" s="13" customFormat="1" ht="12">
      <c r="A582" s="13"/>
      <c r="B582" s="239"/>
      <c r="C582" s="240"/>
      <c r="D582" s="223" t="s">
        <v>125</v>
      </c>
      <c r="E582" s="241" t="s">
        <v>1</v>
      </c>
      <c r="F582" s="242" t="s">
        <v>899</v>
      </c>
      <c r="G582" s="240"/>
      <c r="H582" s="241" t="s">
        <v>1</v>
      </c>
      <c r="I582" s="243"/>
      <c r="J582" s="240"/>
      <c r="K582" s="240"/>
      <c r="L582" s="244"/>
      <c r="M582" s="245"/>
      <c r="N582" s="246"/>
      <c r="O582" s="246"/>
      <c r="P582" s="246"/>
      <c r="Q582" s="246"/>
      <c r="R582" s="246"/>
      <c r="S582" s="246"/>
      <c r="T582" s="24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8" t="s">
        <v>125</v>
      </c>
      <c r="AU582" s="248" t="s">
        <v>87</v>
      </c>
      <c r="AV582" s="13" t="s">
        <v>85</v>
      </c>
      <c r="AW582" s="13" t="s">
        <v>33</v>
      </c>
      <c r="AX582" s="13" t="s">
        <v>77</v>
      </c>
      <c r="AY582" s="248" t="s">
        <v>116</v>
      </c>
    </row>
    <row r="583" spans="1:51" s="13" customFormat="1" ht="12">
      <c r="A583" s="13"/>
      <c r="B583" s="239"/>
      <c r="C583" s="240"/>
      <c r="D583" s="223" t="s">
        <v>125</v>
      </c>
      <c r="E583" s="241" t="s">
        <v>1</v>
      </c>
      <c r="F583" s="242" t="s">
        <v>900</v>
      </c>
      <c r="G583" s="240"/>
      <c r="H583" s="241" t="s">
        <v>1</v>
      </c>
      <c r="I583" s="243"/>
      <c r="J583" s="240"/>
      <c r="K583" s="240"/>
      <c r="L583" s="244"/>
      <c r="M583" s="245"/>
      <c r="N583" s="246"/>
      <c r="O583" s="246"/>
      <c r="P583" s="246"/>
      <c r="Q583" s="246"/>
      <c r="R583" s="246"/>
      <c r="S583" s="246"/>
      <c r="T583" s="247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8" t="s">
        <v>125</v>
      </c>
      <c r="AU583" s="248" t="s">
        <v>87</v>
      </c>
      <c r="AV583" s="13" t="s">
        <v>85</v>
      </c>
      <c r="AW583" s="13" t="s">
        <v>33</v>
      </c>
      <c r="AX583" s="13" t="s">
        <v>77</v>
      </c>
      <c r="AY583" s="248" t="s">
        <v>116</v>
      </c>
    </row>
    <row r="584" spans="1:51" s="13" customFormat="1" ht="12">
      <c r="A584" s="13"/>
      <c r="B584" s="239"/>
      <c r="C584" s="240"/>
      <c r="D584" s="223" t="s">
        <v>125</v>
      </c>
      <c r="E584" s="241" t="s">
        <v>1</v>
      </c>
      <c r="F584" s="242" t="s">
        <v>901</v>
      </c>
      <c r="G584" s="240"/>
      <c r="H584" s="241" t="s">
        <v>1</v>
      </c>
      <c r="I584" s="243"/>
      <c r="J584" s="240"/>
      <c r="K584" s="240"/>
      <c r="L584" s="244"/>
      <c r="M584" s="245"/>
      <c r="N584" s="246"/>
      <c r="O584" s="246"/>
      <c r="P584" s="246"/>
      <c r="Q584" s="246"/>
      <c r="R584" s="246"/>
      <c r="S584" s="246"/>
      <c r="T584" s="24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8" t="s">
        <v>125</v>
      </c>
      <c r="AU584" s="248" t="s">
        <v>87</v>
      </c>
      <c r="AV584" s="13" t="s">
        <v>85</v>
      </c>
      <c r="AW584" s="13" t="s">
        <v>33</v>
      </c>
      <c r="AX584" s="13" t="s">
        <v>77</v>
      </c>
      <c r="AY584" s="248" t="s">
        <v>116</v>
      </c>
    </row>
    <row r="585" spans="1:51" s="13" customFormat="1" ht="12">
      <c r="A585" s="13"/>
      <c r="B585" s="239"/>
      <c r="C585" s="240"/>
      <c r="D585" s="223" t="s">
        <v>125</v>
      </c>
      <c r="E585" s="241" t="s">
        <v>1</v>
      </c>
      <c r="F585" s="242" t="s">
        <v>902</v>
      </c>
      <c r="G585" s="240"/>
      <c r="H585" s="241" t="s">
        <v>1</v>
      </c>
      <c r="I585" s="243"/>
      <c r="J585" s="240"/>
      <c r="K585" s="240"/>
      <c r="L585" s="244"/>
      <c r="M585" s="281"/>
      <c r="N585" s="282"/>
      <c r="O585" s="282"/>
      <c r="P585" s="282"/>
      <c r="Q585" s="282"/>
      <c r="R585" s="282"/>
      <c r="S585" s="282"/>
      <c r="T585" s="28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8" t="s">
        <v>125</v>
      </c>
      <c r="AU585" s="248" t="s">
        <v>87</v>
      </c>
      <c r="AV585" s="13" t="s">
        <v>85</v>
      </c>
      <c r="AW585" s="13" t="s">
        <v>33</v>
      </c>
      <c r="AX585" s="13" t="s">
        <v>77</v>
      </c>
      <c r="AY585" s="248" t="s">
        <v>116</v>
      </c>
    </row>
    <row r="586" spans="1:31" s="2" customFormat="1" ht="6.95" customHeight="1">
      <c r="A586" s="38"/>
      <c r="B586" s="66"/>
      <c r="C586" s="67"/>
      <c r="D586" s="67"/>
      <c r="E586" s="67"/>
      <c r="F586" s="67"/>
      <c r="G586" s="67"/>
      <c r="H586" s="67"/>
      <c r="I586" s="67"/>
      <c r="J586" s="67"/>
      <c r="K586" s="67"/>
      <c r="L586" s="44"/>
      <c r="M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</row>
  </sheetData>
  <sheetProtection password="CC35" sheet="1" objects="1" scenarios="1" formatColumns="0" formatRows="0" autoFilter="0"/>
  <autoFilter ref="C128:K58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kros\Karel</dc:creator>
  <cp:keywords/>
  <dc:description/>
  <cp:lastModifiedBy>kros\Karel</cp:lastModifiedBy>
  <dcterms:created xsi:type="dcterms:W3CDTF">2021-03-23T13:31:14Z</dcterms:created>
  <dcterms:modified xsi:type="dcterms:W3CDTF">2021-03-23T13:31:17Z</dcterms:modified>
  <cp:category/>
  <cp:version/>
  <cp:contentType/>
  <cp:contentStatus/>
</cp:coreProperties>
</file>