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6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'Položky'!$A$1:$G$104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<sst xmlns="http://schemas.openxmlformats.org/spreadsheetml/2006/main" count="382" uniqueCount="264">
  <si>
    <t>POLOŽKOVÝ ROZPOČET</t>
  </si>
  <si>
    <t>Rozpočet</t>
  </si>
  <si>
    <t>JKSO</t>
  </si>
  <si>
    <t>Objekt</t>
  </si>
  <si>
    <t>Název objektu</t>
  </si>
  <si>
    <t>SKP</t>
  </si>
  <si>
    <t>SO 01</t>
  </si>
  <si>
    <t>Kanalizační přípojka</t>
  </si>
  <si>
    <t>Měrná jednotka</t>
  </si>
  <si>
    <t>Stavba</t>
  </si>
  <si>
    <t>Název stavby</t>
  </si>
  <si>
    <t>Počet jednotek</t>
  </si>
  <si>
    <t>Kanalizační přípojka Letní scény v Dačicích</t>
  </si>
  <si>
    <t>Náklady na m.j.</t>
  </si>
  <si>
    <t>Projektant</t>
  </si>
  <si>
    <t>Karel Mandelík a.t., Ing.arch.Pavel Kučera</t>
  </si>
  <si>
    <t>Typ rozpočtu</t>
  </si>
  <si>
    <t>Zpracovatel projektu</t>
  </si>
  <si>
    <t>Ing.arch.Pavel Kučera, Dačice 15/II</t>
  </si>
  <si>
    <t>Objednatel</t>
  </si>
  <si>
    <t>Město Dačice, Krajířova 27/I</t>
  </si>
  <si>
    <t>Dodavatel</t>
  </si>
  <si>
    <t>Zakázkové číslo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</si>
  <si>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</si>
  <si>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</si>
  <si>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</si>
  <si>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</si>
  <si>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</si>
  <si>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</si>
  <si>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</si>
  <si>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</si>
  <si>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</si>
  <si>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</si>
  <si>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</si>
  <si>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</si>
  <si>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</si>
  <si>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</si>
  <si>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</si>
  <si>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</si>
  <si>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</si>
  <si>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</si>
  <si>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</si>
  <si>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</si>
  <si>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</si>
  <si>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</si>
  <si>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Ing.arch.P.Kučera</t>
  </si>
  <si>
    <t>Datum :</t>
  </si>
  <si>
    <t>Podpis :</t>
  </si>
  <si>
    <t>Podpis:</t>
  </si>
  <si>
    <t>Základ pro DPH</t>
  </si>
  <si>
    <t>%</t>
  </si>
  <si>
    <t>DPH</t>
  </si>
  <si>
    <t>%</t>
  </si>
  <si>
    <t>Poznámka :</t>
  </si>
  <si>
    <t/>
  </si>
  <si>
    <t>Stavba :</t>
  </si>
  <si>
    <t>Rozpočet :</t>
  </si>
  <si>
    <t>Objekt :</t>
  </si>
  <si>
    <t>Položkový rozpočet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</si>
  <si>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</si>
  <si>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</si>
  <si>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</si>
  <si>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</si>
  <si>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</si>
  <si>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</si>
  <si>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</si>
  <si>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</si>
  <si>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</si>
  <si>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</si>
  <si>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</si>
  <si>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</si>
  <si>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</si>
  <si>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</si>
  <si>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</si>
  <si>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</si>
  <si>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</si>
  <si>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</si>
  <si>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</si>
  <si>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</si>
  <si>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</si>
  <si>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</si>
  <si>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</si>
  <si>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</si>
  <si>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</si>
  <si>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</si>
  <si>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</si>
  <si>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</si>
  <si>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</si>
  <si>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</si>
  <si>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</si>
  <si>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</si>
  <si>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</si>
  <si>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113106121R00</t>
  </si>
  <si>
    <t>Rozebrání dlažeb z betonových dlaždic na sucho, (18.2)</t>
  </si>
  <si>
    <t>m2</t>
  </si>
  <si>
    <t>113107122R00</t>
  </si>
  <si>
    <t>Odstranění podkladu pl. 200 m2,kam.drcené tl.20 cm, (18.2)+(2,5.4)</t>
  </si>
  <si>
    <t>113107142R00</t>
  </si>
  <si>
    <t>Odstranění podkladu pl.do 200 m2, živice tl.10 cm, (2,5.4)</t>
  </si>
  <si>
    <t>113202111R00</t>
  </si>
  <si>
    <t>Vytrhání obrub  krajníků  obrubníků stojatých</t>
  </si>
  <si>
    <t>m</t>
  </si>
  <si>
    <t>120001101R00</t>
  </si>
  <si>
    <t>Příplatek za ztížení vykopávky v blízkosti vedení, (1.1.1,5)</t>
  </si>
  <si>
    <t>m3</t>
  </si>
  <si>
    <t>120901123R00</t>
  </si>
  <si>
    <t>Bourání konstrukcí ze železobetonu vybourání ŽB jímky, (1,8.1,95.0,2.4) + (1,8.1,8.0,2.2)</t>
  </si>
  <si>
    <t>121101101R00</t>
  </si>
  <si>
    <t>Sejmutí ornice s přemístěním do 50 m, (13,83.3.0,2)</t>
  </si>
  <si>
    <t>131201201R00</t>
  </si>
  <si>
    <t>Hloubení zapažených jam v hor.3 do 100 m3, (7,92.1,25.1)</t>
  </si>
  <si>
    <t>131301201R00</t>
  </si>
  <si>
    <t>Hloubení zapažených jam v hor.4 do 100 m3, (11,8.1,5.1)</t>
  </si>
  <si>
    <t>132201211R00</t>
  </si>
  <si>
    <t>Hloubení rýh šířky do 200 cm v hor.3 do 100 m3 STROJNĚ, (11,6.2,5.1)</t>
  </si>
  <si>
    <t>132201209R00</t>
  </si>
  <si>
    <t>Příplatek za lepivost - hloubení rýh 200cm v hor.3, (11,6.2,5.1)</t>
  </si>
  <si>
    <t>132301201R00</t>
  </si>
  <si>
    <t>Hloubení rýh šířky do 200 cm v hor.4 do 100 m3, (12,59.2.1)</t>
  </si>
  <si>
    <t>132301209R00</t>
  </si>
  <si>
    <t>Příplatek za lepivost - hloubení rýh 200cm v hor.4, (12,59.2.1)</t>
  </si>
  <si>
    <t>133201101R00</t>
  </si>
  <si>
    <t>Hloubení šachet v hor.3 do 100 m3, (1,1.1,1.3,72)</t>
  </si>
  <si>
    <t>133201109R00</t>
  </si>
  <si>
    <t>Příplatek za lepivost u hloubení šachet v hornině tř. 3, (1,1.1,1.3,72)</t>
  </si>
  <si>
    <t>133301101R00</t>
  </si>
  <si>
    <t>Hloubení šachet v hor.4 do 100 m3, (1,1.1,1.1,4)</t>
  </si>
  <si>
    <t>133301109R00</t>
  </si>
  <si>
    <t>Příplatek za lepivost - hloubení šachet v hor.4, (1,1.1,1.1,4)</t>
  </si>
  <si>
    <t>141721103R00</t>
  </si>
  <si>
    <t>Podvrtnání komunikace pro vložení trub KG SN 12 DN 200</t>
  </si>
  <si>
    <t>151101101R00</t>
  </si>
  <si>
    <t>Pažení a rozepření stěn rýh - příložné - hl. do 2m, (16,45.2.1,5)</t>
  </si>
  <si>
    <t>151101102R00</t>
  </si>
  <si>
    <t>Pažení a rozepření stěn rýh - příložné - hl. do 4m, (16,5.2.3,05)</t>
  </si>
  <si>
    <t>151101111R00</t>
  </si>
  <si>
    <t>Odstranění příložného paženi a rozepření stěn rýh hl. do 2 m, (16,45.2.1,5)</t>
  </si>
  <si>
    <t>151101112R00</t>
  </si>
  <si>
    <t>Odstranění příložného paženi a rozepření stěn rýh hl. do 4 m, (16,5.2.3,05)</t>
  </si>
  <si>
    <t>161101101R00</t>
  </si>
  <si>
    <t>Svislé přemístění výkopku z hor.1-4 do 2,5 m, (14,74.2,1.1)</t>
  </si>
  <si>
    <t>161101102R00</t>
  </si>
  <si>
    <t>Svislé přemístění výkopku z horniny tř. 1 až 4 hl výkopu do 4 m, (20,73.2,5.1,1)</t>
  </si>
  <si>
    <t>162201101R00</t>
  </si>
  <si>
    <t>Vodorovné přemístění výkopku z hor.1-4 do 20 m, (13.2,1.1)</t>
  </si>
  <si>
    <t>167101101R00</t>
  </si>
  <si>
    <t>Nakládání výkopku z hornin 1 až 4  do 100 m3, (12,3.2.1)</t>
  </si>
  <si>
    <t>171206111R00</t>
  </si>
  <si>
    <t>Uložení přebytečné zeminy na skládku - skládkovné, (24,6.1,6)</t>
  </si>
  <si>
    <t>t</t>
  </si>
  <si>
    <t>174101101R00</t>
  </si>
  <si>
    <t>Zásyp jam, rýh, šachet se zhutněním, (39,61.1,6.1)</t>
  </si>
  <si>
    <t>175101101R00</t>
  </si>
  <si>
    <t>Obsyp potrubí bez prohození sypaniny, (30,75.0,8.1)</t>
  </si>
  <si>
    <t>175101201R00</t>
  </si>
  <si>
    <t>Obsyp objektu bez prohození sypaniny z hornin tř. 1 - 4 uloženým do 30 m od okraje objektu, (6,6.0,8.1)</t>
  </si>
  <si>
    <t>181050010</t>
  </si>
  <si>
    <t>Plošná úprava terénu do 500 m2 zemina tř. 1 až 4 nerovnosti do +/- 100 mm, (8.10)</t>
  </si>
  <si>
    <t>181301010R00</t>
  </si>
  <si>
    <t>Rozprostření ornice v rovině tl. 15 cm, (8,3.5)</t>
  </si>
  <si>
    <t>181411000U00</t>
  </si>
  <si>
    <t>Založení trávníku parkového rovina, dodání osiva, (8.10)</t>
  </si>
  <si>
    <t>Celkem za</t>
  </si>
  <si>
    <t>11</t>
  </si>
  <si>
    <t>Přípravné a přidružené práce</t>
  </si>
  <si>
    <t>460010022RT1</t>
  </si>
  <si>
    <t>Vytýčení kabelové trasy podél silnice délka trasy do 100 m</t>
  </si>
  <si>
    <t>soubor</t>
  </si>
  <si>
    <t>4</t>
  </si>
  <si>
    <t>Vodorovné konstrukce</t>
  </si>
  <si>
    <t>451573111R00</t>
  </si>
  <si>
    <t>Lože pod potrubí otevřený výkop ze štěrkopísku, (34,5.0,1.1)</t>
  </si>
  <si>
    <t>452311131R00</t>
  </si>
  <si>
    <t>Desky podkladní pod potrubí z betonu B 12,5, (1.1.0,1) + (1.1.0,1) + (1,4.1.0,1)</t>
  </si>
  <si>
    <t>5</t>
  </si>
  <si>
    <t>Komunikace</t>
  </si>
  <si>
    <t>566501111R00</t>
  </si>
  <si>
    <t>Úprava krytu kamenivem drceným do 0,10 m3/m2, (20,5.1,5)</t>
  </si>
  <si>
    <t>566903111R00</t>
  </si>
  <si>
    <t>Vyspravení podkladu po překopech kam.hrubě drceným, (11,82.1,8)</t>
  </si>
  <si>
    <t>596811111R00</t>
  </si>
  <si>
    <t>Kladení dlaždic kom.pro pěší, lože z kameniva těž., (18.2)</t>
  </si>
  <si>
    <t>596811111RT3</t>
  </si>
  <si>
    <t>Kladení dlaždic kom.pro pěší, lože z kameniva těž. včetně dlaždic betonových HBB 30/30/5,5 cm, (2,5.4)</t>
  </si>
  <si>
    <t>91</t>
  </si>
  <si>
    <t>Doplňující práce na komunikaci</t>
  </si>
  <si>
    <t>916561111R00</t>
  </si>
  <si>
    <t>Osazení záhon.obrubníků do lože z B 12,5 s opěrou</t>
  </si>
  <si>
    <t>91810111U00</t>
  </si>
  <si>
    <t>Lože pod obrubníky, krajníky nebo obruby z dlažeb, (0,3.0,2.20)</t>
  </si>
  <si>
    <t>583412006</t>
  </si>
  <si>
    <t>Kamenivo těžené drobné frakce 0-4, (22,5.2)</t>
  </si>
  <si>
    <t>998223011R00</t>
  </si>
  <si>
    <t>Přesun hmot, pozemní komunikace, kryt dlážděný, (22,84.2)</t>
  </si>
  <si>
    <t>8</t>
  </si>
  <si>
    <t>Trubní vedení</t>
  </si>
  <si>
    <t>631312711R00</t>
  </si>
  <si>
    <t>Vytvarování dna žlabů a kanálů z betonu mrazu vzdorného C25/30 s potěrem r zakřivení do 300 mm, (1.1.0,1)</t>
  </si>
  <si>
    <t>871351111R00</t>
  </si>
  <si>
    <t>Montáž trubek z tvrdého PVC ve výkopu 225 mm</t>
  </si>
  <si>
    <t>892571111R00</t>
  </si>
  <si>
    <t>Zkouška těsnosti kanalizace DN do 200, vodou</t>
  </si>
  <si>
    <t>892573111R00</t>
  </si>
  <si>
    <t>Zabezpečení konců kanal. potrubí DN do 200, vodou</t>
  </si>
  <si>
    <t>sada</t>
  </si>
  <si>
    <t>894431412RBB</t>
  </si>
  <si>
    <t>Šachta DN 600 dl.šach.roury 1m, dno KG 200 levý přítok , poklop litina 40 t</t>
  </si>
  <si>
    <t>kus</t>
  </si>
  <si>
    <t>894431413RBB</t>
  </si>
  <si>
    <t>Šachta DN 600 dl.šach.roury 1m, dno KG200 průtočné 30°, poklop litina 40 t</t>
  </si>
  <si>
    <t>28611191.3</t>
  </si>
  <si>
    <t>Trubka PVC KG 200/6m  SN12</t>
  </si>
  <si>
    <t>28611264.A</t>
  </si>
  <si>
    <t>Trubka kanalizační KGEM SN 8 PVC 200x5,9x3000</t>
  </si>
  <si>
    <t>28611265.A</t>
  </si>
  <si>
    <t>Trubka kanalizační KGEM SN 8 PVC 200x5,9x5000</t>
  </si>
  <si>
    <t>28650844</t>
  </si>
  <si>
    <t>Šachtová  vložka kanalizační pro PVC - KG DN 200 mm</t>
  </si>
  <si>
    <t>998276101R00</t>
  </si>
  <si>
    <t>Přesun hmot, trubní vedení plastová, otevř. výkop</t>
  </si>
  <si>
    <t>900   RT3</t>
  </si>
  <si>
    <t>Hzs - úprava stáv.kanalizace-napojení na stávající kanalizační potrubí</t>
  </si>
  <si>
    <t>kpl</t>
  </si>
  <si>
    <t>9</t>
  </si>
  <si>
    <t>Ostatní konstrukce, bourání</t>
  </si>
  <si>
    <t>971100041RAC</t>
  </si>
  <si>
    <t>Vybourání otvoru ve stávající bet. šachtě, osazení šachtové vložky pro napojení potrubí DN 200</t>
  </si>
  <si>
    <t>979054441R00</t>
  </si>
  <si>
    <t>Očištění vybour. obrubníků</t>
  </si>
  <si>
    <t>979054442R00</t>
  </si>
  <si>
    <t>Očištění vybouraných dlaždic s výplní spár MC, (18.2)</t>
  </si>
  <si>
    <t>919735113R00</t>
  </si>
  <si>
    <t>Řezání stávajícího živičného krytu tl. 10 - 15 cm</t>
  </si>
  <si>
    <t>979</t>
  </si>
  <si>
    <t>Poplatky za skládku suti</t>
  </si>
  <si>
    <t>979087113R00</t>
  </si>
  <si>
    <t>Nakládání vybouraných hmot na dopravní prostředky</t>
  </si>
  <si>
    <t>979990103R00</t>
  </si>
  <si>
    <t>Poplatek za skládku suti - beton, (1,05.2,4)</t>
  </si>
  <si>
    <t>979990108R00</t>
  </si>
  <si>
    <t>Poplatek za skládku suti - železobeton, (4,12.2,5)</t>
  </si>
  <si>
    <t>979990113R00</t>
  </si>
  <si>
    <t>Poplatek za skládku suti - obal. Asfalt, (1.2,2)</t>
  </si>
  <si>
    <t>D96</t>
  </si>
  <si>
    <t>Přesuny suti a vybouraných hmot</t>
  </si>
  <si>
    <t>979082316R00</t>
  </si>
  <si>
    <t>Vodorovná doprava suti a hmot po suchu do 4000 m</t>
  </si>
  <si>
    <t>M99</t>
  </si>
  <si>
    <t>Ostatní práce "M"</t>
  </si>
  <si>
    <t>0009002</t>
  </si>
  <si>
    <t>Dokumentace skuteč.provedení stavby</t>
  </si>
  <si>
    <t>0009003</t>
  </si>
  <si>
    <t>Geodetické zaměření stavby</t>
  </si>
  <si>
    <t>0009004</t>
  </si>
  <si>
    <t>0009005</t>
  </si>
  <si>
    <t>Zřízení provizorní lávky přes výkop</t>
  </si>
  <si>
    <t>0009006</t>
  </si>
  <si>
    <t>Obnova zničeného živého plotu v délce 2 m</t>
  </si>
  <si>
    <t>0009007</t>
  </si>
  <si>
    <t>Čerpání vody včetně pohotovosti čerpací soupravy</t>
  </si>
  <si>
    <t>hod</t>
  </si>
  <si>
    <t>Oprava oplocení a vstupní branky</t>
  </si>
  <si>
    <t>GP věcných břemen</t>
  </si>
  <si>
    <t>CENA ZA OBJEKT CELKEM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</si>
</sst>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0.0"/>
    <numFmt numFmtId="166" formatCode="#,##0,&quot;Kč&quot;"/>
    <numFmt numFmtId="167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rgb="FFFFFFFF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1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4" fillId="0" borderId="4" xfId="0" applyFont="1" applyBorder="1"/>
    <xf numFmtId="49" fontId="4" fillId="0" borderId="5" xfId="0" applyNumberFormat="1" applyFont="1" applyBorder="1" applyAlignment="1">
      <alignment horizontal="left"/>
    </xf>
    <xf numFmtId="0" fontId="1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3" fillId="0" borderId="6" xfId="0" applyFont="1" applyBorder="1"/>
    <xf numFmtId="49" fontId="4" fillId="0" borderId="10" xfId="0" applyNumberFormat="1" applyFont="1" applyBorder="1" applyAlignment="1">
      <alignment horizontal="left"/>
    </xf>
    <xf numFmtId="49" fontId="3" fillId="2" borderId="6" xfId="0" applyNumberFormat="1" applyFont="1" applyFill="1" applyBorder="1"/>
    <xf numFmtId="49" fontId="1" fillId="2" borderId="7" xfId="0" applyNumberFormat="1" applyFont="1" applyFill="1" applyBorder="1"/>
    <xf numFmtId="0" fontId="3" fillId="2" borderId="8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4" fillId="0" borderId="9" xfId="0" applyFont="1" applyBorder="1"/>
    <xf numFmtId="3" fontId="4" fillId="0" borderId="10" xfId="0" applyNumberFormat="1" applyFont="1" applyBorder="1" applyAlignment="1">
      <alignment horizontal="left"/>
    </xf>
    <xf numFmtId="0" fontId="0" fillId="0" borderId="0" xfId="0"/>
    <xf numFmtId="49" fontId="3" fillId="2" borderId="11" xfId="0" applyNumberFormat="1" applyFont="1" applyFill="1" applyBorder="1"/>
    <xf numFmtId="49" fontId="1" fillId="2" borderId="12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9" xfId="0" applyNumberFormat="1" applyFont="1" applyBorder="1" applyAlignment="1">
      <alignment horizontal="left"/>
    </xf>
    <xf numFmtId="0" fontId="4" fillId="0" borderId="13" xfId="0" applyFont="1" applyBorder="1"/>
    <xf numFmtId="0" fontId="4" fillId="0" borderId="9" xfId="0" applyFont="1" applyBorder="1"/>
    <xf numFmtId="0" fontId="4" fillId="0" borderId="14" xfId="0" applyFont="1" applyBorder="1" applyAlignment="1">
      <alignment horizontal="left"/>
    </xf>
    <xf numFmtId="0" fontId="0" fillId="0" borderId="0" xfId="0" applyBorder="1"/>
    <xf numFmtId="0" fontId="0" fillId="0" borderId="0" xfId="0"/>
    <xf numFmtId="0" fontId="4" fillId="0" borderId="14" xfId="0" applyFont="1" applyBorder="1" applyAlignment="1">
      <alignment horizontal="left"/>
    </xf>
    <xf numFmtId="0" fontId="0" fillId="0" borderId="0" xfId="0" applyBorder="1"/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/>
    <xf numFmtId="0" fontId="4" fillId="0" borderId="6" xfId="0" applyFont="1" applyBorder="1"/>
    <xf numFmtId="0" fontId="4" fillId="0" borderId="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3" fontId="1" fillId="0" borderId="5" xfId="0" applyNumberFormat="1" applyFont="1" applyBorder="1"/>
    <xf numFmtId="0" fontId="1" fillId="0" borderId="1" xfId="0" applyFont="1" applyBorder="1"/>
    <xf numFmtId="3" fontId="1" fillId="0" borderId="3" xfId="0" applyNumberFormat="1" applyFont="1" applyBorder="1"/>
    <xf numFmtId="0" fontId="1" fillId="0" borderId="2" xfId="0" applyFont="1" applyBorder="1"/>
    <xf numFmtId="3" fontId="1" fillId="0" borderId="8" xfId="0" applyNumberFormat="1" applyFont="1" applyBorder="1"/>
    <xf numFmtId="0" fontId="1" fillId="0" borderId="7" xfId="0" applyFont="1" applyBorder="1"/>
    <xf numFmtId="0" fontId="1" fillId="0" borderId="21" xfId="0" applyFont="1" applyBorder="1"/>
    <xf numFmtId="0" fontId="1" fillId="0" borderId="20" xfId="0" applyFont="1" applyBorder="1" applyAlignment="1">
      <alignment shrinkToFit="1"/>
    </xf>
    <xf numFmtId="0" fontId="1" fillId="0" borderId="22" xfId="0" applyFont="1" applyBorder="1"/>
    <xf numFmtId="0" fontId="1" fillId="0" borderId="11" xfId="0" applyFont="1" applyBorder="1"/>
    <xf numFmtId="0" fontId="1" fillId="0" borderId="0" xfId="0" applyFont="1" applyBorder="1"/>
    <xf numFmtId="3" fontId="1" fillId="0" borderId="23" xfId="0" applyNumberFormat="1" applyFont="1" applyBorder="1"/>
    <xf numFmtId="0" fontId="1" fillId="0" borderId="24" xfId="0" applyFont="1" applyBorder="1"/>
    <xf numFmtId="3" fontId="1" fillId="0" borderId="25" xfId="0" applyNumberFormat="1" applyFont="1" applyBorder="1"/>
    <xf numFmtId="0" fontId="1" fillId="0" borderId="26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1" fillId="0" borderId="12" xfId="0" applyFont="1" applyBorder="1"/>
    <xf numFmtId="0" fontId="1" fillId="0" borderId="0" xfId="0" applyFont="1"/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165" fontId="1" fillId="0" borderId="34" xfId="0" applyNumberFormat="1" applyFont="1" applyBorder="1" applyAlignment="1">
      <alignment horizontal="right"/>
    </xf>
    <xf numFmtId="0" fontId="1" fillId="0" borderId="34" xfId="0" applyFont="1" applyBorder="1"/>
    <xf numFmtId="0" fontId="1" fillId="0" borderId="8" xfId="0" applyFont="1" applyBorder="1"/>
    <xf numFmtId="165" fontId="1" fillId="0" borderId="7" xfId="0" applyNumberFormat="1" applyFont="1" applyBorder="1" applyAlignment="1">
      <alignment horizontal="right"/>
    </xf>
    <xf numFmtId="0" fontId="6" fillId="2" borderId="24" xfId="0" applyFont="1" applyFill="1" applyBorder="1"/>
    <xf numFmtId="0" fontId="6" fillId="2" borderId="25" xfId="0" applyFont="1" applyFill="1" applyBorder="1"/>
    <xf numFmtId="0" fontId="6" fillId="2" borderId="26" xfId="0" applyFont="1" applyFill="1" applyBorder="1"/>
    <xf numFmtId="0" fontId="7" fillId="0" borderId="0" xfId="0" applyFont="1"/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35" xfId="20" applyFont="1" applyBorder="1">
      <alignment/>
      <protection/>
    </xf>
    <xf numFmtId="0" fontId="1" fillId="0" borderId="35" xfId="20" applyFont="1" applyBorder="1">
      <alignment/>
      <protection/>
    </xf>
    <xf numFmtId="0" fontId="1" fillId="0" borderId="35" xfId="20" applyFont="1" applyBorder="1" applyAlignment="1">
      <alignment horizontal="right"/>
      <protection/>
    </xf>
    <xf numFmtId="0" fontId="1" fillId="0" borderId="36" xfId="20" applyFont="1" applyBorder="1">
      <alignment/>
      <protection/>
    </xf>
    <xf numFmtId="0" fontId="1" fillId="0" borderId="35" xfId="0" applyFont="1" applyBorder="1" applyAlignment="1">
      <alignment horizontal="left"/>
    </xf>
    <xf numFmtId="0" fontId="1" fillId="0" borderId="37" xfId="0" applyFont="1" applyBorder="1"/>
    <xf numFmtId="0" fontId="3" fillId="0" borderId="38" xfId="20" applyFont="1" applyBorder="1">
      <alignment/>
      <protection/>
    </xf>
    <xf numFmtId="0" fontId="1" fillId="0" borderId="38" xfId="20" applyFont="1" applyBorder="1">
      <alignment/>
      <protection/>
    </xf>
    <xf numFmtId="0" fontId="1" fillId="0" borderId="38" xfId="20" applyFont="1" applyBorder="1" applyAlignment="1">
      <alignment horizontal="right"/>
      <protection/>
    </xf>
    <xf numFmtId="49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49" fontId="4" fillId="0" borderId="11" xfId="0" applyNumberFormat="1" applyFont="1" applyBorder="1"/>
    <xf numFmtId="0" fontId="4" fillId="0" borderId="0" xfId="0" applyFont="1" applyBorder="1"/>
    <xf numFmtId="3" fontId="1" fillId="0" borderId="30" xfId="0" applyNumberFormat="1" applyFont="1" applyBorder="1"/>
    <xf numFmtId="3" fontId="1" fillId="0" borderId="12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0" fontId="3" fillId="2" borderId="16" xfId="0" applyFont="1" applyFill="1" applyBorder="1"/>
    <xf numFmtId="0" fontId="3" fillId="2" borderId="17" xfId="0" applyFont="1" applyFill="1" applyBorder="1"/>
    <xf numFmtId="3" fontId="3" fillId="2" borderId="18" xfId="0" applyNumberFormat="1" applyFont="1" applyFill="1" applyBorder="1"/>
    <xf numFmtId="3" fontId="3" fillId="2" borderId="39" xfId="0" applyNumberFormat="1" applyFont="1" applyFill="1" applyBorder="1"/>
    <xf numFmtId="3" fontId="3" fillId="2" borderId="40" xfId="0" applyNumberFormat="1" applyFont="1" applyFill="1" applyBorder="1"/>
    <xf numFmtId="3" fontId="3" fillId="2" borderId="41" xfId="0" applyNumberFormat="1" applyFont="1" applyFill="1" applyBorder="1"/>
    <xf numFmtId="0" fontId="9" fillId="0" borderId="0" xfId="0" applyFont="1"/>
    <xf numFmtId="0" fontId="1" fillId="2" borderId="28" xfId="0" applyFont="1" applyFill="1" applyBorder="1"/>
    <xf numFmtId="0" fontId="3" fillId="2" borderId="4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right"/>
    </xf>
    <xf numFmtId="4" fontId="5" fillId="2" borderId="28" xfId="0" applyNumberFormat="1" applyFont="1" applyFill="1" applyBorder="1" applyAlignment="1">
      <alignment horizontal="right"/>
    </xf>
    <xf numFmtId="0" fontId="1" fillId="0" borderId="15" xfId="0" applyFont="1" applyBorder="1"/>
    <xf numFmtId="3" fontId="1" fillId="0" borderId="31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2" borderId="24" xfId="0" applyFont="1" applyFill="1" applyBorder="1"/>
    <xf numFmtId="0" fontId="3" fillId="2" borderId="25" xfId="0" applyFont="1" applyFill="1" applyBorder="1"/>
    <xf numFmtId="0" fontId="1" fillId="2" borderId="25" xfId="0" applyFont="1" applyFill="1" applyBorder="1"/>
    <xf numFmtId="4" fontId="1" fillId="2" borderId="45" xfId="0" applyNumberFormat="1" applyFont="1" applyFill="1" applyBorder="1"/>
    <xf numFmtId="4" fontId="1" fillId="2" borderId="24" xfId="0" applyNumberFormat="1" applyFont="1" applyFill="1" applyBorder="1"/>
    <xf numFmtId="4" fontId="1" fillId="2" borderId="25" xfId="0" applyNumberFormat="1" applyFont="1" applyFill="1" applyBorder="1"/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1" fillId="0" borderId="0" xfId="20" applyFont="1">
      <alignment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4" fillId="0" borderId="36" xfId="20" applyFont="1" applyBorder="1" applyAlignment="1">
      <alignment horizontal="right"/>
      <protection/>
    </xf>
    <xf numFmtId="0" fontId="1" fillId="0" borderId="35" xfId="20" applyFont="1" applyBorder="1" applyAlignment="1">
      <alignment horizontal="left"/>
      <protection/>
    </xf>
    <xf numFmtId="0" fontId="1" fillId="0" borderId="37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9" xfId="20" applyNumberFormat="1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3" fillId="0" borderId="42" xfId="20" applyFont="1" applyBorder="1" applyAlignment="1">
      <alignment horizontal="center"/>
      <protection/>
    </xf>
    <xf numFmtId="49" fontId="3" fillId="0" borderId="42" xfId="20" applyNumberFormat="1" applyFont="1" applyBorder="1" applyAlignment="1">
      <alignment horizontal="left"/>
      <protection/>
    </xf>
    <xf numFmtId="0" fontId="3" fillId="0" borderId="46" xfId="20" applyFont="1" applyBorder="1">
      <alignment/>
      <protection/>
    </xf>
    <xf numFmtId="0" fontId="1" fillId="0" borderId="8" xfId="20" applyFont="1" applyBorder="1" applyAlignment="1">
      <alignment horizontal="center"/>
      <protection/>
    </xf>
    <xf numFmtId="0" fontId="1" fillId="0" borderId="8" xfId="20" applyFont="1" applyBorder="1" applyAlignment="1">
      <alignment horizontal="right"/>
      <protection/>
    </xf>
    <xf numFmtId="0" fontId="1" fillId="0" borderId="7" xfId="20" applyFont="1" applyBorder="1">
      <alignment/>
      <protection/>
    </xf>
    <xf numFmtId="0" fontId="0" fillId="0" borderId="0" xfId="20">
      <alignment/>
      <protection/>
    </xf>
    <xf numFmtId="0" fontId="13" fillId="0" borderId="0" xfId="20" applyFont="1">
      <alignment/>
      <protection/>
    </xf>
    <xf numFmtId="0" fontId="14" fillId="0" borderId="47" xfId="20" applyFont="1" applyBorder="1" applyAlignment="1">
      <alignment horizontal="center" vertical="top"/>
      <protection/>
    </xf>
    <xf numFmtId="49" fontId="14" fillId="0" borderId="47" xfId="20" applyNumberFormat="1" applyFont="1" applyBorder="1" applyAlignment="1">
      <alignment horizontal="left" vertical="top"/>
      <protection/>
    </xf>
    <xf numFmtId="0" fontId="14" fillId="0" borderId="47" xfId="20" applyFont="1" applyBorder="1" applyAlignment="1">
      <alignment vertical="top" wrapText="1"/>
      <protection/>
    </xf>
    <xf numFmtId="49" fontId="14" fillId="0" borderId="47" xfId="20" applyNumberFormat="1" applyFont="1" applyBorder="1" applyAlignment="1">
      <alignment horizontal="center" shrinkToFit="1"/>
      <protection/>
    </xf>
    <xf numFmtId="4" fontId="14" fillId="0" borderId="47" xfId="20" applyNumberFormat="1" applyFont="1" applyBorder="1" applyAlignment="1">
      <alignment horizontal="right"/>
      <protection/>
    </xf>
    <xf numFmtId="0" fontId="1" fillId="2" borderId="9" xfId="20" applyFont="1" applyFill="1" applyBorder="1" applyAlignment="1">
      <alignment horizontal="center"/>
      <protection/>
    </xf>
    <xf numFmtId="49" fontId="15" fillId="2" borderId="9" xfId="20" applyNumberFormat="1" applyFont="1" applyFill="1" applyBorder="1" applyAlignment="1">
      <alignment horizontal="left"/>
      <protection/>
    </xf>
    <xf numFmtId="0" fontId="15" fillId="2" borderId="46" xfId="20" applyFont="1" applyFill="1" applyBorder="1">
      <alignment/>
      <protection/>
    </xf>
    <xf numFmtId="0" fontId="1" fillId="2" borderId="8" xfId="20" applyFont="1" applyFill="1" applyBorder="1" applyAlignment="1">
      <alignment horizontal="center"/>
      <protection/>
    </xf>
    <xf numFmtId="4" fontId="1" fillId="2" borderId="8" xfId="20" applyNumberFormat="1" applyFont="1" applyFill="1" applyBorder="1" applyAlignment="1">
      <alignment horizontal="right"/>
      <protection/>
    </xf>
    <xf numFmtId="3" fontId="0" fillId="0" borderId="0" xfId="20" applyNumberFormat="1">
      <alignment/>
      <protection/>
    </xf>
    <xf numFmtId="4" fontId="14" fillId="0" borderId="47" xfId="20" applyNumberFormat="1" applyFont="1" applyBorder="1" applyAlignment="1" applyProtection="1">
      <alignment horizontal="right"/>
      <protection locked="0"/>
    </xf>
    <xf numFmtId="4" fontId="1" fillId="2" borderId="7" xfId="20" applyNumberFormat="1" applyFont="1" applyFill="1" applyBorder="1" applyAlignment="1" applyProtection="1">
      <alignment horizontal="right"/>
      <protection locked="0"/>
    </xf>
    <xf numFmtId="0" fontId="1" fillId="0" borderId="8" xfId="20" applyFont="1" applyBorder="1" applyAlignment="1" applyProtection="1">
      <alignment horizontal="right"/>
      <protection locked="0"/>
    </xf>
    <xf numFmtId="4" fontId="14" fillId="0" borderId="47" xfId="20" applyNumberFormat="1" applyFont="1" applyBorder="1" applyProtection="1">
      <alignment/>
      <protection/>
    </xf>
    <xf numFmtId="4" fontId="3" fillId="2" borderId="9" xfId="20" applyNumberFormat="1" applyFont="1" applyFill="1" applyBorder="1" applyProtection="1">
      <alignment/>
      <protection/>
    </xf>
    <xf numFmtId="0" fontId="1" fillId="0" borderId="7" xfId="20" applyFont="1" applyBorder="1" applyProtection="1">
      <alignment/>
      <protection/>
    </xf>
    <xf numFmtId="3" fontId="1" fillId="0" borderId="21" xfId="0" applyNumberFormat="1" applyFont="1" applyBorder="1" applyAlignment="1" applyProtection="1">
      <alignment horizontal="right"/>
      <protection locked="0"/>
    </xf>
    <xf numFmtId="165" fontId="1" fillId="0" borderId="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29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48" xfId="0" applyFont="1" applyBorder="1" applyProtection="1">
      <protection locked="0"/>
    </xf>
    <xf numFmtId="0" fontId="1" fillId="0" borderId="31" xfId="0" applyFont="1" applyBorder="1" applyProtection="1">
      <protection locked="0"/>
    </xf>
    <xf numFmtId="14" fontId="1" fillId="0" borderId="12" xfId="0" applyNumberFormat="1" applyFont="1" applyBorder="1"/>
    <xf numFmtId="0" fontId="2" fillId="0" borderId="49" xfId="0" applyFont="1" applyBorder="1" applyAlignment="1">
      <alignment horizontal="center" vertical="top"/>
    </xf>
    <xf numFmtId="0" fontId="4" fillId="0" borderId="4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1" fillId="0" borderId="51" xfId="0" applyFont="1" applyBorder="1" applyAlignment="1">
      <alignment horizontal="center" shrinkToFit="1"/>
    </xf>
    <xf numFmtId="167" fontId="1" fillId="0" borderId="10" xfId="0" applyNumberFormat="1" applyFont="1" applyBorder="1" applyAlignment="1">
      <alignment horizontal="right" indent="3"/>
    </xf>
    <xf numFmtId="166" fontId="1" fillId="0" borderId="10" xfId="0" applyNumberFormat="1" applyFont="1" applyBorder="1" applyAlignment="1">
      <alignment horizontal="right" indent="3"/>
    </xf>
    <xf numFmtId="167" fontId="6" fillId="2" borderId="23" xfId="0" applyNumberFormat="1" applyFont="1" applyFill="1" applyBorder="1" applyAlignment="1">
      <alignment horizontal="right" indent="3"/>
    </xf>
    <xf numFmtId="0" fontId="8" fillId="0" borderId="0" xfId="0" applyFont="1" applyBorder="1" applyAlignment="1">
      <alignment horizontal="left" vertical="top" wrapText="1"/>
    </xf>
    <xf numFmtId="3" fontId="3" fillId="2" borderId="45" xfId="0" applyNumberFormat="1" applyFont="1" applyFill="1" applyBorder="1" applyAlignment="1">
      <alignment horizontal="right"/>
    </xf>
    <xf numFmtId="0" fontId="1" fillId="0" borderId="52" xfId="20" applyFont="1" applyBorder="1" applyAlignment="1">
      <alignment horizontal="center"/>
      <protection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left"/>
      <protection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20" applyFont="1" applyBorder="1" applyAlignment="1">
      <alignment horizontal="center"/>
      <protection/>
    </xf>
    <xf numFmtId="49" fontId="1" fillId="0" borderId="53" xfId="20" applyNumberFormat="1" applyFont="1" applyBorder="1" applyAlignment="1">
      <alignment horizontal="center"/>
      <protection/>
    </xf>
    <xf numFmtId="0" fontId="1" fillId="0" borderId="54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E45"/>
  <sheetViews>
    <sheetView showZeros="0" workbookViewId="0" topLeftCell="A13">
      <selection activeCell="E25" sqref="E2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  <col min="8" max="1025" width="8.75390625" style="0" customWidth="1"/>
  </cols>
  <sheetData>
    <row r="1" spans="1:7" ht="24.75" customHeight="1">
      <c r="A1" s="181" t="s">
        <v>0</v>
      </c>
      <c r="B1" s="181"/>
      <c r="C1" s="181"/>
      <c r="D1" s="181"/>
      <c r="E1" s="181"/>
      <c r="F1" s="181"/>
      <c r="G1" s="181"/>
    </row>
    <row r="2" spans="1:7" ht="12.75" customHeight="1">
      <c r="A2" s="1" t="s">
        <v>1</v>
      </c>
      <c r="B2" s="2"/>
      <c r="C2" s="3">
        <f>Rekapitulace!H1</f>
        <v>1</v>
      </c>
      <c r="D2" s="3" t="str">
        <f>Rekapitulace!G2</f>
        <v>Položkový rozpočet</v>
      </c>
      <c r="E2" s="2"/>
      <c r="F2" s="4" t="s">
        <v>2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7" ht="12.9" customHeight="1">
      <c r="A5" s="13" t="s">
        <v>6</v>
      </c>
      <c r="B5" s="14"/>
      <c r="C5" s="15" t="s">
        <v>7</v>
      </c>
      <c r="D5" s="16"/>
      <c r="E5" s="17"/>
      <c r="F5" s="9" t="s">
        <v>8</v>
      </c>
      <c r="G5" s="10"/>
    </row>
    <row r="6" spans="1:15" ht="12.9" customHeight="1">
      <c r="A6" s="11" t="s">
        <v>9</v>
      </c>
      <c r="B6" s="7"/>
      <c r="C6" s="8" t="s">
        <v>10</v>
      </c>
      <c r="D6" s="8"/>
      <c r="E6" s="7"/>
      <c r="F6" s="18" t="s">
        <v>11</v>
      </c>
      <c r="G6" s="19">
        <v>0</v>
      </c>
      <c r="O6" s="20"/>
    </row>
    <row r="7" spans="1:7" ht="12.9" customHeight="1">
      <c r="A7" s="21"/>
      <c r="B7" s="22"/>
      <c r="C7" s="23" t="s">
        <v>12</v>
      </c>
      <c r="D7" s="24"/>
      <c r="E7" s="24"/>
      <c r="F7" s="25" t="s">
        <v>13</v>
      </c>
      <c r="G7" s="19">
        <f>IF(PocetMJ=0,,ROUND((F30+F32)/PocetMJ,1))</f>
        <v>0</v>
      </c>
    </row>
    <row r="8" spans="1:9" ht="12.75">
      <c r="A8" s="26" t="s">
        <v>14</v>
      </c>
      <c r="B8" s="9"/>
      <c r="C8" s="182" t="s">
        <v>15</v>
      </c>
      <c r="D8" s="182"/>
      <c r="E8" s="182"/>
      <c r="F8" s="27" t="s">
        <v>16</v>
      </c>
      <c r="G8" s="28"/>
      <c r="H8" s="29"/>
      <c r="I8" s="30"/>
    </row>
    <row r="9" spans="1:8" ht="12.75">
      <c r="A9" s="26" t="s">
        <v>17</v>
      </c>
      <c r="B9" s="9"/>
      <c r="C9" s="182" t="s">
        <v>18</v>
      </c>
      <c r="D9" s="182"/>
      <c r="E9" s="182"/>
      <c r="F9" s="9"/>
      <c r="G9" s="31"/>
      <c r="H9" s="32"/>
    </row>
    <row r="10" spans="1:8" ht="12.75">
      <c r="A10" s="26" t="s">
        <v>19</v>
      </c>
      <c r="B10" s="9"/>
      <c r="C10" s="183" t="s">
        <v>20</v>
      </c>
      <c r="D10" s="183"/>
      <c r="E10" s="183"/>
      <c r="F10" s="33"/>
      <c r="G10" s="34"/>
      <c r="H10" s="35"/>
    </row>
    <row r="11" spans="1:57" ht="13.5" customHeight="1">
      <c r="A11" s="26" t="s">
        <v>21</v>
      </c>
      <c r="B11" s="9"/>
      <c r="C11" s="183"/>
      <c r="D11" s="183"/>
      <c r="E11" s="183"/>
      <c r="F11" s="36" t="s">
        <v>22</v>
      </c>
      <c r="G11" s="37"/>
      <c r="H11" s="32"/>
      <c r="BA11" s="38"/>
      <c r="BB11" s="38"/>
      <c r="BC11" s="38"/>
      <c r="BD11" s="38"/>
      <c r="BE11" s="38"/>
    </row>
    <row r="12" spans="1:8" ht="12.75" customHeight="1">
      <c r="A12" s="39" t="s">
        <v>23</v>
      </c>
      <c r="B12" s="7"/>
      <c r="C12" s="184"/>
      <c r="D12" s="184"/>
      <c r="E12" s="184"/>
      <c r="F12" s="40" t="s">
        <v>24</v>
      </c>
      <c r="G12" s="41"/>
      <c r="H12" s="32"/>
    </row>
    <row r="13" spans="1:8" ht="28.5" customHeight="1">
      <c r="A13" s="185" t="s">
        <v>25</v>
      </c>
      <c r="B13" s="185"/>
      <c r="C13" s="185"/>
      <c r="D13" s="185"/>
      <c r="E13" s="185"/>
      <c r="F13" s="185"/>
      <c r="G13" s="185"/>
      <c r="H13" s="32"/>
    </row>
    <row r="14" spans="1:7" ht="17.25" customHeight="1">
      <c r="A14" s="42" t="s">
        <v>26</v>
      </c>
      <c r="B14" s="43"/>
      <c r="C14" s="44"/>
      <c r="D14" s="186" t="s">
        <v>27</v>
      </c>
      <c r="E14" s="186"/>
      <c r="F14" s="186"/>
      <c r="G14" s="186"/>
    </row>
    <row r="15" spans="1:7" ht="15.9" customHeight="1">
      <c r="A15" s="46"/>
      <c r="B15" s="47" t="s">
        <v>28</v>
      </c>
      <c r="C15" s="48">
        <f>HSV</f>
        <v>0</v>
      </c>
      <c r="D15" s="49" t="str">
        <f>Rekapitulace!A25</f>
        <v>Ztížené výrobní podmínky</v>
      </c>
      <c r="E15" s="50"/>
      <c r="F15" s="51"/>
      <c r="G15" s="48">
        <f>Rekapitulace!I25</f>
        <v>0</v>
      </c>
    </row>
    <row r="16" spans="1:7" ht="15.9" customHeight="1">
      <c r="A16" s="46" t="s">
        <v>29</v>
      </c>
      <c r="B16" s="47" t="s">
        <v>30</v>
      </c>
      <c r="C16" s="48">
        <f>PSV</f>
        <v>0</v>
      </c>
      <c r="D16" s="6" t="str">
        <f>Rekapitulace!A26</f>
        <v>Oborová přirážka</v>
      </c>
      <c r="E16" s="52"/>
      <c r="F16" s="53"/>
      <c r="G16" s="48">
        <f>Rekapitulace!I26</f>
        <v>0</v>
      </c>
    </row>
    <row r="17" spans="1:7" ht="15.9" customHeight="1">
      <c r="A17" s="46" t="s">
        <v>31</v>
      </c>
      <c r="B17" s="47" t="s">
        <v>32</v>
      </c>
      <c r="C17" s="48">
        <f>Mont</f>
        <v>0</v>
      </c>
      <c r="D17" s="6" t="str">
        <f>Rekapitulace!A27</f>
        <v>Přesun stavebních kapacit</v>
      </c>
      <c r="E17" s="52"/>
      <c r="F17" s="53"/>
      <c r="G17" s="48">
        <f>Rekapitulace!I27</f>
        <v>0</v>
      </c>
    </row>
    <row r="18" spans="1:7" ht="15.9" customHeight="1">
      <c r="A18" s="54" t="s">
        <v>33</v>
      </c>
      <c r="B18" s="55" t="s">
        <v>34</v>
      </c>
      <c r="C18" s="48">
        <f>Dodavka</f>
        <v>0</v>
      </c>
      <c r="D18" s="6" t="str">
        <f>Rekapitulace!A28</f>
        <v>Mimostaveništní doprava</v>
      </c>
      <c r="E18" s="52"/>
      <c r="F18" s="53"/>
      <c r="G18" s="48">
        <f>Rekapitulace!I28</f>
        <v>0</v>
      </c>
    </row>
    <row r="19" spans="1:7" ht="15.9" customHeight="1">
      <c r="A19" s="56" t="s">
        <v>35</v>
      </c>
      <c r="B19" s="47"/>
      <c r="C19" s="48">
        <f>SUM(C15:C18)</f>
        <v>0</v>
      </c>
      <c r="D19" s="6" t="str">
        <f>Rekapitulace!A29</f>
        <v>Zařízení staveniště</v>
      </c>
      <c r="E19" s="52"/>
      <c r="F19" s="53"/>
      <c r="G19" s="48">
        <f>Rekapitulace!I29</f>
        <v>0</v>
      </c>
    </row>
    <row r="20" spans="1:7" ht="15.9" customHeight="1">
      <c r="A20" s="56"/>
      <c r="B20" s="47"/>
      <c r="C20" s="48"/>
      <c r="D20" s="6" t="str">
        <f>Rekapitulace!A30</f>
        <v>Provoz investora</v>
      </c>
      <c r="E20" s="52"/>
      <c r="F20" s="53"/>
      <c r="G20" s="48">
        <f>Rekapitulace!I30</f>
        <v>0</v>
      </c>
    </row>
    <row r="21" spans="1:7" ht="15.9" customHeight="1">
      <c r="A21" s="56" t="s">
        <v>36</v>
      </c>
      <c r="B21" s="47"/>
      <c r="C21" s="48">
        <f>HZS</f>
        <v>0</v>
      </c>
      <c r="D21" s="6" t="str">
        <f>Rekapitulace!A31</f>
        <v>Kompletační činnost (IČD)</v>
      </c>
      <c r="E21" s="52"/>
      <c r="F21" s="53"/>
      <c r="G21" s="48">
        <f>Rekapitulace!I31</f>
        <v>0</v>
      </c>
    </row>
    <row r="22" spans="1:7" ht="15.9" customHeight="1">
      <c r="A22" s="57" t="s">
        <v>37</v>
      </c>
      <c r="B22" s="58"/>
      <c r="C22" s="48">
        <f>C19+C21</f>
        <v>0</v>
      </c>
      <c r="D22" s="6" t="s">
        <v>38</v>
      </c>
      <c r="E22" s="52"/>
      <c r="F22" s="53"/>
      <c r="G22" s="48">
        <f>G23-SUM(G15:G21)</f>
        <v>0</v>
      </c>
    </row>
    <row r="23" spans="1:7" ht="15.9" customHeight="1">
      <c r="A23" s="187" t="s">
        <v>39</v>
      </c>
      <c r="B23" s="187"/>
      <c r="C23" s="59">
        <f>C22+G23</f>
        <v>0</v>
      </c>
      <c r="D23" s="60" t="s">
        <v>40</v>
      </c>
      <c r="E23" s="61"/>
      <c r="F23" s="62"/>
      <c r="G23" s="48">
        <f>VRN</f>
        <v>0</v>
      </c>
    </row>
    <row r="24" spans="1:7" ht="12.75">
      <c r="A24" s="63" t="s">
        <v>41</v>
      </c>
      <c r="B24" s="64"/>
      <c r="C24" s="65"/>
      <c r="D24" s="64" t="s">
        <v>42</v>
      </c>
      <c r="E24" s="64"/>
      <c r="F24" s="66" t="s">
        <v>43</v>
      </c>
      <c r="G24" s="67"/>
    </row>
    <row r="25" spans="1:7" ht="12.75">
      <c r="A25" s="57" t="s">
        <v>44</v>
      </c>
      <c r="B25" s="58"/>
      <c r="C25" s="68" t="s">
        <v>45</v>
      </c>
      <c r="D25" s="174" t="s">
        <v>44</v>
      </c>
      <c r="E25" s="175"/>
      <c r="F25" s="70" t="s">
        <v>44</v>
      </c>
      <c r="G25" s="71"/>
    </row>
    <row r="26" spans="1:7" ht="37.5" customHeight="1">
      <c r="A26" s="57" t="s">
        <v>46</v>
      </c>
      <c r="B26" s="72"/>
      <c r="C26" s="180"/>
      <c r="D26" s="174" t="s">
        <v>46</v>
      </c>
      <c r="E26" s="175"/>
      <c r="F26" s="70" t="s">
        <v>46</v>
      </c>
      <c r="G26" s="71"/>
    </row>
    <row r="27" spans="1:7" ht="12.75">
      <c r="A27" s="57"/>
      <c r="B27" s="73"/>
      <c r="C27" s="68"/>
      <c r="D27" s="174"/>
      <c r="E27" s="175"/>
      <c r="F27" s="70"/>
      <c r="G27" s="71"/>
    </row>
    <row r="28" spans="1:7" ht="12.75">
      <c r="A28" s="57" t="s">
        <v>47</v>
      </c>
      <c r="B28" s="58"/>
      <c r="C28" s="68"/>
      <c r="D28" s="176" t="s">
        <v>48</v>
      </c>
      <c r="E28" s="177"/>
      <c r="F28" s="74" t="s">
        <v>48</v>
      </c>
      <c r="G28" s="71"/>
    </row>
    <row r="29" spans="1:7" ht="69" customHeight="1">
      <c r="A29" s="57"/>
      <c r="B29" s="58"/>
      <c r="C29" s="75"/>
      <c r="D29" s="178"/>
      <c r="E29" s="179"/>
      <c r="F29" s="58"/>
      <c r="G29" s="71"/>
    </row>
    <row r="30" spans="1:7" ht="12.75">
      <c r="A30" s="76" t="s">
        <v>49</v>
      </c>
      <c r="B30" s="77"/>
      <c r="C30" s="78">
        <v>21</v>
      </c>
      <c r="D30" s="77" t="s">
        <v>50</v>
      </c>
      <c r="E30" s="79"/>
      <c r="F30" s="188">
        <f>C23</f>
        <v>0</v>
      </c>
      <c r="G30" s="188"/>
    </row>
    <row r="31" spans="1:7" ht="12.75">
      <c r="A31" s="76" t="s">
        <v>51</v>
      </c>
      <c r="B31" s="77"/>
      <c r="C31" s="78">
        <f>SazbaDPH1</f>
        <v>21</v>
      </c>
      <c r="D31" s="77" t="s">
        <v>52</v>
      </c>
      <c r="E31" s="79"/>
      <c r="F31" s="189"/>
      <c r="G31" s="189"/>
    </row>
    <row r="32" spans="1:7" ht="12.75">
      <c r="A32" s="76" t="s">
        <v>49</v>
      </c>
      <c r="B32" s="77"/>
      <c r="C32" s="78">
        <v>0</v>
      </c>
      <c r="D32" s="77" t="s">
        <v>52</v>
      </c>
      <c r="E32" s="79"/>
      <c r="F32" s="189">
        <v>0</v>
      </c>
      <c r="G32" s="189"/>
    </row>
    <row r="33" spans="1:7" ht="12.75">
      <c r="A33" s="76" t="s">
        <v>51</v>
      </c>
      <c r="B33" s="80"/>
      <c r="C33" s="81">
        <f>SazbaDPH2</f>
        <v>0</v>
      </c>
      <c r="D33" s="77" t="s">
        <v>52</v>
      </c>
      <c r="E33" s="53"/>
      <c r="F33" s="189">
        <f>ROUND(PRODUCT(F32,C33/100),1)</f>
        <v>0</v>
      </c>
      <c r="G33" s="189"/>
    </row>
    <row r="34" spans="1:7" s="85" customFormat="1" ht="19.5" customHeight="1">
      <c r="A34" s="82" t="s">
        <v>263</v>
      </c>
      <c r="B34" s="83"/>
      <c r="C34" s="83"/>
      <c r="D34" s="83"/>
      <c r="E34" s="84"/>
      <c r="F34" s="190">
        <f>Zaklad5</f>
        <v>0</v>
      </c>
      <c r="G34" s="190"/>
    </row>
    <row r="36" spans="1:8" ht="12.75">
      <c r="A36" s="86" t="s">
        <v>53</v>
      </c>
      <c r="B36" s="86"/>
      <c r="C36" s="86"/>
      <c r="D36" s="86"/>
      <c r="E36" s="86"/>
      <c r="F36" s="86"/>
      <c r="G36" s="86"/>
    </row>
    <row r="37" spans="1:8" ht="14.25" customHeight="1">
      <c r="A37" s="86"/>
      <c r="B37" s="191"/>
      <c r="C37" s="191"/>
      <c r="D37" s="191"/>
      <c r="E37" s="191"/>
      <c r="F37" s="191"/>
      <c r="G37" s="191"/>
    </row>
    <row r="38" spans="1:8" ht="12.75" customHeight="1">
      <c r="A38" s="87"/>
      <c r="B38" s="191"/>
      <c r="C38" s="191"/>
      <c r="D38" s="191"/>
      <c r="E38" s="191"/>
      <c r="F38" s="191"/>
      <c r="G38" s="191"/>
    </row>
    <row r="39" spans="1:8" ht="12.75">
      <c r="A39" s="87"/>
      <c r="B39" s="191"/>
      <c r="C39" s="191"/>
      <c r="D39" s="191"/>
      <c r="E39" s="191"/>
      <c r="F39" s="191"/>
      <c r="G39" s="191"/>
    </row>
    <row r="40" spans="1:8" ht="12.75">
      <c r="A40" s="87"/>
      <c r="B40" s="191"/>
      <c r="C40" s="191"/>
      <c r="D40" s="191"/>
      <c r="E40" s="191"/>
      <c r="F40" s="191"/>
      <c r="G40" s="191"/>
    </row>
    <row r="41" spans="1:8" ht="12.75">
      <c r="A41" s="87"/>
      <c r="B41" s="191"/>
      <c r="C41" s="191"/>
      <c r="D41" s="191"/>
      <c r="E41" s="191"/>
      <c r="F41" s="191"/>
      <c r="G41" s="191"/>
    </row>
    <row r="42" spans="1:8" ht="12.75">
      <c r="A42" s="87"/>
      <c r="B42" s="191"/>
      <c r="C42" s="191"/>
      <c r="D42" s="191"/>
      <c r="E42" s="191"/>
      <c r="F42" s="191"/>
      <c r="G42" s="191"/>
    </row>
    <row r="43" spans="1:8" ht="12.75">
      <c r="A43" s="87"/>
      <c r="B43" s="191"/>
      <c r="C43" s="191"/>
      <c r="D43" s="191"/>
      <c r="E43" s="191"/>
      <c r="F43" s="191"/>
      <c r="G43" s="191"/>
    </row>
    <row r="44" spans="1:8" ht="12.75">
      <c r="A44" s="87"/>
      <c r="B44" s="191"/>
      <c r="C44" s="191"/>
      <c r="D44" s="191"/>
      <c r="E44" s="191"/>
      <c r="F44" s="191"/>
      <c r="G44" s="191"/>
    </row>
    <row r="45" spans="1:8" ht="0.75" customHeight="1">
      <c r="A45" s="87"/>
      <c r="B45" s="191"/>
      <c r="C45" s="191"/>
      <c r="D45" s="191"/>
      <c r="E45" s="191"/>
      <c r="F45" s="191"/>
      <c r="G45" s="191"/>
    </row>
  </sheetData>
  <sheetProtection password="C6B9" sheet="1" objects="1" scenarios="1" selectLockedCells="1"/>
  <mergeCells count="15">
    <mergeCell ref="F31:G31"/>
    <mergeCell ref="F32:G32"/>
    <mergeCell ref="F33:G33"/>
    <mergeCell ref="F34:G34"/>
    <mergeCell ref="B37:G45"/>
    <mergeCell ref="C12:E12"/>
    <mergeCell ref="A13:G13"/>
    <mergeCell ref="D14:G14"/>
    <mergeCell ref="A23:B23"/>
    <mergeCell ref="F30:G30"/>
    <mergeCell ref="A1:G1"/>
    <mergeCell ref="C8:E8"/>
    <mergeCell ref="C9:E9"/>
    <mergeCell ref="C10:E10"/>
    <mergeCell ref="C11:E11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&amp;L&amp;9Zpracováno programem 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BE33"/>
  <sheetViews>
    <sheetView showZeros="0" workbookViewId="0" topLeftCell="A1">
      <selection activeCell="F31" sqref="F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  <col min="10" max="1025" width="8.75390625" style="0" customWidth="1"/>
  </cols>
  <sheetData>
    <row r="1" spans="1:9" ht="12.75">
      <c r="A1" s="193" t="s">
        <v>55</v>
      </c>
      <c r="B1" s="193"/>
      <c r="C1" s="88" t="str">
        <f>CONCATENATE(cislostavby," ",nazevstavby)</f>
        <v xml:space="preserve"> Kanalizační přípojka Letní scény v Dačicích</v>
      </c>
      <c r="D1" s="89"/>
      <c r="E1" s="90"/>
      <c r="F1" s="89"/>
      <c r="G1" s="91" t="s">
        <v>56</v>
      </c>
      <c r="H1" s="92">
        <v>1</v>
      </c>
      <c r="I1" s="93"/>
    </row>
    <row r="2" spans="1:9" ht="12.75">
      <c r="A2" s="194" t="s">
        <v>57</v>
      </c>
      <c r="B2" s="194"/>
      <c r="C2" s="94" t="str">
        <f>CONCATENATE(cisloobjektu," ",nazevobjektu)</f>
        <v>SO 01 Kanalizační přípojka</v>
      </c>
      <c r="D2" s="95"/>
      <c r="E2" s="96"/>
      <c r="F2" s="95"/>
      <c r="G2" s="195" t="s">
        <v>58</v>
      </c>
      <c r="H2" s="195"/>
      <c r="I2" s="195"/>
    </row>
    <row r="3" spans="1:9" ht="12.75">
      <c r="A3" s="69"/>
      <c r="B3" s="69"/>
      <c r="C3" s="69"/>
      <c r="D3" s="69"/>
      <c r="E3" s="69"/>
      <c r="F3" s="58"/>
      <c r="G3" s="69"/>
      <c r="H3" s="69"/>
      <c r="I3" s="69"/>
    </row>
    <row r="4" spans="1:9" ht="19.5" customHeight="1">
      <c r="A4" s="196" t="s">
        <v>59</v>
      </c>
      <c r="B4" s="196"/>
      <c r="C4" s="196"/>
      <c r="D4" s="196"/>
      <c r="E4" s="196"/>
      <c r="F4" s="196"/>
      <c r="G4" s="196"/>
      <c r="H4" s="196"/>
      <c r="I4" s="196"/>
    </row>
    <row r="5" spans="1:9" ht="12.75">
      <c r="A5" s="69"/>
      <c r="B5" s="69"/>
      <c r="C5" s="69"/>
      <c r="D5" s="69"/>
      <c r="E5" s="69"/>
      <c r="F5" s="69"/>
      <c r="G5" s="69"/>
      <c r="H5" s="69"/>
      <c r="I5" s="69"/>
    </row>
    <row r="6" spans="1:9" s="32" customFormat="1" ht="12.75">
      <c r="A6" s="97"/>
      <c r="B6" s="98" t="s">
        <v>60</v>
      </c>
      <c r="C6" s="98"/>
      <c r="D6" s="45"/>
      <c r="E6" s="99" t="s">
        <v>61</v>
      </c>
      <c r="F6" s="100" t="s">
        <v>62</v>
      </c>
      <c r="G6" s="100" t="s">
        <v>63</v>
      </c>
      <c r="H6" s="100" t="s">
        <v>64</v>
      </c>
      <c r="I6" s="101" t="s">
        <v>36</v>
      </c>
    </row>
    <row r="7" spans="1:9" ht="12.75">
      <c r="A7" s="102" t="str">
        <f>Položky!B7</f>
        <v>1</v>
      </c>
      <c r="B7" s="103" t="str">
        <f>Položky!C7</f>
        <v>Zemní práce</v>
      </c>
      <c r="C7" s="58"/>
      <c r="D7" s="104"/>
      <c r="E7" s="105">
        <f>Položky!BA41</f>
        <v>0</v>
      </c>
      <c r="F7" s="106">
        <f>Položky!BB41</f>
        <v>0</v>
      </c>
      <c r="G7" s="106">
        <f>Položky!BC41</f>
        <v>0</v>
      </c>
      <c r="H7" s="106">
        <f>Položky!BD41</f>
        <v>0</v>
      </c>
      <c r="I7" s="107">
        <f>Položky!BE41</f>
        <v>0</v>
      </c>
    </row>
    <row r="8" spans="1:9" ht="12.75">
      <c r="A8" s="102" t="str">
        <f>Položky!B42</f>
        <v>11</v>
      </c>
      <c r="B8" s="103" t="str">
        <f>Položky!C42</f>
        <v>Přípravné a přidružené práce</v>
      </c>
      <c r="C8" s="58"/>
      <c r="D8" s="104"/>
      <c r="E8" s="105">
        <f>Položky!BA44</f>
        <v>0</v>
      </c>
      <c r="F8" s="106">
        <f>Položky!BB44</f>
        <v>0</v>
      </c>
      <c r="G8" s="106">
        <f>Položky!BC44</f>
        <v>0</v>
      </c>
      <c r="H8" s="106">
        <f>Položky!BD44</f>
        <v>0</v>
      </c>
      <c r="I8" s="107">
        <f>Položky!BE44</f>
        <v>0</v>
      </c>
    </row>
    <row r="9" spans="1:9" ht="12.75">
      <c r="A9" s="102" t="str">
        <f>Položky!B45</f>
        <v>4</v>
      </c>
      <c r="B9" s="103" t="str">
        <f>Položky!C45</f>
        <v>Vodorovné konstrukce</v>
      </c>
      <c r="C9" s="58"/>
      <c r="D9" s="104"/>
      <c r="E9" s="105">
        <f>Položky!BA48</f>
        <v>0</v>
      </c>
      <c r="F9" s="106">
        <f>Položky!BB48</f>
        <v>0</v>
      </c>
      <c r="G9" s="106">
        <f>Položky!BC48</f>
        <v>0</v>
      </c>
      <c r="H9" s="106">
        <f>Položky!BD48</f>
        <v>0</v>
      </c>
      <c r="I9" s="107">
        <f>Položky!BE48</f>
        <v>0</v>
      </c>
    </row>
    <row r="10" spans="1:9" ht="12.75">
      <c r="A10" s="102" t="str">
        <f>Položky!B49</f>
        <v>5</v>
      </c>
      <c r="B10" s="103" t="str">
        <f>Položky!C49</f>
        <v>Komunikace</v>
      </c>
      <c r="C10" s="58"/>
      <c r="D10" s="104"/>
      <c r="E10" s="105">
        <f>Položky!BA54</f>
        <v>0</v>
      </c>
      <c r="F10" s="106">
        <f>Položky!BB54</f>
        <v>0</v>
      </c>
      <c r="G10" s="106">
        <f>Položky!BC54</f>
        <v>0</v>
      </c>
      <c r="H10" s="106">
        <f>Položky!BD54</f>
        <v>0</v>
      </c>
      <c r="I10" s="107">
        <f>Položky!BE54</f>
        <v>0</v>
      </c>
    </row>
    <row r="11" spans="1:9" ht="12.75">
      <c r="A11" s="102" t="str">
        <f>Položky!B55</f>
        <v>91</v>
      </c>
      <c r="B11" s="103" t="str">
        <f>Položky!C55</f>
        <v>Doplňující práce na komunikaci</v>
      </c>
      <c r="C11" s="58"/>
      <c r="D11" s="104"/>
      <c r="E11" s="105">
        <f>Položky!BA58</f>
        <v>0</v>
      </c>
      <c r="F11" s="106">
        <f>Položky!BB58</f>
        <v>0</v>
      </c>
      <c r="G11" s="106">
        <f>Položky!BC58</f>
        <v>0</v>
      </c>
      <c r="H11" s="106">
        <f>Položky!BD58</f>
        <v>0</v>
      </c>
      <c r="I11" s="107">
        <f>Položky!BE58</f>
        <v>0</v>
      </c>
    </row>
    <row r="12" spans="1:9" ht="12.75">
      <c r="A12" s="102" t="str">
        <f>Položky!B59</f>
        <v>5</v>
      </c>
      <c r="B12" s="103" t="str">
        <f>Položky!C59</f>
        <v>Komunikace</v>
      </c>
      <c r="C12" s="58"/>
      <c r="D12" s="104"/>
      <c r="E12" s="105">
        <f>Položky!BA62</f>
        <v>0</v>
      </c>
      <c r="F12" s="106">
        <f>Položky!BB62</f>
        <v>0</v>
      </c>
      <c r="G12" s="106">
        <f>Položky!BC62</f>
        <v>0</v>
      </c>
      <c r="H12" s="106">
        <f>Položky!BD62</f>
        <v>0</v>
      </c>
      <c r="I12" s="107">
        <f>Položky!BE62</f>
        <v>0</v>
      </c>
    </row>
    <row r="13" spans="1:9" ht="12.75">
      <c r="A13" s="102" t="str">
        <f>Položky!B63</f>
        <v>8</v>
      </c>
      <c r="B13" s="103" t="str">
        <f>Položky!C63</f>
        <v>Trubní vedení</v>
      </c>
      <c r="C13" s="58"/>
      <c r="D13" s="104"/>
      <c r="E13" s="105">
        <f>Položky!BA76</f>
        <v>0</v>
      </c>
      <c r="F13" s="106">
        <f>Položky!BB76</f>
        <v>0</v>
      </c>
      <c r="G13" s="106">
        <f>Položky!BC76</f>
        <v>0</v>
      </c>
      <c r="H13" s="106">
        <f>Položky!BD76</f>
        <v>0</v>
      </c>
      <c r="I13" s="107">
        <f>Položky!BE76</f>
        <v>0</v>
      </c>
    </row>
    <row r="14" spans="1:9" ht="12.75">
      <c r="A14" s="102" t="str">
        <f>Položky!B77</f>
        <v>9</v>
      </c>
      <c r="B14" s="103" t="str">
        <f>Položky!C77</f>
        <v>Ostatní konstrukce, bourání</v>
      </c>
      <c r="C14" s="58"/>
      <c r="D14" s="104"/>
      <c r="E14" s="105">
        <f>Položky!BA81</f>
        <v>0</v>
      </c>
      <c r="F14" s="106">
        <f>Položky!BB81</f>
        <v>0</v>
      </c>
      <c r="G14" s="106">
        <f>Položky!BC81</f>
        <v>0</v>
      </c>
      <c r="H14" s="106">
        <f>Položky!BD81</f>
        <v>0</v>
      </c>
      <c r="I14" s="107">
        <f>Položky!BE81</f>
        <v>0</v>
      </c>
    </row>
    <row r="15" spans="1:9" ht="12.75">
      <c r="A15" s="102" t="str">
        <f>Položky!B82</f>
        <v>91</v>
      </c>
      <c r="B15" s="103" t="str">
        <f>Položky!C82</f>
        <v>Doplňující práce na komunikaci</v>
      </c>
      <c r="C15" s="58"/>
      <c r="D15" s="104"/>
      <c r="E15" s="105">
        <f>Položky!BA84</f>
        <v>0</v>
      </c>
      <c r="F15" s="106">
        <f>Položky!BB84</f>
        <v>0</v>
      </c>
      <c r="G15" s="106">
        <f>Položky!BC84</f>
        <v>0</v>
      </c>
      <c r="H15" s="106">
        <f>Položky!BD84</f>
        <v>0</v>
      </c>
      <c r="I15" s="107">
        <f>Položky!BE84</f>
        <v>0</v>
      </c>
    </row>
    <row r="16" spans="1:9" ht="12.75">
      <c r="A16" s="102" t="str">
        <f>Položky!B85</f>
        <v>979</v>
      </c>
      <c r="B16" s="103" t="str">
        <f>Položky!C85</f>
        <v>Poplatky za skládku suti</v>
      </c>
      <c r="C16" s="58"/>
      <c r="D16" s="104"/>
      <c r="E16" s="105">
        <f>Položky!BA90</f>
        <v>0</v>
      </c>
      <c r="F16" s="106">
        <f>Položky!BB90</f>
        <v>0</v>
      </c>
      <c r="G16" s="106">
        <f>Položky!BC90</f>
        <v>0</v>
      </c>
      <c r="H16" s="106">
        <f>Položky!BD90</f>
        <v>0</v>
      </c>
      <c r="I16" s="107">
        <f>Položky!BE90</f>
        <v>0</v>
      </c>
    </row>
    <row r="17" spans="1:9" ht="12.75">
      <c r="A17" s="102" t="str">
        <f>Položky!B91</f>
        <v>D96</v>
      </c>
      <c r="B17" s="103" t="str">
        <f>Položky!C91</f>
        <v>Přesuny suti a vybouraných hmot</v>
      </c>
      <c r="C17" s="58"/>
      <c r="D17" s="104"/>
      <c r="E17" s="105">
        <f>Položky!BA93</f>
        <v>0</v>
      </c>
      <c r="F17" s="106">
        <f>Položky!BB93</f>
        <v>0</v>
      </c>
      <c r="G17" s="106">
        <f>Položky!BC93</f>
        <v>0</v>
      </c>
      <c r="H17" s="106">
        <f>Položky!BD93</f>
        <v>0</v>
      </c>
      <c r="I17" s="107">
        <f>Položky!BE93</f>
        <v>0</v>
      </c>
    </row>
    <row r="18" spans="1:9" ht="12.75">
      <c r="A18" s="102" t="str">
        <f>Položky!B94</f>
        <v>M99</v>
      </c>
      <c r="B18" s="103" t="str">
        <f>Položky!C94</f>
        <v>Ostatní práce "M"</v>
      </c>
      <c r="C18" s="58"/>
      <c r="D18" s="104"/>
      <c r="E18" s="105">
        <f>Položky!BA101</f>
        <v>0</v>
      </c>
      <c r="F18" s="106">
        <f>Položky!BB101</f>
        <v>0</v>
      </c>
      <c r="G18" s="106">
        <f>Položky!BC101</f>
        <v>0</v>
      </c>
      <c r="H18" s="106">
        <f>Položky!BD101</f>
        <v>0</v>
      </c>
      <c r="I18" s="107">
        <f>Položky!BE101</f>
        <v>0</v>
      </c>
    </row>
    <row r="19" spans="1:9" ht="12.75">
      <c r="A19" s="102" t="str">
        <f>Položky!B102</f>
        <v>1</v>
      </c>
      <c r="B19" s="103" t="str">
        <f>Položky!C102</f>
        <v>Zemní práce</v>
      </c>
      <c r="C19" s="58"/>
      <c r="D19" s="104"/>
      <c r="E19" s="105">
        <f>Položky!BA104</f>
        <v>0</v>
      </c>
      <c r="F19" s="106">
        <f>Položky!BB104</f>
        <v>0</v>
      </c>
      <c r="G19" s="106">
        <f>Položky!BC104</f>
        <v>0</v>
      </c>
      <c r="H19" s="106">
        <f>Položky!BD104</f>
        <v>0</v>
      </c>
      <c r="I19" s="107">
        <f>Položky!BE104</f>
        <v>0</v>
      </c>
    </row>
    <row r="20" spans="1:9" s="114" customFormat="1" ht="12.75">
      <c r="A20" s="108"/>
      <c r="B20" s="109" t="s">
        <v>65</v>
      </c>
      <c r="C20" s="109"/>
      <c r="D20" s="110"/>
      <c r="E20" s="111">
        <f>SUM(E7:E19)</f>
        <v>0</v>
      </c>
      <c r="F20" s="112">
        <f>SUM(F7:F19)</f>
        <v>0</v>
      </c>
      <c r="G20" s="112">
        <f>SUM(G7:G19)</f>
        <v>0</v>
      </c>
      <c r="H20" s="112">
        <f>SUM(H7:H19)</f>
        <v>0</v>
      </c>
      <c r="I20" s="113">
        <f>SUM(I7:I19)</f>
        <v>0</v>
      </c>
    </row>
    <row r="21" spans="1:9" ht="12.75">
      <c r="A21" s="58"/>
      <c r="B21" s="58"/>
      <c r="C21" s="58"/>
      <c r="D21" s="58"/>
      <c r="E21" s="58"/>
      <c r="F21" s="58"/>
      <c r="G21" s="58"/>
      <c r="H21" s="58"/>
      <c r="I21" s="58"/>
    </row>
    <row r="22" spans="1:57" ht="19.5" customHeight="1">
      <c r="A22" s="197" t="s">
        <v>66</v>
      </c>
      <c r="B22" s="197"/>
      <c r="C22" s="197"/>
      <c r="D22" s="197"/>
      <c r="E22" s="197"/>
      <c r="F22" s="197"/>
      <c r="G22" s="197"/>
      <c r="H22" s="197"/>
      <c r="I22" s="197"/>
      <c r="BA22" s="38"/>
      <c r="BB22" s="38"/>
      <c r="BC22" s="38"/>
      <c r="BD22" s="38"/>
      <c r="BE22" s="38"/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9" ht="12.75">
      <c r="A24" s="63" t="s">
        <v>67</v>
      </c>
      <c r="B24" s="64"/>
      <c r="C24" s="64"/>
      <c r="D24" s="115"/>
      <c r="E24" s="116" t="s">
        <v>68</v>
      </c>
      <c r="F24" s="117" t="s">
        <v>69</v>
      </c>
      <c r="G24" s="118" t="s">
        <v>70</v>
      </c>
      <c r="H24" s="119"/>
      <c r="I24" s="120" t="s">
        <v>68</v>
      </c>
    </row>
    <row r="25" spans="1:53" ht="12.75">
      <c r="A25" s="56" t="s">
        <v>71</v>
      </c>
      <c r="B25" s="47"/>
      <c r="C25" s="47"/>
      <c r="D25" s="121"/>
      <c r="E25" s="172">
        <v>0</v>
      </c>
      <c r="F25" s="173"/>
      <c r="G25" s="122">
        <f aca="true" t="shared" si="0" ref="G25:G32">CHOOSE(BA25+1,HSV+PSV,HSV+PSV+Mont,HSV+PSV+Dodavka+Mont,HSV,PSV,Mont,Dodavka,Mont+Dodavka,0)</f>
        <v>0</v>
      </c>
      <c r="H25" s="123"/>
      <c r="I25" s="124">
        <f aca="true" t="shared" si="1" ref="I25:I32">E25+F25*G25/100</f>
        <v>0</v>
      </c>
      <c r="BA25">
        <v>0</v>
      </c>
    </row>
    <row r="26" spans="1:53" ht="12.75">
      <c r="A26" s="56" t="s">
        <v>72</v>
      </c>
      <c r="B26" s="47"/>
      <c r="C26" s="47"/>
      <c r="D26" s="121"/>
      <c r="E26" s="172">
        <v>0</v>
      </c>
      <c r="F26" s="173">
        <v>3</v>
      </c>
      <c r="G26" s="122">
        <f t="shared" si="0"/>
        <v>0</v>
      </c>
      <c r="H26" s="123"/>
      <c r="I26" s="124">
        <f t="shared" si="1"/>
        <v>0</v>
      </c>
      <c r="BA26">
        <v>0</v>
      </c>
    </row>
    <row r="27" spans="1:53" ht="12.75">
      <c r="A27" s="56" t="s">
        <v>73</v>
      </c>
      <c r="B27" s="47"/>
      <c r="C27" s="47"/>
      <c r="D27" s="121"/>
      <c r="E27" s="172">
        <v>0</v>
      </c>
      <c r="F27" s="173">
        <v>0</v>
      </c>
      <c r="G27" s="122">
        <f t="shared" si="0"/>
        <v>0</v>
      </c>
      <c r="H27" s="123"/>
      <c r="I27" s="124">
        <f t="shared" si="1"/>
        <v>0</v>
      </c>
      <c r="BA27">
        <v>0</v>
      </c>
    </row>
    <row r="28" spans="1:53" ht="12.75">
      <c r="A28" s="56" t="s">
        <v>74</v>
      </c>
      <c r="B28" s="47"/>
      <c r="C28" s="47"/>
      <c r="D28" s="121"/>
      <c r="E28" s="172">
        <v>0</v>
      </c>
      <c r="F28" s="173"/>
      <c r="G28" s="122">
        <f t="shared" si="0"/>
        <v>0</v>
      </c>
      <c r="H28" s="123"/>
      <c r="I28" s="124">
        <f t="shared" si="1"/>
        <v>0</v>
      </c>
      <c r="BA28">
        <v>0</v>
      </c>
    </row>
    <row r="29" spans="1:53" ht="12.75">
      <c r="A29" s="56" t="s">
        <v>75</v>
      </c>
      <c r="B29" s="47"/>
      <c r="C29" s="47"/>
      <c r="D29" s="121"/>
      <c r="E29" s="172">
        <v>0</v>
      </c>
      <c r="F29" s="173">
        <v>0</v>
      </c>
      <c r="G29" s="122">
        <f t="shared" si="0"/>
        <v>0</v>
      </c>
      <c r="H29" s="123"/>
      <c r="I29" s="124">
        <f t="shared" si="1"/>
        <v>0</v>
      </c>
      <c r="BA29">
        <v>1</v>
      </c>
    </row>
    <row r="30" spans="1:53" ht="12.75">
      <c r="A30" s="56" t="s">
        <v>76</v>
      </c>
      <c r="B30" s="47"/>
      <c r="C30" s="47"/>
      <c r="D30" s="121"/>
      <c r="E30" s="172">
        <v>0</v>
      </c>
      <c r="F30" s="173">
        <v>7</v>
      </c>
      <c r="G30" s="122">
        <f t="shared" si="0"/>
        <v>0</v>
      </c>
      <c r="H30" s="123"/>
      <c r="I30" s="124">
        <f t="shared" si="1"/>
        <v>0</v>
      </c>
      <c r="BA30">
        <v>1</v>
      </c>
    </row>
    <row r="31" spans="1:53" ht="12.75">
      <c r="A31" s="56" t="s">
        <v>77</v>
      </c>
      <c r="B31" s="47"/>
      <c r="C31" s="47"/>
      <c r="D31" s="121"/>
      <c r="E31" s="172">
        <v>0</v>
      </c>
      <c r="F31" s="173"/>
      <c r="G31" s="122">
        <f t="shared" si="0"/>
        <v>0</v>
      </c>
      <c r="H31" s="123"/>
      <c r="I31" s="124">
        <f t="shared" si="1"/>
        <v>0</v>
      </c>
      <c r="BA31">
        <v>2</v>
      </c>
    </row>
    <row r="32" spans="1:53" ht="12.75">
      <c r="A32" s="56" t="s">
        <v>78</v>
      </c>
      <c r="B32" s="47"/>
      <c r="C32" s="47"/>
      <c r="D32" s="121"/>
      <c r="E32" s="172">
        <v>0</v>
      </c>
      <c r="F32" s="173">
        <v>0</v>
      </c>
      <c r="G32" s="122">
        <f t="shared" si="0"/>
        <v>0</v>
      </c>
      <c r="H32" s="123"/>
      <c r="I32" s="124">
        <f t="shared" si="1"/>
        <v>0</v>
      </c>
      <c r="BA32">
        <v>2</v>
      </c>
    </row>
    <row r="33" spans="1:9" ht="12.75">
      <c r="A33" s="125"/>
      <c r="B33" s="126" t="s">
        <v>79</v>
      </c>
      <c r="C33" s="127"/>
      <c r="D33" s="128"/>
      <c r="E33" s="129"/>
      <c r="F33" s="130"/>
      <c r="G33" s="130"/>
      <c r="H33" s="192">
        <f>SUM(I25:I32)</f>
        <v>0</v>
      </c>
      <c r="I33" s="192"/>
    </row>
  </sheetData>
  <sheetProtection sheet="1" objects="1" scenarios="1" selectLockedCells="1"/>
  <mergeCells count="6">
    <mergeCell ref="H33:I33"/>
    <mergeCell ref="A1:B1"/>
    <mergeCell ref="A2:B2"/>
    <mergeCell ref="G2:I2"/>
    <mergeCell ref="A4:I4"/>
    <mergeCell ref="A22:I22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0" copies="0"/>
  <headerFooter>
    <oddFooter>&amp;L&amp;9Zpracováno programem 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104"/>
  <sheetViews>
    <sheetView showGridLines="0" showZeros="0" tabSelected="1" zoomScale="150" zoomScaleNormal="150" workbookViewId="0" topLeftCell="A25">
      <selection activeCell="F96" sqref="F96"/>
    </sheetView>
  </sheetViews>
  <sheetFormatPr defaultColWidth="9.00390625" defaultRowHeight="12.75"/>
  <cols>
    <col min="1" max="1" width="4.50390625" style="131" customWidth="1"/>
    <col min="2" max="2" width="11.50390625" style="131" customWidth="1"/>
    <col min="3" max="3" width="40.50390625" style="131" customWidth="1"/>
    <col min="4" max="4" width="5.50390625" style="131" customWidth="1"/>
    <col min="5" max="5" width="8.50390625" style="132" customWidth="1"/>
    <col min="6" max="6" width="9.875" style="131" customWidth="1"/>
    <col min="7" max="7" width="13.875" style="131" customWidth="1"/>
    <col min="8" max="11" width="9.125" style="131" customWidth="1"/>
    <col min="12" max="12" width="75.50390625" style="131" customWidth="1"/>
    <col min="13" max="13" width="45.50390625" style="131" customWidth="1"/>
    <col min="14" max="1025" width="9.125" style="131" customWidth="1"/>
  </cols>
  <sheetData>
    <row r="1" spans="1:104" ht="15.6">
      <c r="A1" s="198" t="s">
        <v>80</v>
      </c>
      <c r="B1" s="198"/>
      <c r="C1" s="198"/>
      <c r="D1" s="198"/>
      <c r="E1" s="198"/>
      <c r="F1" s="198"/>
      <c r="G1" s="198"/>
      <c r="H1"/>
      <c r="I1"/>
      <c r="O1"/>
      <c r="AA1"/>
      <c r="AB1"/>
      <c r="AC1"/>
      <c r="AZ1"/>
      <c r="BA1"/>
      <c r="BB1"/>
      <c r="BC1"/>
      <c r="BD1"/>
      <c r="BE1"/>
      <c r="CA1"/>
      <c r="CB1"/>
      <c r="CZ1"/>
    </row>
    <row r="2" spans="1:104" ht="14.25" customHeight="1">
      <c r="A2" s="133"/>
      <c r="B2" s="134"/>
      <c r="C2" s="135"/>
      <c r="D2" s="135"/>
      <c r="E2" s="136"/>
      <c r="F2" s="135"/>
      <c r="G2" s="135"/>
      <c r="H2"/>
      <c r="I2"/>
      <c r="O2"/>
      <c r="AA2"/>
      <c r="AB2"/>
      <c r="AC2"/>
      <c r="AZ2"/>
      <c r="BA2"/>
      <c r="BB2"/>
      <c r="BC2"/>
      <c r="BD2"/>
      <c r="BE2"/>
      <c r="CA2"/>
      <c r="CB2"/>
      <c r="CZ2"/>
    </row>
    <row r="3" spans="1:104" ht="12.75">
      <c r="A3" s="193" t="s">
        <v>55</v>
      </c>
      <c r="B3" s="193"/>
      <c r="C3" s="88" t="str">
        <f>CONCATENATE(cislostavby," ",nazevstavby)</f>
        <v xml:space="preserve"> Kanalizační přípojka Letní scény v Dačicích</v>
      </c>
      <c r="D3" s="89"/>
      <c r="E3" s="137" t="s">
        <v>81</v>
      </c>
      <c r="F3" s="138">
        <f>Rekapitulace!H1</f>
        <v>1</v>
      </c>
      <c r="G3" s="139"/>
      <c r="H3"/>
      <c r="I3"/>
      <c r="O3"/>
      <c r="AA3"/>
      <c r="AB3"/>
      <c r="AC3"/>
      <c r="AZ3"/>
      <c r="BA3"/>
      <c r="BB3"/>
      <c r="BC3"/>
      <c r="BD3"/>
      <c r="BE3"/>
      <c r="CA3"/>
      <c r="CB3"/>
      <c r="CZ3"/>
    </row>
    <row r="4" spans="1:104" ht="12.75">
      <c r="A4" s="199" t="s">
        <v>57</v>
      </c>
      <c r="B4" s="199"/>
      <c r="C4" s="94" t="str">
        <f>CONCATENATE(cisloobjektu," ",nazevobjektu)</f>
        <v>SO 01 Kanalizační přípojka</v>
      </c>
      <c r="D4" s="95"/>
      <c r="E4" s="200" t="str">
        <f>Rekapitulace!G2</f>
        <v>Položkový rozpočet</v>
      </c>
      <c r="F4" s="200"/>
      <c r="G4" s="200"/>
      <c r="H4"/>
      <c r="I4"/>
      <c r="O4"/>
      <c r="AA4"/>
      <c r="AB4"/>
      <c r="AC4"/>
      <c r="AZ4"/>
      <c r="BA4"/>
      <c r="BB4"/>
      <c r="BC4"/>
      <c r="BD4"/>
      <c r="BE4"/>
      <c r="CA4"/>
      <c r="CB4"/>
      <c r="CZ4"/>
    </row>
    <row r="5" spans="1:104" ht="12.75">
      <c r="A5" s="140"/>
      <c r="B5" s="133"/>
      <c r="C5" s="133"/>
      <c r="D5" s="133"/>
      <c r="E5" s="141"/>
      <c r="F5" s="133"/>
      <c r="G5" s="142"/>
      <c r="H5"/>
      <c r="I5"/>
      <c r="O5"/>
      <c r="AA5"/>
      <c r="AB5"/>
      <c r="AC5"/>
      <c r="AZ5"/>
      <c r="BA5"/>
      <c r="BB5"/>
      <c r="BC5"/>
      <c r="BD5"/>
      <c r="BE5"/>
      <c r="CA5"/>
      <c r="CB5"/>
      <c r="CZ5"/>
    </row>
    <row r="6" spans="1:104" ht="12.75">
      <c r="A6" s="143" t="s">
        <v>82</v>
      </c>
      <c r="B6" s="144" t="s">
        <v>83</v>
      </c>
      <c r="C6" s="144" t="s">
        <v>84</v>
      </c>
      <c r="D6" s="144" t="s">
        <v>85</v>
      </c>
      <c r="E6" s="145" t="s">
        <v>86</v>
      </c>
      <c r="F6" s="144" t="s">
        <v>87</v>
      </c>
      <c r="G6" s="146" t="s">
        <v>88</v>
      </c>
      <c r="H6"/>
      <c r="I6"/>
      <c r="O6"/>
      <c r="AA6"/>
      <c r="AB6"/>
      <c r="AC6"/>
      <c r="AZ6"/>
      <c r="BA6"/>
      <c r="BB6"/>
      <c r="BC6"/>
      <c r="BD6"/>
      <c r="BE6"/>
      <c r="CA6"/>
      <c r="CB6"/>
      <c r="CZ6"/>
    </row>
    <row r="7" spans="1:104" ht="12.75">
      <c r="A7" s="147" t="s">
        <v>89</v>
      </c>
      <c r="B7" s="148" t="s">
        <v>90</v>
      </c>
      <c r="C7" s="149" t="s">
        <v>91</v>
      </c>
      <c r="D7" s="150"/>
      <c r="E7" s="151"/>
      <c r="F7" s="151"/>
      <c r="G7" s="152"/>
      <c r="H7" s="153"/>
      <c r="I7" s="153"/>
      <c r="O7" s="154">
        <v>1</v>
      </c>
      <c r="AA7"/>
      <c r="AB7"/>
      <c r="AC7"/>
      <c r="AZ7"/>
      <c r="BA7"/>
      <c r="BB7"/>
      <c r="BC7"/>
      <c r="BD7"/>
      <c r="BE7"/>
      <c r="CA7"/>
      <c r="CB7"/>
      <c r="CZ7"/>
    </row>
    <row r="8" spans="1:104" ht="12.75">
      <c r="A8" s="155">
        <v>1</v>
      </c>
      <c r="B8" s="156" t="s">
        <v>92</v>
      </c>
      <c r="C8" s="157" t="s">
        <v>93</v>
      </c>
      <c r="D8" s="158" t="s">
        <v>94</v>
      </c>
      <c r="E8" s="159">
        <v>36</v>
      </c>
      <c r="F8" s="166"/>
      <c r="G8" s="169">
        <f aca="true" t="shared" si="0" ref="G8:G40">E8*F8</f>
        <v>0</v>
      </c>
      <c r="H8"/>
      <c r="I8"/>
      <c r="O8" s="154">
        <v>2</v>
      </c>
      <c r="AA8" s="131">
        <v>1</v>
      </c>
      <c r="AB8" s="131">
        <v>1</v>
      </c>
      <c r="AC8" s="131">
        <v>1</v>
      </c>
      <c r="AZ8" s="131">
        <v>1</v>
      </c>
      <c r="BA8" s="131">
        <f aca="true" t="shared" si="1" ref="BA8:BA40">IF(AZ8=1,G8,0)</f>
        <v>0</v>
      </c>
      <c r="BB8" s="131">
        <f aca="true" t="shared" si="2" ref="BB8:BB40">IF(AZ8=2,G8,0)</f>
        <v>0</v>
      </c>
      <c r="BC8" s="131">
        <f aca="true" t="shared" si="3" ref="BC8:BC40">IF(AZ8=3,G8,0)</f>
        <v>0</v>
      </c>
      <c r="BD8" s="131">
        <f aca="true" t="shared" si="4" ref="BD8:BD40">IF(AZ8=4,G8,0)</f>
        <v>0</v>
      </c>
      <c r="BE8" s="131">
        <f aca="true" t="shared" si="5" ref="BE8:BE40">IF(AZ8=5,G8,0)</f>
        <v>0</v>
      </c>
      <c r="CA8" s="154">
        <v>1</v>
      </c>
      <c r="CB8" s="154">
        <v>1</v>
      </c>
      <c r="CZ8" s="131">
        <v>0</v>
      </c>
    </row>
    <row r="9" spans="1:104" ht="20.4">
      <c r="A9" s="155">
        <v>2</v>
      </c>
      <c r="B9" s="156" t="s">
        <v>95</v>
      </c>
      <c r="C9" s="157" t="s">
        <v>96</v>
      </c>
      <c r="D9" s="158" t="s">
        <v>94</v>
      </c>
      <c r="E9" s="159">
        <v>46</v>
      </c>
      <c r="F9" s="166"/>
      <c r="G9" s="169">
        <f t="shared" si="0"/>
        <v>0</v>
      </c>
      <c r="H9"/>
      <c r="I9"/>
      <c r="O9" s="154">
        <v>2</v>
      </c>
      <c r="AA9" s="131">
        <v>1</v>
      </c>
      <c r="AB9" s="131">
        <v>1</v>
      </c>
      <c r="AC9" s="131">
        <v>1</v>
      </c>
      <c r="AZ9" s="131">
        <v>1</v>
      </c>
      <c r="BA9" s="131">
        <f t="shared" si="1"/>
        <v>0</v>
      </c>
      <c r="BB9" s="131">
        <f t="shared" si="2"/>
        <v>0</v>
      </c>
      <c r="BC9" s="131">
        <f t="shared" si="3"/>
        <v>0</v>
      </c>
      <c r="BD9" s="131">
        <f t="shared" si="4"/>
        <v>0</v>
      </c>
      <c r="BE9" s="131">
        <f t="shared" si="5"/>
        <v>0</v>
      </c>
      <c r="CA9" s="154">
        <v>1</v>
      </c>
      <c r="CB9" s="154">
        <v>1</v>
      </c>
      <c r="CZ9" s="131">
        <v>0</v>
      </c>
    </row>
    <row r="10" spans="1:104" ht="12.75">
      <c r="A10" s="155">
        <v>3</v>
      </c>
      <c r="B10" s="156" t="s">
        <v>97</v>
      </c>
      <c r="C10" s="157" t="s">
        <v>98</v>
      </c>
      <c r="D10" s="158" t="s">
        <v>94</v>
      </c>
      <c r="E10" s="159">
        <v>10</v>
      </c>
      <c r="F10" s="166"/>
      <c r="G10" s="169">
        <f t="shared" si="0"/>
        <v>0</v>
      </c>
      <c r="H10"/>
      <c r="I10"/>
      <c r="O10" s="154">
        <v>2</v>
      </c>
      <c r="AA10" s="131">
        <v>1</v>
      </c>
      <c r="AB10" s="131">
        <v>1</v>
      </c>
      <c r="AC10" s="131">
        <v>1</v>
      </c>
      <c r="AZ10" s="131">
        <v>1</v>
      </c>
      <c r="BA10" s="131">
        <f t="shared" si="1"/>
        <v>0</v>
      </c>
      <c r="BB10" s="131">
        <f t="shared" si="2"/>
        <v>0</v>
      </c>
      <c r="BC10" s="131">
        <f t="shared" si="3"/>
        <v>0</v>
      </c>
      <c r="BD10" s="131">
        <f t="shared" si="4"/>
        <v>0</v>
      </c>
      <c r="BE10" s="131">
        <f t="shared" si="5"/>
        <v>0</v>
      </c>
      <c r="CA10" s="154">
        <v>1</v>
      </c>
      <c r="CB10" s="154">
        <v>1</v>
      </c>
      <c r="CZ10" s="131">
        <v>0</v>
      </c>
    </row>
    <row r="11" spans="1:104" ht="12.75">
      <c r="A11" s="155">
        <v>4</v>
      </c>
      <c r="B11" s="156" t="s">
        <v>99</v>
      </c>
      <c r="C11" s="157" t="s">
        <v>100</v>
      </c>
      <c r="D11" s="158" t="s">
        <v>101</v>
      </c>
      <c r="E11" s="159">
        <v>20</v>
      </c>
      <c r="F11" s="166"/>
      <c r="G11" s="169">
        <f t="shared" si="0"/>
        <v>0</v>
      </c>
      <c r="H11"/>
      <c r="I11"/>
      <c r="O11" s="154">
        <v>2</v>
      </c>
      <c r="AA11" s="131">
        <v>1</v>
      </c>
      <c r="AB11" s="131">
        <v>1</v>
      </c>
      <c r="AC11" s="131">
        <v>1</v>
      </c>
      <c r="AZ11" s="131">
        <v>1</v>
      </c>
      <c r="BA11" s="131">
        <f t="shared" si="1"/>
        <v>0</v>
      </c>
      <c r="BB11" s="131">
        <f t="shared" si="2"/>
        <v>0</v>
      </c>
      <c r="BC11" s="131">
        <f t="shared" si="3"/>
        <v>0</v>
      </c>
      <c r="BD11" s="131">
        <f t="shared" si="4"/>
        <v>0</v>
      </c>
      <c r="BE11" s="131">
        <f t="shared" si="5"/>
        <v>0</v>
      </c>
      <c r="CA11" s="154">
        <v>1</v>
      </c>
      <c r="CB11" s="154">
        <v>1</v>
      </c>
      <c r="CZ11" s="131">
        <v>0</v>
      </c>
    </row>
    <row r="12" spans="1:104" ht="12.75">
      <c r="A12" s="155">
        <v>5</v>
      </c>
      <c r="B12" s="156" t="s">
        <v>102</v>
      </c>
      <c r="C12" s="157" t="s">
        <v>103</v>
      </c>
      <c r="D12" s="158" t="s">
        <v>104</v>
      </c>
      <c r="E12" s="159">
        <v>1.5</v>
      </c>
      <c r="F12" s="166"/>
      <c r="G12" s="169">
        <f t="shared" si="0"/>
        <v>0</v>
      </c>
      <c r="H12"/>
      <c r="I12"/>
      <c r="O12" s="154">
        <v>2</v>
      </c>
      <c r="AA12" s="131">
        <v>1</v>
      </c>
      <c r="AB12" s="131">
        <v>1</v>
      </c>
      <c r="AC12" s="131">
        <v>1</v>
      </c>
      <c r="AZ12" s="131">
        <v>1</v>
      </c>
      <c r="BA12" s="131">
        <f t="shared" si="1"/>
        <v>0</v>
      </c>
      <c r="BB12" s="131">
        <f t="shared" si="2"/>
        <v>0</v>
      </c>
      <c r="BC12" s="131">
        <f t="shared" si="3"/>
        <v>0</v>
      </c>
      <c r="BD12" s="131">
        <f t="shared" si="4"/>
        <v>0</v>
      </c>
      <c r="BE12" s="131">
        <f t="shared" si="5"/>
        <v>0</v>
      </c>
      <c r="CA12" s="154">
        <v>1</v>
      </c>
      <c r="CB12" s="154">
        <v>1</v>
      </c>
      <c r="CZ12" s="131">
        <v>0</v>
      </c>
    </row>
    <row r="13" spans="1:104" ht="20.4">
      <c r="A13" s="155">
        <v>6</v>
      </c>
      <c r="B13" s="156" t="s">
        <v>105</v>
      </c>
      <c r="C13" s="157" t="s">
        <v>106</v>
      </c>
      <c r="D13" s="158" t="s">
        <v>104</v>
      </c>
      <c r="E13" s="159">
        <v>4.1</v>
      </c>
      <c r="F13" s="166"/>
      <c r="G13" s="169">
        <f t="shared" si="0"/>
        <v>0</v>
      </c>
      <c r="H13"/>
      <c r="I13"/>
      <c r="O13" s="154">
        <v>2</v>
      </c>
      <c r="AA13" s="131">
        <v>1</v>
      </c>
      <c r="AB13" s="131">
        <v>1</v>
      </c>
      <c r="AC13" s="131">
        <v>1</v>
      </c>
      <c r="AZ13" s="131">
        <v>1</v>
      </c>
      <c r="BA13" s="131">
        <f t="shared" si="1"/>
        <v>0</v>
      </c>
      <c r="BB13" s="131">
        <f t="shared" si="2"/>
        <v>0</v>
      </c>
      <c r="BC13" s="131">
        <f t="shared" si="3"/>
        <v>0</v>
      </c>
      <c r="BD13" s="131">
        <f t="shared" si="4"/>
        <v>0</v>
      </c>
      <c r="BE13" s="131">
        <f t="shared" si="5"/>
        <v>0</v>
      </c>
      <c r="CA13" s="154">
        <v>1</v>
      </c>
      <c r="CB13" s="154">
        <v>1</v>
      </c>
      <c r="CZ13" s="131">
        <v>0</v>
      </c>
    </row>
    <row r="14" spans="1:104" ht="12.75">
      <c r="A14" s="155">
        <v>7</v>
      </c>
      <c r="B14" s="156" t="s">
        <v>107</v>
      </c>
      <c r="C14" s="157" t="s">
        <v>108</v>
      </c>
      <c r="D14" s="158" t="s">
        <v>104</v>
      </c>
      <c r="E14" s="159">
        <v>8.3</v>
      </c>
      <c r="F14" s="166"/>
      <c r="G14" s="169">
        <f t="shared" si="0"/>
        <v>0</v>
      </c>
      <c r="H14"/>
      <c r="I14"/>
      <c r="O14" s="154">
        <v>2</v>
      </c>
      <c r="AA14" s="131">
        <v>1</v>
      </c>
      <c r="AB14" s="131">
        <v>1</v>
      </c>
      <c r="AC14" s="131">
        <v>1</v>
      </c>
      <c r="AZ14" s="131">
        <v>1</v>
      </c>
      <c r="BA14" s="131">
        <f t="shared" si="1"/>
        <v>0</v>
      </c>
      <c r="BB14" s="131">
        <f t="shared" si="2"/>
        <v>0</v>
      </c>
      <c r="BC14" s="131">
        <f t="shared" si="3"/>
        <v>0</v>
      </c>
      <c r="BD14" s="131">
        <f t="shared" si="4"/>
        <v>0</v>
      </c>
      <c r="BE14" s="131">
        <f t="shared" si="5"/>
        <v>0</v>
      </c>
      <c r="CA14" s="154">
        <v>1</v>
      </c>
      <c r="CB14" s="154">
        <v>1</v>
      </c>
      <c r="CZ14" s="131">
        <v>0</v>
      </c>
    </row>
    <row r="15" spans="1:104" ht="12.75">
      <c r="A15" s="155">
        <v>8</v>
      </c>
      <c r="B15" s="156" t="s">
        <v>109</v>
      </c>
      <c r="C15" s="157" t="s">
        <v>110</v>
      </c>
      <c r="D15" s="158" t="s">
        <v>104</v>
      </c>
      <c r="E15" s="159">
        <v>9.9</v>
      </c>
      <c r="F15" s="166"/>
      <c r="G15" s="169">
        <f t="shared" si="0"/>
        <v>0</v>
      </c>
      <c r="H15"/>
      <c r="I15"/>
      <c r="O15" s="154">
        <v>2</v>
      </c>
      <c r="AA15" s="131">
        <v>1</v>
      </c>
      <c r="AB15" s="131">
        <v>1</v>
      </c>
      <c r="AC15" s="131">
        <v>1</v>
      </c>
      <c r="AZ15" s="131">
        <v>1</v>
      </c>
      <c r="BA15" s="131">
        <f t="shared" si="1"/>
        <v>0</v>
      </c>
      <c r="BB15" s="131">
        <f t="shared" si="2"/>
        <v>0</v>
      </c>
      <c r="BC15" s="131">
        <f t="shared" si="3"/>
        <v>0</v>
      </c>
      <c r="BD15" s="131">
        <f t="shared" si="4"/>
        <v>0</v>
      </c>
      <c r="BE15" s="131">
        <f t="shared" si="5"/>
        <v>0</v>
      </c>
      <c r="CA15" s="154">
        <v>1</v>
      </c>
      <c r="CB15" s="154">
        <v>1</v>
      </c>
      <c r="CZ15" s="131">
        <v>0</v>
      </c>
    </row>
    <row r="16" spans="1:104" ht="12.75">
      <c r="A16" s="155">
        <v>9</v>
      </c>
      <c r="B16" s="156" t="s">
        <v>111</v>
      </c>
      <c r="C16" s="157" t="s">
        <v>112</v>
      </c>
      <c r="D16" s="158" t="s">
        <v>104</v>
      </c>
      <c r="E16" s="159">
        <v>17.7</v>
      </c>
      <c r="F16" s="166"/>
      <c r="G16" s="169">
        <f t="shared" si="0"/>
        <v>0</v>
      </c>
      <c r="H16"/>
      <c r="I16"/>
      <c r="O16" s="154">
        <v>2</v>
      </c>
      <c r="AA16" s="131">
        <v>1</v>
      </c>
      <c r="AB16" s="131">
        <v>1</v>
      </c>
      <c r="AC16" s="131">
        <v>1</v>
      </c>
      <c r="AZ16" s="131">
        <v>1</v>
      </c>
      <c r="BA16" s="131">
        <f t="shared" si="1"/>
        <v>0</v>
      </c>
      <c r="BB16" s="131">
        <f t="shared" si="2"/>
        <v>0</v>
      </c>
      <c r="BC16" s="131">
        <f t="shared" si="3"/>
        <v>0</v>
      </c>
      <c r="BD16" s="131">
        <f t="shared" si="4"/>
        <v>0</v>
      </c>
      <c r="BE16" s="131">
        <f t="shared" si="5"/>
        <v>0</v>
      </c>
      <c r="CA16" s="154">
        <v>1</v>
      </c>
      <c r="CB16" s="154">
        <v>1</v>
      </c>
      <c r="CZ16" s="131">
        <v>0</v>
      </c>
    </row>
    <row r="17" spans="1:104" ht="20.4">
      <c r="A17" s="155">
        <v>10</v>
      </c>
      <c r="B17" s="156" t="s">
        <v>113</v>
      </c>
      <c r="C17" s="157" t="s">
        <v>114</v>
      </c>
      <c r="D17" s="158" t="s">
        <v>104</v>
      </c>
      <c r="E17" s="159">
        <v>29</v>
      </c>
      <c r="F17" s="166"/>
      <c r="G17" s="169">
        <f t="shared" si="0"/>
        <v>0</v>
      </c>
      <c r="H17"/>
      <c r="I17"/>
      <c r="O17" s="154">
        <v>2</v>
      </c>
      <c r="AA17" s="131">
        <v>1</v>
      </c>
      <c r="AB17" s="131">
        <v>0</v>
      </c>
      <c r="AC17" s="131">
        <v>0</v>
      </c>
      <c r="AZ17" s="131">
        <v>1</v>
      </c>
      <c r="BA17" s="131">
        <f t="shared" si="1"/>
        <v>0</v>
      </c>
      <c r="BB17" s="131">
        <f t="shared" si="2"/>
        <v>0</v>
      </c>
      <c r="BC17" s="131">
        <f t="shared" si="3"/>
        <v>0</v>
      </c>
      <c r="BD17" s="131">
        <f t="shared" si="4"/>
        <v>0</v>
      </c>
      <c r="BE17" s="131">
        <f t="shared" si="5"/>
        <v>0</v>
      </c>
      <c r="CA17" s="154">
        <v>1</v>
      </c>
      <c r="CB17" s="154">
        <v>0</v>
      </c>
      <c r="CZ17" s="131">
        <v>0</v>
      </c>
    </row>
    <row r="18" spans="1:104" ht="20.4">
      <c r="A18" s="155">
        <v>11</v>
      </c>
      <c r="B18" s="156" t="s">
        <v>115</v>
      </c>
      <c r="C18" s="157" t="s">
        <v>116</v>
      </c>
      <c r="D18" s="158" t="s">
        <v>104</v>
      </c>
      <c r="E18" s="159">
        <v>29</v>
      </c>
      <c r="F18" s="166"/>
      <c r="G18" s="169">
        <f t="shared" si="0"/>
        <v>0</v>
      </c>
      <c r="H18"/>
      <c r="I18"/>
      <c r="O18" s="154">
        <v>2</v>
      </c>
      <c r="AA18" s="131">
        <v>1</v>
      </c>
      <c r="AB18" s="131">
        <v>1</v>
      </c>
      <c r="AC18" s="131">
        <v>1</v>
      </c>
      <c r="AZ18" s="131">
        <v>1</v>
      </c>
      <c r="BA18" s="131">
        <f t="shared" si="1"/>
        <v>0</v>
      </c>
      <c r="BB18" s="131">
        <f t="shared" si="2"/>
        <v>0</v>
      </c>
      <c r="BC18" s="131">
        <f t="shared" si="3"/>
        <v>0</v>
      </c>
      <c r="BD18" s="131">
        <f t="shared" si="4"/>
        <v>0</v>
      </c>
      <c r="BE18" s="131">
        <f t="shared" si="5"/>
        <v>0</v>
      </c>
      <c r="CA18" s="154">
        <v>1</v>
      </c>
      <c r="CB18" s="154">
        <v>1</v>
      </c>
      <c r="CZ18" s="131">
        <v>0</v>
      </c>
    </row>
    <row r="19" spans="1:104" ht="12.75">
      <c r="A19" s="155">
        <v>12</v>
      </c>
      <c r="B19" s="156" t="s">
        <v>117</v>
      </c>
      <c r="C19" s="157" t="s">
        <v>118</v>
      </c>
      <c r="D19" s="158" t="s">
        <v>104</v>
      </c>
      <c r="E19" s="159">
        <v>25.175</v>
      </c>
      <c r="F19" s="166"/>
      <c r="G19" s="169">
        <f t="shared" si="0"/>
        <v>0</v>
      </c>
      <c r="H19"/>
      <c r="I19"/>
      <c r="O19" s="154">
        <v>2</v>
      </c>
      <c r="AA19" s="131">
        <v>1</v>
      </c>
      <c r="AB19" s="131">
        <v>0</v>
      </c>
      <c r="AC19" s="131">
        <v>0</v>
      </c>
      <c r="AZ19" s="131">
        <v>1</v>
      </c>
      <c r="BA19" s="131">
        <f t="shared" si="1"/>
        <v>0</v>
      </c>
      <c r="BB19" s="131">
        <f t="shared" si="2"/>
        <v>0</v>
      </c>
      <c r="BC19" s="131">
        <f t="shared" si="3"/>
        <v>0</v>
      </c>
      <c r="BD19" s="131">
        <f t="shared" si="4"/>
        <v>0</v>
      </c>
      <c r="BE19" s="131">
        <f t="shared" si="5"/>
        <v>0</v>
      </c>
      <c r="CA19" s="154">
        <v>1</v>
      </c>
      <c r="CB19" s="154">
        <v>0</v>
      </c>
      <c r="CZ19" s="131">
        <v>0</v>
      </c>
    </row>
    <row r="20" spans="1:104" ht="20.4">
      <c r="A20" s="155">
        <v>13</v>
      </c>
      <c r="B20" s="156" t="s">
        <v>119</v>
      </c>
      <c r="C20" s="157" t="s">
        <v>120</v>
      </c>
      <c r="D20" s="158" t="s">
        <v>104</v>
      </c>
      <c r="E20" s="159">
        <v>25.175</v>
      </c>
      <c r="F20" s="166"/>
      <c r="G20" s="169">
        <f t="shared" si="0"/>
        <v>0</v>
      </c>
      <c r="H20"/>
      <c r="I20"/>
      <c r="O20" s="154">
        <v>2</v>
      </c>
      <c r="AA20" s="131">
        <v>1</v>
      </c>
      <c r="AB20" s="131">
        <v>1</v>
      </c>
      <c r="AC20" s="131">
        <v>1</v>
      </c>
      <c r="AZ20" s="131">
        <v>1</v>
      </c>
      <c r="BA20" s="131">
        <f t="shared" si="1"/>
        <v>0</v>
      </c>
      <c r="BB20" s="131">
        <f t="shared" si="2"/>
        <v>0</v>
      </c>
      <c r="BC20" s="131">
        <f t="shared" si="3"/>
        <v>0</v>
      </c>
      <c r="BD20" s="131">
        <f t="shared" si="4"/>
        <v>0</v>
      </c>
      <c r="BE20" s="131">
        <f t="shared" si="5"/>
        <v>0</v>
      </c>
      <c r="CA20" s="154">
        <v>1</v>
      </c>
      <c r="CB20" s="154">
        <v>1</v>
      </c>
      <c r="CZ20" s="131">
        <v>0</v>
      </c>
    </row>
    <row r="21" spans="1:104" ht="12.75">
      <c r="A21" s="155">
        <v>14</v>
      </c>
      <c r="B21" s="156" t="s">
        <v>121</v>
      </c>
      <c r="C21" s="157" t="s">
        <v>122</v>
      </c>
      <c r="D21" s="158" t="s">
        <v>104</v>
      </c>
      <c r="E21" s="159">
        <v>4.5</v>
      </c>
      <c r="F21" s="166"/>
      <c r="G21" s="169">
        <f t="shared" si="0"/>
        <v>0</v>
      </c>
      <c r="H21"/>
      <c r="I21"/>
      <c r="O21" s="154">
        <v>2</v>
      </c>
      <c r="AA21" s="131">
        <v>1</v>
      </c>
      <c r="AB21" s="131">
        <v>1</v>
      </c>
      <c r="AC21" s="131">
        <v>1</v>
      </c>
      <c r="AZ21" s="131">
        <v>1</v>
      </c>
      <c r="BA21" s="131">
        <f t="shared" si="1"/>
        <v>0</v>
      </c>
      <c r="BB21" s="131">
        <f t="shared" si="2"/>
        <v>0</v>
      </c>
      <c r="BC21" s="131">
        <f t="shared" si="3"/>
        <v>0</v>
      </c>
      <c r="BD21" s="131">
        <f t="shared" si="4"/>
        <v>0</v>
      </c>
      <c r="BE21" s="131">
        <f t="shared" si="5"/>
        <v>0</v>
      </c>
      <c r="CA21" s="154">
        <v>1</v>
      </c>
      <c r="CB21" s="154">
        <v>1</v>
      </c>
      <c r="CZ21" s="131">
        <v>0</v>
      </c>
    </row>
    <row r="22" spans="1:104" ht="20.4">
      <c r="A22" s="155">
        <v>15</v>
      </c>
      <c r="B22" s="156" t="s">
        <v>123</v>
      </c>
      <c r="C22" s="157" t="s">
        <v>124</v>
      </c>
      <c r="D22" s="158" t="s">
        <v>104</v>
      </c>
      <c r="E22" s="159">
        <v>4.5</v>
      </c>
      <c r="F22" s="166"/>
      <c r="G22" s="169">
        <f t="shared" si="0"/>
        <v>0</v>
      </c>
      <c r="H22"/>
      <c r="I22"/>
      <c r="O22" s="154">
        <v>2</v>
      </c>
      <c r="AA22" s="131">
        <v>1</v>
      </c>
      <c r="AB22" s="131">
        <v>1</v>
      </c>
      <c r="AC22" s="131">
        <v>1</v>
      </c>
      <c r="AZ22" s="131">
        <v>1</v>
      </c>
      <c r="BA22" s="131">
        <f t="shared" si="1"/>
        <v>0</v>
      </c>
      <c r="BB22" s="131">
        <f t="shared" si="2"/>
        <v>0</v>
      </c>
      <c r="BC22" s="131">
        <f t="shared" si="3"/>
        <v>0</v>
      </c>
      <c r="BD22" s="131">
        <f t="shared" si="4"/>
        <v>0</v>
      </c>
      <c r="BE22" s="131">
        <f t="shared" si="5"/>
        <v>0</v>
      </c>
      <c r="CA22" s="154">
        <v>1</v>
      </c>
      <c r="CB22" s="154">
        <v>1</v>
      </c>
      <c r="CZ22" s="131">
        <v>0</v>
      </c>
    </row>
    <row r="23" spans="1:104" ht="12.75">
      <c r="A23" s="155">
        <v>16</v>
      </c>
      <c r="B23" s="156" t="s">
        <v>125</v>
      </c>
      <c r="C23" s="157" t="s">
        <v>126</v>
      </c>
      <c r="D23" s="158" t="s">
        <v>104</v>
      </c>
      <c r="E23" s="159">
        <v>1.6875</v>
      </c>
      <c r="F23" s="166"/>
      <c r="G23" s="169">
        <f t="shared" si="0"/>
        <v>0</v>
      </c>
      <c r="H23"/>
      <c r="I23"/>
      <c r="O23" s="154">
        <v>2</v>
      </c>
      <c r="AA23" s="131">
        <v>1</v>
      </c>
      <c r="AB23" s="131">
        <v>1</v>
      </c>
      <c r="AC23" s="131">
        <v>1</v>
      </c>
      <c r="AZ23" s="131">
        <v>1</v>
      </c>
      <c r="BA23" s="131">
        <f t="shared" si="1"/>
        <v>0</v>
      </c>
      <c r="BB23" s="131">
        <f t="shared" si="2"/>
        <v>0</v>
      </c>
      <c r="BC23" s="131">
        <f t="shared" si="3"/>
        <v>0</v>
      </c>
      <c r="BD23" s="131">
        <f t="shared" si="4"/>
        <v>0</v>
      </c>
      <c r="BE23" s="131">
        <f t="shared" si="5"/>
        <v>0</v>
      </c>
      <c r="CA23" s="154">
        <v>1</v>
      </c>
      <c r="CB23" s="154">
        <v>1</v>
      </c>
      <c r="CZ23" s="131">
        <v>0</v>
      </c>
    </row>
    <row r="24" spans="1:104" ht="12.75">
      <c r="A24" s="155">
        <v>17</v>
      </c>
      <c r="B24" s="156" t="s">
        <v>127</v>
      </c>
      <c r="C24" s="157" t="s">
        <v>128</v>
      </c>
      <c r="D24" s="158" t="s">
        <v>104</v>
      </c>
      <c r="E24" s="159">
        <v>1.6875</v>
      </c>
      <c r="F24" s="166"/>
      <c r="G24" s="169">
        <f t="shared" si="0"/>
        <v>0</v>
      </c>
      <c r="H24"/>
      <c r="I24"/>
      <c r="O24" s="154">
        <v>2</v>
      </c>
      <c r="AA24" s="131">
        <v>1</v>
      </c>
      <c r="AB24" s="131">
        <v>1</v>
      </c>
      <c r="AC24" s="131">
        <v>1</v>
      </c>
      <c r="AZ24" s="131">
        <v>1</v>
      </c>
      <c r="BA24" s="131">
        <f t="shared" si="1"/>
        <v>0</v>
      </c>
      <c r="BB24" s="131">
        <f t="shared" si="2"/>
        <v>0</v>
      </c>
      <c r="BC24" s="131">
        <f t="shared" si="3"/>
        <v>0</v>
      </c>
      <c r="BD24" s="131">
        <f t="shared" si="4"/>
        <v>0</v>
      </c>
      <c r="BE24" s="131">
        <f t="shared" si="5"/>
        <v>0</v>
      </c>
      <c r="CA24" s="154">
        <v>1</v>
      </c>
      <c r="CB24" s="154">
        <v>1</v>
      </c>
      <c r="CZ24" s="131">
        <v>0</v>
      </c>
    </row>
    <row r="25" spans="1:104" ht="12.75">
      <c r="A25" s="155">
        <v>18</v>
      </c>
      <c r="B25" s="156" t="s">
        <v>129</v>
      </c>
      <c r="C25" s="157" t="s">
        <v>130</v>
      </c>
      <c r="D25" s="158" t="s">
        <v>101</v>
      </c>
      <c r="E25" s="159">
        <v>14.9</v>
      </c>
      <c r="F25" s="166"/>
      <c r="G25" s="169">
        <f t="shared" si="0"/>
        <v>0</v>
      </c>
      <c r="H25"/>
      <c r="I25"/>
      <c r="O25" s="154">
        <v>2</v>
      </c>
      <c r="AA25" s="131">
        <v>1</v>
      </c>
      <c r="AB25" s="131">
        <v>1</v>
      </c>
      <c r="AC25" s="131">
        <v>1</v>
      </c>
      <c r="AZ25" s="131">
        <v>1</v>
      </c>
      <c r="BA25" s="131">
        <f t="shared" si="1"/>
        <v>0</v>
      </c>
      <c r="BB25" s="131">
        <f t="shared" si="2"/>
        <v>0</v>
      </c>
      <c r="BC25" s="131">
        <f t="shared" si="3"/>
        <v>0</v>
      </c>
      <c r="BD25" s="131">
        <f t="shared" si="4"/>
        <v>0</v>
      </c>
      <c r="BE25" s="131">
        <f t="shared" si="5"/>
        <v>0</v>
      </c>
      <c r="CA25" s="154">
        <v>1</v>
      </c>
      <c r="CB25" s="154">
        <v>1</v>
      </c>
      <c r="CZ25" s="131">
        <v>0.00726000000000226</v>
      </c>
    </row>
    <row r="26" spans="1:104" ht="20.4">
      <c r="A26" s="155">
        <v>19</v>
      </c>
      <c r="B26" s="156" t="s">
        <v>131</v>
      </c>
      <c r="C26" s="157" t="s">
        <v>132</v>
      </c>
      <c r="D26" s="158" t="s">
        <v>94</v>
      </c>
      <c r="E26" s="159">
        <v>49.35</v>
      </c>
      <c r="F26" s="166"/>
      <c r="G26" s="169">
        <f t="shared" si="0"/>
        <v>0</v>
      </c>
      <c r="H26"/>
      <c r="I26"/>
      <c r="O26" s="154">
        <v>2</v>
      </c>
      <c r="AA26" s="131">
        <v>1</v>
      </c>
      <c r="AB26" s="131">
        <v>0</v>
      </c>
      <c r="AC26" s="131">
        <v>0</v>
      </c>
      <c r="AZ26" s="131">
        <v>1</v>
      </c>
      <c r="BA26" s="131">
        <f t="shared" si="1"/>
        <v>0</v>
      </c>
      <c r="BB26" s="131">
        <f t="shared" si="2"/>
        <v>0</v>
      </c>
      <c r="BC26" s="131">
        <f t="shared" si="3"/>
        <v>0</v>
      </c>
      <c r="BD26" s="131">
        <f t="shared" si="4"/>
        <v>0</v>
      </c>
      <c r="BE26" s="131">
        <f t="shared" si="5"/>
        <v>0</v>
      </c>
      <c r="CA26" s="154">
        <v>1</v>
      </c>
      <c r="CB26" s="154">
        <v>0</v>
      </c>
      <c r="CZ26" s="131">
        <v>0.000989999999999824</v>
      </c>
    </row>
    <row r="27" spans="1:104" ht="20.4">
      <c r="A27" s="155">
        <v>20</v>
      </c>
      <c r="B27" s="156" t="s">
        <v>133</v>
      </c>
      <c r="C27" s="157" t="s">
        <v>134</v>
      </c>
      <c r="D27" s="158" t="s">
        <v>94</v>
      </c>
      <c r="E27" s="159">
        <v>100.65</v>
      </c>
      <c r="F27" s="166"/>
      <c r="G27" s="169">
        <f t="shared" si="0"/>
        <v>0</v>
      </c>
      <c r="H27"/>
      <c r="I27"/>
      <c r="O27" s="154">
        <v>2</v>
      </c>
      <c r="AA27" s="131">
        <v>1</v>
      </c>
      <c r="AB27" s="131">
        <v>1</v>
      </c>
      <c r="AC27" s="131">
        <v>1</v>
      </c>
      <c r="AZ27" s="131">
        <v>1</v>
      </c>
      <c r="BA27" s="131">
        <f t="shared" si="1"/>
        <v>0</v>
      </c>
      <c r="BB27" s="131">
        <f t="shared" si="2"/>
        <v>0</v>
      </c>
      <c r="BC27" s="131">
        <f t="shared" si="3"/>
        <v>0</v>
      </c>
      <c r="BD27" s="131">
        <f t="shared" si="4"/>
        <v>0</v>
      </c>
      <c r="BE27" s="131">
        <f t="shared" si="5"/>
        <v>0</v>
      </c>
      <c r="CA27" s="154">
        <v>1</v>
      </c>
      <c r="CB27" s="154">
        <v>1</v>
      </c>
      <c r="CZ27" s="131">
        <v>0.000860000000000305</v>
      </c>
    </row>
    <row r="28" spans="1:104" ht="20.4">
      <c r="A28" s="155">
        <v>21</v>
      </c>
      <c r="B28" s="156" t="s">
        <v>135</v>
      </c>
      <c r="C28" s="157" t="s">
        <v>136</v>
      </c>
      <c r="D28" s="158" t="s">
        <v>94</v>
      </c>
      <c r="E28" s="159">
        <v>49.35</v>
      </c>
      <c r="F28" s="166"/>
      <c r="G28" s="169">
        <f t="shared" si="0"/>
        <v>0</v>
      </c>
      <c r="H28"/>
      <c r="I28"/>
      <c r="O28" s="154">
        <v>2</v>
      </c>
      <c r="AA28" s="131">
        <v>1</v>
      </c>
      <c r="AB28" s="131">
        <v>1</v>
      </c>
      <c r="AC28" s="131">
        <v>1</v>
      </c>
      <c r="AZ28" s="131">
        <v>1</v>
      </c>
      <c r="BA28" s="131">
        <f t="shared" si="1"/>
        <v>0</v>
      </c>
      <c r="BB28" s="131">
        <f t="shared" si="2"/>
        <v>0</v>
      </c>
      <c r="BC28" s="131">
        <f t="shared" si="3"/>
        <v>0</v>
      </c>
      <c r="BD28" s="131">
        <f t="shared" si="4"/>
        <v>0</v>
      </c>
      <c r="BE28" s="131">
        <f t="shared" si="5"/>
        <v>0</v>
      </c>
      <c r="CA28" s="154">
        <v>1</v>
      </c>
      <c r="CB28" s="154">
        <v>1</v>
      </c>
      <c r="CZ28" s="131">
        <v>0</v>
      </c>
    </row>
    <row r="29" spans="1:104" ht="20.4">
      <c r="A29" s="155">
        <v>22</v>
      </c>
      <c r="B29" s="156" t="s">
        <v>137</v>
      </c>
      <c r="C29" s="157" t="s">
        <v>138</v>
      </c>
      <c r="D29" s="158" t="s">
        <v>94</v>
      </c>
      <c r="E29" s="159">
        <v>100.65</v>
      </c>
      <c r="F29" s="166"/>
      <c r="G29" s="169">
        <f t="shared" si="0"/>
        <v>0</v>
      </c>
      <c r="H29"/>
      <c r="I29"/>
      <c r="O29" s="154">
        <v>2</v>
      </c>
      <c r="AA29" s="131">
        <v>1</v>
      </c>
      <c r="AB29" s="131">
        <v>1</v>
      </c>
      <c r="AC29" s="131">
        <v>1</v>
      </c>
      <c r="AZ29" s="131">
        <v>1</v>
      </c>
      <c r="BA29" s="131">
        <f t="shared" si="1"/>
        <v>0</v>
      </c>
      <c r="BB29" s="131">
        <f t="shared" si="2"/>
        <v>0</v>
      </c>
      <c r="BC29" s="131">
        <f t="shared" si="3"/>
        <v>0</v>
      </c>
      <c r="BD29" s="131">
        <f t="shared" si="4"/>
        <v>0</v>
      </c>
      <c r="BE29" s="131">
        <f t="shared" si="5"/>
        <v>0</v>
      </c>
      <c r="CA29" s="154">
        <v>1</v>
      </c>
      <c r="CB29" s="154">
        <v>1</v>
      </c>
      <c r="CZ29" s="131">
        <v>0</v>
      </c>
    </row>
    <row r="30" spans="1:104" ht="12.75">
      <c r="A30" s="155">
        <v>23</v>
      </c>
      <c r="B30" s="156" t="s">
        <v>139</v>
      </c>
      <c r="C30" s="157" t="s">
        <v>140</v>
      </c>
      <c r="D30" s="158" t="s">
        <v>104</v>
      </c>
      <c r="E30" s="159">
        <v>30.95</v>
      </c>
      <c r="F30" s="166"/>
      <c r="G30" s="169">
        <f t="shared" si="0"/>
        <v>0</v>
      </c>
      <c r="H30"/>
      <c r="I30"/>
      <c r="O30" s="154">
        <v>2</v>
      </c>
      <c r="AA30" s="131">
        <v>1</v>
      </c>
      <c r="AB30" s="131">
        <v>1</v>
      </c>
      <c r="AC30" s="131">
        <v>1</v>
      </c>
      <c r="AZ30" s="131">
        <v>1</v>
      </c>
      <c r="BA30" s="131">
        <f t="shared" si="1"/>
        <v>0</v>
      </c>
      <c r="BB30" s="131">
        <f t="shared" si="2"/>
        <v>0</v>
      </c>
      <c r="BC30" s="131">
        <f t="shared" si="3"/>
        <v>0</v>
      </c>
      <c r="BD30" s="131">
        <f t="shared" si="4"/>
        <v>0</v>
      </c>
      <c r="BE30" s="131">
        <f t="shared" si="5"/>
        <v>0</v>
      </c>
      <c r="CA30" s="154">
        <v>1</v>
      </c>
      <c r="CB30" s="154">
        <v>1</v>
      </c>
      <c r="CZ30" s="131">
        <v>0</v>
      </c>
    </row>
    <row r="31" spans="1:104" ht="20.4">
      <c r="A31" s="155">
        <v>24</v>
      </c>
      <c r="B31" s="156" t="s">
        <v>141</v>
      </c>
      <c r="C31" s="157" t="s">
        <v>142</v>
      </c>
      <c r="D31" s="158" t="s">
        <v>104</v>
      </c>
      <c r="E31" s="159">
        <v>57.012</v>
      </c>
      <c r="F31" s="166"/>
      <c r="G31" s="169">
        <f t="shared" si="0"/>
        <v>0</v>
      </c>
      <c r="H31"/>
      <c r="I31"/>
      <c r="O31" s="154">
        <v>2</v>
      </c>
      <c r="AA31" s="131">
        <v>1</v>
      </c>
      <c r="AB31" s="131">
        <v>1</v>
      </c>
      <c r="AC31" s="131">
        <v>1</v>
      </c>
      <c r="AZ31" s="131">
        <v>1</v>
      </c>
      <c r="BA31" s="131">
        <f t="shared" si="1"/>
        <v>0</v>
      </c>
      <c r="BB31" s="131">
        <f t="shared" si="2"/>
        <v>0</v>
      </c>
      <c r="BC31" s="131">
        <f t="shared" si="3"/>
        <v>0</v>
      </c>
      <c r="BD31" s="131">
        <f t="shared" si="4"/>
        <v>0</v>
      </c>
      <c r="BE31" s="131">
        <f t="shared" si="5"/>
        <v>0</v>
      </c>
      <c r="CA31" s="154">
        <v>1</v>
      </c>
      <c r="CB31" s="154">
        <v>1</v>
      </c>
      <c r="CZ31" s="131">
        <v>0</v>
      </c>
    </row>
    <row r="32" spans="1:104" ht="12.75">
      <c r="A32" s="155">
        <v>25</v>
      </c>
      <c r="B32" s="156" t="s">
        <v>143</v>
      </c>
      <c r="C32" s="157" t="s">
        <v>144</v>
      </c>
      <c r="D32" s="158" t="s">
        <v>104</v>
      </c>
      <c r="E32" s="159">
        <v>27.3</v>
      </c>
      <c r="F32" s="166"/>
      <c r="G32" s="169">
        <f t="shared" si="0"/>
        <v>0</v>
      </c>
      <c r="H32"/>
      <c r="I32"/>
      <c r="O32" s="154">
        <v>2</v>
      </c>
      <c r="AA32" s="131">
        <v>1</v>
      </c>
      <c r="AB32" s="131">
        <v>1</v>
      </c>
      <c r="AC32" s="131">
        <v>1</v>
      </c>
      <c r="AZ32" s="131">
        <v>1</v>
      </c>
      <c r="BA32" s="131">
        <f t="shared" si="1"/>
        <v>0</v>
      </c>
      <c r="BB32" s="131">
        <f t="shared" si="2"/>
        <v>0</v>
      </c>
      <c r="BC32" s="131">
        <f t="shared" si="3"/>
        <v>0</v>
      </c>
      <c r="BD32" s="131">
        <f t="shared" si="4"/>
        <v>0</v>
      </c>
      <c r="BE32" s="131">
        <f t="shared" si="5"/>
        <v>0</v>
      </c>
      <c r="CA32" s="154">
        <v>1</v>
      </c>
      <c r="CB32" s="154">
        <v>1</v>
      </c>
      <c r="CZ32" s="131">
        <v>0</v>
      </c>
    </row>
    <row r="33" spans="1:104" ht="12.75">
      <c r="A33" s="155">
        <v>26</v>
      </c>
      <c r="B33" s="156" t="s">
        <v>145</v>
      </c>
      <c r="C33" s="157" t="s">
        <v>146</v>
      </c>
      <c r="D33" s="158" t="s">
        <v>104</v>
      </c>
      <c r="E33" s="159">
        <v>24.5952</v>
      </c>
      <c r="F33" s="166"/>
      <c r="G33" s="169">
        <f t="shared" si="0"/>
        <v>0</v>
      </c>
      <c r="H33"/>
      <c r="I33"/>
      <c r="O33" s="154">
        <v>2</v>
      </c>
      <c r="AA33" s="131">
        <v>1</v>
      </c>
      <c r="AB33" s="131">
        <v>1</v>
      </c>
      <c r="AC33" s="131">
        <v>1</v>
      </c>
      <c r="AZ33" s="131">
        <v>1</v>
      </c>
      <c r="BA33" s="131">
        <f t="shared" si="1"/>
        <v>0</v>
      </c>
      <c r="BB33" s="131">
        <f t="shared" si="2"/>
        <v>0</v>
      </c>
      <c r="BC33" s="131">
        <f t="shared" si="3"/>
        <v>0</v>
      </c>
      <c r="BD33" s="131">
        <f t="shared" si="4"/>
        <v>0</v>
      </c>
      <c r="BE33" s="131">
        <f t="shared" si="5"/>
        <v>0</v>
      </c>
      <c r="CA33" s="154">
        <v>1</v>
      </c>
      <c r="CB33" s="154">
        <v>1</v>
      </c>
      <c r="CZ33" s="131">
        <v>0</v>
      </c>
    </row>
    <row r="34" spans="1:104" ht="20.4">
      <c r="A34" s="155">
        <v>27</v>
      </c>
      <c r="B34" s="156" t="s">
        <v>147</v>
      </c>
      <c r="C34" s="157" t="s">
        <v>148</v>
      </c>
      <c r="D34" s="158" t="s">
        <v>149</v>
      </c>
      <c r="E34" s="159">
        <v>39.3523</v>
      </c>
      <c r="F34" s="166"/>
      <c r="G34" s="169">
        <f t="shared" si="0"/>
        <v>0</v>
      </c>
      <c r="H34"/>
      <c r="I34"/>
      <c r="O34" s="154">
        <v>2</v>
      </c>
      <c r="AA34" s="131">
        <v>1</v>
      </c>
      <c r="AB34" s="131">
        <v>1</v>
      </c>
      <c r="AC34" s="131">
        <v>1</v>
      </c>
      <c r="AZ34" s="131">
        <v>1</v>
      </c>
      <c r="BA34" s="131">
        <f t="shared" si="1"/>
        <v>0</v>
      </c>
      <c r="BB34" s="131">
        <f t="shared" si="2"/>
        <v>0</v>
      </c>
      <c r="BC34" s="131">
        <f t="shared" si="3"/>
        <v>0</v>
      </c>
      <c r="BD34" s="131">
        <f t="shared" si="4"/>
        <v>0</v>
      </c>
      <c r="BE34" s="131">
        <f t="shared" si="5"/>
        <v>0</v>
      </c>
      <c r="CA34" s="154">
        <v>1</v>
      </c>
      <c r="CB34" s="154">
        <v>1</v>
      </c>
      <c r="CZ34" s="131">
        <v>0</v>
      </c>
    </row>
    <row r="35" spans="1:104" ht="12.75">
      <c r="A35" s="155">
        <v>28</v>
      </c>
      <c r="B35" s="156" t="s">
        <v>150</v>
      </c>
      <c r="C35" s="157" t="s">
        <v>151</v>
      </c>
      <c r="D35" s="158" t="s">
        <v>104</v>
      </c>
      <c r="E35" s="159">
        <v>63.3678</v>
      </c>
      <c r="F35" s="166"/>
      <c r="G35" s="169">
        <f t="shared" si="0"/>
        <v>0</v>
      </c>
      <c r="H35"/>
      <c r="I35"/>
      <c r="O35" s="154">
        <v>2</v>
      </c>
      <c r="AA35" s="131">
        <v>1</v>
      </c>
      <c r="AB35" s="131">
        <v>1</v>
      </c>
      <c r="AC35" s="131">
        <v>1</v>
      </c>
      <c r="AZ35" s="131">
        <v>1</v>
      </c>
      <c r="BA35" s="131">
        <f t="shared" si="1"/>
        <v>0</v>
      </c>
      <c r="BB35" s="131">
        <f t="shared" si="2"/>
        <v>0</v>
      </c>
      <c r="BC35" s="131">
        <f t="shared" si="3"/>
        <v>0</v>
      </c>
      <c r="BD35" s="131">
        <f t="shared" si="4"/>
        <v>0</v>
      </c>
      <c r="BE35" s="131">
        <f t="shared" si="5"/>
        <v>0</v>
      </c>
      <c r="CA35" s="154">
        <v>1</v>
      </c>
      <c r="CB35" s="154">
        <v>1</v>
      </c>
      <c r="CZ35" s="131">
        <v>0</v>
      </c>
    </row>
    <row r="36" spans="1:104" ht="12.75">
      <c r="A36" s="155">
        <v>29</v>
      </c>
      <c r="B36" s="156" t="s">
        <v>152</v>
      </c>
      <c r="C36" s="157" t="s">
        <v>153</v>
      </c>
      <c r="D36" s="158" t="s">
        <v>104</v>
      </c>
      <c r="E36" s="159">
        <v>24.5952</v>
      </c>
      <c r="F36" s="166"/>
      <c r="G36" s="169">
        <f t="shared" si="0"/>
        <v>0</v>
      </c>
      <c r="H36"/>
      <c r="I36"/>
      <c r="O36" s="154">
        <v>2</v>
      </c>
      <c r="AA36" s="131">
        <v>1</v>
      </c>
      <c r="AB36" s="131">
        <v>1</v>
      </c>
      <c r="AC36" s="131">
        <v>1</v>
      </c>
      <c r="AZ36" s="131">
        <v>1</v>
      </c>
      <c r="BA36" s="131">
        <f t="shared" si="1"/>
        <v>0</v>
      </c>
      <c r="BB36" s="131">
        <f t="shared" si="2"/>
        <v>0</v>
      </c>
      <c r="BC36" s="131">
        <f t="shared" si="3"/>
        <v>0</v>
      </c>
      <c r="BD36" s="131">
        <f t="shared" si="4"/>
        <v>0</v>
      </c>
      <c r="BE36" s="131">
        <f t="shared" si="5"/>
        <v>0</v>
      </c>
      <c r="CA36" s="154">
        <v>1</v>
      </c>
      <c r="CB36" s="154">
        <v>1</v>
      </c>
      <c r="CZ36" s="131">
        <v>0</v>
      </c>
    </row>
    <row r="37" spans="1:104" ht="20.4">
      <c r="A37" s="155">
        <v>30</v>
      </c>
      <c r="B37" s="156" t="s">
        <v>154</v>
      </c>
      <c r="C37" s="157" t="s">
        <v>155</v>
      </c>
      <c r="D37" s="158" t="s">
        <v>104</v>
      </c>
      <c r="E37" s="159">
        <v>5.28</v>
      </c>
      <c r="F37" s="166"/>
      <c r="G37" s="169">
        <f t="shared" si="0"/>
        <v>0</v>
      </c>
      <c r="H37"/>
      <c r="I37"/>
      <c r="O37" s="154">
        <v>2</v>
      </c>
      <c r="AA37" s="131">
        <v>1</v>
      </c>
      <c r="AB37" s="131">
        <v>1</v>
      </c>
      <c r="AC37" s="131">
        <v>1</v>
      </c>
      <c r="AZ37" s="131">
        <v>1</v>
      </c>
      <c r="BA37" s="131">
        <f t="shared" si="1"/>
        <v>0</v>
      </c>
      <c r="BB37" s="131">
        <f t="shared" si="2"/>
        <v>0</v>
      </c>
      <c r="BC37" s="131">
        <f t="shared" si="3"/>
        <v>0</v>
      </c>
      <c r="BD37" s="131">
        <f t="shared" si="4"/>
        <v>0</v>
      </c>
      <c r="BE37" s="131">
        <f t="shared" si="5"/>
        <v>0</v>
      </c>
      <c r="CA37" s="154">
        <v>1</v>
      </c>
      <c r="CB37" s="154">
        <v>1</v>
      </c>
      <c r="CZ37" s="131">
        <v>0</v>
      </c>
    </row>
    <row r="38" spans="1:104" ht="20.4">
      <c r="A38" s="155">
        <v>31</v>
      </c>
      <c r="B38" s="156" t="s">
        <v>156</v>
      </c>
      <c r="C38" s="157" t="s">
        <v>157</v>
      </c>
      <c r="D38" s="158" t="s">
        <v>94</v>
      </c>
      <c r="E38" s="159">
        <v>80</v>
      </c>
      <c r="F38" s="166"/>
      <c r="G38" s="169">
        <f t="shared" si="0"/>
        <v>0</v>
      </c>
      <c r="H38"/>
      <c r="I38"/>
      <c r="O38" s="154">
        <v>2</v>
      </c>
      <c r="AA38" s="131">
        <v>1</v>
      </c>
      <c r="AB38" s="131">
        <v>0</v>
      </c>
      <c r="AC38" s="131">
        <v>0</v>
      </c>
      <c r="AZ38" s="131">
        <v>1</v>
      </c>
      <c r="BA38" s="131">
        <f t="shared" si="1"/>
        <v>0</v>
      </c>
      <c r="BB38" s="131">
        <f t="shared" si="2"/>
        <v>0</v>
      </c>
      <c r="BC38" s="131">
        <f t="shared" si="3"/>
        <v>0</v>
      </c>
      <c r="BD38" s="131">
        <f t="shared" si="4"/>
        <v>0</v>
      </c>
      <c r="BE38" s="131">
        <f t="shared" si="5"/>
        <v>0</v>
      </c>
      <c r="CA38" s="154">
        <v>1</v>
      </c>
      <c r="CB38" s="154">
        <v>0</v>
      </c>
      <c r="CZ38" s="131">
        <v>0</v>
      </c>
    </row>
    <row r="39" spans="1:104" ht="12.75">
      <c r="A39" s="155">
        <v>32</v>
      </c>
      <c r="B39" s="156" t="s">
        <v>158</v>
      </c>
      <c r="C39" s="157" t="s">
        <v>159</v>
      </c>
      <c r="D39" s="158" t="s">
        <v>94</v>
      </c>
      <c r="E39" s="159">
        <v>41.5</v>
      </c>
      <c r="F39" s="166"/>
      <c r="G39" s="169">
        <f t="shared" si="0"/>
        <v>0</v>
      </c>
      <c r="H39"/>
      <c r="I39"/>
      <c r="O39" s="154">
        <v>2</v>
      </c>
      <c r="AA39" s="131">
        <v>1</v>
      </c>
      <c r="AB39" s="131">
        <v>1</v>
      </c>
      <c r="AC39" s="131">
        <v>1</v>
      </c>
      <c r="AZ39" s="131">
        <v>1</v>
      </c>
      <c r="BA39" s="131">
        <f t="shared" si="1"/>
        <v>0</v>
      </c>
      <c r="BB39" s="131">
        <f t="shared" si="2"/>
        <v>0</v>
      </c>
      <c r="BC39" s="131">
        <f t="shared" si="3"/>
        <v>0</v>
      </c>
      <c r="BD39" s="131">
        <f t="shared" si="4"/>
        <v>0</v>
      </c>
      <c r="BE39" s="131">
        <f t="shared" si="5"/>
        <v>0</v>
      </c>
      <c r="CA39" s="154">
        <v>1</v>
      </c>
      <c r="CB39" s="154">
        <v>1</v>
      </c>
      <c r="CZ39" s="131">
        <v>0</v>
      </c>
    </row>
    <row r="40" spans="1:104" ht="12.75">
      <c r="A40" s="155">
        <v>33</v>
      </c>
      <c r="B40" s="156" t="s">
        <v>160</v>
      </c>
      <c r="C40" s="157" t="s">
        <v>161</v>
      </c>
      <c r="D40" s="158" t="s">
        <v>94</v>
      </c>
      <c r="E40" s="159">
        <v>80</v>
      </c>
      <c r="F40" s="166"/>
      <c r="G40" s="169">
        <f t="shared" si="0"/>
        <v>0</v>
      </c>
      <c r="H40"/>
      <c r="I40"/>
      <c r="O40" s="154">
        <v>2</v>
      </c>
      <c r="AA40" s="131">
        <v>1</v>
      </c>
      <c r="AB40" s="131">
        <v>1</v>
      </c>
      <c r="AC40" s="131">
        <v>1</v>
      </c>
      <c r="AZ40" s="131">
        <v>1</v>
      </c>
      <c r="BA40" s="131">
        <f t="shared" si="1"/>
        <v>0</v>
      </c>
      <c r="BB40" s="131">
        <f t="shared" si="2"/>
        <v>0</v>
      </c>
      <c r="BC40" s="131">
        <f t="shared" si="3"/>
        <v>0</v>
      </c>
      <c r="BD40" s="131">
        <f t="shared" si="4"/>
        <v>0</v>
      </c>
      <c r="BE40" s="131">
        <f t="shared" si="5"/>
        <v>0</v>
      </c>
      <c r="CA40" s="154">
        <v>1</v>
      </c>
      <c r="CB40" s="154">
        <v>1</v>
      </c>
      <c r="CZ40" s="131">
        <v>3.00000000000022E-05</v>
      </c>
    </row>
    <row r="41" spans="1:104" ht="12.75">
      <c r="A41" s="160"/>
      <c r="B41" s="161" t="s">
        <v>162</v>
      </c>
      <c r="C41" s="162" t="str">
        <f>CONCATENATE(B7," ",C7)</f>
        <v>1 Zemní práce</v>
      </c>
      <c r="D41" s="163"/>
      <c r="E41" s="164"/>
      <c r="F41" s="167"/>
      <c r="G41" s="170">
        <f>SUM(G7:G40)</f>
        <v>0</v>
      </c>
      <c r="H41"/>
      <c r="I41"/>
      <c r="O41" s="154">
        <v>4</v>
      </c>
      <c r="AA41"/>
      <c r="AB41"/>
      <c r="AC41"/>
      <c r="AZ41"/>
      <c r="BA41" s="165">
        <f>SUM(BA7:BA40)</f>
        <v>0</v>
      </c>
      <c r="BB41" s="165">
        <f>SUM(BB7:BB40)</f>
        <v>0</v>
      </c>
      <c r="BC41" s="165">
        <f>SUM(BC7:BC40)</f>
        <v>0</v>
      </c>
      <c r="BD41" s="165">
        <f>SUM(BD7:BD40)</f>
        <v>0</v>
      </c>
      <c r="BE41" s="165">
        <f>SUM(BE7:BE40)</f>
        <v>0</v>
      </c>
      <c r="CA41"/>
      <c r="CB41"/>
      <c r="CZ41"/>
    </row>
    <row r="42" spans="1:104" ht="12.75">
      <c r="A42" s="147" t="s">
        <v>89</v>
      </c>
      <c r="B42" s="148" t="s">
        <v>163</v>
      </c>
      <c r="C42" s="149" t="s">
        <v>164</v>
      </c>
      <c r="D42" s="150"/>
      <c r="E42" s="151"/>
      <c r="F42" s="168"/>
      <c r="G42" s="171"/>
      <c r="H42" s="153"/>
      <c r="I42" s="153"/>
      <c r="O42" s="154">
        <v>1</v>
      </c>
      <c r="AA42"/>
      <c r="AB42"/>
      <c r="AC42"/>
      <c r="AZ42"/>
      <c r="BA42"/>
      <c r="BB42"/>
      <c r="BC42"/>
      <c r="BD42"/>
      <c r="BE42"/>
      <c r="CA42"/>
      <c r="CB42"/>
      <c r="CZ42"/>
    </row>
    <row r="43" spans="1:104" ht="12.75">
      <c r="A43" s="155">
        <v>34</v>
      </c>
      <c r="B43" s="156" t="s">
        <v>165</v>
      </c>
      <c r="C43" s="157" t="s">
        <v>166</v>
      </c>
      <c r="D43" s="158" t="s">
        <v>167</v>
      </c>
      <c r="E43" s="159">
        <v>1</v>
      </c>
      <c r="F43" s="166"/>
      <c r="G43" s="169">
        <f>E43*F43</f>
        <v>0</v>
      </c>
      <c r="H43"/>
      <c r="I43"/>
      <c r="O43" s="154">
        <v>2</v>
      </c>
      <c r="AA43" s="131">
        <v>1</v>
      </c>
      <c r="AB43" s="131">
        <v>0</v>
      </c>
      <c r="AC43" s="131">
        <v>0</v>
      </c>
      <c r="AZ43" s="131">
        <v>1</v>
      </c>
      <c r="BA43" s="131">
        <f>IF(AZ43=1,G43,0)</f>
        <v>0</v>
      </c>
      <c r="BB43" s="131">
        <f>IF(AZ43=2,G43,0)</f>
        <v>0</v>
      </c>
      <c r="BC43" s="131">
        <f>IF(AZ43=3,G43,0)</f>
        <v>0</v>
      </c>
      <c r="BD43" s="131">
        <f>IF(AZ43=4,G43,0)</f>
        <v>0</v>
      </c>
      <c r="BE43" s="131">
        <f>IF(AZ43=5,G43,0)</f>
        <v>0</v>
      </c>
      <c r="CA43" s="154">
        <v>1</v>
      </c>
      <c r="CB43" s="154">
        <v>0</v>
      </c>
      <c r="CZ43" s="131">
        <v>0.0112400000000008</v>
      </c>
    </row>
    <row r="44" spans="1:104" ht="12.75">
      <c r="A44" s="160"/>
      <c r="B44" s="161" t="s">
        <v>162</v>
      </c>
      <c r="C44" s="162" t="str">
        <f>CONCATENATE(B42," ",C42)</f>
        <v>11 Přípravné a přidružené práce</v>
      </c>
      <c r="D44" s="163"/>
      <c r="E44" s="164"/>
      <c r="F44" s="167"/>
      <c r="G44" s="170">
        <f>SUM(G42:G43)</f>
        <v>0</v>
      </c>
      <c r="H44"/>
      <c r="I44"/>
      <c r="O44" s="154">
        <v>4</v>
      </c>
      <c r="AA44"/>
      <c r="AB44"/>
      <c r="AC44"/>
      <c r="AZ44"/>
      <c r="BA44" s="165">
        <f>SUM(BA42:BA43)</f>
        <v>0</v>
      </c>
      <c r="BB44" s="165">
        <f>SUM(BB42:BB43)</f>
        <v>0</v>
      </c>
      <c r="BC44" s="165">
        <f>SUM(BC42:BC43)</f>
        <v>0</v>
      </c>
      <c r="BD44" s="165">
        <f>SUM(BD42:BD43)</f>
        <v>0</v>
      </c>
      <c r="BE44" s="165">
        <f>SUM(BE42:BE43)</f>
        <v>0</v>
      </c>
      <c r="CA44"/>
      <c r="CB44"/>
      <c r="CZ44"/>
    </row>
    <row r="45" spans="1:104" ht="12.75">
      <c r="A45" s="147" t="s">
        <v>89</v>
      </c>
      <c r="B45" s="148" t="s">
        <v>168</v>
      </c>
      <c r="C45" s="149" t="s">
        <v>169</v>
      </c>
      <c r="D45" s="150"/>
      <c r="E45" s="151"/>
      <c r="F45" s="168"/>
      <c r="G45" s="171"/>
      <c r="H45" s="153"/>
      <c r="I45" s="153"/>
      <c r="O45" s="154">
        <v>1</v>
      </c>
      <c r="AA45"/>
      <c r="AB45"/>
      <c r="AC45"/>
      <c r="AZ45"/>
      <c r="BA45"/>
      <c r="BB45"/>
      <c r="BC45"/>
      <c r="BD45"/>
      <c r="BE45"/>
      <c r="CA45"/>
      <c r="CB45"/>
      <c r="CZ45"/>
    </row>
    <row r="46" spans="1:104" ht="12.75">
      <c r="A46" s="155">
        <v>35</v>
      </c>
      <c r="B46" s="156" t="s">
        <v>170</v>
      </c>
      <c r="C46" s="157" t="s">
        <v>171</v>
      </c>
      <c r="D46" s="158" t="s">
        <v>104</v>
      </c>
      <c r="E46" s="159">
        <v>3.45</v>
      </c>
      <c r="F46" s="166"/>
      <c r="G46" s="169">
        <f>E46*F46</f>
        <v>0</v>
      </c>
      <c r="H46"/>
      <c r="I46"/>
      <c r="O46" s="154">
        <v>2</v>
      </c>
      <c r="AA46" s="131">
        <v>1</v>
      </c>
      <c r="AB46" s="131">
        <v>1</v>
      </c>
      <c r="AC46" s="131">
        <v>1</v>
      </c>
      <c r="AZ46" s="131">
        <v>1</v>
      </c>
      <c r="BA46" s="131">
        <f>IF(AZ46=1,G46,0)</f>
        <v>0</v>
      </c>
      <c r="BB46" s="131">
        <f>IF(AZ46=2,G46,0)</f>
        <v>0</v>
      </c>
      <c r="BC46" s="131">
        <f>IF(AZ46=3,G46,0)</f>
        <v>0</v>
      </c>
      <c r="BD46" s="131">
        <f>IF(AZ46=4,G46,0)</f>
        <v>0</v>
      </c>
      <c r="BE46" s="131">
        <f>IF(AZ46=5,G46,0)</f>
        <v>0</v>
      </c>
      <c r="CA46" s="154">
        <v>1</v>
      </c>
      <c r="CB46" s="154">
        <v>1</v>
      </c>
      <c r="CZ46" s="131">
        <v>1.89076999999997</v>
      </c>
    </row>
    <row r="47" spans="1:104" ht="20.4">
      <c r="A47" s="155">
        <v>36</v>
      </c>
      <c r="B47" s="156" t="s">
        <v>172</v>
      </c>
      <c r="C47" s="157" t="s">
        <v>173</v>
      </c>
      <c r="D47" s="158" t="s">
        <v>104</v>
      </c>
      <c r="E47" s="159">
        <v>0.338</v>
      </c>
      <c r="F47" s="166"/>
      <c r="G47" s="169">
        <f>E47*F47</f>
        <v>0</v>
      </c>
      <c r="H47"/>
      <c r="I47"/>
      <c r="O47" s="154">
        <v>2</v>
      </c>
      <c r="AA47" s="131">
        <v>1</v>
      </c>
      <c r="AB47" s="131">
        <v>1</v>
      </c>
      <c r="AC47" s="131">
        <v>1</v>
      </c>
      <c r="AZ47" s="131">
        <v>1</v>
      </c>
      <c r="BA47" s="131">
        <f>IF(AZ47=1,G47,0)</f>
        <v>0</v>
      </c>
      <c r="BB47" s="131">
        <f>IF(AZ47=2,G47,0)</f>
        <v>0</v>
      </c>
      <c r="BC47" s="131">
        <f>IF(AZ47=3,G47,0)</f>
        <v>0</v>
      </c>
      <c r="BD47" s="131">
        <f>IF(AZ47=4,G47,0)</f>
        <v>0</v>
      </c>
      <c r="BE47" s="131">
        <f>IF(AZ47=5,G47,0)</f>
        <v>0</v>
      </c>
      <c r="CA47" s="154">
        <v>1</v>
      </c>
      <c r="CB47" s="154">
        <v>1</v>
      </c>
      <c r="CZ47" s="131">
        <v>2.35499999999956</v>
      </c>
    </row>
    <row r="48" spans="1:104" ht="12.75">
      <c r="A48" s="160"/>
      <c r="B48" s="161" t="s">
        <v>162</v>
      </c>
      <c r="C48" s="162" t="str">
        <f>CONCATENATE(B45," ",C45)</f>
        <v>4 Vodorovné konstrukce</v>
      </c>
      <c r="D48" s="163"/>
      <c r="E48" s="164"/>
      <c r="F48" s="167"/>
      <c r="G48" s="170">
        <f>SUM(G45:G47)</f>
        <v>0</v>
      </c>
      <c r="H48"/>
      <c r="I48"/>
      <c r="O48" s="154">
        <v>4</v>
      </c>
      <c r="AA48"/>
      <c r="AB48"/>
      <c r="AC48"/>
      <c r="AZ48"/>
      <c r="BA48" s="165">
        <f>SUM(BA45:BA47)</f>
        <v>0</v>
      </c>
      <c r="BB48" s="165">
        <f>SUM(BB45:BB47)</f>
        <v>0</v>
      </c>
      <c r="BC48" s="165">
        <f>SUM(BC45:BC47)</f>
        <v>0</v>
      </c>
      <c r="BD48" s="165">
        <f>SUM(BD45:BD47)</f>
        <v>0</v>
      </c>
      <c r="BE48" s="165">
        <f>SUM(BE45:BE47)</f>
        <v>0</v>
      </c>
      <c r="CA48"/>
      <c r="CB48"/>
      <c r="CZ48"/>
    </row>
    <row r="49" spans="1:104" ht="12.75">
      <c r="A49" s="147" t="s">
        <v>89</v>
      </c>
      <c r="B49" s="148" t="s">
        <v>174</v>
      </c>
      <c r="C49" s="149" t="s">
        <v>175</v>
      </c>
      <c r="D49" s="150"/>
      <c r="E49" s="151"/>
      <c r="F49" s="168"/>
      <c r="G49" s="171"/>
      <c r="H49" s="153"/>
      <c r="I49" s="153"/>
      <c r="O49" s="154">
        <v>1</v>
      </c>
      <c r="AA49"/>
      <c r="AB49"/>
      <c r="AC49"/>
      <c r="AZ49"/>
      <c r="BA49"/>
      <c r="BB49"/>
      <c r="BC49"/>
      <c r="BD49"/>
      <c r="BE49"/>
      <c r="CA49"/>
      <c r="CB49"/>
      <c r="CZ49"/>
    </row>
    <row r="50" spans="1:104" ht="12.75">
      <c r="A50" s="155">
        <v>37</v>
      </c>
      <c r="B50" s="156" t="s">
        <v>176</v>
      </c>
      <c r="C50" s="157" t="s">
        <v>177</v>
      </c>
      <c r="D50" s="158" t="s">
        <v>94</v>
      </c>
      <c r="E50" s="159">
        <v>30.75</v>
      </c>
      <c r="F50" s="166"/>
      <c r="G50" s="169">
        <f>E50*F50</f>
        <v>0</v>
      </c>
      <c r="H50"/>
      <c r="I50"/>
      <c r="O50" s="154">
        <v>2</v>
      </c>
      <c r="AA50" s="131">
        <v>1</v>
      </c>
      <c r="AB50" s="131">
        <v>1</v>
      </c>
      <c r="AC50" s="131">
        <v>1</v>
      </c>
      <c r="AZ50" s="131">
        <v>1</v>
      </c>
      <c r="BA50" s="131">
        <f>IF(AZ50=1,G50,0)</f>
        <v>0</v>
      </c>
      <c r="BB50" s="131">
        <f>IF(AZ50=2,G50,0)</f>
        <v>0</v>
      </c>
      <c r="BC50" s="131">
        <f>IF(AZ50=3,G50,0)</f>
        <v>0</v>
      </c>
      <c r="BD50" s="131">
        <f>IF(AZ50=4,G50,0)</f>
        <v>0</v>
      </c>
      <c r="BE50" s="131">
        <f>IF(AZ50=5,G50,0)</f>
        <v>0</v>
      </c>
      <c r="CA50" s="154">
        <v>1</v>
      </c>
      <c r="CB50" s="154">
        <v>1</v>
      </c>
      <c r="CZ50" s="131">
        <v>0.177259999999933</v>
      </c>
    </row>
    <row r="51" spans="1:104" ht="20.4">
      <c r="A51" s="155">
        <v>38</v>
      </c>
      <c r="B51" s="156" t="s">
        <v>178</v>
      </c>
      <c r="C51" s="157" t="s">
        <v>179</v>
      </c>
      <c r="D51" s="158" t="s">
        <v>149</v>
      </c>
      <c r="E51" s="159">
        <v>21.275</v>
      </c>
      <c r="F51" s="166"/>
      <c r="G51" s="169">
        <f>E51*F51</f>
        <v>0</v>
      </c>
      <c r="H51"/>
      <c r="I51"/>
      <c r="O51" s="154">
        <v>2</v>
      </c>
      <c r="AA51" s="131">
        <v>1</v>
      </c>
      <c r="AB51" s="131">
        <v>1</v>
      </c>
      <c r="AC51" s="131">
        <v>1</v>
      </c>
      <c r="AZ51" s="131">
        <v>1</v>
      </c>
      <c r="BA51" s="131">
        <f>IF(AZ51=1,G51,0)</f>
        <v>0</v>
      </c>
      <c r="BB51" s="131">
        <f>IF(AZ51=2,G51,0)</f>
        <v>0</v>
      </c>
      <c r="BC51" s="131">
        <f>IF(AZ51=3,G51,0)</f>
        <v>0</v>
      </c>
      <c r="BD51" s="131">
        <f>IF(AZ51=4,G51,0)</f>
        <v>0</v>
      </c>
      <c r="BE51" s="131">
        <f>IF(AZ51=5,G51,0)</f>
        <v>0</v>
      </c>
      <c r="CA51" s="154">
        <v>1</v>
      </c>
      <c r="CB51" s="154">
        <v>1</v>
      </c>
      <c r="CZ51" s="131">
        <v>1.10000000000036</v>
      </c>
    </row>
    <row r="52" spans="1:104" ht="12.75">
      <c r="A52" s="155">
        <v>39</v>
      </c>
      <c r="B52" s="156" t="s">
        <v>180</v>
      </c>
      <c r="C52" s="157" t="s">
        <v>181</v>
      </c>
      <c r="D52" s="158" t="s">
        <v>94</v>
      </c>
      <c r="E52" s="159">
        <v>36</v>
      </c>
      <c r="F52" s="166"/>
      <c r="G52" s="169">
        <f>E52*F52</f>
        <v>0</v>
      </c>
      <c r="H52"/>
      <c r="I52"/>
      <c r="O52" s="154">
        <v>2</v>
      </c>
      <c r="AA52" s="131">
        <v>1</v>
      </c>
      <c r="AB52" s="131">
        <v>1</v>
      </c>
      <c r="AC52" s="131">
        <v>1</v>
      </c>
      <c r="AZ52" s="131">
        <v>1</v>
      </c>
      <c r="BA52" s="131">
        <f>IF(AZ52=1,G52,0)</f>
        <v>0</v>
      </c>
      <c r="BB52" s="131">
        <f>IF(AZ52=2,G52,0)</f>
        <v>0</v>
      </c>
      <c r="BC52" s="131">
        <f>IF(AZ52=3,G52,0)</f>
        <v>0</v>
      </c>
      <c r="BD52" s="131">
        <f>IF(AZ52=4,G52,0)</f>
        <v>0</v>
      </c>
      <c r="BE52" s="131">
        <f>IF(AZ52=5,G52,0)</f>
        <v>0</v>
      </c>
      <c r="CA52" s="154">
        <v>1</v>
      </c>
      <c r="CB52" s="154">
        <v>1</v>
      </c>
      <c r="CZ52" s="131">
        <v>0.0720000000000027</v>
      </c>
    </row>
    <row r="53" spans="1:104" ht="20.4">
      <c r="A53" s="155">
        <v>40</v>
      </c>
      <c r="B53" s="156" t="s">
        <v>182</v>
      </c>
      <c r="C53" s="157" t="s">
        <v>183</v>
      </c>
      <c r="D53" s="158" t="s">
        <v>94</v>
      </c>
      <c r="E53" s="159">
        <v>10</v>
      </c>
      <c r="F53" s="166"/>
      <c r="G53" s="169">
        <f>E53*F53</f>
        <v>0</v>
      </c>
      <c r="H53"/>
      <c r="I53"/>
      <c r="O53" s="154">
        <v>2</v>
      </c>
      <c r="AA53" s="131">
        <v>1</v>
      </c>
      <c r="AB53" s="131">
        <v>1</v>
      </c>
      <c r="AC53" s="131">
        <v>1</v>
      </c>
      <c r="AZ53" s="131">
        <v>1</v>
      </c>
      <c r="BA53" s="131">
        <f>IF(AZ53=1,G53,0)</f>
        <v>0</v>
      </c>
      <c r="BB53" s="131">
        <f>IF(AZ53=2,G53,0)</f>
        <v>0</v>
      </c>
      <c r="BC53" s="131">
        <f>IF(AZ53=3,G53,0)</f>
        <v>0</v>
      </c>
      <c r="BD53" s="131">
        <f>IF(AZ53=4,G53,0)</f>
        <v>0</v>
      </c>
      <c r="BE53" s="131">
        <f>IF(AZ53=5,G53,0)</f>
        <v>0</v>
      </c>
      <c r="CA53" s="154">
        <v>1</v>
      </c>
      <c r="CB53" s="154">
        <v>1</v>
      </c>
      <c r="CZ53" s="131">
        <v>0.183099999999968</v>
      </c>
    </row>
    <row r="54" spans="1:104" ht="12.75">
      <c r="A54" s="160"/>
      <c r="B54" s="161" t="s">
        <v>162</v>
      </c>
      <c r="C54" s="162" t="str">
        <f>CONCATENATE(B49," ",C49)</f>
        <v>5 Komunikace</v>
      </c>
      <c r="D54" s="163"/>
      <c r="E54" s="164"/>
      <c r="F54" s="167"/>
      <c r="G54" s="170">
        <f>SUM(G49:G53)</f>
        <v>0</v>
      </c>
      <c r="H54"/>
      <c r="I54"/>
      <c r="O54" s="154">
        <v>4</v>
      </c>
      <c r="AA54"/>
      <c r="AB54"/>
      <c r="AC54"/>
      <c r="AZ54"/>
      <c r="BA54" s="165">
        <f>SUM(BA49:BA53)</f>
        <v>0</v>
      </c>
      <c r="BB54" s="165">
        <f>SUM(BB49:BB53)</f>
        <v>0</v>
      </c>
      <c r="BC54" s="165">
        <f>SUM(BC49:BC53)</f>
        <v>0</v>
      </c>
      <c r="BD54" s="165">
        <f>SUM(BD49:BD53)</f>
        <v>0</v>
      </c>
      <c r="BE54" s="165">
        <f>SUM(BE49:BE53)</f>
        <v>0</v>
      </c>
      <c r="CA54"/>
      <c r="CB54"/>
      <c r="CZ54"/>
    </row>
    <row r="55" spans="1:104" ht="12.75">
      <c r="A55" s="147" t="s">
        <v>89</v>
      </c>
      <c r="B55" s="148" t="s">
        <v>184</v>
      </c>
      <c r="C55" s="149" t="s">
        <v>185</v>
      </c>
      <c r="D55" s="150"/>
      <c r="E55" s="151"/>
      <c r="F55" s="168"/>
      <c r="G55" s="171"/>
      <c r="H55" s="153"/>
      <c r="I55" s="153"/>
      <c r="O55" s="154">
        <v>1</v>
      </c>
      <c r="AA55"/>
      <c r="AB55"/>
      <c r="AC55"/>
      <c r="AZ55"/>
      <c r="BA55"/>
      <c r="BB55"/>
      <c r="BC55"/>
      <c r="BD55"/>
      <c r="BE55"/>
      <c r="CA55"/>
      <c r="CB55"/>
      <c r="CZ55"/>
    </row>
    <row r="56" spans="1:104" ht="12.75">
      <c r="A56" s="155">
        <v>41</v>
      </c>
      <c r="B56" s="156" t="s">
        <v>186</v>
      </c>
      <c r="C56" s="157" t="s">
        <v>187</v>
      </c>
      <c r="D56" s="158" t="s">
        <v>101</v>
      </c>
      <c r="E56" s="159">
        <v>20</v>
      </c>
      <c r="F56" s="166"/>
      <c r="G56" s="169">
        <f>E56*F56</f>
        <v>0</v>
      </c>
      <c r="H56"/>
      <c r="I56"/>
      <c r="O56" s="154">
        <v>2</v>
      </c>
      <c r="AA56" s="131">
        <v>1</v>
      </c>
      <c r="AB56" s="131">
        <v>1</v>
      </c>
      <c r="AC56" s="131">
        <v>1</v>
      </c>
      <c r="AZ56" s="131">
        <v>1</v>
      </c>
      <c r="BA56" s="131">
        <f>IF(AZ56=1,G56,0)</f>
        <v>0</v>
      </c>
      <c r="BB56" s="131">
        <f>IF(AZ56=2,G56,0)</f>
        <v>0</v>
      </c>
      <c r="BC56" s="131">
        <f>IF(AZ56=3,G56,0)</f>
        <v>0</v>
      </c>
      <c r="BD56" s="131">
        <f>IF(AZ56=4,G56,0)</f>
        <v>0</v>
      </c>
      <c r="BE56" s="131">
        <f>IF(AZ56=5,G56,0)</f>
        <v>0</v>
      </c>
      <c r="CA56" s="154">
        <v>1</v>
      </c>
      <c r="CB56" s="154">
        <v>1</v>
      </c>
      <c r="CZ56" s="131">
        <v>0.105980000000045</v>
      </c>
    </row>
    <row r="57" spans="1:104" ht="20.4">
      <c r="A57" s="155">
        <v>42</v>
      </c>
      <c r="B57" s="156" t="s">
        <v>188</v>
      </c>
      <c r="C57" s="157" t="s">
        <v>189</v>
      </c>
      <c r="D57" s="158" t="s">
        <v>104</v>
      </c>
      <c r="E57" s="159">
        <v>1.2</v>
      </c>
      <c r="F57" s="166"/>
      <c r="G57" s="169">
        <f>E57*F57</f>
        <v>0</v>
      </c>
      <c r="H57"/>
      <c r="I57"/>
      <c r="O57" s="154">
        <v>2</v>
      </c>
      <c r="AA57" s="131">
        <v>1</v>
      </c>
      <c r="AB57" s="131">
        <v>0</v>
      </c>
      <c r="AC57" s="131">
        <v>0</v>
      </c>
      <c r="AZ57" s="131">
        <v>1</v>
      </c>
      <c r="BA57" s="131">
        <f>IF(AZ57=1,G57,0)</f>
        <v>0</v>
      </c>
      <c r="BB57" s="131">
        <f>IF(AZ57=2,G57,0)</f>
        <v>0</v>
      </c>
      <c r="BC57" s="131">
        <f>IF(AZ57=3,G57,0)</f>
        <v>0</v>
      </c>
      <c r="BD57" s="131">
        <f>IF(AZ57=4,G57,0)</f>
        <v>0</v>
      </c>
      <c r="BE57" s="131">
        <f>IF(AZ57=5,G57,0)</f>
        <v>0</v>
      </c>
      <c r="CA57" s="154">
        <v>1</v>
      </c>
      <c r="CB57" s="154">
        <v>0</v>
      </c>
      <c r="CZ57" s="131">
        <v>2.25633999999991</v>
      </c>
    </row>
    <row r="58" spans="1:104" ht="12.75">
      <c r="A58" s="160"/>
      <c r="B58" s="161" t="s">
        <v>162</v>
      </c>
      <c r="C58" s="162" t="str">
        <f>CONCATENATE(B55," ",C55)</f>
        <v>91 Doplňující práce na komunikaci</v>
      </c>
      <c r="D58" s="163"/>
      <c r="E58" s="164"/>
      <c r="F58" s="167"/>
      <c r="G58" s="170">
        <f>SUM(G55:G57)</f>
        <v>0</v>
      </c>
      <c r="H58"/>
      <c r="I58"/>
      <c r="O58" s="154">
        <v>4</v>
      </c>
      <c r="AA58"/>
      <c r="AB58"/>
      <c r="AC58"/>
      <c r="AZ58"/>
      <c r="BA58" s="165">
        <f>SUM(BA55:BA57)</f>
        <v>0</v>
      </c>
      <c r="BB58" s="165">
        <f>SUM(BB55:BB57)</f>
        <v>0</v>
      </c>
      <c r="BC58" s="165">
        <f>SUM(BC55:BC57)</f>
        <v>0</v>
      </c>
      <c r="BD58" s="165">
        <f>SUM(BD55:BD57)</f>
        <v>0</v>
      </c>
      <c r="BE58" s="165">
        <f>SUM(BE55:BE57)</f>
        <v>0</v>
      </c>
      <c r="CA58"/>
      <c r="CB58"/>
      <c r="CZ58"/>
    </row>
    <row r="59" spans="1:104" ht="12.75">
      <c r="A59" s="147" t="s">
        <v>89</v>
      </c>
      <c r="B59" s="148" t="s">
        <v>174</v>
      </c>
      <c r="C59" s="149" t="s">
        <v>175</v>
      </c>
      <c r="D59" s="150"/>
      <c r="E59" s="151"/>
      <c r="F59" s="168"/>
      <c r="G59" s="171"/>
      <c r="H59" s="153"/>
      <c r="I59" s="153"/>
      <c r="O59" s="154">
        <v>1</v>
      </c>
      <c r="AA59"/>
      <c r="AB59"/>
      <c r="AC59"/>
      <c r="AZ59"/>
      <c r="BA59"/>
      <c r="BB59"/>
      <c r="BC59"/>
      <c r="BD59"/>
      <c r="BE59"/>
      <c r="CA59"/>
      <c r="CB59"/>
      <c r="CZ59"/>
    </row>
    <row r="60" spans="1:104" ht="12.75">
      <c r="A60" s="155">
        <v>43</v>
      </c>
      <c r="B60" s="156" t="s">
        <v>190</v>
      </c>
      <c r="C60" s="157" t="s">
        <v>191</v>
      </c>
      <c r="D60" s="158" t="s">
        <v>149</v>
      </c>
      <c r="E60" s="159">
        <v>45</v>
      </c>
      <c r="F60" s="166"/>
      <c r="G60" s="169">
        <f>E60*F60</f>
        <v>0</v>
      </c>
      <c r="H60"/>
      <c r="I60"/>
      <c r="O60" s="154">
        <v>2</v>
      </c>
      <c r="AA60" s="131">
        <v>3</v>
      </c>
      <c r="AB60" s="131">
        <v>1</v>
      </c>
      <c r="AC60" s="131">
        <v>583412006</v>
      </c>
      <c r="AZ60" s="131">
        <v>1</v>
      </c>
      <c r="BA60" s="131">
        <f>IF(AZ60=1,G60,0)</f>
        <v>0</v>
      </c>
      <c r="BB60" s="131">
        <f>IF(AZ60=2,G60,0)</f>
        <v>0</v>
      </c>
      <c r="BC60" s="131">
        <f>IF(AZ60=3,G60,0)</f>
        <v>0</v>
      </c>
      <c r="BD60" s="131">
        <f>IF(AZ60=4,G60,0)</f>
        <v>0</v>
      </c>
      <c r="BE60" s="131">
        <f>IF(AZ60=5,G60,0)</f>
        <v>0</v>
      </c>
      <c r="CA60" s="154">
        <v>3</v>
      </c>
      <c r="CB60" s="154">
        <v>1</v>
      </c>
      <c r="CZ60" s="131">
        <v>0</v>
      </c>
    </row>
    <row r="61" spans="1:104" ht="12.75">
      <c r="A61" s="155">
        <v>44</v>
      </c>
      <c r="B61" s="156" t="s">
        <v>192</v>
      </c>
      <c r="C61" s="157" t="s">
        <v>193</v>
      </c>
      <c r="D61" s="158" t="s">
        <v>149</v>
      </c>
      <c r="E61" s="159">
        <v>45.6798290000061</v>
      </c>
      <c r="F61" s="166"/>
      <c r="G61" s="169">
        <f>E61*F61</f>
        <v>0</v>
      </c>
      <c r="H61"/>
      <c r="I61"/>
      <c r="O61" s="154">
        <v>2</v>
      </c>
      <c r="AA61" s="131">
        <v>7</v>
      </c>
      <c r="AB61" s="131">
        <v>1</v>
      </c>
      <c r="AC61" s="131">
        <v>2</v>
      </c>
      <c r="AZ61" s="131">
        <v>1</v>
      </c>
      <c r="BA61" s="131">
        <f>IF(AZ61=1,G61,0)</f>
        <v>0</v>
      </c>
      <c r="BB61" s="131">
        <f>IF(AZ61=2,G61,0)</f>
        <v>0</v>
      </c>
      <c r="BC61" s="131">
        <f>IF(AZ61=3,G61,0)</f>
        <v>0</v>
      </c>
      <c r="BD61" s="131">
        <f>IF(AZ61=4,G61,0)</f>
        <v>0</v>
      </c>
      <c r="BE61" s="131">
        <f>IF(AZ61=5,G61,0)</f>
        <v>0</v>
      </c>
      <c r="CA61" s="154">
        <v>7</v>
      </c>
      <c r="CB61" s="154">
        <v>1</v>
      </c>
      <c r="CZ61" s="131">
        <v>0</v>
      </c>
    </row>
    <row r="62" spans="1:104" ht="12.75">
      <c r="A62" s="160"/>
      <c r="B62" s="161" t="s">
        <v>162</v>
      </c>
      <c r="C62" s="162" t="str">
        <f>CONCATENATE(B59," ",C59)</f>
        <v>5 Komunikace</v>
      </c>
      <c r="D62" s="163"/>
      <c r="E62" s="164"/>
      <c r="F62" s="167"/>
      <c r="G62" s="170">
        <f>SUM(G59:G61)</f>
        <v>0</v>
      </c>
      <c r="H62"/>
      <c r="I62"/>
      <c r="O62" s="154">
        <v>4</v>
      </c>
      <c r="AA62"/>
      <c r="AB62"/>
      <c r="AC62"/>
      <c r="AZ62"/>
      <c r="BA62" s="165">
        <f>SUM(BA59:BA61)</f>
        <v>0</v>
      </c>
      <c r="BB62" s="165">
        <f>SUM(BB59:BB61)</f>
        <v>0</v>
      </c>
      <c r="BC62" s="165">
        <f>SUM(BC59:BC61)</f>
        <v>0</v>
      </c>
      <c r="BD62" s="165">
        <f>SUM(BD59:BD61)</f>
        <v>0</v>
      </c>
      <c r="BE62" s="165">
        <f>SUM(BE59:BE61)</f>
        <v>0</v>
      </c>
      <c r="CA62"/>
      <c r="CB62"/>
      <c r="CZ62"/>
    </row>
    <row r="63" spans="1:104" ht="12.75">
      <c r="A63" s="147" t="s">
        <v>89</v>
      </c>
      <c r="B63" s="148" t="s">
        <v>194</v>
      </c>
      <c r="C63" s="149" t="s">
        <v>195</v>
      </c>
      <c r="D63" s="150"/>
      <c r="E63" s="151"/>
      <c r="F63" s="168"/>
      <c r="G63" s="171"/>
      <c r="H63" s="153"/>
      <c r="I63" s="153"/>
      <c r="O63" s="154">
        <v>1</v>
      </c>
      <c r="AA63"/>
      <c r="AB63"/>
      <c r="AC63"/>
      <c r="AZ63"/>
      <c r="BA63"/>
      <c r="BB63"/>
      <c r="BC63"/>
      <c r="BD63"/>
      <c r="BE63"/>
      <c r="CA63"/>
      <c r="CB63"/>
      <c r="CZ63"/>
    </row>
    <row r="64" spans="1:104" ht="20.4">
      <c r="A64" s="155">
        <v>45</v>
      </c>
      <c r="B64" s="156" t="s">
        <v>196</v>
      </c>
      <c r="C64" s="157" t="s">
        <v>197</v>
      </c>
      <c r="D64" s="158" t="s">
        <v>104</v>
      </c>
      <c r="E64" s="159">
        <v>0.1</v>
      </c>
      <c r="F64" s="166"/>
      <c r="G64" s="169">
        <f aca="true" t="shared" si="6" ref="G64:G75">E64*F64</f>
        <v>0</v>
      </c>
      <c r="H64"/>
      <c r="I64"/>
      <c r="O64" s="154">
        <v>2</v>
      </c>
      <c r="AA64" s="131">
        <v>1</v>
      </c>
      <c r="AB64" s="131">
        <v>1</v>
      </c>
      <c r="AC64" s="131">
        <v>1</v>
      </c>
      <c r="AZ64" s="131">
        <v>1</v>
      </c>
      <c r="BA64" s="131">
        <f aca="true" t="shared" si="7" ref="BA64:BA75">IF(AZ64=1,G64,0)</f>
        <v>0</v>
      </c>
      <c r="BB64" s="131">
        <f aca="true" t="shared" si="8" ref="BB64:BB75">IF(AZ64=2,G64,0)</f>
        <v>0</v>
      </c>
      <c r="BC64" s="131">
        <f aca="true" t="shared" si="9" ref="BC64:BC75">IF(AZ64=3,G64,0)</f>
        <v>0</v>
      </c>
      <c r="BD64" s="131">
        <f aca="true" t="shared" si="10" ref="BD64:BD75">IF(AZ64=4,G64,0)</f>
        <v>0</v>
      </c>
      <c r="BE64" s="131">
        <f aca="true" t="shared" si="11" ref="BE64:BE75">IF(AZ64=5,G64,0)</f>
        <v>0</v>
      </c>
      <c r="CA64" s="154">
        <v>1</v>
      </c>
      <c r="CB64" s="154">
        <v>1</v>
      </c>
      <c r="CZ64" s="131">
        <v>2.48156999999992</v>
      </c>
    </row>
    <row r="65" spans="1:104" ht="12.75">
      <c r="A65" s="155">
        <v>46</v>
      </c>
      <c r="B65" s="156" t="s">
        <v>198</v>
      </c>
      <c r="C65" s="157" t="s">
        <v>199</v>
      </c>
      <c r="D65" s="158" t="s">
        <v>101</v>
      </c>
      <c r="E65" s="159">
        <v>48</v>
      </c>
      <c r="F65" s="166"/>
      <c r="G65" s="169">
        <f t="shared" si="6"/>
        <v>0</v>
      </c>
      <c r="H65"/>
      <c r="I65"/>
      <c r="O65" s="154">
        <v>2</v>
      </c>
      <c r="AA65" s="131">
        <v>1</v>
      </c>
      <c r="AB65" s="131">
        <v>1</v>
      </c>
      <c r="AC65" s="131">
        <v>1</v>
      </c>
      <c r="AZ65" s="131">
        <v>1</v>
      </c>
      <c r="BA65" s="131">
        <f t="shared" si="7"/>
        <v>0</v>
      </c>
      <c r="BB65" s="131">
        <f t="shared" si="8"/>
        <v>0</v>
      </c>
      <c r="BC65" s="131">
        <f t="shared" si="9"/>
        <v>0</v>
      </c>
      <c r="BD65" s="131">
        <f t="shared" si="10"/>
        <v>0</v>
      </c>
      <c r="BE65" s="131">
        <f t="shared" si="11"/>
        <v>0</v>
      </c>
      <c r="CA65" s="154">
        <v>1</v>
      </c>
      <c r="CB65" s="154">
        <v>1</v>
      </c>
      <c r="CZ65" s="131">
        <v>0.000110000000000054</v>
      </c>
    </row>
    <row r="66" spans="1:104" ht="12.75">
      <c r="A66" s="155">
        <v>47</v>
      </c>
      <c r="B66" s="156" t="s">
        <v>200</v>
      </c>
      <c r="C66" s="157" t="s">
        <v>201</v>
      </c>
      <c r="D66" s="158" t="s">
        <v>101</v>
      </c>
      <c r="E66" s="159">
        <v>48</v>
      </c>
      <c r="F66" s="166"/>
      <c r="G66" s="169">
        <f t="shared" si="6"/>
        <v>0</v>
      </c>
      <c r="H66"/>
      <c r="I66"/>
      <c r="O66" s="154">
        <v>2</v>
      </c>
      <c r="AA66" s="131">
        <v>1</v>
      </c>
      <c r="AB66" s="131">
        <v>1</v>
      </c>
      <c r="AC66" s="131">
        <v>1</v>
      </c>
      <c r="AZ66" s="131">
        <v>1</v>
      </c>
      <c r="BA66" s="131">
        <f t="shared" si="7"/>
        <v>0</v>
      </c>
      <c r="BB66" s="131">
        <f t="shared" si="8"/>
        <v>0</v>
      </c>
      <c r="BC66" s="131">
        <f t="shared" si="9"/>
        <v>0</v>
      </c>
      <c r="BD66" s="131">
        <f t="shared" si="10"/>
        <v>0</v>
      </c>
      <c r="BE66" s="131">
        <f t="shared" si="11"/>
        <v>0</v>
      </c>
      <c r="CA66" s="154">
        <v>1</v>
      </c>
      <c r="CB66" s="154">
        <v>1</v>
      </c>
      <c r="CZ66" s="131">
        <v>0</v>
      </c>
    </row>
    <row r="67" spans="1:104" ht="12.75">
      <c r="A67" s="155">
        <v>48</v>
      </c>
      <c r="B67" s="156" t="s">
        <v>202</v>
      </c>
      <c r="C67" s="157" t="s">
        <v>203</v>
      </c>
      <c r="D67" s="158" t="s">
        <v>204</v>
      </c>
      <c r="E67" s="159">
        <v>1</v>
      </c>
      <c r="F67" s="166"/>
      <c r="G67" s="169">
        <f t="shared" si="6"/>
        <v>0</v>
      </c>
      <c r="H67"/>
      <c r="I67"/>
      <c r="O67" s="154">
        <v>2</v>
      </c>
      <c r="AA67" s="131">
        <v>1</v>
      </c>
      <c r="AB67" s="131">
        <v>1</v>
      </c>
      <c r="AC67" s="131">
        <v>1</v>
      </c>
      <c r="AZ67" s="131">
        <v>1</v>
      </c>
      <c r="BA67" s="131">
        <f t="shared" si="7"/>
        <v>0</v>
      </c>
      <c r="BB67" s="131">
        <f t="shared" si="8"/>
        <v>0</v>
      </c>
      <c r="BC67" s="131">
        <f t="shared" si="9"/>
        <v>0</v>
      </c>
      <c r="BD67" s="131">
        <f t="shared" si="10"/>
        <v>0</v>
      </c>
      <c r="BE67" s="131">
        <f t="shared" si="11"/>
        <v>0</v>
      </c>
      <c r="CA67" s="154">
        <v>1</v>
      </c>
      <c r="CB67" s="154">
        <v>1</v>
      </c>
      <c r="CZ67" s="131">
        <v>0.000129999999999963</v>
      </c>
    </row>
    <row r="68" spans="1:104" ht="20.4">
      <c r="A68" s="155">
        <v>49</v>
      </c>
      <c r="B68" s="156" t="s">
        <v>205</v>
      </c>
      <c r="C68" s="157" t="s">
        <v>206</v>
      </c>
      <c r="D68" s="158" t="s">
        <v>207</v>
      </c>
      <c r="E68" s="159">
        <v>1</v>
      </c>
      <c r="F68" s="166"/>
      <c r="G68" s="169">
        <f t="shared" si="6"/>
        <v>0</v>
      </c>
      <c r="H68"/>
      <c r="I68"/>
      <c r="O68" s="154">
        <v>2</v>
      </c>
      <c r="AA68" s="131">
        <v>1</v>
      </c>
      <c r="AB68" s="131">
        <v>1</v>
      </c>
      <c r="AC68" s="131">
        <v>1</v>
      </c>
      <c r="AZ68" s="131">
        <v>1</v>
      </c>
      <c r="BA68" s="131">
        <f t="shared" si="7"/>
        <v>0</v>
      </c>
      <c r="BB68" s="131">
        <f t="shared" si="8"/>
        <v>0</v>
      </c>
      <c r="BC68" s="131">
        <f t="shared" si="9"/>
        <v>0</v>
      </c>
      <c r="BD68" s="131">
        <f t="shared" si="10"/>
        <v>0</v>
      </c>
      <c r="BE68" s="131">
        <f t="shared" si="11"/>
        <v>0</v>
      </c>
      <c r="CA68" s="154">
        <v>1</v>
      </c>
      <c r="CB68" s="154">
        <v>1</v>
      </c>
      <c r="CZ68" s="131">
        <v>0.0240000000000009</v>
      </c>
    </row>
    <row r="69" spans="1:104" ht="20.4">
      <c r="A69" s="155">
        <v>50</v>
      </c>
      <c r="B69" s="156" t="s">
        <v>208</v>
      </c>
      <c r="C69" s="157" t="s">
        <v>209</v>
      </c>
      <c r="D69" s="158" t="s">
        <v>207</v>
      </c>
      <c r="E69" s="159">
        <v>1</v>
      </c>
      <c r="F69" s="166"/>
      <c r="G69" s="169">
        <f t="shared" si="6"/>
        <v>0</v>
      </c>
      <c r="H69"/>
      <c r="I69"/>
      <c r="O69" s="154">
        <v>2</v>
      </c>
      <c r="AA69" s="131">
        <v>1</v>
      </c>
      <c r="AB69" s="131">
        <v>1</v>
      </c>
      <c r="AC69" s="131">
        <v>1</v>
      </c>
      <c r="AZ69" s="131">
        <v>1</v>
      </c>
      <c r="BA69" s="131">
        <f t="shared" si="7"/>
        <v>0</v>
      </c>
      <c r="BB69" s="131">
        <f t="shared" si="8"/>
        <v>0</v>
      </c>
      <c r="BC69" s="131">
        <f t="shared" si="9"/>
        <v>0</v>
      </c>
      <c r="BD69" s="131">
        <f t="shared" si="10"/>
        <v>0</v>
      </c>
      <c r="BE69" s="131">
        <f t="shared" si="11"/>
        <v>0</v>
      </c>
      <c r="CA69" s="154">
        <v>1</v>
      </c>
      <c r="CB69" s="154">
        <v>1</v>
      </c>
      <c r="CZ69" s="131">
        <v>0.0240000000000009</v>
      </c>
    </row>
    <row r="70" spans="1:104" ht="12.75">
      <c r="A70" s="155">
        <v>51</v>
      </c>
      <c r="B70" s="156" t="s">
        <v>210</v>
      </c>
      <c r="C70" s="157" t="s">
        <v>211</v>
      </c>
      <c r="D70" s="158" t="s">
        <v>207</v>
      </c>
      <c r="E70" s="159">
        <v>3</v>
      </c>
      <c r="F70" s="166"/>
      <c r="G70" s="169">
        <f t="shared" si="6"/>
        <v>0</v>
      </c>
      <c r="H70"/>
      <c r="I70"/>
      <c r="O70" s="154">
        <v>2</v>
      </c>
      <c r="AA70" s="131">
        <v>3</v>
      </c>
      <c r="AB70" s="131">
        <v>1</v>
      </c>
      <c r="AC70" s="131">
        <v>28611191.3</v>
      </c>
      <c r="AZ70" s="131">
        <v>1</v>
      </c>
      <c r="BA70" s="131">
        <f t="shared" si="7"/>
        <v>0</v>
      </c>
      <c r="BB70" s="131">
        <f t="shared" si="8"/>
        <v>0</v>
      </c>
      <c r="BC70" s="131">
        <f t="shared" si="9"/>
        <v>0</v>
      </c>
      <c r="BD70" s="131">
        <f t="shared" si="10"/>
        <v>0</v>
      </c>
      <c r="BE70" s="131">
        <f t="shared" si="11"/>
        <v>0</v>
      </c>
      <c r="CA70" s="154">
        <v>3</v>
      </c>
      <c r="CB70" s="154">
        <v>1</v>
      </c>
      <c r="CZ70" s="131">
        <v>0.140499999999975</v>
      </c>
    </row>
    <row r="71" spans="1:104" ht="12.75">
      <c r="A71" s="155">
        <v>52</v>
      </c>
      <c r="B71" s="156" t="s">
        <v>212</v>
      </c>
      <c r="C71" s="157" t="s">
        <v>213</v>
      </c>
      <c r="D71" s="158" t="s">
        <v>207</v>
      </c>
      <c r="E71" s="159">
        <v>1</v>
      </c>
      <c r="F71" s="166"/>
      <c r="G71" s="169">
        <f t="shared" si="6"/>
        <v>0</v>
      </c>
      <c r="H71"/>
      <c r="I71"/>
      <c r="O71" s="154">
        <v>2</v>
      </c>
      <c r="AA71" s="131">
        <v>3</v>
      </c>
      <c r="AB71" s="131">
        <v>1</v>
      </c>
      <c r="AC71" s="131" t="s">
        <v>212</v>
      </c>
      <c r="AZ71" s="131">
        <v>1</v>
      </c>
      <c r="BA71" s="131">
        <f t="shared" si="7"/>
        <v>0</v>
      </c>
      <c r="BB71" s="131">
        <f t="shared" si="8"/>
        <v>0</v>
      </c>
      <c r="BC71" s="131">
        <f t="shared" si="9"/>
        <v>0</v>
      </c>
      <c r="BD71" s="131">
        <f t="shared" si="10"/>
        <v>0</v>
      </c>
      <c r="BE71" s="131">
        <f t="shared" si="11"/>
        <v>0</v>
      </c>
      <c r="CA71" s="154">
        <v>3</v>
      </c>
      <c r="CB71" s="154">
        <v>1</v>
      </c>
      <c r="CZ71" s="131">
        <v>0.015119999999996</v>
      </c>
    </row>
    <row r="72" spans="1:104" ht="12.75">
      <c r="A72" s="155">
        <v>53</v>
      </c>
      <c r="B72" s="156" t="s">
        <v>214</v>
      </c>
      <c r="C72" s="157" t="s">
        <v>215</v>
      </c>
      <c r="D72" s="158" t="s">
        <v>207</v>
      </c>
      <c r="E72" s="159">
        <v>6</v>
      </c>
      <c r="F72" s="166"/>
      <c r="G72" s="169">
        <f t="shared" si="6"/>
        <v>0</v>
      </c>
      <c r="H72"/>
      <c r="I72"/>
      <c r="O72" s="154">
        <v>2</v>
      </c>
      <c r="AA72" s="131">
        <v>3</v>
      </c>
      <c r="AB72" s="131">
        <v>1</v>
      </c>
      <c r="AC72" s="131" t="s">
        <v>214</v>
      </c>
      <c r="AZ72" s="131">
        <v>1</v>
      </c>
      <c r="BA72" s="131">
        <f t="shared" si="7"/>
        <v>0</v>
      </c>
      <c r="BB72" s="131">
        <f t="shared" si="8"/>
        <v>0</v>
      </c>
      <c r="BC72" s="131">
        <f t="shared" si="9"/>
        <v>0</v>
      </c>
      <c r="BD72" s="131">
        <f t="shared" si="10"/>
        <v>0</v>
      </c>
      <c r="BE72" s="131">
        <f t="shared" si="11"/>
        <v>0</v>
      </c>
      <c r="CA72" s="154">
        <v>3</v>
      </c>
      <c r="CB72" s="154">
        <v>1</v>
      </c>
      <c r="CZ72" s="131">
        <v>0.0252000000000123</v>
      </c>
    </row>
    <row r="73" spans="1:104" ht="12.75">
      <c r="A73" s="155">
        <v>54</v>
      </c>
      <c r="B73" s="156" t="s">
        <v>216</v>
      </c>
      <c r="C73" s="157" t="s">
        <v>217</v>
      </c>
      <c r="D73" s="158" t="s">
        <v>207</v>
      </c>
      <c r="E73" s="159">
        <v>1</v>
      </c>
      <c r="F73" s="166"/>
      <c r="G73" s="169">
        <f t="shared" si="6"/>
        <v>0</v>
      </c>
      <c r="H73"/>
      <c r="I73"/>
      <c r="O73" s="154">
        <v>2</v>
      </c>
      <c r="AA73" s="131">
        <v>3</v>
      </c>
      <c r="AB73" s="131">
        <v>1</v>
      </c>
      <c r="AC73" s="131">
        <v>28650844</v>
      </c>
      <c r="AZ73" s="131">
        <v>1</v>
      </c>
      <c r="BA73" s="131">
        <f t="shared" si="7"/>
        <v>0</v>
      </c>
      <c r="BB73" s="131">
        <f t="shared" si="8"/>
        <v>0</v>
      </c>
      <c r="BC73" s="131">
        <f t="shared" si="9"/>
        <v>0</v>
      </c>
      <c r="BD73" s="131">
        <f t="shared" si="10"/>
        <v>0</v>
      </c>
      <c r="BE73" s="131">
        <f t="shared" si="11"/>
        <v>0</v>
      </c>
      <c r="CA73" s="154">
        <v>3</v>
      </c>
      <c r="CB73" s="154">
        <v>1</v>
      </c>
      <c r="CZ73" s="131">
        <v>0.00122</v>
      </c>
    </row>
    <row r="74" spans="1:104" ht="12.75">
      <c r="A74" s="155">
        <v>55</v>
      </c>
      <c r="B74" s="156" t="s">
        <v>218</v>
      </c>
      <c r="C74" s="157" t="s">
        <v>219</v>
      </c>
      <c r="D74" s="158" t="s">
        <v>149</v>
      </c>
      <c r="E74" s="159">
        <v>0.89060699999999</v>
      </c>
      <c r="F74" s="166"/>
      <c r="G74" s="169">
        <f t="shared" si="6"/>
        <v>0</v>
      </c>
      <c r="H74"/>
      <c r="I74"/>
      <c r="O74" s="154">
        <v>2</v>
      </c>
      <c r="AA74" s="131">
        <v>7</v>
      </c>
      <c r="AB74" s="131">
        <v>1</v>
      </c>
      <c r="AC74" s="131">
        <v>2</v>
      </c>
      <c r="AZ74" s="131">
        <v>1</v>
      </c>
      <c r="BA74" s="131">
        <f t="shared" si="7"/>
        <v>0</v>
      </c>
      <c r="BB74" s="131">
        <f t="shared" si="8"/>
        <v>0</v>
      </c>
      <c r="BC74" s="131">
        <f t="shared" si="9"/>
        <v>0</v>
      </c>
      <c r="BD74" s="131">
        <f t="shared" si="10"/>
        <v>0</v>
      </c>
      <c r="BE74" s="131">
        <f t="shared" si="11"/>
        <v>0</v>
      </c>
      <c r="CA74" s="154">
        <v>7</v>
      </c>
      <c r="CB74" s="154">
        <v>1</v>
      </c>
      <c r="CZ74" s="131">
        <v>0</v>
      </c>
    </row>
    <row r="75" spans="1:104" ht="20.4">
      <c r="A75" s="155">
        <v>56</v>
      </c>
      <c r="B75" s="156" t="s">
        <v>220</v>
      </c>
      <c r="C75" s="157" t="s">
        <v>221</v>
      </c>
      <c r="D75" s="158" t="s">
        <v>222</v>
      </c>
      <c r="E75" s="159">
        <v>1</v>
      </c>
      <c r="F75" s="166"/>
      <c r="G75" s="169">
        <f t="shared" si="6"/>
        <v>0</v>
      </c>
      <c r="H75"/>
      <c r="I75"/>
      <c r="O75" s="154">
        <v>2</v>
      </c>
      <c r="AA75" s="131">
        <v>10</v>
      </c>
      <c r="AB75" s="131">
        <v>0</v>
      </c>
      <c r="AC75" s="131">
        <v>8</v>
      </c>
      <c r="AZ75" s="131">
        <v>5</v>
      </c>
      <c r="BA75" s="131">
        <f t="shared" si="7"/>
        <v>0</v>
      </c>
      <c r="BB75" s="131">
        <f t="shared" si="8"/>
        <v>0</v>
      </c>
      <c r="BC75" s="131">
        <f t="shared" si="9"/>
        <v>0</v>
      </c>
      <c r="BD75" s="131">
        <f t="shared" si="10"/>
        <v>0</v>
      </c>
      <c r="BE75" s="131">
        <f t="shared" si="11"/>
        <v>0</v>
      </c>
      <c r="CA75" s="154">
        <v>10</v>
      </c>
      <c r="CB75" s="154">
        <v>0</v>
      </c>
      <c r="CZ75" s="131">
        <v>0</v>
      </c>
    </row>
    <row r="76" spans="1:104" ht="12.75">
      <c r="A76" s="160"/>
      <c r="B76" s="161" t="s">
        <v>162</v>
      </c>
      <c r="C76" s="162" t="str">
        <f>CONCATENATE(B63," ",C63)</f>
        <v>8 Trubní vedení</v>
      </c>
      <c r="D76" s="163"/>
      <c r="E76" s="164"/>
      <c r="F76" s="167"/>
      <c r="G76" s="170">
        <f>SUM(G63:G75)</f>
        <v>0</v>
      </c>
      <c r="H76"/>
      <c r="I76"/>
      <c r="O76" s="154">
        <v>4</v>
      </c>
      <c r="AA76"/>
      <c r="AB76"/>
      <c r="AC76"/>
      <c r="AZ76"/>
      <c r="BA76" s="165">
        <f>SUM(BA63:BA75)</f>
        <v>0</v>
      </c>
      <c r="BB76" s="165">
        <f>SUM(BB63:BB75)</f>
        <v>0</v>
      </c>
      <c r="BC76" s="165">
        <f>SUM(BC63:BC75)</f>
        <v>0</v>
      </c>
      <c r="BD76" s="165">
        <f>SUM(BD63:BD75)</f>
        <v>0</v>
      </c>
      <c r="BE76" s="165">
        <f>SUM(BE63:BE75)</f>
        <v>0</v>
      </c>
      <c r="CA76"/>
      <c r="CB76"/>
      <c r="CZ76"/>
    </row>
    <row r="77" spans="1:104" ht="12.75">
      <c r="A77" s="147" t="s">
        <v>89</v>
      </c>
      <c r="B77" s="148" t="s">
        <v>223</v>
      </c>
      <c r="C77" s="149" t="s">
        <v>224</v>
      </c>
      <c r="D77" s="150"/>
      <c r="E77" s="151"/>
      <c r="F77" s="168"/>
      <c r="G77" s="171"/>
      <c r="H77" s="153"/>
      <c r="I77" s="153"/>
      <c r="O77" s="154">
        <v>1</v>
      </c>
      <c r="AA77"/>
      <c r="AB77"/>
      <c r="AC77"/>
      <c r="AZ77"/>
      <c r="BA77"/>
      <c r="BB77"/>
      <c r="BC77"/>
      <c r="BD77"/>
      <c r="BE77"/>
      <c r="CA77"/>
      <c r="CB77"/>
      <c r="CZ77"/>
    </row>
    <row r="78" spans="1:104" ht="20.4">
      <c r="A78" s="155">
        <v>57</v>
      </c>
      <c r="B78" s="156" t="s">
        <v>225</v>
      </c>
      <c r="C78" s="157" t="s">
        <v>226</v>
      </c>
      <c r="D78" s="158" t="s">
        <v>222</v>
      </c>
      <c r="E78" s="159">
        <v>1</v>
      </c>
      <c r="F78" s="166"/>
      <c r="G78" s="169">
        <f>E78*F78</f>
        <v>0</v>
      </c>
      <c r="H78"/>
      <c r="I78"/>
      <c r="O78" s="154">
        <v>2</v>
      </c>
      <c r="AA78" s="131">
        <v>1</v>
      </c>
      <c r="AB78" s="131">
        <v>1</v>
      </c>
      <c r="AC78" s="131">
        <v>1</v>
      </c>
      <c r="AZ78" s="131">
        <v>1</v>
      </c>
      <c r="BA78" s="131">
        <f>IF(AZ78=1,G78,0)</f>
        <v>0</v>
      </c>
      <c r="BB78" s="131">
        <f>IF(AZ78=2,G78,0)</f>
        <v>0</v>
      </c>
      <c r="BC78" s="131">
        <f>IF(AZ78=3,G78,0)</f>
        <v>0</v>
      </c>
      <c r="BD78" s="131">
        <f>IF(AZ78=4,G78,0)</f>
        <v>0</v>
      </c>
      <c r="BE78" s="131">
        <f>IF(AZ78=5,G78,0)</f>
        <v>0</v>
      </c>
      <c r="CA78" s="154">
        <v>1</v>
      </c>
      <c r="CB78" s="154">
        <v>1</v>
      </c>
      <c r="CZ78" s="131">
        <v>0.000549999999999606</v>
      </c>
    </row>
    <row r="79" spans="1:104" ht="12.75">
      <c r="A79" s="155">
        <v>58</v>
      </c>
      <c r="B79" s="156" t="s">
        <v>227</v>
      </c>
      <c r="C79" s="157" t="s">
        <v>228</v>
      </c>
      <c r="D79" s="158" t="s">
        <v>101</v>
      </c>
      <c r="E79" s="159">
        <v>20</v>
      </c>
      <c r="F79" s="166"/>
      <c r="G79" s="169">
        <f>E79*F79</f>
        <v>0</v>
      </c>
      <c r="H79"/>
      <c r="I79"/>
      <c r="O79" s="154">
        <v>2</v>
      </c>
      <c r="AA79" s="131">
        <v>1</v>
      </c>
      <c r="AB79" s="131">
        <v>1</v>
      </c>
      <c r="AC79" s="131">
        <v>1</v>
      </c>
      <c r="AZ79" s="131">
        <v>1</v>
      </c>
      <c r="BA79" s="131">
        <f>IF(AZ79=1,G79,0)</f>
        <v>0</v>
      </c>
      <c r="BB79" s="131">
        <f>IF(AZ79=2,G79,0)</f>
        <v>0</v>
      </c>
      <c r="BC79" s="131">
        <f>IF(AZ79=3,G79,0)</f>
        <v>0</v>
      </c>
      <c r="BD79" s="131">
        <f>IF(AZ79=4,G79,0)</f>
        <v>0</v>
      </c>
      <c r="BE79" s="131">
        <f>IF(AZ79=5,G79,0)</f>
        <v>0</v>
      </c>
      <c r="CA79" s="154">
        <v>1</v>
      </c>
      <c r="CB79" s="154">
        <v>1</v>
      </c>
      <c r="CZ79" s="131">
        <v>0</v>
      </c>
    </row>
    <row r="80" spans="1:104" ht="12.75">
      <c r="A80" s="155">
        <v>59</v>
      </c>
      <c r="B80" s="156" t="s">
        <v>229</v>
      </c>
      <c r="C80" s="157" t="s">
        <v>230</v>
      </c>
      <c r="D80" s="158" t="s">
        <v>94</v>
      </c>
      <c r="E80" s="159">
        <v>36</v>
      </c>
      <c r="F80" s="166"/>
      <c r="G80" s="169">
        <f>E80*F80</f>
        <v>0</v>
      </c>
      <c r="H80"/>
      <c r="I80"/>
      <c r="O80" s="154">
        <v>2</v>
      </c>
      <c r="AA80" s="131">
        <v>1</v>
      </c>
      <c r="AB80" s="131">
        <v>1</v>
      </c>
      <c r="AC80" s="131">
        <v>1</v>
      </c>
      <c r="AZ80" s="131">
        <v>1</v>
      </c>
      <c r="BA80" s="131">
        <f>IF(AZ80=1,G80,0)</f>
        <v>0</v>
      </c>
      <c r="BB80" s="131">
        <f>IF(AZ80=2,G80,0)</f>
        <v>0</v>
      </c>
      <c r="BC80" s="131">
        <f>IF(AZ80=3,G80,0)</f>
        <v>0</v>
      </c>
      <c r="BD80" s="131">
        <f>IF(AZ80=4,G80,0)</f>
        <v>0</v>
      </c>
      <c r="BE80" s="131">
        <f>IF(AZ80=5,G80,0)</f>
        <v>0</v>
      </c>
      <c r="CA80" s="154">
        <v>1</v>
      </c>
      <c r="CB80" s="154">
        <v>1</v>
      </c>
      <c r="CZ80" s="131">
        <v>0</v>
      </c>
    </row>
    <row r="81" spans="1:104" ht="12.75">
      <c r="A81" s="160"/>
      <c r="B81" s="161" t="s">
        <v>162</v>
      </c>
      <c r="C81" s="162" t="str">
        <f>CONCATENATE(B77," ",C77)</f>
        <v>9 Ostatní konstrukce, bourání</v>
      </c>
      <c r="D81" s="163"/>
      <c r="E81" s="164"/>
      <c r="F81" s="167"/>
      <c r="G81" s="170">
        <f>SUM(G77:G80)</f>
        <v>0</v>
      </c>
      <c r="H81"/>
      <c r="I81"/>
      <c r="O81" s="154">
        <v>4</v>
      </c>
      <c r="AA81"/>
      <c r="AB81"/>
      <c r="AC81"/>
      <c r="AZ81"/>
      <c r="BA81" s="165">
        <f>SUM(BA77:BA80)</f>
        <v>0</v>
      </c>
      <c r="BB81" s="165">
        <f>SUM(BB77:BB80)</f>
        <v>0</v>
      </c>
      <c r="BC81" s="165">
        <f>SUM(BC77:BC80)</f>
        <v>0</v>
      </c>
      <c r="BD81" s="165">
        <f>SUM(BD77:BD80)</f>
        <v>0</v>
      </c>
      <c r="BE81" s="165">
        <f>SUM(BE77:BE80)</f>
        <v>0</v>
      </c>
      <c r="CA81"/>
      <c r="CB81"/>
      <c r="CZ81"/>
    </row>
    <row r="82" spans="1:104" ht="12.75">
      <c r="A82" s="147" t="s">
        <v>89</v>
      </c>
      <c r="B82" s="148" t="s">
        <v>184</v>
      </c>
      <c r="C82" s="149" t="s">
        <v>185</v>
      </c>
      <c r="D82" s="150"/>
      <c r="E82" s="151"/>
      <c r="F82" s="168"/>
      <c r="G82" s="171"/>
      <c r="H82" s="153"/>
      <c r="I82" s="153"/>
      <c r="O82" s="154">
        <v>1</v>
      </c>
      <c r="AA82"/>
      <c r="AB82"/>
      <c r="AC82"/>
      <c r="AZ82"/>
      <c r="BA82"/>
      <c r="BB82"/>
      <c r="BC82"/>
      <c r="BD82"/>
      <c r="BE82"/>
      <c r="CA82"/>
      <c r="CB82"/>
      <c r="CZ82"/>
    </row>
    <row r="83" spans="1:104" ht="12.75">
      <c r="A83" s="155">
        <v>60</v>
      </c>
      <c r="B83" s="156" t="s">
        <v>231</v>
      </c>
      <c r="C83" s="157" t="s">
        <v>232</v>
      </c>
      <c r="D83" s="158" t="s">
        <v>101</v>
      </c>
      <c r="E83" s="159">
        <v>8</v>
      </c>
      <c r="F83" s="166"/>
      <c r="G83" s="169">
        <f>E83*F83</f>
        <v>0</v>
      </c>
      <c r="H83"/>
      <c r="I83"/>
      <c r="O83" s="154">
        <v>2</v>
      </c>
      <c r="AA83" s="131">
        <v>1</v>
      </c>
      <c r="AB83" s="131">
        <v>1</v>
      </c>
      <c r="AC83" s="131">
        <v>1</v>
      </c>
      <c r="AZ83" s="131">
        <v>1</v>
      </c>
      <c r="BA83" s="131">
        <f>IF(AZ83=1,G83,0)</f>
        <v>0</v>
      </c>
      <c r="BB83" s="131">
        <f>IF(AZ83=2,G83,0)</f>
        <v>0</v>
      </c>
      <c r="BC83" s="131">
        <f>IF(AZ83=3,G83,0)</f>
        <v>0</v>
      </c>
      <c r="BD83" s="131">
        <f>IF(AZ83=4,G83,0)</f>
        <v>0</v>
      </c>
      <c r="BE83" s="131">
        <f>IF(AZ83=5,G83,0)</f>
        <v>0</v>
      </c>
      <c r="CA83" s="154">
        <v>1</v>
      </c>
      <c r="CB83" s="154">
        <v>1</v>
      </c>
      <c r="CZ83" s="131">
        <v>0</v>
      </c>
    </row>
    <row r="84" spans="1:104" ht="12.75">
      <c r="A84" s="160"/>
      <c r="B84" s="161" t="s">
        <v>162</v>
      </c>
      <c r="C84" s="162" t="str">
        <f>CONCATENATE(B82," ",C82)</f>
        <v>91 Doplňující práce na komunikaci</v>
      </c>
      <c r="D84" s="163"/>
      <c r="E84" s="164"/>
      <c r="F84" s="167"/>
      <c r="G84" s="170">
        <f>SUM(G82:G83)</f>
        <v>0</v>
      </c>
      <c r="H84"/>
      <c r="I84"/>
      <c r="O84" s="154">
        <v>4</v>
      </c>
      <c r="AA84"/>
      <c r="AB84"/>
      <c r="AC84"/>
      <c r="AZ84"/>
      <c r="BA84" s="165">
        <f>SUM(BA82:BA83)</f>
        <v>0</v>
      </c>
      <c r="BB84" s="165">
        <f>SUM(BB82:BB83)</f>
        <v>0</v>
      </c>
      <c r="BC84" s="165">
        <f>SUM(BC82:BC83)</f>
        <v>0</v>
      </c>
      <c r="BD84" s="165">
        <f>SUM(BD82:BD83)</f>
        <v>0</v>
      </c>
      <c r="BE84" s="165">
        <f>SUM(BE82:BE83)</f>
        <v>0</v>
      </c>
      <c r="CA84"/>
      <c r="CB84"/>
      <c r="CZ84"/>
    </row>
    <row r="85" spans="1:104" ht="12.75">
      <c r="A85" s="147" t="s">
        <v>89</v>
      </c>
      <c r="B85" s="148" t="s">
        <v>233</v>
      </c>
      <c r="C85" s="149" t="s">
        <v>234</v>
      </c>
      <c r="D85" s="150"/>
      <c r="E85" s="151"/>
      <c r="F85" s="168"/>
      <c r="G85" s="171"/>
      <c r="H85" s="153"/>
      <c r="I85" s="153"/>
      <c r="O85" s="154">
        <v>1</v>
      </c>
      <c r="AA85"/>
      <c r="AB85"/>
      <c r="AC85"/>
      <c r="AZ85"/>
      <c r="BA85"/>
      <c r="BB85"/>
      <c r="BC85"/>
      <c r="BD85"/>
      <c r="BE85"/>
      <c r="CA85"/>
      <c r="CB85"/>
      <c r="CZ85"/>
    </row>
    <row r="86" spans="1:104" ht="12.75">
      <c r="A86" s="155">
        <v>61</v>
      </c>
      <c r="B86" s="156" t="s">
        <v>235</v>
      </c>
      <c r="C86" s="157" t="s">
        <v>236</v>
      </c>
      <c r="D86" s="158" t="s">
        <v>149</v>
      </c>
      <c r="E86" s="159">
        <v>20.601</v>
      </c>
      <c r="F86" s="166"/>
      <c r="G86" s="169">
        <f>E86*F86</f>
        <v>0</v>
      </c>
      <c r="H86"/>
      <c r="I86"/>
      <c r="O86" s="154">
        <v>2</v>
      </c>
      <c r="AA86" s="131">
        <v>1</v>
      </c>
      <c r="AB86" s="131">
        <v>0</v>
      </c>
      <c r="AC86" s="131">
        <v>0</v>
      </c>
      <c r="AZ86" s="131">
        <v>1</v>
      </c>
      <c r="BA86" s="131">
        <f>IF(AZ86=1,G86,0)</f>
        <v>0</v>
      </c>
      <c r="BB86" s="131">
        <f>IF(AZ86=2,G86,0)</f>
        <v>0</v>
      </c>
      <c r="BC86" s="131">
        <f>IF(AZ86=3,G86,0)</f>
        <v>0</v>
      </c>
      <c r="BD86" s="131">
        <f>IF(AZ86=4,G86,0)</f>
        <v>0</v>
      </c>
      <c r="BE86" s="131">
        <f>IF(AZ86=5,G86,0)</f>
        <v>0</v>
      </c>
      <c r="CA86" s="154">
        <v>1</v>
      </c>
      <c r="CB86" s="154">
        <v>0</v>
      </c>
      <c r="CZ86" s="131">
        <v>0</v>
      </c>
    </row>
    <row r="87" spans="1:104" ht="12.75">
      <c r="A87" s="155">
        <v>62</v>
      </c>
      <c r="B87" s="156" t="s">
        <v>237</v>
      </c>
      <c r="C87" s="157" t="s">
        <v>238</v>
      </c>
      <c r="D87" s="158" t="s">
        <v>149</v>
      </c>
      <c r="E87" s="159">
        <v>2.52</v>
      </c>
      <c r="F87" s="166"/>
      <c r="G87" s="169">
        <f>E87*F87</f>
        <v>0</v>
      </c>
      <c r="H87"/>
      <c r="I87"/>
      <c r="O87" s="154">
        <v>2</v>
      </c>
      <c r="AA87" s="131">
        <v>1</v>
      </c>
      <c r="AB87" s="131">
        <v>0</v>
      </c>
      <c r="AC87" s="131">
        <v>0</v>
      </c>
      <c r="AZ87" s="131">
        <v>1</v>
      </c>
      <c r="BA87" s="131">
        <f>IF(AZ87=1,G87,0)</f>
        <v>0</v>
      </c>
      <c r="BB87" s="131">
        <f>IF(AZ87=2,G87,0)</f>
        <v>0</v>
      </c>
      <c r="BC87" s="131">
        <f>IF(AZ87=3,G87,0)</f>
        <v>0</v>
      </c>
      <c r="BD87" s="131">
        <f>IF(AZ87=4,G87,0)</f>
        <v>0</v>
      </c>
      <c r="BE87" s="131">
        <f>IF(AZ87=5,G87,0)</f>
        <v>0</v>
      </c>
      <c r="CA87" s="154">
        <v>1</v>
      </c>
      <c r="CB87" s="154">
        <v>0</v>
      </c>
      <c r="CZ87" s="131">
        <v>1</v>
      </c>
    </row>
    <row r="88" spans="1:104" ht="12.75">
      <c r="A88" s="155">
        <v>63</v>
      </c>
      <c r="B88" s="156" t="s">
        <v>239</v>
      </c>
      <c r="C88" s="157" t="s">
        <v>240</v>
      </c>
      <c r="D88" s="158" t="s">
        <v>149</v>
      </c>
      <c r="E88" s="159">
        <v>10.3</v>
      </c>
      <c r="F88" s="166"/>
      <c r="G88" s="169">
        <f>E88*F88</f>
        <v>0</v>
      </c>
      <c r="H88"/>
      <c r="I88"/>
      <c r="O88" s="154">
        <v>2</v>
      </c>
      <c r="AA88" s="131">
        <v>1</v>
      </c>
      <c r="AB88" s="131">
        <v>1</v>
      </c>
      <c r="AC88" s="131">
        <v>1</v>
      </c>
      <c r="AZ88" s="131">
        <v>1</v>
      </c>
      <c r="BA88" s="131">
        <f>IF(AZ88=1,G88,0)</f>
        <v>0</v>
      </c>
      <c r="BB88" s="131">
        <f>IF(AZ88=2,G88,0)</f>
        <v>0</v>
      </c>
      <c r="BC88" s="131">
        <f>IF(AZ88=3,G88,0)</f>
        <v>0</v>
      </c>
      <c r="BD88" s="131">
        <f>IF(AZ88=4,G88,0)</f>
        <v>0</v>
      </c>
      <c r="BE88" s="131">
        <f>IF(AZ88=5,G88,0)</f>
        <v>0</v>
      </c>
      <c r="CA88" s="154">
        <v>1</v>
      </c>
      <c r="CB88" s="154">
        <v>1</v>
      </c>
      <c r="CZ88" s="131">
        <v>1</v>
      </c>
    </row>
    <row r="89" spans="1:104" ht="12.75">
      <c r="A89" s="155">
        <v>64</v>
      </c>
      <c r="B89" s="156" t="s">
        <v>241</v>
      </c>
      <c r="C89" s="157" t="s">
        <v>242</v>
      </c>
      <c r="D89" s="158" t="s">
        <v>149</v>
      </c>
      <c r="E89" s="159">
        <v>2.2</v>
      </c>
      <c r="F89" s="166"/>
      <c r="G89" s="169">
        <f>E89*F89</f>
        <v>0</v>
      </c>
      <c r="H89"/>
      <c r="I89"/>
      <c r="O89" s="154">
        <v>2</v>
      </c>
      <c r="AA89" s="131">
        <v>1</v>
      </c>
      <c r="AB89" s="131">
        <v>1</v>
      </c>
      <c r="AC89" s="131">
        <v>1</v>
      </c>
      <c r="AZ89" s="131">
        <v>1</v>
      </c>
      <c r="BA89" s="131">
        <f>IF(AZ89=1,G89,0)</f>
        <v>0</v>
      </c>
      <c r="BB89" s="131">
        <f>IF(AZ89=2,G89,0)</f>
        <v>0</v>
      </c>
      <c r="BC89" s="131">
        <f>IF(AZ89=3,G89,0)</f>
        <v>0</v>
      </c>
      <c r="BD89" s="131">
        <f>IF(AZ89=4,G89,0)</f>
        <v>0</v>
      </c>
      <c r="BE89" s="131">
        <f>IF(AZ89=5,G89,0)</f>
        <v>0</v>
      </c>
      <c r="CA89" s="154">
        <v>1</v>
      </c>
      <c r="CB89" s="154">
        <v>1</v>
      </c>
      <c r="CZ89" s="131">
        <v>0</v>
      </c>
    </row>
    <row r="90" spans="1:104" ht="12.75">
      <c r="A90" s="160"/>
      <c r="B90" s="161" t="s">
        <v>162</v>
      </c>
      <c r="C90" s="162" t="str">
        <f>CONCATENATE(B85," ",C85)</f>
        <v>979 Poplatky za skládku suti</v>
      </c>
      <c r="D90" s="163"/>
      <c r="E90" s="164"/>
      <c r="F90" s="167"/>
      <c r="G90" s="170">
        <f>SUM(G85:G89)</f>
        <v>0</v>
      </c>
      <c r="H90"/>
      <c r="I90"/>
      <c r="O90" s="154">
        <v>4</v>
      </c>
      <c r="AA90"/>
      <c r="AB90"/>
      <c r="AC90"/>
      <c r="AZ90"/>
      <c r="BA90" s="165">
        <f>SUM(BA85:BA89)</f>
        <v>0</v>
      </c>
      <c r="BB90" s="165">
        <f>SUM(BB85:BB89)</f>
        <v>0</v>
      </c>
      <c r="BC90" s="165">
        <f>SUM(BC85:BC89)</f>
        <v>0</v>
      </c>
      <c r="BD90" s="165">
        <f>SUM(BD85:BD89)</f>
        <v>0</v>
      </c>
      <c r="BE90" s="165">
        <f>SUM(BE85:BE89)</f>
        <v>0</v>
      </c>
      <c r="CA90"/>
      <c r="CB90"/>
      <c r="CZ90"/>
    </row>
    <row r="91" spans="1:104" ht="12.75">
      <c r="A91" s="147" t="s">
        <v>89</v>
      </c>
      <c r="B91" s="148" t="s">
        <v>243</v>
      </c>
      <c r="C91" s="149" t="s">
        <v>244</v>
      </c>
      <c r="D91" s="150"/>
      <c r="E91" s="151"/>
      <c r="F91" s="168"/>
      <c r="G91" s="171"/>
      <c r="H91" s="153"/>
      <c r="I91" s="153"/>
      <c r="O91" s="154">
        <v>1</v>
      </c>
      <c r="AA91"/>
      <c r="AB91"/>
      <c r="AC91"/>
      <c r="AZ91"/>
      <c r="BA91"/>
      <c r="BB91"/>
      <c r="BC91"/>
      <c r="BD91"/>
      <c r="BE91"/>
      <c r="CA91"/>
      <c r="CB91"/>
      <c r="CZ91"/>
    </row>
    <row r="92" spans="1:104" ht="12.75">
      <c r="A92" s="155">
        <v>65</v>
      </c>
      <c r="B92" s="156" t="s">
        <v>245</v>
      </c>
      <c r="C92" s="157" t="s">
        <v>246</v>
      </c>
      <c r="D92" s="158" t="s">
        <v>149</v>
      </c>
      <c r="E92" s="159">
        <v>20.6009999999926</v>
      </c>
      <c r="F92" s="166"/>
      <c r="G92" s="169">
        <f>E92*F92</f>
        <v>0</v>
      </c>
      <c r="H92"/>
      <c r="I92"/>
      <c r="O92" s="154">
        <v>2</v>
      </c>
      <c r="AA92" s="131">
        <v>8</v>
      </c>
      <c r="AB92" s="131">
        <v>0</v>
      </c>
      <c r="AC92" s="131">
        <v>3</v>
      </c>
      <c r="AZ92" s="131">
        <v>1</v>
      </c>
      <c r="BA92" s="131">
        <f>IF(AZ92=1,G92,0)</f>
        <v>0</v>
      </c>
      <c r="BB92" s="131">
        <f>IF(AZ92=2,G92,0)</f>
        <v>0</v>
      </c>
      <c r="BC92" s="131">
        <f>IF(AZ92=3,G92,0)</f>
        <v>0</v>
      </c>
      <c r="BD92" s="131">
        <f>IF(AZ92=4,G92,0)</f>
        <v>0</v>
      </c>
      <c r="BE92" s="131">
        <f>IF(AZ92=5,G92,0)</f>
        <v>0</v>
      </c>
      <c r="CA92" s="154">
        <v>8</v>
      </c>
      <c r="CB92" s="154">
        <v>0</v>
      </c>
      <c r="CZ92" s="131">
        <v>0</v>
      </c>
    </row>
    <row r="93" spans="1:104" ht="12.75">
      <c r="A93" s="160"/>
      <c r="B93" s="161" t="s">
        <v>162</v>
      </c>
      <c r="C93" s="162" t="str">
        <f>CONCATENATE(B91," ",C91)</f>
        <v>D96 Přesuny suti a vybouraných hmot</v>
      </c>
      <c r="D93" s="163"/>
      <c r="E93" s="164"/>
      <c r="F93" s="167"/>
      <c r="G93" s="170">
        <f>SUM(G91:G92)</f>
        <v>0</v>
      </c>
      <c r="H93"/>
      <c r="I93"/>
      <c r="O93" s="154">
        <v>4</v>
      </c>
      <c r="AA93"/>
      <c r="AB93"/>
      <c r="AC93"/>
      <c r="AZ93"/>
      <c r="BA93" s="165">
        <f>SUM(BA91:BA92)</f>
        <v>0</v>
      </c>
      <c r="BB93" s="165">
        <f>SUM(BB91:BB92)</f>
        <v>0</v>
      </c>
      <c r="BC93" s="165">
        <f>SUM(BC91:BC92)</f>
        <v>0</v>
      </c>
      <c r="BD93" s="165">
        <f>SUM(BD91:BD92)</f>
        <v>0</v>
      </c>
      <c r="BE93" s="165">
        <f>SUM(BE91:BE92)</f>
        <v>0</v>
      </c>
      <c r="CA93"/>
      <c r="CB93"/>
      <c r="CZ93"/>
    </row>
    <row r="94" spans="1:104" ht="12.75">
      <c r="A94" s="147" t="s">
        <v>89</v>
      </c>
      <c r="B94" s="148" t="s">
        <v>247</v>
      </c>
      <c r="C94" s="149" t="s">
        <v>248</v>
      </c>
      <c r="D94" s="150"/>
      <c r="E94" s="151"/>
      <c r="F94" s="168"/>
      <c r="G94" s="171"/>
      <c r="H94" s="153"/>
      <c r="I94" s="153"/>
      <c r="O94" s="154">
        <v>1</v>
      </c>
      <c r="AA94"/>
      <c r="AB94"/>
      <c r="AC94"/>
      <c r="AZ94"/>
      <c r="BA94"/>
      <c r="BB94"/>
      <c r="BC94"/>
      <c r="BD94"/>
      <c r="BE94"/>
      <c r="CA94"/>
      <c r="CB94"/>
      <c r="CZ94"/>
    </row>
    <row r="95" spans="1:104" ht="12.75">
      <c r="A95" s="155">
        <v>66</v>
      </c>
      <c r="B95" s="156" t="s">
        <v>249</v>
      </c>
      <c r="C95" s="157" t="s">
        <v>250</v>
      </c>
      <c r="D95" s="158" t="s">
        <v>222</v>
      </c>
      <c r="E95" s="159">
        <v>1</v>
      </c>
      <c r="F95" s="166"/>
      <c r="G95" s="169">
        <f>E95*F95</f>
        <v>0</v>
      </c>
      <c r="H95"/>
      <c r="I95"/>
      <c r="O95" s="154">
        <v>2</v>
      </c>
      <c r="AA95" s="131">
        <v>12</v>
      </c>
      <c r="AB95" s="131">
        <v>0</v>
      </c>
      <c r="AC95" s="131">
        <v>90</v>
      </c>
      <c r="AZ95" s="131">
        <v>4</v>
      </c>
      <c r="BA95" s="131">
        <f>IF(AZ95=1,G95,0)</f>
        <v>0</v>
      </c>
      <c r="BB95" s="131">
        <f>IF(AZ95=2,G95,0)</f>
        <v>0</v>
      </c>
      <c r="BC95" s="131">
        <f>IF(AZ95=3,G95,0)</f>
        <v>0</v>
      </c>
      <c r="BD95" s="131">
        <f>IF(AZ95=4,G95,0)</f>
        <v>0</v>
      </c>
      <c r="BE95" s="131">
        <f>IF(AZ95=5,G95,0)</f>
        <v>0</v>
      </c>
      <c r="CA95" s="154">
        <v>12</v>
      </c>
      <c r="CB95" s="154">
        <v>0</v>
      </c>
      <c r="CZ95" s="131">
        <v>0</v>
      </c>
    </row>
    <row r="96" spans="1:80" ht="12.75">
      <c r="A96" s="155">
        <v>67</v>
      </c>
      <c r="B96" s="156" t="s">
        <v>251</v>
      </c>
      <c r="C96" s="157" t="s">
        <v>252</v>
      </c>
      <c r="D96" s="158" t="s">
        <v>222</v>
      </c>
      <c r="E96" s="159">
        <v>1</v>
      </c>
      <c r="F96" s="166"/>
      <c r="G96" s="169">
        <f aca="true" t="shared" si="12" ref="G96:G97">E96*F96</f>
        <v>0</v>
      </c>
      <c r="H96"/>
      <c r="I96"/>
      <c r="O96" s="154"/>
      <c r="CA96" s="154"/>
      <c r="CB96" s="154"/>
    </row>
    <row r="97" spans="1:1025" s="30" customFormat="1" ht="12.75">
      <c r="A97" s="155">
        <v>68</v>
      </c>
      <c r="B97" s="156" t="s">
        <v>253</v>
      </c>
      <c r="C97" s="157" t="s">
        <v>262</v>
      </c>
      <c r="D97" s="158" t="s">
        <v>222</v>
      </c>
      <c r="E97" s="159">
        <v>1</v>
      </c>
      <c r="F97" s="166"/>
      <c r="G97" s="169">
        <f t="shared" si="12"/>
        <v>0</v>
      </c>
      <c r="J97" s="153"/>
      <c r="K97" s="153"/>
      <c r="L97" s="153"/>
      <c r="M97" s="153"/>
      <c r="N97" s="153"/>
      <c r="O97" s="154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4"/>
      <c r="CB97" s="154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  <c r="IA97" s="153"/>
      <c r="IB97" s="153"/>
      <c r="IC97" s="153"/>
      <c r="ID97" s="153"/>
      <c r="IE97" s="153"/>
      <c r="IF97" s="153"/>
      <c r="IG97" s="153"/>
      <c r="IH97" s="153"/>
      <c r="II97" s="153"/>
      <c r="IJ97" s="153"/>
      <c r="IK97" s="153"/>
      <c r="IL97" s="153"/>
      <c r="IM97" s="153"/>
      <c r="IN97" s="153"/>
      <c r="IO97" s="153"/>
      <c r="IP97" s="153"/>
      <c r="IQ97" s="153"/>
      <c r="IR97" s="153"/>
      <c r="IS97" s="153"/>
      <c r="IT97" s="153"/>
      <c r="IU97" s="153"/>
      <c r="IV97" s="153"/>
      <c r="IW97" s="153"/>
      <c r="IX97" s="153"/>
      <c r="IY97" s="153"/>
      <c r="IZ97" s="153"/>
      <c r="JA97" s="153"/>
      <c r="JB97" s="153"/>
      <c r="JC97" s="153"/>
      <c r="JD97" s="153"/>
      <c r="JE97" s="153"/>
      <c r="JF97" s="153"/>
      <c r="JG97" s="153"/>
      <c r="JH97" s="153"/>
      <c r="JI97" s="153"/>
      <c r="JJ97" s="153"/>
      <c r="JK97" s="153"/>
      <c r="JL97" s="153"/>
      <c r="JM97" s="153"/>
      <c r="JN97" s="153"/>
      <c r="JO97" s="153"/>
      <c r="JP97" s="153"/>
      <c r="JQ97" s="153"/>
      <c r="JR97" s="153"/>
      <c r="JS97" s="153"/>
      <c r="JT97" s="153"/>
      <c r="JU97" s="153"/>
      <c r="JV97" s="153"/>
      <c r="JW97" s="153"/>
      <c r="JX97" s="153"/>
      <c r="JY97" s="153"/>
      <c r="JZ97" s="153"/>
      <c r="KA97" s="153"/>
      <c r="KB97" s="153"/>
      <c r="KC97" s="153"/>
      <c r="KD97" s="153"/>
      <c r="KE97" s="153"/>
      <c r="KF97" s="153"/>
      <c r="KG97" s="153"/>
      <c r="KH97" s="153"/>
      <c r="KI97" s="153"/>
      <c r="KJ97" s="153"/>
      <c r="KK97" s="153"/>
      <c r="KL97" s="153"/>
      <c r="KM97" s="153"/>
      <c r="KN97" s="153"/>
      <c r="KO97" s="153"/>
      <c r="KP97" s="153"/>
      <c r="KQ97" s="153"/>
      <c r="KR97" s="153"/>
      <c r="KS97" s="153"/>
      <c r="KT97" s="153"/>
      <c r="KU97" s="153"/>
      <c r="KV97" s="153"/>
      <c r="KW97" s="153"/>
      <c r="KX97" s="153"/>
      <c r="KY97" s="153"/>
      <c r="KZ97" s="153"/>
      <c r="LA97" s="153"/>
      <c r="LB97" s="153"/>
      <c r="LC97" s="153"/>
      <c r="LD97" s="153"/>
      <c r="LE97" s="153"/>
      <c r="LF97" s="153"/>
      <c r="LG97" s="153"/>
      <c r="LH97" s="153"/>
      <c r="LI97" s="153"/>
      <c r="LJ97" s="153"/>
      <c r="LK97" s="153"/>
      <c r="LL97" s="153"/>
      <c r="LM97" s="153"/>
      <c r="LN97" s="153"/>
      <c r="LO97" s="153"/>
      <c r="LP97" s="153"/>
      <c r="LQ97" s="153"/>
      <c r="LR97" s="153"/>
      <c r="LS97" s="153"/>
      <c r="LT97" s="153"/>
      <c r="LU97" s="153"/>
      <c r="LV97" s="153"/>
      <c r="LW97" s="153"/>
      <c r="LX97" s="153"/>
      <c r="LY97" s="153"/>
      <c r="LZ97" s="153"/>
      <c r="MA97" s="153"/>
      <c r="MB97" s="153"/>
      <c r="MC97" s="153"/>
      <c r="MD97" s="153"/>
      <c r="ME97" s="153"/>
      <c r="MF97" s="153"/>
      <c r="MG97" s="153"/>
      <c r="MH97" s="153"/>
      <c r="MI97" s="153"/>
      <c r="MJ97" s="153"/>
      <c r="MK97" s="153"/>
      <c r="ML97" s="153"/>
      <c r="MM97" s="153"/>
      <c r="MN97" s="153"/>
      <c r="MO97" s="153"/>
      <c r="MP97" s="153"/>
      <c r="MQ97" s="153"/>
      <c r="MR97" s="153"/>
      <c r="MS97" s="153"/>
      <c r="MT97" s="153"/>
      <c r="MU97" s="153"/>
      <c r="MV97" s="153"/>
      <c r="MW97" s="153"/>
      <c r="MX97" s="153"/>
      <c r="MY97" s="153"/>
      <c r="MZ97" s="153"/>
      <c r="NA97" s="153"/>
      <c r="NB97" s="153"/>
      <c r="NC97" s="153"/>
      <c r="ND97" s="153"/>
      <c r="NE97" s="153"/>
      <c r="NF97" s="153"/>
      <c r="NG97" s="153"/>
      <c r="NH97" s="153"/>
      <c r="NI97" s="153"/>
      <c r="NJ97" s="153"/>
      <c r="NK97" s="153"/>
      <c r="NL97" s="153"/>
      <c r="NM97" s="153"/>
      <c r="NN97" s="153"/>
      <c r="NO97" s="153"/>
      <c r="NP97" s="153"/>
      <c r="NQ97" s="153"/>
      <c r="NR97" s="153"/>
      <c r="NS97" s="153"/>
      <c r="NT97" s="153"/>
      <c r="NU97" s="153"/>
      <c r="NV97" s="153"/>
      <c r="NW97" s="153"/>
      <c r="NX97" s="153"/>
      <c r="NY97" s="153"/>
      <c r="NZ97" s="153"/>
      <c r="OA97" s="153"/>
      <c r="OB97" s="153"/>
      <c r="OC97" s="153"/>
      <c r="OD97" s="153"/>
      <c r="OE97" s="153"/>
      <c r="OF97" s="153"/>
      <c r="OG97" s="153"/>
      <c r="OH97" s="153"/>
      <c r="OI97" s="153"/>
      <c r="OJ97" s="153"/>
      <c r="OK97" s="153"/>
      <c r="OL97" s="153"/>
      <c r="OM97" s="153"/>
      <c r="ON97" s="153"/>
      <c r="OO97" s="153"/>
      <c r="OP97" s="153"/>
      <c r="OQ97" s="153"/>
      <c r="OR97" s="153"/>
      <c r="OS97" s="153"/>
      <c r="OT97" s="153"/>
      <c r="OU97" s="153"/>
      <c r="OV97" s="153"/>
      <c r="OW97" s="153"/>
      <c r="OX97" s="153"/>
      <c r="OY97" s="153"/>
      <c r="OZ97" s="153"/>
      <c r="PA97" s="153"/>
      <c r="PB97" s="153"/>
      <c r="PC97" s="153"/>
      <c r="PD97" s="153"/>
      <c r="PE97" s="153"/>
      <c r="PF97" s="153"/>
      <c r="PG97" s="153"/>
      <c r="PH97" s="153"/>
      <c r="PI97" s="153"/>
      <c r="PJ97" s="153"/>
      <c r="PK97" s="153"/>
      <c r="PL97" s="153"/>
      <c r="PM97" s="153"/>
      <c r="PN97" s="153"/>
      <c r="PO97" s="153"/>
      <c r="PP97" s="153"/>
      <c r="PQ97" s="153"/>
      <c r="PR97" s="153"/>
      <c r="PS97" s="153"/>
      <c r="PT97" s="153"/>
      <c r="PU97" s="153"/>
      <c r="PV97" s="153"/>
      <c r="PW97" s="153"/>
      <c r="PX97" s="153"/>
      <c r="PY97" s="153"/>
      <c r="PZ97" s="153"/>
      <c r="QA97" s="153"/>
      <c r="QB97" s="153"/>
      <c r="QC97" s="153"/>
      <c r="QD97" s="153"/>
      <c r="QE97" s="153"/>
      <c r="QF97" s="153"/>
      <c r="QG97" s="153"/>
      <c r="QH97" s="153"/>
      <c r="QI97" s="153"/>
      <c r="QJ97" s="153"/>
      <c r="QK97" s="153"/>
      <c r="QL97" s="153"/>
      <c r="QM97" s="153"/>
      <c r="QN97" s="153"/>
      <c r="QO97" s="153"/>
      <c r="QP97" s="153"/>
      <c r="QQ97" s="153"/>
      <c r="QR97" s="153"/>
      <c r="QS97" s="153"/>
      <c r="QT97" s="153"/>
      <c r="QU97" s="153"/>
      <c r="QV97" s="153"/>
      <c r="QW97" s="153"/>
      <c r="QX97" s="153"/>
      <c r="QY97" s="153"/>
      <c r="QZ97" s="153"/>
      <c r="RA97" s="153"/>
      <c r="RB97" s="153"/>
      <c r="RC97" s="153"/>
      <c r="RD97" s="153"/>
      <c r="RE97" s="153"/>
      <c r="RF97" s="153"/>
      <c r="RG97" s="153"/>
      <c r="RH97" s="153"/>
      <c r="RI97" s="153"/>
      <c r="RJ97" s="153"/>
      <c r="RK97" s="153"/>
      <c r="RL97" s="153"/>
      <c r="RM97" s="153"/>
      <c r="RN97" s="153"/>
      <c r="RO97" s="153"/>
      <c r="RP97" s="153"/>
      <c r="RQ97" s="153"/>
      <c r="RR97" s="153"/>
      <c r="RS97" s="153"/>
      <c r="RT97" s="153"/>
      <c r="RU97" s="153"/>
      <c r="RV97" s="153"/>
      <c r="RW97" s="153"/>
      <c r="RX97" s="153"/>
      <c r="RY97" s="153"/>
      <c r="RZ97" s="153"/>
      <c r="SA97" s="153"/>
      <c r="SB97" s="153"/>
      <c r="SC97" s="153"/>
      <c r="SD97" s="153"/>
      <c r="SE97" s="153"/>
      <c r="SF97" s="153"/>
      <c r="SG97" s="153"/>
      <c r="SH97" s="153"/>
      <c r="SI97" s="153"/>
      <c r="SJ97" s="153"/>
      <c r="SK97" s="153"/>
      <c r="SL97" s="153"/>
      <c r="SM97" s="153"/>
      <c r="SN97" s="153"/>
      <c r="SO97" s="153"/>
      <c r="SP97" s="153"/>
      <c r="SQ97" s="153"/>
      <c r="SR97" s="153"/>
      <c r="SS97" s="153"/>
      <c r="ST97" s="153"/>
      <c r="SU97" s="153"/>
      <c r="SV97" s="153"/>
      <c r="SW97" s="153"/>
      <c r="SX97" s="153"/>
      <c r="SY97" s="153"/>
      <c r="SZ97" s="153"/>
      <c r="TA97" s="153"/>
      <c r="TB97" s="153"/>
      <c r="TC97" s="153"/>
      <c r="TD97" s="153"/>
      <c r="TE97" s="153"/>
      <c r="TF97" s="153"/>
      <c r="TG97" s="153"/>
      <c r="TH97" s="153"/>
      <c r="TI97" s="153"/>
      <c r="TJ97" s="153"/>
      <c r="TK97" s="153"/>
      <c r="TL97" s="153"/>
      <c r="TM97" s="153"/>
      <c r="TN97" s="153"/>
      <c r="TO97" s="153"/>
      <c r="TP97" s="153"/>
      <c r="TQ97" s="153"/>
      <c r="TR97" s="153"/>
      <c r="TS97" s="153"/>
      <c r="TT97" s="153"/>
      <c r="TU97" s="153"/>
      <c r="TV97" s="153"/>
      <c r="TW97" s="153"/>
      <c r="TX97" s="153"/>
      <c r="TY97" s="153"/>
      <c r="TZ97" s="153"/>
      <c r="UA97" s="153"/>
      <c r="UB97" s="153"/>
      <c r="UC97" s="153"/>
      <c r="UD97" s="153"/>
      <c r="UE97" s="153"/>
      <c r="UF97" s="153"/>
      <c r="UG97" s="153"/>
      <c r="UH97" s="153"/>
      <c r="UI97" s="153"/>
      <c r="UJ97" s="153"/>
      <c r="UK97" s="153"/>
      <c r="UL97" s="153"/>
      <c r="UM97" s="153"/>
      <c r="UN97" s="153"/>
      <c r="UO97" s="153"/>
      <c r="UP97" s="153"/>
      <c r="UQ97" s="153"/>
      <c r="UR97" s="153"/>
      <c r="US97" s="153"/>
      <c r="UT97" s="153"/>
      <c r="UU97" s="153"/>
      <c r="UV97" s="153"/>
      <c r="UW97" s="153"/>
      <c r="UX97" s="153"/>
      <c r="UY97" s="153"/>
      <c r="UZ97" s="153"/>
      <c r="VA97" s="153"/>
      <c r="VB97" s="153"/>
      <c r="VC97" s="153"/>
      <c r="VD97" s="153"/>
      <c r="VE97" s="153"/>
      <c r="VF97" s="153"/>
      <c r="VG97" s="153"/>
      <c r="VH97" s="153"/>
      <c r="VI97" s="153"/>
      <c r="VJ97" s="153"/>
      <c r="VK97" s="153"/>
      <c r="VL97" s="153"/>
      <c r="VM97" s="153"/>
      <c r="VN97" s="153"/>
      <c r="VO97" s="153"/>
      <c r="VP97" s="153"/>
      <c r="VQ97" s="153"/>
      <c r="VR97" s="153"/>
      <c r="VS97" s="153"/>
      <c r="VT97" s="153"/>
      <c r="VU97" s="153"/>
      <c r="VV97" s="153"/>
      <c r="VW97" s="153"/>
      <c r="VX97" s="153"/>
      <c r="VY97" s="153"/>
      <c r="VZ97" s="153"/>
      <c r="WA97" s="153"/>
      <c r="WB97" s="153"/>
      <c r="WC97" s="153"/>
      <c r="WD97" s="153"/>
      <c r="WE97" s="153"/>
      <c r="WF97" s="153"/>
      <c r="WG97" s="153"/>
      <c r="WH97" s="153"/>
      <c r="WI97" s="153"/>
      <c r="WJ97" s="153"/>
      <c r="WK97" s="153"/>
      <c r="WL97" s="153"/>
      <c r="WM97" s="153"/>
      <c r="WN97" s="153"/>
      <c r="WO97" s="153"/>
      <c r="WP97" s="153"/>
      <c r="WQ97" s="153"/>
      <c r="WR97" s="153"/>
      <c r="WS97" s="153"/>
      <c r="WT97" s="153"/>
      <c r="WU97" s="153"/>
      <c r="WV97" s="153"/>
      <c r="WW97" s="153"/>
      <c r="WX97" s="153"/>
      <c r="WY97" s="153"/>
      <c r="WZ97" s="153"/>
      <c r="XA97" s="153"/>
      <c r="XB97" s="153"/>
      <c r="XC97" s="153"/>
      <c r="XD97" s="153"/>
      <c r="XE97" s="153"/>
      <c r="XF97" s="153"/>
      <c r="XG97" s="153"/>
      <c r="XH97" s="153"/>
      <c r="XI97" s="153"/>
      <c r="XJ97" s="153"/>
      <c r="XK97" s="153"/>
      <c r="XL97" s="153"/>
      <c r="XM97" s="153"/>
      <c r="XN97" s="153"/>
      <c r="XO97" s="153"/>
      <c r="XP97" s="153"/>
      <c r="XQ97" s="153"/>
      <c r="XR97" s="153"/>
      <c r="XS97" s="153"/>
      <c r="XT97" s="153"/>
      <c r="XU97" s="153"/>
      <c r="XV97" s="153"/>
      <c r="XW97" s="153"/>
      <c r="XX97" s="153"/>
      <c r="XY97" s="153"/>
      <c r="XZ97" s="153"/>
      <c r="YA97" s="153"/>
      <c r="YB97" s="153"/>
      <c r="YC97" s="153"/>
      <c r="YD97" s="153"/>
      <c r="YE97" s="153"/>
      <c r="YF97" s="153"/>
      <c r="YG97" s="153"/>
      <c r="YH97" s="153"/>
      <c r="YI97" s="153"/>
      <c r="YJ97" s="153"/>
      <c r="YK97" s="153"/>
      <c r="YL97" s="153"/>
      <c r="YM97" s="153"/>
      <c r="YN97" s="153"/>
      <c r="YO97" s="153"/>
      <c r="YP97" s="153"/>
      <c r="YQ97" s="153"/>
      <c r="YR97" s="153"/>
      <c r="YS97" s="153"/>
      <c r="YT97" s="153"/>
      <c r="YU97" s="153"/>
      <c r="YV97" s="153"/>
      <c r="YW97" s="153"/>
      <c r="YX97" s="153"/>
      <c r="YY97" s="153"/>
      <c r="YZ97" s="153"/>
      <c r="ZA97" s="153"/>
      <c r="ZB97" s="153"/>
      <c r="ZC97" s="153"/>
      <c r="ZD97" s="153"/>
      <c r="ZE97" s="153"/>
      <c r="ZF97" s="153"/>
      <c r="ZG97" s="153"/>
      <c r="ZH97" s="153"/>
      <c r="ZI97" s="153"/>
      <c r="ZJ97" s="153"/>
      <c r="ZK97" s="153"/>
      <c r="ZL97" s="153"/>
      <c r="ZM97" s="153"/>
      <c r="ZN97" s="153"/>
      <c r="ZO97" s="153"/>
      <c r="ZP97" s="153"/>
      <c r="ZQ97" s="153"/>
      <c r="ZR97" s="153"/>
      <c r="ZS97" s="153"/>
      <c r="ZT97" s="153"/>
      <c r="ZU97" s="153"/>
      <c r="ZV97" s="153"/>
      <c r="ZW97" s="153"/>
      <c r="ZX97" s="153"/>
      <c r="ZY97" s="153"/>
      <c r="ZZ97" s="153"/>
      <c r="AAA97" s="153"/>
      <c r="AAB97" s="153"/>
      <c r="AAC97" s="153"/>
      <c r="AAD97" s="153"/>
      <c r="AAE97" s="153"/>
      <c r="AAF97" s="153"/>
      <c r="AAG97" s="153"/>
      <c r="AAH97" s="153"/>
      <c r="AAI97" s="153"/>
      <c r="AAJ97" s="153"/>
      <c r="AAK97" s="153"/>
      <c r="AAL97" s="153"/>
      <c r="AAM97" s="153"/>
      <c r="AAN97" s="153"/>
      <c r="AAO97" s="153"/>
      <c r="AAP97" s="153"/>
      <c r="AAQ97" s="153"/>
      <c r="AAR97" s="153"/>
      <c r="AAS97" s="153"/>
      <c r="AAT97" s="153"/>
      <c r="AAU97" s="153"/>
      <c r="AAV97" s="153"/>
      <c r="AAW97" s="153"/>
      <c r="AAX97" s="153"/>
      <c r="AAY97" s="153"/>
      <c r="AAZ97" s="153"/>
      <c r="ABA97" s="153"/>
      <c r="ABB97" s="153"/>
      <c r="ABC97" s="153"/>
      <c r="ABD97" s="153"/>
      <c r="ABE97" s="153"/>
      <c r="ABF97" s="153"/>
      <c r="ABG97" s="153"/>
      <c r="ABH97" s="153"/>
      <c r="ABI97" s="153"/>
      <c r="ABJ97" s="153"/>
      <c r="ABK97" s="153"/>
      <c r="ABL97" s="153"/>
      <c r="ABM97" s="153"/>
      <c r="ABN97" s="153"/>
      <c r="ABO97" s="153"/>
      <c r="ABP97" s="153"/>
      <c r="ABQ97" s="153"/>
      <c r="ABR97" s="153"/>
      <c r="ABS97" s="153"/>
      <c r="ABT97" s="153"/>
      <c r="ABU97" s="153"/>
      <c r="ABV97" s="153"/>
      <c r="ABW97" s="153"/>
      <c r="ABX97" s="153"/>
      <c r="ABY97" s="153"/>
      <c r="ABZ97" s="153"/>
      <c r="ACA97" s="153"/>
      <c r="ACB97" s="153"/>
      <c r="ACC97" s="153"/>
      <c r="ACD97" s="153"/>
      <c r="ACE97" s="153"/>
      <c r="ACF97" s="153"/>
      <c r="ACG97" s="153"/>
      <c r="ACH97" s="153"/>
      <c r="ACI97" s="153"/>
      <c r="ACJ97" s="153"/>
      <c r="ACK97" s="153"/>
      <c r="ACL97" s="153"/>
      <c r="ACM97" s="153"/>
      <c r="ACN97" s="153"/>
      <c r="ACO97" s="153"/>
      <c r="ACP97" s="153"/>
      <c r="ACQ97" s="153"/>
      <c r="ACR97" s="153"/>
      <c r="ACS97" s="153"/>
      <c r="ACT97" s="153"/>
      <c r="ACU97" s="153"/>
      <c r="ACV97" s="153"/>
      <c r="ACW97" s="153"/>
      <c r="ACX97" s="153"/>
      <c r="ACY97" s="153"/>
      <c r="ACZ97" s="153"/>
      <c r="ADA97" s="153"/>
      <c r="ADB97" s="153"/>
      <c r="ADC97" s="153"/>
      <c r="ADD97" s="153"/>
      <c r="ADE97" s="153"/>
      <c r="ADF97" s="153"/>
      <c r="ADG97" s="153"/>
      <c r="ADH97" s="153"/>
      <c r="ADI97" s="153"/>
      <c r="ADJ97" s="153"/>
      <c r="ADK97" s="153"/>
      <c r="ADL97" s="153"/>
      <c r="ADM97" s="153"/>
      <c r="ADN97" s="153"/>
      <c r="ADO97" s="153"/>
      <c r="ADP97" s="153"/>
      <c r="ADQ97" s="153"/>
      <c r="ADR97" s="153"/>
      <c r="ADS97" s="153"/>
      <c r="ADT97" s="153"/>
      <c r="ADU97" s="153"/>
      <c r="ADV97" s="153"/>
      <c r="ADW97" s="153"/>
      <c r="ADX97" s="153"/>
      <c r="ADY97" s="153"/>
      <c r="ADZ97" s="153"/>
      <c r="AEA97" s="153"/>
      <c r="AEB97" s="153"/>
      <c r="AEC97" s="153"/>
      <c r="AED97" s="153"/>
      <c r="AEE97" s="153"/>
      <c r="AEF97" s="153"/>
      <c r="AEG97" s="153"/>
      <c r="AEH97" s="153"/>
      <c r="AEI97" s="153"/>
      <c r="AEJ97" s="153"/>
      <c r="AEK97" s="153"/>
      <c r="AEL97" s="153"/>
      <c r="AEM97" s="153"/>
      <c r="AEN97" s="153"/>
      <c r="AEO97" s="153"/>
      <c r="AEP97" s="153"/>
      <c r="AEQ97" s="153"/>
      <c r="AER97" s="153"/>
      <c r="AES97" s="153"/>
      <c r="AET97" s="153"/>
      <c r="AEU97" s="153"/>
      <c r="AEV97" s="153"/>
      <c r="AEW97" s="153"/>
      <c r="AEX97" s="153"/>
      <c r="AEY97" s="153"/>
      <c r="AEZ97" s="153"/>
      <c r="AFA97" s="153"/>
      <c r="AFB97" s="153"/>
      <c r="AFC97" s="153"/>
      <c r="AFD97" s="153"/>
      <c r="AFE97" s="153"/>
      <c r="AFF97" s="153"/>
      <c r="AFG97" s="153"/>
      <c r="AFH97" s="153"/>
      <c r="AFI97" s="153"/>
      <c r="AFJ97" s="153"/>
      <c r="AFK97" s="153"/>
      <c r="AFL97" s="153"/>
      <c r="AFM97" s="153"/>
      <c r="AFN97" s="153"/>
      <c r="AFO97" s="153"/>
      <c r="AFP97" s="153"/>
      <c r="AFQ97" s="153"/>
      <c r="AFR97" s="153"/>
      <c r="AFS97" s="153"/>
      <c r="AFT97" s="153"/>
      <c r="AFU97" s="153"/>
      <c r="AFV97" s="153"/>
      <c r="AFW97" s="153"/>
      <c r="AFX97" s="153"/>
      <c r="AFY97" s="153"/>
      <c r="AFZ97" s="153"/>
      <c r="AGA97" s="153"/>
      <c r="AGB97" s="153"/>
      <c r="AGC97" s="153"/>
      <c r="AGD97" s="153"/>
      <c r="AGE97" s="153"/>
      <c r="AGF97" s="153"/>
      <c r="AGG97" s="153"/>
      <c r="AGH97" s="153"/>
      <c r="AGI97" s="153"/>
      <c r="AGJ97" s="153"/>
      <c r="AGK97" s="153"/>
      <c r="AGL97" s="153"/>
      <c r="AGM97" s="153"/>
      <c r="AGN97" s="153"/>
      <c r="AGO97" s="153"/>
      <c r="AGP97" s="153"/>
      <c r="AGQ97" s="153"/>
      <c r="AGR97" s="153"/>
      <c r="AGS97" s="153"/>
      <c r="AGT97" s="153"/>
      <c r="AGU97" s="153"/>
      <c r="AGV97" s="153"/>
      <c r="AGW97" s="153"/>
      <c r="AGX97" s="153"/>
      <c r="AGY97" s="153"/>
      <c r="AGZ97" s="153"/>
      <c r="AHA97" s="153"/>
      <c r="AHB97" s="153"/>
      <c r="AHC97" s="153"/>
      <c r="AHD97" s="153"/>
      <c r="AHE97" s="153"/>
      <c r="AHF97" s="153"/>
      <c r="AHG97" s="153"/>
      <c r="AHH97" s="153"/>
      <c r="AHI97" s="153"/>
      <c r="AHJ97" s="153"/>
      <c r="AHK97" s="153"/>
      <c r="AHL97" s="153"/>
      <c r="AHM97" s="153"/>
      <c r="AHN97" s="153"/>
      <c r="AHO97" s="153"/>
      <c r="AHP97" s="153"/>
      <c r="AHQ97" s="153"/>
      <c r="AHR97" s="153"/>
      <c r="AHS97" s="153"/>
      <c r="AHT97" s="153"/>
      <c r="AHU97" s="153"/>
      <c r="AHV97" s="153"/>
      <c r="AHW97" s="153"/>
      <c r="AHX97" s="153"/>
      <c r="AHY97" s="153"/>
      <c r="AHZ97" s="153"/>
      <c r="AIA97" s="153"/>
      <c r="AIB97" s="153"/>
      <c r="AIC97" s="153"/>
      <c r="AID97" s="153"/>
      <c r="AIE97" s="153"/>
      <c r="AIF97" s="153"/>
      <c r="AIG97" s="153"/>
      <c r="AIH97" s="153"/>
      <c r="AII97" s="153"/>
      <c r="AIJ97" s="153"/>
      <c r="AIK97" s="153"/>
      <c r="AIL97" s="153"/>
      <c r="AIM97" s="153"/>
      <c r="AIN97" s="153"/>
      <c r="AIO97" s="153"/>
      <c r="AIP97" s="153"/>
      <c r="AIQ97" s="153"/>
      <c r="AIR97" s="153"/>
      <c r="AIS97" s="153"/>
      <c r="AIT97" s="153"/>
      <c r="AIU97" s="153"/>
      <c r="AIV97" s="153"/>
      <c r="AIW97" s="153"/>
      <c r="AIX97" s="153"/>
      <c r="AIY97" s="153"/>
      <c r="AIZ97" s="153"/>
      <c r="AJA97" s="153"/>
      <c r="AJB97" s="153"/>
      <c r="AJC97" s="153"/>
      <c r="AJD97" s="153"/>
      <c r="AJE97" s="153"/>
      <c r="AJF97" s="153"/>
      <c r="AJG97" s="153"/>
      <c r="AJH97" s="153"/>
      <c r="AJI97" s="153"/>
      <c r="AJJ97" s="153"/>
      <c r="AJK97" s="153"/>
      <c r="AJL97" s="153"/>
      <c r="AJM97" s="153"/>
      <c r="AJN97" s="153"/>
      <c r="AJO97" s="153"/>
      <c r="AJP97" s="153"/>
      <c r="AJQ97" s="153"/>
      <c r="AJR97" s="153"/>
      <c r="AJS97" s="153"/>
      <c r="AJT97" s="153"/>
      <c r="AJU97" s="153"/>
      <c r="AJV97" s="153"/>
      <c r="AJW97" s="153"/>
      <c r="AJX97" s="153"/>
      <c r="AJY97" s="153"/>
      <c r="AJZ97" s="153"/>
      <c r="AKA97" s="153"/>
      <c r="AKB97" s="153"/>
      <c r="AKC97" s="153"/>
      <c r="AKD97" s="153"/>
      <c r="AKE97" s="153"/>
      <c r="AKF97" s="153"/>
      <c r="AKG97" s="153"/>
      <c r="AKH97" s="153"/>
      <c r="AKI97" s="153"/>
      <c r="AKJ97" s="153"/>
      <c r="AKK97" s="153"/>
      <c r="AKL97" s="153"/>
      <c r="AKM97" s="153"/>
      <c r="AKN97" s="153"/>
      <c r="AKO97" s="153"/>
      <c r="AKP97" s="153"/>
      <c r="AKQ97" s="153"/>
      <c r="AKR97" s="153"/>
      <c r="AKS97" s="153"/>
      <c r="AKT97" s="153"/>
      <c r="AKU97" s="153"/>
      <c r="AKV97" s="153"/>
      <c r="AKW97" s="153"/>
      <c r="AKX97" s="153"/>
      <c r="AKY97" s="153"/>
      <c r="AKZ97" s="153"/>
      <c r="ALA97" s="153"/>
      <c r="ALB97" s="153"/>
      <c r="ALC97" s="153"/>
      <c r="ALD97" s="153"/>
      <c r="ALE97" s="153"/>
      <c r="ALF97" s="153"/>
      <c r="ALG97" s="153"/>
      <c r="ALH97" s="153"/>
      <c r="ALI97" s="153"/>
      <c r="ALJ97" s="153"/>
      <c r="ALK97" s="153"/>
      <c r="ALL97" s="153"/>
      <c r="ALM97" s="153"/>
      <c r="ALN97" s="153"/>
      <c r="ALO97" s="153"/>
      <c r="ALP97" s="153"/>
      <c r="ALQ97" s="153"/>
      <c r="ALR97" s="153"/>
      <c r="ALS97" s="153"/>
      <c r="ALT97" s="153"/>
      <c r="ALU97" s="153"/>
      <c r="ALV97" s="153"/>
      <c r="ALW97" s="153"/>
      <c r="ALX97" s="153"/>
      <c r="ALY97" s="153"/>
      <c r="ALZ97" s="153"/>
      <c r="AMA97" s="153"/>
      <c r="AMB97" s="153"/>
      <c r="AMC97" s="153"/>
      <c r="AMD97" s="153"/>
      <c r="AME97" s="153"/>
      <c r="AMF97" s="153"/>
      <c r="AMG97" s="153"/>
      <c r="AMH97" s="153"/>
      <c r="AMI97" s="153"/>
      <c r="AMJ97" s="153"/>
      <c r="AMK97" s="153"/>
    </row>
    <row r="98" spans="1:104" ht="12.75">
      <c r="A98" s="155">
        <v>69</v>
      </c>
      <c r="B98" s="156" t="s">
        <v>254</v>
      </c>
      <c r="C98" s="157" t="s">
        <v>261</v>
      </c>
      <c r="D98" s="158" t="s">
        <v>167</v>
      </c>
      <c r="E98" s="159">
        <v>1</v>
      </c>
      <c r="F98" s="166"/>
      <c r="G98" s="169">
        <f>E98*F98</f>
        <v>0</v>
      </c>
      <c r="H98"/>
      <c r="I98"/>
      <c r="O98" s="154">
        <v>2</v>
      </c>
      <c r="AA98" s="131">
        <v>12</v>
      </c>
      <c r="AB98" s="131">
        <v>0</v>
      </c>
      <c r="AC98" s="131">
        <v>112</v>
      </c>
      <c r="AZ98" s="131">
        <v>4</v>
      </c>
      <c r="BA98" s="131">
        <f>IF(AZ98=1,G98,0)</f>
        <v>0</v>
      </c>
      <c r="BB98" s="131">
        <f>IF(AZ98=2,G98,0)</f>
        <v>0</v>
      </c>
      <c r="BC98" s="131">
        <f>IF(AZ98=3,G98,0)</f>
        <v>0</v>
      </c>
      <c r="BD98" s="131">
        <f>IF(AZ98=4,G98,0)</f>
        <v>0</v>
      </c>
      <c r="BE98" s="131">
        <f>IF(AZ98=5,G98,0)</f>
        <v>0</v>
      </c>
      <c r="CA98" s="154">
        <v>12</v>
      </c>
      <c r="CB98" s="154">
        <v>0</v>
      </c>
      <c r="CZ98" s="131">
        <v>0</v>
      </c>
    </row>
    <row r="99" spans="1:104" ht="12.75">
      <c r="A99" s="155">
        <v>70</v>
      </c>
      <c r="B99" s="156" t="s">
        <v>256</v>
      </c>
      <c r="C99" s="157" t="s">
        <v>255</v>
      </c>
      <c r="D99" s="158" t="s">
        <v>167</v>
      </c>
      <c r="E99" s="159">
        <v>1</v>
      </c>
      <c r="F99" s="166"/>
      <c r="G99" s="169">
        <f>E99*F99</f>
        <v>0</v>
      </c>
      <c r="H99"/>
      <c r="I99"/>
      <c r="O99" s="154">
        <v>2</v>
      </c>
      <c r="AA99" s="131">
        <v>12</v>
      </c>
      <c r="AB99" s="131">
        <v>0</v>
      </c>
      <c r="AC99" s="131">
        <v>113</v>
      </c>
      <c r="AZ99" s="131">
        <v>4</v>
      </c>
      <c r="BA99" s="131">
        <f>IF(AZ99=1,G99,0)</f>
        <v>0</v>
      </c>
      <c r="BB99" s="131">
        <f>IF(AZ99=2,G99,0)</f>
        <v>0</v>
      </c>
      <c r="BC99" s="131">
        <f>IF(AZ99=3,G99,0)</f>
        <v>0</v>
      </c>
      <c r="BD99" s="131">
        <f>IF(AZ99=4,G99,0)</f>
        <v>0</v>
      </c>
      <c r="BE99" s="131">
        <f>IF(AZ99=5,G99,0)</f>
        <v>0</v>
      </c>
      <c r="CA99" s="154">
        <v>12</v>
      </c>
      <c r="CB99" s="154">
        <v>0</v>
      </c>
      <c r="CZ99" s="131">
        <v>0</v>
      </c>
    </row>
    <row r="100" spans="1:104" ht="12.75">
      <c r="A100" s="155">
        <v>71</v>
      </c>
      <c r="B100" s="156" t="s">
        <v>258</v>
      </c>
      <c r="C100" s="157" t="s">
        <v>257</v>
      </c>
      <c r="D100" s="158" t="s">
        <v>167</v>
      </c>
      <c r="E100" s="159">
        <v>1</v>
      </c>
      <c r="F100" s="166"/>
      <c r="G100" s="169">
        <f>E100*F100</f>
        <v>0</v>
      </c>
      <c r="H100"/>
      <c r="I100"/>
      <c r="O100" s="154">
        <v>2</v>
      </c>
      <c r="AA100" s="131">
        <v>12</v>
      </c>
      <c r="AB100" s="131">
        <v>0</v>
      </c>
      <c r="AC100" s="131">
        <v>114</v>
      </c>
      <c r="AZ100" s="131">
        <v>4</v>
      </c>
      <c r="BA100" s="131">
        <f>IF(AZ100=1,G100,0)</f>
        <v>0</v>
      </c>
      <c r="BB100" s="131">
        <f>IF(AZ100=2,G100,0)</f>
        <v>0</v>
      </c>
      <c r="BC100" s="131">
        <f>IF(AZ100=3,G100,0)</f>
        <v>0</v>
      </c>
      <c r="BD100" s="131">
        <f>IF(AZ100=4,G100,0)</f>
        <v>0</v>
      </c>
      <c r="BE100" s="131">
        <f>IF(AZ100=5,G100,0)</f>
        <v>0</v>
      </c>
      <c r="CA100" s="154">
        <v>12</v>
      </c>
      <c r="CB100" s="154">
        <v>0</v>
      </c>
      <c r="CZ100" s="131">
        <v>0</v>
      </c>
    </row>
    <row r="101" spans="1:104" ht="12.75">
      <c r="A101" s="160"/>
      <c r="B101" s="161" t="s">
        <v>162</v>
      </c>
      <c r="C101" s="162" t="str">
        <f>CONCATENATE(B94," ",C94)</f>
        <v>M99 Ostatní práce "M"</v>
      </c>
      <c r="D101" s="163"/>
      <c r="E101" s="164"/>
      <c r="F101" s="167"/>
      <c r="G101" s="170">
        <f>SUM(G94:G100)</f>
        <v>0</v>
      </c>
      <c r="H101"/>
      <c r="I101"/>
      <c r="O101" s="154">
        <v>4</v>
      </c>
      <c r="AA101"/>
      <c r="AB101"/>
      <c r="AC101"/>
      <c r="AZ101"/>
      <c r="BA101" s="165">
        <f>SUM(BA94:BA100)</f>
        <v>0</v>
      </c>
      <c r="BB101" s="165">
        <f>SUM(BB94:BB100)</f>
        <v>0</v>
      </c>
      <c r="BC101" s="165">
        <f>SUM(BC94:BC100)</f>
        <v>0</v>
      </c>
      <c r="BD101" s="165">
        <f>SUM(BD94:BD100)</f>
        <v>0</v>
      </c>
      <c r="BE101" s="165">
        <f>SUM(BE94:BE100)</f>
        <v>0</v>
      </c>
      <c r="CA101"/>
      <c r="CB101"/>
      <c r="CZ101"/>
    </row>
    <row r="102" spans="1:104" ht="12.75">
      <c r="A102" s="147" t="s">
        <v>89</v>
      </c>
      <c r="B102" s="148" t="s">
        <v>90</v>
      </c>
      <c r="C102" s="149" t="s">
        <v>91</v>
      </c>
      <c r="D102" s="150"/>
      <c r="E102" s="151"/>
      <c r="F102" s="168"/>
      <c r="G102" s="171"/>
      <c r="H102" s="153"/>
      <c r="I102" s="153"/>
      <c r="O102" s="154">
        <v>1</v>
      </c>
      <c r="AA102"/>
      <c r="AB102"/>
      <c r="AC102"/>
      <c r="AZ102"/>
      <c r="BA102"/>
      <c r="BB102"/>
      <c r="BC102"/>
      <c r="BD102"/>
      <c r="BE102"/>
      <c r="CA102"/>
      <c r="CB102"/>
      <c r="CZ102"/>
    </row>
    <row r="103" spans="1:104" ht="12.75">
      <c r="A103" s="155">
        <v>72</v>
      </c>
      <c r="B103" s="156" t="s">
        <v>258</v>
      </c>
      <c r="C103" s="157" t="s">
        <v>259</v>
      </c>
      <c r="D103" s="158" t="s">
        <v>260</v>
      </c>
      <c r="E103" s="159">
        <v>60</v>
      </c>
      <c r="F103" s="166"/>
      <c r="G103" s="169">
        <f>E103*F103</f>
        <v>0</v>
      </c>
      <c r="O103" s="154">
        <v>2</v>
      </c>
      <c r="AA103" s="131">
        <v>12</v>
      </c>
      <c r="AB103" s="131">
        <v>0</v>
      </c>
      <c r="AC103" s="131">
        <v>115</v>
      </c>
      <c r="AZ103" s="131">
        <v>1</v>
      </c>
      <c r="BA103" s="131">
        <f>IF(AZ103=1,G103,0)</f>
        <v>0</v>
      </c>
      <c r="BB103" s="131">
        <f>IF(AZ103=2,G103,0)</f>
        <v>0</v>
      </c>
      <c r="BC103" s="131">
        <f>IF(AZ103=3,G103,0)</f>
        <v>0</v>
      </c>
      <c r="BD103" s="131">
        <f>IF(AZ103=4,G103,0)</f>
        <v>0</v>
      </c>
      <c r="BE103" s="131">
        <f>IF(AZ103=5,G103,0)</f>
        <v>0</v>
      </c>
      <c r="CA103" s="154">
        <v>12</v>
      </c>
      <c r="CB103" s="154">
        <v>0</v>
      </c>
      <c r="CZ103" s="131">
        <v>0</v>
      </c>
    </row>
    <row r="104" spans="1:57" ht="12.75">
      <c r="A104" s="160"/>
      <c r="B104" s="161" t="s">
        <v>162</v>
      </c>
      <c r="C104" s="162" t="str">
        <f>CONCATENATE(B102," ",C102)</f>
        <v>1 Zemní práce</v>
      </c>
      <c r="D104" s="163"/>
      <c r="E104" s="164"/>
      <c r="F104" s="167"/>
      <c r="G104" s="170">
        <f>SUM(G102:G103)</f>
        <v>0</v>
      </c>
      <c r="O104" s="154">
        <v>4</v>
      </c>
      <c r="BA104" s="165">
        <f>SUM(BA102:BA103)</f>
        <v>0</v>
      </c>
      <c r="BB104" s="165">
        <f>SUM(BB102:BB103)</f>
        <v>0</v>
      </c>
      <c r="BC104" s="165">
        <f>SUM(BC102:BC103)</f>
        <v>0</v>
      </c>
      <c r="BD104" s="165">
        <f>SUM(BD102:BD103)</f>
        <v>0</v>
      </c>
      <c r="BE104" s="165">
        <f>SUM(BE102:BE103)</f>
        <v>0</v>
      </c>
    </row>
  </sheetData>
  <sheetProtection password="C6B9" sheet="1" objects="1" scenarios="1" selectLockedCells="1"/>
  <mergeCells count="4">
    <mergeCell ref="A1:G1"/>
    <mergeCell ref="A3:B3"/>
    <mergeCell ref="A4:B4"/>
    <mergeCell ref="E4:G4"/>
  </mergeCells>
  <printOptions/>
  <pageMargins left="0.590277777777778" right="0.39375" top="0.590277777777778" bottom="0.984027777777778" header="0.511805555555555" footer="0.511805555555555"/>
  <pageSetup horizontalDpi="600" verticalDpi="600" orientation="portrait" paperSize="9" r:id="rId1"/>
  <headerFooter>
    <oddFooter>&amp;L&amp;9Zpracováno programem 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Sedláček Zdeněk</cp:lastModifiedBy>
  <dcterms:created xsi:type="dcterms:W3CDTF">2014-09-24T19:50:50Z</dcterms:created>
  <dcterms:modified xsi:type="dcterms:W3CDTF">2015-02-11T11:55:41Z</dcterms:modified>
  <cp:category/>
  <cp:version/>
  <cp:contentType/>
  <cp:contentStatus/>
</cp:coreProperties>
</file>