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56" yWindow="636" windowWidth="23256" windowHeight="13176" activeTab="2"/>
  </bookViews>
  <sheets>
    <sheet name="Rekapitulace stavby" sheetId="1" r:id="rId1"/>
    <sheet name="VK - Výtlačný kanalizační..." sheetId="2" r:id="rId2"/>
    <sheet name="Pokyny pro vyplnění" sheetId="3" r:id="rId3"/>
  </sheets>
  <definedNames>
    <definedName name="_xlnm._FilterDatabase" localSheetId="1" hidden="1">'VK - Výtlačný kanalizační...'!$C$84:$K$84</definedName>
    <definedName name="_xlnm.Print_Titles" localSheetId="0">'Rekapitulace stavby'!$49:$49</definedName>
    <definedName name="_xlnm.Print_Titles" localSheetId="1">'VK - Výtlačný kanalizační...'!$84:$84</definedName>
    <definedName name="_xlnm.Print_Area" localSheetId="2">'Pokyny pro vyplnění'!$B$2:$K$69,'Pokyny pro vyplnění'!$B$72:$K$116,'Pokyny pro vyplnění'!$B$119:$K$188,'Pokyny pro vyplnění'!$B$196:$K$216</definedName>
    <definedName name="_xlnm.Print_Area" localSheetId="0">'Rekapitulace stavby'!$D$4:$AO$33,'Rekapitulace stavby'!$C$39:$AQ$53</definedName>
    <definedName name="_xlnm.Print_Area" localSheetId="1">'VK - Výtlačný kanalizační...'!$C$4:$J$36,'VK - Výtlačný kanalizační...'!$C$42:$J$66,'VK - Výtlačný kanalizační...'!$C$72:$K$333</definedName>
  </definedNames>
  <calcPr calcId="145621"/>
</workbook>
</file>

<file path=xl/calcChain.xml><?xml version="1.0" encoding="utf-8"?>
<calcChain xmlns="http://schemas.openxmlformats.org/spreadsheetml/2006/main">
  <c r="AY52" i="1" l="1"/>
  <c r="AX52" i="1"/>
  <c r="BI332" i="2"/>
  <c r="BH332" i="2"/>
  <c r="BG332" i="2"/>
  <c r="BF332" i="2"/>
  <c r="T332" i="2"/>
  <c r="R332" i="2"/>
  <c r="P332" i="2"/>
  <c r="BK332" i="2"/>
  <c r="J332" i="2"/>
  <c r="BE332" i="2" s="1"/>
  <c r="BI330" i="2"/>
  <c r="BH330" i="2"/>
  <c r="BG330" i="2"/>
  <c r="BF330" i="2"/>
  <c r="BE330" i="2"/>
  <c r="T330" i="2"/>
  <c r="T329" i="2" s="1"/>
  <c r="R330" i="2"/>
  <c r="R329" i="2" s="1"/>
  <c r="P330" i="2"/>
  <c r="P329" i="2" s="1"/>
  <c r="BK330" i="2"/>
  <c r="BK329" i="2" s="1"/>
  <c r="J329" i="2" s="1"/>
  <c r="J65" i="2" s="1"/>
  <c r="J330" i="2"/>
  <c r="BI327" i="2"/>
  <c r="BH327" i="2"/>
  <c r="BG327" i="2"/>
  <c r="BF327" i="2"/>
  <c r="T327" i="2"/>
  <c r="R327" i="2"/>
  <c r="P327" i="2"/>
  <c r="BK327" i="2"/>
  <c r="J327" i="2"/>
  <c r="BE327" i="2" s="1"/>
  <c r="BI325" i="2"/>
  <c r="BH325" i="2"/>
  <c r="BG325" i="2"/>
  <c r="BF325" i="2"/>
  <c r="T325" i="2"/>
  <c r="R325" i="2"/>
  <c r="P325" i="2"/>
  <c r="BK325" i="2"/>
  <c r="J325" i="2"/>
  <c r="BE325" i="2" s="1"/>
  <c r="BI323" i="2"/>
  <c r="BH323" i="2"/>
  <c r="BG323" i="2"/>
  <c r="BF323" i="2"/>
  <c r="T323" i="2"/>
  <c r="R323" i="2"/>
  <c r="P323" i="2"/>
  <c r="BK323" i="2"/>
  <c r="J323" i="2"/>
  <c r="BE323" i="2" s="1"/>
  <c r="BI320" i="2"/>
  <c r="BH320" i="2"/>
  <c r="BG320" i="2"/>
  <c r="BF320" i="2"/>
  <c r="BE320" i="2"/>
  <c r="T320" i="2"/>
  <c r="R320" i="2"/>
  <c r="P320" i="2"/>
  <c r="BK320" i="2"/>
  <c r="J320" i="2"/>
  <c r="BI318" i="2"/>
  <c r="BH318" i="2"/>
  <c r="BG318" i="2"/>
  <c r="BF318" i="2"/>
  <c r="T318" i="2"/>
  <c r="T317" i="2" s="1"/>
  <c r="R318" i="2"/>
  <c r="P318" i="2"/>
  <c r="P317" i="2" s="1"/>
  <c r="BK318" i="2"/>
  <c r="J318" i="2"/>
  <c r="BE318" i="2" s="1"/>
  <c r="BI314" i="2"/>
  <c r="BH314" i="2"/>
  <c r="BG314" i="2"/>
  <c r="BF314" i="2"/>
  <c r="T314" i="2"/>
  <c r="T313" i="2" s="1"/>
  <c r="R314" i="2"/>
  <c r="R313" i="2" s="1"/>
  <c r="P314" i="2"/>
  <c r="P313" i="2" s="1"/>
  <c r="BK314" i="2"/>
  <c r="BK313" i="2" s="1"/>
  <c r="J313" i="2" s="1"/>
  <c r="J63" i="2" s="1"/>
  <c r="J314" i="2"/>
  <c r="BE314" i="2" s="1"/>
  <c r="BI311" i="2"/>
  <c r="BH311" i="2"/>
  <c r="BG311" i="2"/>
  <c r="BF311" i="2"/>
  <c r="BE311" i="2"/>
  <c r="T311" i="2"/>
  <c r="R311" i="2"/>
  <c r="P311" i="2"/>
  <c r="BK311" i="2"/>
  <c r="J311" i="2"/>
  <c r="BI309" i="2"/>
  <c r="BH309" i="2"/>
  <c r="BG309" i="2"/>
  <c r="BF309" i="2"/>
  <c r="T309" i="2"/>
  <c r="R309" i="2"/>
  <c r="P309" i="2"/>
  <c r="BK309" i="2"/>
  <c r="J309" i="2"/>
  <c r="BE309" i="2" s="1"/>
  <c r="BI307" i="2"/>
  <c r="BH307" i="2"/>
  <c r="BG307" i="2"/>
  <c r="BF307" i="2"/>
  <c r="T307" i="2"/>
  <c r="R307" i="2"/>
  <c r="P307" i="2"/>
  <c r="BK307" i="2"/>
  <c r="J307" i="2"/>
  <c r="BE307" i="2" s="1"/>
  <c r="BI305" i="2"/>
  <c r="BH305" i="2"/>
  <c r="BG305" i="2"/>
  <c r="BF305" i="2"/>
  <c r="T305" i="2"/>
  <c r="R305" i="2"/>
  <c r="P305" i="2"/>
  <c r="BK305" i="2"/>
  <c r="J305" i="2"/>
  <c r="BE305" i="2" s="1"/>
  <c r="BI303" i="2"/>
  <c r="BH303" i="2"/>
  <c r="BG303" i="2"/>
  <c r="BF303" i="2"/>
  <c r="BE303" i="2"/>
  <c r="T303" i="2"/>
  <c r="R303" i="2"/>
  <c r="P303" i="2"/>
  <c r="BK303" i="2"/>
  <c r="J303" i="2"/>
  <c r="BI300" i="2"/>
  <c r="BH300" i="2"/>
  <c r="BG300" i="2"/>
  <c r="BF300" i="2"/>
  <c r="T300" i="2"/>
  <c r="R300" i="2"/>
  <c r="P300" i="2"/>
  <c r="BK300" i="2"/>
  <c r="J300" i="2"/>
  <c r="BE300" i="2" s="1"/>
  <c r="BI298" i="2"/>
  <c r="BH298" i="2"/>
  <c r="BG298" i="2"/>
  <c r="BF298" i="2"/>
  <c r="T298" i="2"/>
  <c r="R298" i="2"/>
  <c r="P298" i="2"/>
  <c r="BK298" i="2"/>
  <c r="J298" i="2"/>
  <c r="BE298" i="2" s="1"/>
  <c r="BI296" i="2"/>
  <c r="BH296" i="2"/>
  <c r="BG296" i="2"/>
  <c r="BF296" i="2"/>
  <c r="T296" i="2"/>
  <c r="R296" i="2"/>
  <c r="P296" i="2"/>
  <c r="BK296" i="2"/>
  <c r="J296" i="2"/>
  <c r="BE296" i="2" s="1"/>
  <c r="BI294" i="2"/>
  <c r="BH294" i="2"/>
  <c r="BG294" i="2"/>
  <c r="BF294" i="2"/>
  <c r="T294" i="2"/>
  <c r="R294" i="2"/>
  <c r="P294" i="2"/>
  <c r="BK294" i="2"/>
  <c r="J294" i="2"/>
  <c r="BE294" i="2" s="1"/>
  <c r="BI291" i="2"/>
  <c r="BH291" i="2"/>
  <c r="BG291" i="2"/>
  <c r="BF291" i="2"/>
  <c r="T291" i="2"/>
  <c r="R291" i="2"/>
  <c r="P291" i="2"/>
  <c r="BK291" i="2"/>
  <c r="J291" i="2"/>
  <c r="BE291" i="2" s="1"/>
  <c r="BI289" i="2"/>
  <c r="BH289" i="2"/>
  <c r="BG289" i="2"/>
  <c r="BF289" i="2"/>
  <c r="BE289" i="2"/>
  <c r="T289" i="2"/>
  <c r="R289" i="2"/>
  <c r="P289" i="2"/>
  <c r="BK289" i="2"/>
  <c r="J289" i="2"/>
  <c r="BI287" i="2"/>
  <c r="BH287" i="2"/>
  <c r="BG287" i="2"/>
  <c r="BF287" i="2"/>
  <c r="T287" i="2"/>
  <c r="R287" i="2"/>
  <c r="P287" i="2"/>
  <c r="BK287" i="2"/>
  <c r="J287" i="2"/>
  <c r="BE287" i="2" s="1"/>
  <c r="BI284" i="2"/>
  <c r="BH284" i="2"/>
  <c r="BG284" i="2"/>
  <c r="BF284" i="2"/>
  <c r="T284" i="2"/>
  <c r="R284" i="2"/>
  <c r="P284" i="2"/>
  <c r="BK284" i="2"/>
  <c r="J284" i="2"/>
  <c r="BE284" i="2" s="1"/>
  <c r="BI282" i="2"/>
  <c r="BH282" i="2"/>
  <c r="BG282" i="2"/>
  <c r="BF282" i="2"/>
  <c r="T282" i="2"/>
  <c r="R282" i="2"/>
  <c r="P282" i="2"/>
  <c r="BK282" i="2"/>
  <c r="J282" i="2"/>
  <c r="BE282" i="2" s="1"/>
  <c r="BI281" i="2"/>
  <c r="BH281" i="2"/>
  <c r="BG281" i="2"/>
  <c r="BF281" i="2"/>
  <c r="BE281" i="2"/>
  <c r="T281" i="2"/>
  <c r="R281" i="2"/>
  <c r="P281" i="2"/>
  <c r="BK281" i="2"/>
  <c r="J281" i="2"/>
  <c r="BI278" i="2"/>
  <c r="BH278" i="2"/>
  <c r="BG278" i="2"/>
  <c r="BF278" i="2"/>
  <c r="T278" i="2"/>
  <c r="R278" i="2"/>
  <c r="P278" i="2"/>
  <c r="BK278" i="2"/>
  <c r="J278" i="2"/>
  <c r="BE278" i="2" s="1"/>
  <c r="BI275" i="2"/>
  <c r="BH275" i="2"/>
  <c r="BG275" i="2"/>
  <c r="BF275" i="2"/>
  <c r="T275" i="2"/>
  <c r="R275" i="2"/>
  <c r="P275" i="2"/>
  <c r="BK275" i="2"/>
  <c r="J275" i="2"/>
  <c r="BE275" i="2" s="1"/>
  <c r="BI272" i="2"/>
  <c r="BH272" i="2"/>
  <c r="BG272" i="2"/>
  <c r="BF272" i="2"/>
  <c r="T272" i="2"/>
  <c r="R272" i="2"/>
  <c r="P272" i="2"/>
  <c r="BK272" i="2"/>
  <c r="J272" i="2"/>
  <c r="BE272" i="2" s="1"/>
  <c r="BI270" i="2"/>
  <c r="BH270" i="2"/>
  <c r="BG270" i="2"/>
  <c r="BF270" i="2"/>
  <c r="BE270" i="2"/>
  <c r="T270" i="2"/>
  <c r="R270" i="2"/>
  <c r="P270" i="2"/>
  <c r="BK270" i="2"/>
  <c r="J270" i="2"/>
  <c r="BI267" i="2"/>
  <c r="BH267" i="2"/>
  <c r="BG267" i="2"/>
  <c r="BF267" i="2"/>
  <c r="T267" i="2"/>
  <c r="R267" i="2"/>
  <c r="P267" i="2"/>
  <c r="BK267" i="2"/>
  <c r="J267" i="2"/>
  <c r="BE267" i="2" s="1"/>
  <c r="BI265" i="2"/>
  <c r="BH265" i="2"/>
  <c r="BG265" i="2"/>
  <c r="BF265" i="2"/>
  <c r="T265" i="2"/>
  <c r="R265" i="2"/>
  <c r="P265" i="2"/>
  <c r="BK265" i="2"/>
  <c r="J265" i="2"/>
  <c r="BE265" i="2" s="1"/>
  <c r="BI263" i="2"/>
  <c r="BH263" i="2"/>
  <c r="BG263" i="2"/>
  <c r="BF263" i="2"/>
  <c r="T263" i="2"/>
  <c r="R263" i="2"/>
  <c r="P263" i="2"/>
  <c r="BK263" i="2"/>
  <c r="J263" i="2"/>
  <c r="BE263" i="2" s="1"/>
  <c r="BI260" i="2"/>
  <c r="BH260" i="2"/>
  <c r="BG260" i="2"/>
  <c r="BF260" i="2"/>
  <c r="BE260" i="2"/>
  <c r="T260" i="2"/>
  <c r="R260" i="2"/>
  <c r="P260" i="2"/>
  <c r="BK260" i="2"/>
  <c r="J260" i="2"/>
  <c r="BI258" i="2"/>
  <c r="BH258" i="2"/>
  <c r="BG258" i="2"/>
  <c r="BF258" i="2"/>
  <c r="T258" i="2"/>
  <c r="R258" i="2"/>
  <c r="P258" i="2"/>
  <c r="BK258" i="2"/>
  <c r="J258" i="2"/>
  <c r="BE258" i="2" s="1"/>
  <c r="BI256" i="2"/>
  <c r="BH256" i="2"/>
  <c r="BG256" i="2"/>
  <c r="BF256" i="2"/>
  <c r="T256" i="2"/>
  <c r="R256" i="2"/>
  <c r="P256" i="2"/>
  <c r="BK256" i="2"/>
  <c r="J256" i="2"/>
  <c r="BE256" i="2" s="1"/>
  <c r="BI253" i="2"/>
  <c r="BH253" i="2"/>
  <c r="BG253" i="2"/>
  <c r="BF253" i="2"/>
  <c r="T253" i="2"/>
  <c r="R253" i="2"/>
  <c r="P253" i="2"/>
  <c r="BK253" i="2"/>
  <c r="J253" i="2"/>
  <c r="BE253" i="2" s="1"/>
  <c r="BI251" i="2"/>
  <c r="BH251" i="2"/>
  <c r="BG251" i="2"/>
  <c r="BF251" i="2"/>
  <c r="BE251" i="2"/>
  <c r="T251" i="2"/>
  <c r="R251" i="2"/>
  <c r="P251" i="2"/>
  <c r="BK251" i="2"/>
  <c r="J251" i="2"/>
  <c r="BI249" i="2"/>
  <c r="BH249" i="2"/>
  <c r="BG249" i="2"/>
  <c r="BF249" i="2"/>
  <c r="T249" i="2"/>
  <c r="T248" i="2" s="1"/>
  <c r="R249" i="2"/>
  <c r="P249" i="2"/>
  <c r="P248" i="2" s="1"/>
  <c r="BK249" i="2"/>
  <c r="J249" i="2"/>
  <c r="BE249" i="2" s="1"/>
  <c r="BI245" i="2"/>
  <c r="BH245" i="2"/>
  <c r="BG245" i="2"/>
  <c r="BF245" i="2"/>
  <c r="T245" i="2"/>
  <c r="R245" i="2"/>
  <c r="P245" i="2"/>
  <c r="BK245" i="2"/>
  <c r="J245" i="2"/>
  <c r="BE245" i="2" s="1"/>
  <c r="BI243" i="2"/>
  <c r="BH243" i="2"/>
  <c r="BG243" i="2"/>
  <c r="BF243" i="2"/>
  <c r="BE243" i="2"/>
  <c r="T243" i="2"/>
  <c r="R243" i="2"/>
  <c r="P243" i="2"/>
  <c r="BK243" i="2"/>
  <c r="J243" i="2"/>
  <c r="BI240" i="2"/>
  <c r="BH240" i="2"/>
  <c r="BG240" i="2"/>
  <c r="BF240" i="2"/>
  <c r="T240" i="2"/>
  <c r="R240" i="2"/>
  <c r="P240" i="2"/>
  <c r="BK240" i="2"/>
  <c r="J240" i="2"/>
  <c r="BE240" i="2" s="1"/>
  <c r="BI237" i="2"/>
  <c r="BH237" i="2"/>
  <c r="BG237" i="2"/>
  <c r="BF237" i="2"/>
  <c r="T237" i="2"/>
  <c r="R237" i="2"/>
  <c r="P237" i="2"/>
  <c r="BK237" i="2"/>
  <c r="J237" i="2"/>
  <c r="BE237" i="2" s="1"/>
  <c r="BI234" i="2"/>
  <c r="BH234" i="2"/>
  <c r="BG234" i="2"/>
  <c r="BF234" i="2"/>
  <c r="T234" i="2"/>
  <c r="R234" i="2"/>
  <c r="R233" i="2" s="1"/>
  <c r="P234" i="2"/>
  <c r="BK234" i="2"/>
  <c r="BK233" i="2" s="1"/>
  <c r="J233" i="2" s="1"/>
  <c r="J61" i="2" s="1"/>
  <c r="J234" i="2"/>
  <c r="BE234" i="2" s="1"/>
  <c r="BI230" i="2"/>
  <c r="BH230" i="2"/>
  <c r="BG230" i="2"/>
  <c r="BF230" i="2"/>
  <c r="BE230" i="2"/>
  <c r="T230" i="2"/>
  <c r="T229" i="2" s="1"/>
  <c r="R230" i="2"/>
  <c r="R229" i="2" s="1"/>
  <c r="P230" i="2"/>
  <c r="P229" i="2" s="1"/>
  <c r="BK230" i="2"/>
  <c r="BK229" i="2" s="1"/>
  <c r="J229" i="2" s="1"/>
  <c r="J60" i="2" s="1"/>
  <c r="J230" i="2"/>
  <c r="BI225" i="2"/>
  <c r="BH225" i="2"/>
  <c r="BG225" i="2"/>
  <c r="BF225" i="2"/>
  <c r="BE225" i="2"/>
  <c r="T225" i="2"/>
  <c r="T224" i="2" s="1"/>
  <c r="R225" i="2"/>
  <c r="R224" i="2" s="1"/>
  <c r="P225" i="2"/>
  <c r="P224" i="2" s="1"/>
  <c r="BK225" i="2"/>
  <c r="BK224" i="2" s="1"/>
  <c r="J224" i="2" s="1"/>
  <c r="J59" i="2" s="1"/>
  <c r="J225" i="2"/>
  <c r="BI222" i="2"/>
  <c r="BH222" i="2"/>
  <c r="BG222" i="2"/>
  <c r="BF222" i="2"/>
  <c r="T222" i="2"/>
  <c r="R222" i="2"/>
  <c r="P222" i="2"/>
  <c r="BK222" i="2"/>
  <c r="J222" i="2"/>
  <c r="BE222" i="2" s="1"/>
  <c r="BI219" i="2"/>
  <c r="BH219" i="2"/>
  <c r="BG219" i="2"/>
  <c r="BF219" i="2"/>
  <c r="T219" i="2"/>
  <c r="R219" i="2"/>
  <c r="P219" i="2"/>
  <c r="BK219" i="2"/>
  <c r="J219" i="2"/>
  <c r="BE219" i="2" s="1"/>
  <c r="BI216" i="2"/>
  <c r="BH216" i="2"/>
  <c r="BG216" i="2"/>
  <c r="BF216" i="2"/>
  <c r="T216" i="2"/>
  <c r="R216" i="2"/>
  <c r="P216" i="2"/>
  <c r="BK216" i="2"/>
  <c r="J216" i="2"/>
  <c r="BE216" i="2" s="1"/>
  <c r="BI213" i="2"/>
  <c r="BH213" i="2"/>
  <c r="BG213" i="2"/>
  <c r="BF213" i="2"/>
  <c r="BE213" i="2"/>
  <c r="T213" i="2"/>
  <c r="R213" i="2"/>
  <c r="P213" i="2"/>
  <c r="BK213" i="2"/>
  <c r="J213" i="2"/>
  <c r="BI210" i="2"/>
  <c r="BH210" i="2"/>
  <c r="BG210" i="2"/>
  <c r="BF210" i="2"/>
  <c r="T210" i="2"/>
  <c r="R210" i="2"/>
  <c r="P210" i="2"/>
  <c r="BK210" i="2"/>
  <c r="J210" i="2"/>
  <c r="BE210" i="2" s="1"/>
  <c r="BI207" i="2"/>
  <c r="BH207" i="2"/>
  <c r="BG207" i="2"/>
  <c r="BF207" i="2"/>
  <c r="T207" i="2"/>
  <c r="R207" i="2"/>
  <c r="P207" i="2"/>
  <c r="BK207" i="2"/>
  <c r="J207" i="2"/>
  <c r="BE207" i="2" s="1"/>
  <c r="BI204" i="2"/>
  <c r="BH204" i="2"/>
  <c r="BG204" i="2"/>
  <c r="BF204" i="2"/>
  <c r="T204" i="2"/>
  <c r="R204" i="2"/>
  <c r="P204" i="2"/>
  <c r="BK204" i="2"/>
  <c r="J204" i="2"/>
  <c r="BE204" i="2" s="1"/>
  <c r="BI201" i="2"/>
  <c r="BH201" i="2"/>
  <c r="BG201" i="2"/>
  <c r="BF201" i="2"/>
  <c r="BE201" i="2"/>
  <c r="T201" i="2"/>
  <c r="R201" i="2"/>
  <c r="P201" i="2"/>
  <c r="BK201" i="2"/>
  <c r="J201" i="2"/>
  <c r="BI198" i="2"/>
  <c r="BH198" i="2"/>
  <c r="BG198" i="2"/>
  <c r="BF198" i="2"/>
  <c r="T198" i="2"/>
  <c r="R198" i="2"/>
  <c r="P198" i="2"/>
  <c r="BK198" i="2"/>
  <c r="J198" i="2"/>
  <c r="BE198" i="2" s="1"/>
  <c r="BI195" i="2"/>
  <c r="BH195" i="2"/>
  <c r="BG195" i="2"/>
  <c r="BF195" i="2"/>
  <c r="T195" i="2"/>
  <c r="R195" i="2"/>
  <c r="P195" i="2"/>
  <c r="BK195" i="2"/>
  <c r="J195" i="2"/>
  <c r="BE195" i="2" s="1"/>
  <c r="BI172" i="2"/>
  <c r="BH172" i="2"/>
  <c r="BG172" i="2"/>
  <c r="BF172" i="2"/>
  <c r="T172" i="2"/>
  <c r="R172" i="2"/>
  <c r="P172" i="2"/>
  <c r="BK172" i="2"/>
  <c r="J172" i="2"/>
  <c r="BE172" i="2" s="1"/>
  <c r="BI149" i="2"/>
  <c r="BH149" i="2"/>
  <c r="BG149" i="2"/>
  <c r="BF149" i="2"/>
  <c r="BE149" i="2"/>
  <c r="T149" i="2"/>
  <c r="R149" i="2"/>
  <c r="P149" i="2"/>
  <c r="BK149" i="2"/>
  <c r="J149" i="2"/>
  <c r="BI126" i="2"/>
  <c r="BH126" i="2"/>
  <c r="BG126" i="2"/>
  <c r="BF126" i="2"/>
  <c r="T126" i="2"/>
  <c r="R126" i="2"/>
  <c r="P126" i="2"/>
  <c r="BK126" i="2"/>
  <c r="J126" i="2"/>
  <c r="BE126" i="2" s="1"/>
  <c r="BI103" i="2"/>
  <c r="BH103" i="2"/>
  <c r="BG103" i="2"/>
  <c r="BF103" i="2"/>
  <c r="T103" i="2"/>
  <c r="R103" i="2"/>
  <c r="P103" i="2"/>
  <c r="BK103" i="2"/>
  <c r="J103" i="2"/>
  <c r="BE103" i="2" s="1"/>
  <c r="BI100" i="2"/>
  <c r="BH100" i="2"/>
  <c r="BG100" i="2"/>
  <c r="BF100" i="2"/>
  <c r="T100" i="2"/>
  <c r="R100" i="2"/>
  <c r="P100" i="2"/>
  <c r="BK100" i="2"/>
  <c r="J100" i="2"/>
  <c r="BE100" i="2" s="1"/>
  <c r="BI97" i="2"/>
  <c r="BH97" i="2"/>
  <c r="BG97" i="2"/>
  <c r="BF97" i="2"/>
  <c r="BE97" i="2"/>
  <c r="T97" i="2"/>
  <c r="R97" i="2"/>
  <c r="P97" i="2"/>
  <c r="BK97" i="2"/>
  <c r="J97" i="2"/>
  <c r="BI94" i="2"/>
  <c r="BH94" i="2"/>
  <c r="BG94" i="2"/>
  <c r="BF94" i="2"/>
  <c r="T94" i="2"/>
  <c r="R94" i="2"/>
  <c r="P94" i="2"/>
  <c r="BK94" i="2"/>
  <c r="J94" i="2"/>
  <c r="BE94" i="2" s="1"/>
  <c r="BI91" i="2"/>
  <c r="BH91" i="2"/>
  <c r="BG91" i="2"/>
  <c r="BF91" i="2"/>
  <c r="T91" i="2"/>
  <c r="R91" i="2"/>
  <c r="P91" i="2"/>
  <c r="BK91" i="2"/>
  <c r="J91" i="2"/>
  <c r="BE91" i="2" s="1"/>
  <c r="BI88" i="2"/>
  <c r="BH88" i="2"/>
  <c r="F33" i="2" s="1"/>
  <c r="BC52" i="1" s="1"/>
  <c r="BC51" i="1" s="1"/>
  <c r="BG88" i="2"/>
  <c r="BF88" i="2"/>
  <c r="T88" i="2"/>
  <c r="R88" i="2"/>
  <c r="R87" i="2" s="1"/>
  <c r="P88" i="2"/>
  <c r="BK88" i="2"/>
  <c r="BK87" i="2" s="1"/>
  <c r="J88" i="2"/>
  <c r="BE88" i="2" s="1"/>
  <c r="J81" i="2"/>
  <c r="F79" i="2"/>
  <c r="E77" i="2"/>
  <c r="J51" i="2"/>
  <c r="F49" i="2"/>
  <c r="E47" i="2"/>
  <c r="J18" i="2"/>
  <c r="E18" i="2"/>
  <c r="F82" i="2" s="1"/>
  <c r="J17" i="2"/>
  <c r="J15" i="2"/>
  <c r="E15" i="2"/>
  <c r="F81" i="2" s="1"/>
  <c r="J14" i="2"/>
  <c r="J12" i="2"/>
  <c r="J79" i="2" s="1"/>
  <c r="E7" i="2"/>
  <c r="E75" i="2" s="1"/>
  <c r="AS51" i="1"/>
  <c r="L47" i="1"/>
  <c r="AM46" i="1"/>
  <c r="L46" i="1"/>
  <c r="AM44" i="1"/>
  <c r="L44" i="1"/>
  <c r="L42" i="1"/>
  <c r="L41" i="1"/>
  <c r="E45" i="2" l="1"/>
  <c r="F31" i="2"/>
  <c r="BA52" i="1" s="1"/>
  <c r="BA51" i="1" s="1"/>
  <c r="F51" i="2"/>
  <c r="P87" i="2"/>
  <c r="T87" i="2"/>
  <c r="F32" i="2"/>
  <c r="BB52" i="1" s="1"/>
  <c r="BB51" i="1" s="1"/>
  <c r="F34" i="2"/>
  <c r="BD52" i="1" s="1"/>
  <c r="BD51" i="1" s="1"/>
  <c r="W30" i="1" s="1"/>
  <c r="P233" i="2"/>
  <c r="T233" i="2"/>
  <c r="BK248" i="2"/>
  <c r="J248" i="2" s="1"/>
  <c r="J62" i="2" s="1"/>
  <c r="R248" i="2"/>
  <c r="R86" i="2" s="1"/>
  <c r="R85" i="2" s="1"/>
  <c r="BK317" i="2"/>
  <c r="J317" i="2" s="1"/>
  <c r="J64" i="2" s="1"/>
  <c r="R317" i="2"/>
  <c r="J87" i="2"/>
  <c r="J58" i="2" s="1"/>
  <c r="BK86" i="2"/>
  <c r="F30" i="2"/>
  <c r="AZ52" i="1" s="1"/>
  <c r="AZ51" i="1" s="1"/>
  <c r="J30" i="2"/>
  <c r="AV52" i="1" s="1"/>
  <c r="W29" i="1"/>
  <c r="AY51" i="1"/>
  <c r="W28" i="1"/>
  <c r="AX51" i="1"/>
  <c r="W27" i="1"/>
  <c r="AW51" i="1"/>
  <c r="AK27" i="1" s="1"/>
  <c r="J49" i="2"/>
  <c r="F52" i="2"/>
  <c r="J31" i="2"/>
  <c r="AW52" i="1" s="1"/>
  <c r="T86" i="2" l="1"/>
  <c r="T85" i="2" s="1"/>
  <c r="P86" i="2"/>
  <c r="P85" i="2" s="1"/>
  <c r="AU52" i="1" s="1"/>
  <c r="AU51" i="1" s="1"/>
  <c r="AT52" i="1"/>
  <c r="J86" i="2"/>
  <c r="J57" i="2" s="1"/>
  <c r="BK85" i="2"/>
  <c r="J85" i="2" s="1"/>
  <c r="AV51" i="1"/>
  <c r="W26" i="1"/>
  <c r="AK26" i="1" l="1"/>
  <c r="AT51" i="1"/>
  <c r="J27" i="2"/>
  <c r="J56" i="2"/>
  <c r="J36" i="2" l="1"/>
  <c r="AG52" i="1"/>
  <c r="AG51" i="1" l="1"/>
  <c r="AN52" i="1"/>
  <c r="AK23" i="1" l="1"/>
  <c r="AK32" i="1" s="1"/>
  <c r="AN51" i="1"/>
</calcChain>
</file>

<file path=xl/sharedStrings.xml><?xml version="1.0" encoding="utf-8"?>
<sst xmlns="http://schemas.openxmlformats.org/spreadsheetml/2006/main" count="3085" uniqueCount="659">
  <si>
    <t>Export VZ</t>
  </si>
  <si>
    <t>List obsahuje:</t>
  </si>
  <si>
    <t>3.0</t>
  </si>
  <si>
    <t/>
  </si>
  <si>
    <t>False</t>
  </si>
  <si>
    <t>{5d64b9b0-88e2-45a8-b032-7bd90407df48}</t>
  </si>
  <si>
    <t>&gt;&gt;  skryté sloupce  &lt;&lt;</t>
  </si>
  <si>
    <t>0,01</t>
  </si>
  <si>
    <t>21</t>
  </si>
  <si>
    <t>15</t>
  </si>
  <si>
    <t>REKAPITULACE STAVBY</t>
  </si>
  <si>
    <t>v ---  níže se nacházejí doplnkové a pomocné údaje k sestavám  --- v</t>
  </si>
  <si>
    <t>Návod na vyplnění</t>
  </si>
  <si>
    <t>0,001</t>
  </si>
  <si>
    <t>Kód:</t>
  </si>
  <si>
    <t>20161004</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</si>
  <si>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</si>
  <si>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</si>
  <si>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Vodovod Hostkovice - Lipolec</t>
  </si>
  <si>
    <t>0,1</t>
  </si>
  <si>
    <t>KSO:</t>
  </si>
  <si>
    <t>827 11 12</t>
  </si>
  <si>
    <t>CC-CZ:</t>
  </si>
  <si>
    <t>1</t>
  </si>
  <si>
    <t>Místo:</t>
  </si>
  <si>
    <t>Hostkovice, Lipolec</t>
  </si>
  <si>
    <t>Datum:</t>
  </si>
  <si>
    <t>10</t>
  </si>
  <si>
    <t>100</t>
  </si>
  <si>
    <t>Zadavatel:</t>
  </si>
  <si>
    <t>IČ:</t>
  </si>
  <si>
    <t xml:space="preserve"> </t>
  </si>
  <si>
    <t>DIČ:</t>
  </si>
  <si>
    <t>Uchazeč:</t>
  </si>
  <si>
    <t>Vyplň údaj</t>
  </si>
  <si>
    <t>Projektant:</t>
  </si>
  <si>
    <t>10291121</t>
  </si>
  <si>
    <t>Ing. Zděněk Hejtman</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</si>
  <si>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</si>
  <si>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</si>
  <si>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</si>
  <si>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</si>
  <si>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</si>
  <si>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</si>
  <si>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</si>
  <si>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</si>
  <si>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</si>
  <si>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</si>
  <si>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</si>
  <si>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</si>
  <si>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</si>
  <si>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</si>
  <si>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</si>
  <si>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</si>
  <si>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</si>
  <si>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</si>
  <si>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</si>
  <si>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</si>
  <si>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</si>
  <si>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</si>
  <si>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</si>
  <si>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</si>
  <si>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</si>
  <si>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</si>
  <si>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</si>
  <si>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</si>
  <si>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</si>
  <si>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</si>
  <si>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</si>
  <si>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</si>
  <si>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</si>
  <si>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</si>
  <si>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</si>
  <si>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</si>
  <si>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</si>
  <si>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</si>
  <si>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</si>
  <si>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</si>
  <si>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</si>
  <si>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VK</t>
  </si>
  <si>
    <t>Výtlačný kanalizační řád</t>
  </si>
  <si>
    <t>ING</t>
  </si>
  <si>
    <t>{b95c438c-a884-436c-9121-5ff7be9d3c2b}</t>
  </si>
  <si>
    <t>2</t>
  </si>
  <si>
    <t>Zpět na list:</t>
  </si>
  <si>
    <t>KRYCÍ LIST SOUPISU</t>
  </si>
  <si>
    <t>Objekt:</t>
  </si>
  <si>
    <t>VK - Výtlačný kanalizační řád</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</si>
  <si>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</si>
  <si>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</si>
  <si>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</si>
  <si>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</si>
  <si>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</si>
  <si>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</si>
  <si>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</si>
  <si>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</si>
  <si>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4 - Vodorovné konstrukce</t>
  </si>
  <si>
    <t xml:space="preserve">    5 - Komunikace pozemní</t>
  </si>
  <si>
    <t xml:space="preserve">    8 - Trubní vedení</t>
  </si>
  <si>
    <t xml:space="preserve">    9 - Ostatní konstrukce a práce, bourání</t>
  </si>
  <si>
    <t xml:space="preserve">    997 - Přesun sutě</t>
  </si>
  <si>
    <t xml:space="preserve">    998 - Přesun hmot</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</si>
  <si>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</si>
  <si>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</si>
  <si>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</si>
  <si>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</si>
  <si>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</si>
  <si>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</si>
  <si>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</si>
  <si>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</si>
  <si>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</si>
  <si>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</si>
  <si>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</si>
  <si>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</si>
  <si>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</si>
  <si>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</si>
  <si>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</si>
  <si>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</si>
  <si>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</si>
  <si>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</si>
  <si>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</si>
  <si>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113107024</t>
  </si>
  <si>
    <t>Odstranění podkladů nebo krytů při překopech inženýrských sítí v ploše jednotlivě do 15 m2 s přemístěním hmot na skládku ve vzdálenosti do 3 m nebo s naložením na dopravní prostředek z kameniva hrubého drceného, o tl. vrstvy přes 300 do 400 mm</t>
  </si>
  <si>
    <t>m2</t>
  </si>
  <si>
    <t>CS ÚRS 2016 02</t>
  </si>
  <si>
    <t>4</t>
  </si>
  <si>
    <t>1812379091</t>
  </si>
  <si>
    <t>PSC</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</si>
  <si>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jsou určeny pouze pro případy havárií, přeložek nebo běžných oprav. 3. Ceny nelze použít v rámci výstavby nových inženýrských sítí. 4. Ceny a) –7011 až –7013 lze použít i pro odstranění podkladů nebo krytů ze štěrkopísku, škváry, strusky nebo z mechanicky zpevněných zemin, b) –7021 až 7025 lze použít i pro odstranění podkladů nebo krytů ze zemin stabilizovaných vápnem, c) –7030 až -7032 lze použít i pro odstranění dlažeb uložených do betonového lože a dlažeb z mozaiky uložených do cementové malty nebo podkladu ze zemin stabilizovaných cementem. 5. Ceny lze použít i pro odstranění podkladů nebo krytů opatřených živičnými postřiky nebo nátěry.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zanedbává. 7. Přemístění vybouraného materiálu na vzdálenost přes 3 m u cen –7011 až –7046 se oceňuje cenami souborů cen 997 22-1 Vodorovná doprava suti. 8. Ceny -704 . nelze použít pro odstranění podkladu nebo krytu frézováním, tyto práce se oceňují individuálně. </t>
  </si>
  <si>
    <t>VV</t>
  </si>
  <si>
    <t>(3,6+5,5+3,8)*0,8"výkres číslo 9</t>
  </si>
  <si>
    <t>113107043</t>
  </si>
  <si>
    <t>Odstranění podkladů nebo krytů při překopech inženýrských sítí v ploše jednotlivě do 15 m2 s přemístěním hmot na skládku ve vzdálenosti do 3 m nebo s naložením na dopravní prostředek živičných, o tl. vrstvy přes 100 do 150 mm</t>
  </si>
  <si>
    <t>-1651329128</t>
  </si>
  <si>
    <t>3</t>
  </si>
  <si>
    <t>119001412</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</si>
  <si>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betonového, kameninového nebo železobetonového, světlosti DN přes 200 do 500</t>
  </si>
  <si>
    <t>m</t>
  </si>
  <si>
    <t>336063243</t>
  </si>
  <si>
    <t xml:space="preserve">Poznámka k souboru cen:_x000D_
1. Ceny nelze použít pro dočasné zajištění potrubí v provozu pod tlakem přes 1 MPa a potrubí nebo jiných vedení v provozu u nichž investor zakazuje použít při vykopávce kovové nástroje nebo nářadí. 2. Ztížení vykopávky v blízkosti vedení, potrubí a stok ve výkopišti nebo podél jeho stěn se oceňuje cenami souboru cen 120 00- . . a 130 00- . . Příplatky za ztížení vykopávky. Dočasné zajištění potrubí větších rozměrů než DN 500 se oceňuje individuálně. </t>
  </si>
  <si>
    <t>2"výkres číslo 6-9</t>
  </si>
  <si>
    <t>120001101</t>
  </si>
  <si>
    <t>Příplatek k cenám vykopávek za ztížení vykopávky v blízkosti podzemního vedení nebo výbušnin v horninách jakékoliv třídy</t>
  </si>
  <si>
    <t>m3</t>
  </si>
  <si>
    <t>-776865628</t>
  </si>
  <si>
    <t xml:space="preserve">Poznámka k souboru cen:_x000D_
1. Cena je určena pro: a) podzemní vedení procházející odkopávkou nebo prokopávkou, korytem vodoteče, melioračním kanálem nebo uložené ve stěně výkopu při jakékoliv hloubce vedení pod původním terénem nebo jeho výšce nade dnem výkopu a jakémkoliv jeho směru ke stranám výkopu; b) výbušniny nezaložené dodavatelem. 2. Cenu lze použít i tehdy, narazí-li se na vedení nebo výbušninu až při vykopávce, a to pro objem výkopu, který je projektantem nebo investorem označen, v němž by toto nebo jiné nepředvídané vedení nebo výbušnina mohlo být uloženo. Toto ustanovení neplatí pro objem tř. 6 a 7. 3. Cenu nelze použít pro ztížení vykopávky v blízkosti podzemních vedení nebo výbušnin, u nichž je projektem zakázáno použít při vykopávce kovové nástroje nebo nářadí. Tyto práce se ocení individuálně. 4. Množství ztížení vykopávky v blízkosti: a) podzemního vedení, jehož půdorysná a výšková plocha: - je v projektu uvedena, určí se jako objem myšleného hranolu, jehož průřezem je obdélník, jehož horní vodorovná a obě svislé strany jsou ve vzdálenosti 0,5 m a dolní vodorovná strana je ve vzdálenosti 1 m od přilehlého vnějšího líce vedení, příp. jeho obalu a délka se rovná osové délce vedení ve výkopišti nebo délce vedení ve stěně výkopu. Vymezí-li projekt prostor, v němž je nutno při vykopávce postupovat opatrně větší, platí cena pro celý objem výkopku v tomto prostoru. Od takto zjištěného množství se odečítá objem vedení i s příp. se vyskytujícím obalem. - není v projektu uvedena, avšak která podle projektu nebo podle sdělení investora jsou pravděpodobně ve výkopišti uložena, se rovná objemu výkopu, který je projektem nebo investorem takto označen. b) výbušniny určí vždy projektant nebo investor, ať je v projektu uvedeno či neuvedeno. 5. Je-li vedení položeno ve výkopišti tak, že se vykopávka v celém výše popsaném objemu nevykopává, např. blízko stěn nebo dna výkopu, oceňuje se ztížení vykopávky jen pro tu část objemu, v níž se vykopávka provádí. 6. Jsou-li ve výkopišti dvě vedení položena tak blízko sebe, že se výše uvedené objemy pro obě vedení pronikají, určí se množství ztížení vykopávky tak, aby se pronik započetl jen jednou. 7. Objem ztížení vykopávky se od celkového objemu výkopu neodečítá. 8. Dočasné zajištění různých podzemních vedení ve výkopišti se oceňuje cenami souboru cen 119 00-14 Dočasné zajištění podzemního potrubí nebo vedení ve výkopišti. 9. Množství jednotek ztížení vykopávky v blízkosti výbušnin nezaložených dodavatelem se určí přiměřeně podle poznámek č. 2 a 4. </t>
  </si>
  <si>
    <t>2*0,6*2"výkres číslo 6-9</t>
  </si>
  <si>
    <t>5</t>
  </si>
  <si>
    <t>121101101</t>
  </si>
  <si>
    <t>Sejmutí ornice nebo lesní půdy s vodorovným přemístěním na hromady v místě upotřebení nebo na dočasné či trvalé skládky se složením, na vzdálenost do 50 m</t>
  </si>
  <si>
    <t>-1403601014</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</si>
  <si>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</si>
  <si>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1510*0,8*0,25"výkres číslo 6,7,8,9</t>
  </si>
  <si>
    <t>6</t>
  </si>
  <si>
    <t>132201203</t>
  </si>
  <si>
    <t>Hloubení zapažených i nezapažených rýh šířky přes 600 do 2 000 mm s urovnáním dna do předepsaného profilu a spádu v hornině tř. 3 přes 1 000 do 5 000 m3</t>
  </si>
  <si>
    <t>-1297101387</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</si>
  <si>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</si>
  <si>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(26,5-6,2)*0,6*(1,48+1,34)*0,5</t>
  </si>
  <si>
    <t>(63,3-26,5)*0,6*(1,58+1,48)*0,5</t>
  </si>
  <si>
    <t>(158,3-63,3)*0,6*(1,4+1,46)*0,5</t>
  </si>
  <si>
    <t>(309,8-158,3)*0,6*1,4</t>
  </si>
  <si>
    <t>(336,6-309,8)*0,6*(1,5+1,4)*0,5</t>
  </si>
  <si>
    <t>(642,2-336,6)*0,6*1,4</t>
  </si>
  <si>
    <t>(698,3-342,2)*0,6*(1,47+1,4)*0,5</t>
  </si>
  <si>
    <t>(754,8-698,3)*0,6*(1,4+1,47)*0,5</t>
  </si>
  <si>
    <t>(924,6-754,8)*0,6*(1,76+1,4)*0,5</t>
  </si>
  <si>
    <t>(1085,9-924,6)*0,6*(1,4+1,76)*0,5</t>
  </si>
  <si>
    <t>(1349,4-1085,9)*0,6*1,4</t>
  </si>
  <si>
    <t>(1371,7-1349,4)*0,6*(2,17+1,4)</t>
  </si>
  <si>
    <t>(1390,6-1371,7)*0,6*(2,06+2,17)*0,5</t>
  </si>
  <si>
    <t>(1415,9-1390,6)*0,6*(2,61+2,06)*0,5</t>
  </si>
  <si>
    <t>(1484,2-1415,9)*0,6*(1,94+2,61)*0,5</t>
  </si>
  <si>
    <t>(1524,8-1484,2)*0,6*(1,62+1,94)*0,5</t>
  </si>
  <si>
    <t>(1541,8-1524,8)*0,6*(2,63+1,62)*0,5</t>
  </si>
  <si>
    <t>-302"odpočet sejmuté ornice a orné půdy</t>
  </si>
  <si>
    <t>Součet"výkres číslo 6,7,8,9</t>
  </si>
  <si>
    <t>1393,679*0,5"50% objemu</t>
  </si>
  <si>
    <t>7</t>
  </si>
  <si>
    <t>132201209</t>
  </si>
  <si>
    <t>Hloubení zapažených i nezapažených rýh šířky přes 600 do 2 000 mm s urovnáním dna do předepsaného profilu a spádu v hornině tř. 3 Příplatek k cenám za lepivost horniny tř. 3</t>
  </si>
  <si>
    <t>1735344417</t>
  </si>
  <si>
    <t>8</t>
  </si>
  <si>
    <t>132301203</t>
  </si>
  <si>
    <t>Hloubení zapažených i nezapažených rýh šířky přes 600 do 2 000 mm s urovnáním dna do předepsaného profilu a spádu v hornině tř. 4 přes 1 000 do 5 000 m3</t>
  </si>
  <si>
    <t>552621391</t>
  </si>
  <si>
    <t>9</t>
  </si>
  <si>
    <t>132301209</t>
  </si>
  <si>
    <t>Hloubení zapažených i nezapažených rýh šířky přes 600 do 2 000 mm s urovnáním dna do předepsaného profilu a spádu v hornině tř. 4 Příplatek k cenám za lepivost horniny tř. 4</t>
  </si>
  <si>
    <t>842728265</t>
  </si>
  <si>
    <t>161101101</t>
  </si>
  <si>
    <t>Svislé přemístění výkopku bez naložení do dopravní nádoby avšak s vyprázdněním dopravní nádoby na hromadu nebo do dopravního prostředku z horniny tř. 1 až 4, při hloubce výkopu přes 1 do 2,5 m</t>
  </si>
  <si>
    <t>-1998155942</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</si>
  <si>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</si>
  <si>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696,84*2*0,5"snížení výměry dle přílohy č.8</t>
  </si>
  <si>
    <t>11</t>
  </si>
  <si>
    <t>162201102</t>
  </si>
  <si>
    <t>Vodorovné přemístění výkopku nebo sypaniny po suchu na obvyklém dopravním prostředku, bez naložení výkopku, avšak se složením bez rozhrnutí z horniny tř. 1 až 4 na vzdálenost přes 20 do 50 m</t>
  </si>
  <si>
    <t>-1819083053</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</si>
  <si>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</si>
  <si>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696,84*2-940,68-362,4"položky dílu 1</t>
  </si>
  <si>
    <t>12</t>
  </si>
  <si>
    <t>167101102</t>
  </si>
  <si>
    <t>Nakládání, skládání a překládání neulehlého výkopku nebo sypaniny nakládání, množství přes 100 m3, z hornin tř. 1 až 4</t>
  </si>
  <si>
    <t>1571269785</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</si>
  <si>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</si>
  <si>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13</t>
  </si>
  <si>
    <t>171203111</t>
  </si>
  <si>
    <t>Uložení výkopku bez zhutnění s hrubým rozhrnutím v rovině nebo na svahu do 1:5</t>
  </si>
  <si>
    <t>-1829047109</t>
  </si>
  <si>
    <t xml:space="preserve">Poznámka k souboru cen:_x000D_
1. Ceny jsou určeny pro ukládání výkopku objemu do 200 m3 na jednom objektu; pro ukládání výkopku přes 200 m3 lze použít ceny souboru cen 171 20-12 Uložení sypaniny, části A01 katalogu 800-1 Zemní práce. 2. V cenách o sklonu svahu přes 1:1 jsou uvažovány podmínky pro svahy běžně schůdné; bez použití lezeckých technik. V případě použití lezeckých technik se tyto náklady oceňují individuálně. </t>
  </si>
  <si>
    <t>14</t>
  </si>
  <si>
    <t>174101101</t>
  </si>
  <si>
    <t>Zásyp sypaninou z jakékoliv horniny s uložením výkopku ve vrstvách se zhutněním jam, šachet, rýh nebo kolem objektů v těchto vykopávkách</t>
  </si>
  <si>
    <t>-1128453097</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</si>
  <si>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</si>
  <si>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696,84*2-362,4-90,6"položky dílu 1</t>
  </si>
  <si>
    <t>175111101</t>
  </si>
  <si>
    <t>Obsypání potrubí ručně sypaninou z vhodných hornin tř. 1 až 4 nebo materiálem připraveným podél výkopu ve vzdálenosti do 3 m od jeho kraje, pro jakoukoliv hloubku výkopu a míru zhutnění bez prohození sypaniny</t>
  </si>
  <si>
    <t>-903957969</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</si>
  <si>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t>
  </si>
  <si>
    <t>1510*0,6*0,4"výkres číslo 6-9</t>
  </si>
  <si>
    <t>16</t>
  </si>
  <si>
    <t>175111109</t>
  </si>
  <si>
    <t>Obsypání potrubí ručně sypaninou z vhodných hornin tř. 1 až 4 nebo materiálem připraveným podél výkopu ve vzdálenosti do 3 m od jeho kraje, pro jakoukoliv hloubku výkopu a míru zhutnění Příplatek k ceně za prohození sypaniny</t>
  </si>
  <si>
    <t>-321486820</t>
  </si>
  <si>
    <t>17</t>
  </si>
  <si>
    <t>181301114</t>
  </si>
  <si>
    <t>Rozprostření a urovnání ornice v rovině nebo ve svahu sklonu do 1:5 při souvislé ploše přes 500 m2, tl. vrstvy přes 200 do 250 mm</t>
  </si>
  <si>
    <t>-296580653</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</si>
  <si>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3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</si>
  <si>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1510*0,8"výkres číslo 6,7,8,9</t>
  </si>
  <si>
    <t>18</t>
  </si>
  <si>
    <t>181451121</t>
  </si>
  <si>
    <t>Založení trávníku na půdě předem připravené plochy přes 1000 m2 výsevem včetně utažení lučního v rovině nebo na svahu do 1:5</t>
  </si>
  <si>
    <t>1173452095</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</si>
  <si>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</si>
  <si>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(14+185+32+3+145+305+10)*1,5"výkres číslo 6-9</t>
  </si>
  <si>
    <t>19</t>
  </si>
  <si>
    <t>M</t>
  </si>
  <si>
    <t>005724800</t>
  </si>
  <si>
    <t>osivo směs jetelotravní</t>
  </si>
  <si>
    <t>kg</t>
  </si>
  <si>
    <t>512</t>
  </si>
  <si>
    <t>739024558</t>
  </si>
  <si>
    <t>1041*0,025</t>
  </si>
  <si>
    <t>Zakládání</t>
  </si>
  <si>
    <t>20</t>
  </si>
  <si>
    <t>275313511</t>
  </si>
  <si>
    <t>Základy z betonu prostého patky a bloky z betonu kamenem neprokládaného tř. C 12/15</t>
  </si>
  <si>
    <t>-981873642</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</si>
  <si>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</si>
  <si>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0,4*0,4*0,5+0,6*0,6*0,5"výkres číslo 13</t>
  </si>
  <si>
    <t>Součet</t>
  </si>
  <si>
    <t>Vodorovné konstrukce</t>
  </si>
  <si>
    <t>451572111</t>
  </si>
  <si>
    <t>Lože pod potrubí, stoky a drobné objekty v otevřeném výkopu z kameniva drobného těženého 0 až 4 mm</t>
  </si>
  <si>
    <t>1798716979</t>
  </si>
  <si>
    <t xml:space="preserve">Poznámka k souboru cen:_x000D_
1. Ceny -1111 a -1192 lze použít i pro zřízení sběrných vrstev nad drenážními trubkami. 2. V cenách -5111 a -1192 jsou započteny i náklady na prohození výkopku získaného při zemních pracích. </t>
  </si>
  <si>
    <t>1510*0,6*0,1"výkres číslo 6-9</t>
  </si>
  <si>
    <t>Komunikace pozemní</t>
  </si>
  <si>
    <t>22</t>
  </si>
  <si>
    <t>566901133</t>
  </si>
  <si>
    <t>Vyspravení podkladu po překopech inženýrských sítí plochy do 15 m2 s rozprostřením a zhutněním štěrkodrtí tl. 200 mm</t>
  </si>
  <si>
    <t>-1830326873</t>
  </si>
  <si>
    <t xml:space="preserve">Poznámka k souboru cen:_x000D_
1. Ceny jsou určeny pro vyspravení podkladů po překopech pro inženýrské sítětrvalé i dočasné (předepíše-li je projekt). 2. Ceny jsou určeny pouze pro případy havárií, přeložek nebo běžných oprav inženýrských sítí. 3. Ceny nelze použít v rámci výstavby nových inženýrských sítí. 4. V cenách nejsou započteny náklady na příp. nutný spojovací postřik, který se oceňuje cenami souboru cen 573 2.-11 Postřik živičný spojovací části A01 tohoto katalogu. </t>
  </si>
  <si>
    <t>(3,6+5,5+3,8)*0,8*2"výkres číslo 9</t>
  </si>
  <si>
    <t>23</t>
  </si>
  <si>
    <t>566901161</t>
  </si>
  <si>
    <t>Vyspravení podkladu po překopech inženýrských sítí plochy do 15 m2 s rozprostřením a zhutněním obalovaným kamenivem ACP (OK) tl. 100 mm</t>
  </si>
  <si>
    <t>2695140</t>
  </si>
  <si>
    <t>24</t>
  </si>
  <si>
    <t>572340111</t>
  </si>
  <si>
    <t>Vyspravení krytu komunikací po překopech inženýrských sítí plochy do 15 m2 asfaltovým betonem ACO (AB), po zhutnění tl. přes 30 do 50 mm</t>
  </si>
  <si>
    <t>-894985805</t>
  </si>
  <si>
    <t xml:space="preserve">Poznámka k souboru cen:_x000D_
1. Ceny jsou určeny pro vyspravení krytů po překopech pro inženýrské sítě trvalé i dočasné (předepíše-li to projekt). 2. Ceny jsou určeny pouze pro případy havárií, přeložek nebo běžných oprav inženýrských sítí. 3. Ceny nelze použít v rámci výstavby nových inženýrských sítí. 4. V cenách nejsou započteny náklady na: a) postřik živičný spojovací, který se oceňuje cenami souboru cen 573 2.-11 Postřik živičný spojovací části A 01 tohoto katalogu, b) zdrsňovací posyp, který se oceňuje cenami 578 90-112 Zdrsňovací posyp litého asfaltu z kameniva drobného drceného obaleného asfaltem při překopech inženýrských sítí, 572 40-41 Posyp živičného podkladu nebo krytu části C 01 tohoto katalogu. </t>
  </si>
  <si>
    <t>25</t>
  </si>
  <si>
    <t>573211112</t>
  </si>
  <si>
    <t>Postřik spojovací PS bez posypu kamenivem z asfaltu silničního, v množství 0,70 kg/m2</t>
  </si>
  <si>
    <t>203910004</t>
  </si>
  <si>
    <t>26</t>
  </si>
  <si>
    <t>599142111</t>
  </si>
  <si>
    <t>Úprava zálivky dilatačních nebo pracovních spár v cementobetonovém krytu, hloubky do 40 mm, šířky přes 20 do 40 mm</t>
  </si>
  <si>
    <t>-1563241835</t>
  </si>
  <si>
    <t xml:space="preserve">Poznámka k souboru cen:_x000D_
1. Ceny lze použít i pro spáry v cementobetonovém krytu pro pěší. 2. V cenách jsou započteny i náklady na odstranění zvětralé asfaltové zálivky, na vyčištění spár, zalití spár asfaltovou zálivkou, nátěr asfaltovým lakem a posyp drtí. </t>
  </si>
  <si>
    <t>(3,6+5,5+3,8)*2"výkres číslo 9</t>
  </si>
  <si>
    <t>Trubní vedení</t>
  </si>
  <si>
    <t>27</t>
  </si>
  <si>
    <t>857241131</t>
  </si>
  <si>
    <t>Montáž litinových tvarovek na potrubí litinovém tlakovém jednoosých na potrubí z trub hrdlových v otevřeném výkopu, kanálu nebo v šachtě s integrovaným těsněním DN 80</t>
  </si>
  <si>
    <t>kus</t>
  </si>
  <si>
    <t>1046550694</t>
  </si>
  <si>
    <t xml:space="preserve">Poznámka k souboru cen:_x000D_
1. V cenách -2121 a -4121 jsou započteny náklady na dodání těsnících pryžových kroužků. 2. V cenách souboru cen nejsou započteny náklady na: a) dodání tvarovek; tyto se oceňují ve specifikaci, b) dodání těsnících nebo zámkových kroužků; tyto se oceňují ve specifikaci, c) v cenách 52-2121 a 52-4121 nejsou započteny náklady na dodání těsnících pryžových kroužků; tyto se oceňují ve specifikaci, d) podkladní konstrukci ze štěrkopísku - podkladní vrstva ze štěrkopísku se oceňuje cenou 564 28-111 Podklad ze štěrkopísku. </t>
  </si>
  <si>
    <t>28</t>
  </si>
  <si>
    <t>504508009016</t>
  </si>
  <si>
    <t>TVAROVKY S2000 KOLENO PATNÍ DN 80/90</t>
  </si>
  <si>
    <t>-38772988</t>
  </si>
  <si>
    <t>1"výkres číslo 11</t>
  </si>
  <si>
    <t>29</t>
  </si>
  <si>
    <t>857242121</t>
  </si>
  <si>
    <t>Montáž litinových tvarovek jednoosých přírubových otevřený výkop DN 80</t>
  </si>
  <si>
    <t>-1137429131</t>
  </si>
  <si>
    <t>30</t>
  </si>
  <si>
    <t>810008000216</t>
  </si>
  <si>
    <t>PŘÍRUBOVÁ SPOJENÍ PŘÍRUBA VNITŘNÍ ZÁVIT DN 80-2''</t>
  </si>
  <si>
    <t>396325599</t>
  </si>
  <si>
    <t>31</t>
  </si>
  <si>
    <t>871201501</t>
  </si>
  <si>
    <t xml:space="preserve">Dodávka a montáž čistícího kusu </t>
  </si>
  <si>
    <t>1454055768</t>
  </si>
  <si>
    <t>3"výkres číslo 16</t>
  </si>
  <si>
    <t>32</t>
  </si>
  <si>
    <t>871241151</t>
  </si>
  <si>
    <t>Montáž vodovodního potrubí z plastů v otevřeném výkopu z polyetylenu PE 100 svařovaných na tupo SDR 17/PN10 D 90 x 5,4 mm</t>
  </si>
  <si>
    <t>-1861546176</t>
  </si>
  <si>
    <t xml:space="preserve">Poznámka k souboru cen:_x000D_
1. V cenách potrubí nejsou započteny náklady na: a) dodání potrubí; potrubí se oceňuje ve specifikaci; ztratné lze dohodnout u trub polyetylénových ve výši 1,5 %; u trub z tvrdého PVC ve výši 3 %, b) dodání tvarovek; tvarovky se oceňují ve specifikaci. 2. Ceny -2111 jsou určeny i pro plošné kolektory primárních okruhů tepelných čerpadel. </t>
  </si>
  <si>
    <t>1508,5"výkres číslo 2</t>
  </si>
  <si>
    <t>33</t>
  </si>
  <si>
    <t>286159490</t>
  </si>
  <si>
    <t>trubka vodovodní tlaková (PE 100 RC) 90x5,4 SDR 17 tyče 12 m</t>
  </si>
  <si>
    <t>906027587</t>
  </si>
  <si>
    <t>1508,500*1,05</t>
  </si>
  <si>
    <t>34</t>
  </si>
  <si>
    <t>286153910</t>
  </si>
  <si>
    <t>záslepka  SDR17,  PE100, d 90</t>
  </si>
  <si>
    <t>1462941328</t>
  </si>
  <si>
    <t>2"výkres číslo 6</t>
  </si>
  <si>
    <t>35</t>
  </si>
  <si>
    <t>891213321</t>
  </si>
  <si>
    <t>Montáž vodovodních armatur na potrubí ventilů odvzdušňovacích nebo zavzdušňovacích mechanických a plovákových přírubových na venkovních řadech DN 50</t>
  </si>
  <si>
    <t>-57937084</t>
  </si>
  <si>
    <t xml:space="preserve">Poznámka k souboru cen:_x000D_
1. V cenách jsou započteny i náklady: a) u šoupátek ceny -1111 na vytvoření otvorů ve stropech šachet pro prostup zemních souprav šoupátek, b) u hlavních ventilů ceny -3111 na osazení zemních souprav, c) u navrtávacích pasů ceny -9111 na výkop montážních jamek, opravu izolace ocelových trubek a na osazení zemních souprav. 2. V cenách nejsou započteny náklady na: a) dodání vodoměrů, šoupátek, uzavíracích klapek, ventilů, montážních vložek, kompenzátorů, koncových nebo zpětných klapek, hydrantů, zemních souprav, šoupátkových koleček, šoupátkových a hydrantových klíčů, navrtávacích pasů, tvarovek a kompenzačních nástavců; tyto armatury se oceňují ve specifikaci, b)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ceníku, c) obsyp odvodňovacího zařízení hydrantů ze štěrku nebo štěrkopísku; obsyp se oceňuje příslušnými cenami souboru cen 451 5 . - . 1 Lože pod potrubí, stoky a drobné objekty části A 01 tohoto katalogu, d) osazení hydrantových, šoupátkových a ventilových poklopů; osazení poklopů se oceňuje příslušnými cenami souboru cen 899 40-11 Osazení poklopů litinových části A 01 tohoto katalogu. 3. V cenách 891 52-4121 a -5211 nejsou započteny náklady na dodání těsnících pryžových kroužků. Tyto se oceňují ve specifikaci, nejsou-li zahrnuty v ceně trub. 4. V cenách 891 ..-5313 nejsou započteny náklady na dodání potrubní spojky. Tyto jsou zahrnuty v ceně trub. </t>
  </si>
  <si>
    <t>36</t>
  </si>
  <si>
    <t>987600200006</t>
  </si>
  <si>
    <t>OD- A ZAVZDUŠŇOVACÍ VENTIL ODVZDUŠŇOVACÍ PN 0,1-6 DN 2''</t>
  </si>
  <si>
    <t>-204118748</t>
  </si>
  <si>
    <t>37</t>
  </si>
  <si>
    <t>892241111</t>
  </si>
  <si>
    <t>Tlakové zkoušky vodou na potrubí DN do 80</t>
  </si>
  <si>
    <t>-1930047204</t>
  </si>
  <si>
    <t xml:space="preserve">Poznámka k souboru cen:_x000D_
1. Ceny -2111 jsou určeny pro zabezpečení jednoho konce zkoušeného úseku jakéhokoliv druhu potrubí. 2. V cenách jsou započteny náklady: a) u cen -1111 - na přísun, montáž, demontáž a odsun zkoušecího čerpadla, napuštění tlakovou vodou a dodání vody pro tlakovou zkoušku,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 </t>
  </si>
  <si>
    <t>1508,5"výkres číslo 6-9</t>
  </si>
  <si>
    <t>38</t>
  </si>
  <si>
    <t>894201151</t>
  </si>
  <si>
    <t>Ostatní konstrukce na trubním vedení z prostého betonu dno šachet tloušťky přes 200 mm z betonu se zvýšenými nároky na prostředí tř. C 25/30</t>
  </si>
  <si>
    <t>-1605888110</t>
  </si>
  <si>
    <t xml:space="preserve">Poznámka k souboru cen:_x000D_
1. Bednění stěny šachet se oceňuje cenami souboru cen 894 50-.. Bednění konstrukcí na trubním vedení této části katalogu. 2. Bednění žlabu se oceňuje cenami souboru cen 351 35-11 Vnitřní bednění spodní části stok části A 03. </t>
  </si>
  <si>
    <t>1,6*1,6*0,5*3"výkres číslo 16</t>
  </si>
  <si>
    <t>39</t>
  </si>
  <si>
    <t>894401211</t>
  </si>
  <si>
    <t>Osazení betonových dílců pro šachty skruží rovných</t>
  </si>
  <si>
    <t>-1791252604</t>
  </si>
  <si>
    <t xml:space="preserve">Poznámka k souboru cen:_x000D_
1. V cenách nejsou započteny náklady na dodání betonových dílců; dílce se oceňují ve specifikaci. </t>
  </si>
  <si>
    <t>40</t>
  </si>
  <si>
    <t>592243060</t>
  </si>
  <si>
    <t>skruž betonová šachetní D100x50x12 cm</t>
  </si>
  <si>
    <t>1503329711</t>
  </si>
  <si>
    <t>41</t>
  </si>
  <si>
    <t>592240750</t>
  </si>
  <si>
    <t>deska betonová zákrytová k ukončení šachet 1000/625x200 mm</t>
  </si>
  <si>
    <t>898683110</t>
  </si>
  <si>
    <t>42</t>
  </si>
  <si>
    <t>894403011</t>
  </si>
  <si>
    <t>Osazení betonových dílců pro šachty desek zákrytových</t>
  </si>
  <si>
    <t>801939585</t>
  </si>
  <si>
    <t>43</t>
  </si>
  <si>
    <t>899601501</t>
  </si>
  <si>
    <t>Dodávka a osazení ocelového sloupku označníku dl.2,2m s nátěrem a zadýnkováním</t>
  </si>
  <si>
    <t>-823733069</t>
  </si>
  <si>
    <t>44</t>
  </si>
  <si>
    <t>899601502</t>
  </si>
  <si>
    <t>Dodávka a osazení ocelového sloupku označníku dl.2,7m s nátěrem a zadýnkováním</t>
  </si>
  <si>
    <t>-1448839145</t>
  </si>
  <si>
    <t>45</t>
  </si>
  <si>
    <t>899713111</t>
  </si>
  <si>
    <t>Orientační tabulky na vodovodních a kanalizačních řadech na sloupku ocelovém nebo betonovém</t>
  </si>
  <si>
    <t>-1334809800</t>
  </si>
  <si>
    <t xml:space="preserve">Poznámka k souboru cen:_x000D_
1. V cenách jsou započteny náklady na dodání a připevnění tabulky. 2. V ceně -3111 jsou započteny i náklady na osazení sloupků. 3. V ceně -3111 nejsou započteny náklady na zemní práce a na dodání sloupků (betonových nebo ocelových s betonovými patkami); sloupky se oceňují ve specifikaci. </t>
  </si>
  <si>
    <t>46</t>
  </si>
  <si>
    <t>899721111</t>
  </si>
  <si>
    <t>Signalizační vodič na potrubí PVC DN do 150 mm</t>
  </si>
  <si>
    <t>-302731961</t>
  </si>
  <si>
    <t>47</t>
  </si>
  <si>
    <t>899722112</t>
  </si>
  <si>
    <t>Krytí potrubí z plastů výstražnou fólií z PVC šířky 25 cm</t>
  </si>
  <si>
    <t>-647104857</t>
  </si>
  <si>
    <t>48</t>
  </si>
  <si>
    <t>899911121</t>
  </si>
  <si>
    <t>Kluzné objímky (pojízdná sedla) pro zasunutí potrubí do chráničky výšky 41 mm vnějšího průměru potrubí do 183 mm</t>
  </si>
  <si>
    <t>225636488</t>
  </si>
  <si>
    <t>49</t>
  </si>
  <si>
    <t>899913133</t>
  </si>
  <si>
    <t>Koncové uzavírací manžety chrániček DN potrubí x DN chráničky DN 80 x 150</t>
  </si>
  <si>
    <t>1497170991</t>
  </si>
  <si>
    <t xml:space="preserve">Poznámka k souboru cen:_x000D_
1. V cenách jsou započteny i náklady na nerezové upínací pásky daných průměrů. </t>
  </si>
  <si>
    <t>50</t>
  </si>
  <si>
    <t>899914111</t>
  </si>
  <si>
    <t>Montáž ocelové chráničky v otevřeném výkopu vnějšího průměru D 159 x 10 mm</t>
  </si>
  <si>
    <t>1815106919</t>
  </si>
  <si>
    <t>51</t>
  </si>
  <si>
    <t>140110980</t>
  </si>
  <si>
    <t>trubka ocelová bezešvá hladká jakost 11 353, 159 x 6,3 mm</t>
  </si>
  <si>
    <t>-41450272</t>
  </si>
  <si>
    <t>52</t>
  </si>
  <si>
    <t>140110760</t>
  </si>
  <si>
    <t>trubka ocelová bezešvá hladká jakost 11 353, 108 x 4,0 mm</t>
  </si>
  <si>
    <t>-940132592</t>
  </si>
  <si>
    <t>0,6*2*3"výkres číslo 16</t>
  </si>
  <si>
    <t>53</t>
  </si>
  <si>
    <t>899921501</t>
  </si>
  <si>
    <t xml:space="preserve">Dodávka a montáž kulového ventilu G2" </t>
  </si>
  <si>
    <t>1095261418</t>
  </si>
  <si>
    <t>54</t>
  </si>
  <si>
    <t>899991001</t>
  </si>
  <si>
    <t>Marker pro vyhledání šachty</t>
  </si>
  <si>
    <t>1005450926</t>
  </si>
  <si>
    <t>Ostatní konstrukce a práce, bourání</t>
  </si>
  <si>
    <t>55</t>
  </si>
  <si>
    <t>919735112</t>
  </si>
  <si>
    <t>Řezání stávajícího živičného krytu nebo podkladu hloubky přes 50 do 100 mm</t>
  </si>
  <si>
    <t>-406984459</t>
  </si>
  <si>
    <t xml:space="preserve">Poznámka k souboru cen:_x000D_
1. V cenách jsou započteny i náklady na spotřebu vody. </t>
  </si>
  <si>
    <t>997</t>
  </si>
  <si>
    <t>Přesun sutě</t>
  </si>
  <si>
    <t>56</t>
  </si>
  <si>
    <t>997221551</t>
  </si>
  <si>
    <t>Vodorovná doprava suti bez naložení, ale se složením a s hrubým urovnáním ze sypkých materiálů, na vzdálenost do 1 km</t>
  </si>
  <si>
    <t>t</t>
  </si>
  <si>
    <t>64939587</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</si>
  <si>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</si>
  <si>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57</t>
  </si>
  <si>
    <t>997221559</t>
  </si>
  <si>
    <t>Vodorovná doprava suti bez naložení, ale se složením a s hrubým urovnáním Příplatek k ceně za každý další i započatý 1 km přes 1 km</t>
  </si>
  <si>
    <t>1106764018</t>
  </si>
  <si>
    <t>9,04*4 'Přepočtené koeficientem množství</t>
  </si>
  <si>
    <t>58</t>
  </si>
  <si>
    <t>997221611</t>
  </si>
  <si>
    <t>Nakládání na dopravní prostředky pro vodorovnou dopravu suti</t>
  </si>
  <si>
    <t>-1340080049</t>
  </si>
  <si>
    <t xml:space="preserve">Poznámka k souboru cen:_x000D_
1. Ceny lze použít i pro překládání při lomené dopravě. 2. Ceny nelze použít při dopravě po železnici, po vodě nebo neobvyklými dopravními prostředky. </t>
  </si>
  <si>
    <t>59</t>
  </si>
  <si>
    <t>997221845</t>
  </si>
  <si>
    <t>Poplatek za uložení stavebního odpadu na skládce (skládkovné) z asfaltových povrchů</t>
  </si>
  <si>
    <t>-1034887312</t>
  </si>
  <si>
    <t xml:space="preserve">Poznámka k souboru cen:_x000D_
1. Ceny uvedené v souboru cen lze po dohodě upravit podle místních podmínek.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</si>
  <si>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60</t>
  </si>
  <si>
    <t>997221855</t>
  </si>
  <si>
    <t>Poplatek za uložení stavebního odpadu na skládce (skládkovné) z kameniva</t>
  </si>
  <si>
    <t>-826886962</t>
  </si>
  <si>
    <t>998</t>
  </si>
  <si>
    <t>Přesun hmot</t>
  </si>
  <si>
    <t>61</t>
  </si>
  <si>
    <t>998276101</t>
  </si>
  <si>
    <t>Přesun hmot pro trubní vedení hloubené z trub z plastických hmot nebo sklolaminátových pro vodovody nebo kanalizace v otevřeném výkopu dopravní vzdálenost do 15 m</t>
  </si>
  <si>
    <t>2134122613</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</si>
  <si>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 </t>
  </si>
  <si>
    <t>62</t>
  </si>
  <si>
    <t>998276125</t>
  </si>
  <si>
    <t>Přesun hmot pro trubní vedení hloubené z trub z plastických hmot nebo sklolaminátových Příplatek k cenám za zvětšený přesun přes vymezenou největší dopravní vzdálenost přes 500 do 1000 m</t>
  </si>
  <si>
    <t>452210354</t>
  </si>
  <si>
    <t>1) Rekapitulace stavby</t>
  </si>
  <si>
    <t>2) Rekapitulace objektů stavby a soupisů prací</t>
  </si>
  <si>
    <t>/</t>
  </si>
  <si>
    <t>1) Krycí list soupisu</t>
  </si>
  <si>
    <t>2) Rekapitulace</t>
  </si>
  <si>
    <t>3) Soupis prací</t>
  </si>
  <si>
    <t>Rekapitulace stavby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</si>
  <si>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</si>
  <si>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</si>
  <si>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</si>
  <si>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</si>
  <si>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family val="2"/>
        <charset val="238"/>
      </rPr>
      <t xml:space="preserve">Rekapitulace stavby </t>
    </r>
    <r>
      <rPr>
        <sz val="9"/>
        <rFont val="Trebuchet MS"/>
        <family val="2"/>
        <charset val="238"/>
      </rPr>
      <t>obsahuje sestavu Rekapitulace stavby a Rekapitulace objektů stavby a soupisů prací.</t>
    </r>
  </si>
  <si>
    <r>
      <t xml:space="preserve">V sestavě </t>
    </r>
    <r>
      <rPr>
        <b/>
        <sz val="9"/>
        <rFont val="Trebuchet MS"/>
        <family val="2"/>
        <charset val="238"/>
      </rPr>
      <t>Rekapitulace stavby</t>
    </r>
    <r>
      <rPr>
        <sz val="9"/>
        <rFont val="Trebuchet MS"/>
        <family val="2"/>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</si>
  <si>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</si>
  <si>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family val="2"/>
        <charset val="238"/>
      </rPr>
      <t>Rekapitulace objektů stavby a soupisů prací</t>
    </r>
    <r>
      <rPr>
        <sz val="9"/>
        <rFont val="Trebuchet MS"/>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</si>
  <si>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</si>
  <si>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</si>
  <si>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t>
  </si>
  <si>
    <t>Stavební objekt pozemní</t>
  </si>
  <si>
    <t>Stavební objekt inženýrský</t>
  </si>
  <si>
    <t>PRO</t>
  </si>
  <si>
    <t>Provozní soubor</t>
  </si>
  <si>
    <t>VON</t>
  </si>
  <si>
    <t>Vedlejší a ostatní náklady</t>
  </si>
  <si>
    <t>OST</t>
  </si>
  <si>
    <t>Ostatní</t>
  </si>
  <si>
    <t>Soupis</t>
  </si>
  <si>
    <t>Soupis prací pro daný typ objektu</t>
  </si>
  <si>
    <r>
      <rPr>
        <i/>
        <sz val="9"/>
        <rFont val="Trebuchet MS"/>
        <family val="2"/>
        <charset val="238"/>
      </rPr>
      <t xml:space="preserve">Soupis prací </t>
    </r>
    <r>
      <rPr>
        <sz val="9"/>
        <rFont val="Trebuchet MS"/>
        <family val="2"/>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</si>
  <si>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</si>
  <si>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family val="2"/>
        <charset val="238"/>
      </rPr>
      <t>Krycí list soupisu</t>
    </r>
    <r>
      <rPr>
        <sz val="9"/>
        <rFont val="Trebuchet MS"/>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</si>
  <si>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</si>
  <si>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family val="2"/>
        <charset val="238"/>
      </rPr>
      <t>Rekapitulace členění soupisu prací</t>
    </r>
    <r>
      <rPr>
        <sz val="9"/>
        <rFont val="Trebuchet MS"/>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</si>
  <si>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</si>
  <si>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family val="2"/>
        <charset val="238"/>
      </rPr>
      <t xml:space="preserve">Soupis prací </t>
    </r>
    <r>
      <rPr>
        <sz val="9"/>
        <rFont val="Trebuchet MS"/>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</si>
  <si>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</si>
  <si>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</si>
  <si>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</si>
  <si>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</si>
  <si>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</si>
  <si>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</si>
  <si>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</si>
  <si>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</si>
  <si>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</si>
  <si>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</si>
  <si>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</si>
  <si>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</si>
  <si>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</si>
  <si>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</si>
  <si>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</si>
  <si>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</si>
  <si>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</si>
  <si>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</si>
  <si>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</si>
  <si>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</si>
  <si>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</si>
  <si>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</si>
  <si>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</si>
  <si>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</si>
  <si>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</si>
  <si>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</si>
  <si>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</si>
  <si>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</si>
  <si>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</si>
  <si>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</si>
  <si>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</si>
  <si>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</si>
  <si>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</si>
  <si>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</si>
  <si>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</si>
  <si>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</si>
  <si>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</si>
  <si>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</si>
  <si>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</si>
  <si>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</si>
  <si>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</si>
  <si>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</si>
  <si>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</si>
  <si>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</si>
  <si>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</si>
  <si>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</si>
  <si>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</si>
  <si>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</si>
  <si>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</si>
  <si>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</si>
  <si>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</si>
  <si>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</si>
  <si>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</si>
  <si>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</si>
  <si>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</si>
  <si>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</si>
  <si>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</si>
  <si>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</si>
  <si>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</si>
  <si>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</si>
  <si>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</si>
  <si>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</si>
  <si>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</si>
  <si>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</si>
  <si>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</si>
  <si>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</si>
  <si>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</si>
  <si>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</si>
  <si>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</si>
  <si>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</si>
  <si>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</si>
  <si>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</si>
  <si>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</si>
  <si>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</si>
  <si>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</si>
  <si>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</si>
  <si>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</si>
  <si>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</si>
  <si>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</si>
  <si>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</si>
  <si>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</si>
  <si>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</si>
  <si>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</si>
  <si>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</si>
  <si>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</si>
  <si>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</si>
  <si>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</si>
  <si>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</si>
  <si>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</si>
  <si>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</si>
  <si>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</si>
  <si>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</si>
  <si>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</si>
  <si>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</si>
  <si>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</si>
  <si>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</si>
  <si>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</si>
  <si>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</si>
  <si>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</si>
  <si>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</si>
  <si>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</si>
  <si>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</si>
  <si>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</si>
  <si>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</si>
  <si>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</si>
  <si>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</si>
  <si>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</si>
  <si>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</si>
  <si>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</si>
  <si>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</si>
  <si>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</si>
  <si>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</si>
  <si>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</si>
  <si>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</si>
  <si>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</si>
  <si>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</si>
  <si>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</si>
  <si>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</si>
  <si>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</si>
  <si>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</si>
  <si>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</si>
  <si>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</si>
  <si>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</si>
  <si>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</si>
  <si>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</si>
  <si>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</si>
  <si>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</si>
  <si>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</si>
  <si>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</si>
  <si>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</si>
  <si>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</si>
  <si>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</si>
  <si>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</si>
  <si>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</si>
  <si>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</si>
  <si>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</si>
  <si>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</si>
  <si>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</si>
  <si>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</si>
  <si>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</si>
  <si>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</si>
  <si>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</si>
  <si>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</si>
  <si>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</si>
  <si>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</si>
  <si>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</si>
  <si>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</si>
  <si>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</si>
  <si>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</si>
  <si>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</si>
  <si>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</si>
  <si>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</si>
  <si>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</si>
  <si>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</si>
  <si>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</si>
  <si>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4,5+7"výkres číslo 15</t>
  </si>
  <si>
    <t>4,5+0,6*2*3+7"výkres číslo 15</t>
  </si>
  <si>
    <t>4"výkres číslo 15</t>
  </si>
  <si>
    <t>18"výkres číslo 15</t>
  </si>
  <si>
    <t>2"výkres číslo 16</t>
  </si>
  <si>
    <t>1"výkres číslo 15</t>
  </si>
  <si>
    <t>2"výkres číslo 15</t>
  </si>
  <si>
    <t>3"výkres číslo 11,16</t>
  </si>
  <si>
    <t>1508,500"výkres číslo 6-9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</si>
</sst>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7" x14ac:knownFonts="1">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FAE682"/>
      <name val="Trebuchet MS"/>
    </font>
    <font>
      <sz val="8"/>
      <color rgb="FF3366FF"/>
      <name val="Trebuchet MS"/>
    </font>
    <font>
      <b/>
      <sz val="16"/>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i/>
      <sz val="7"/>
      <color rgb="FF969696"/>
      <name val="Trebuchet MS"/>
    </font>
    <font>
      <sz val="8"/>
      <color rgb="FFFF0000"/>
      <name val="Trebuchet MS"/>
    </font>
    <font>
      <i/>
      <sz val="8"/>
      <color rgb="FF0000FF"/>
      <name val="Trebuchet MS"/>
    </font>
    <font>
      <u/>
      <sz val="8"/>
      <color theme="10"/>
      <name val="Trebuchet MS"/>
      <family val="2"/>
    </font>
    <font>
      <sz val="18"/>
      <color theme="10"/>
      <name val="Wingdings 2"/>
      <family val="1"/>
      <charset val="2"/>
    </font>
    <font>
      <sz val="10"/>
      <color rgb="FF960000"/>
      <name val="Trebuchet MS"/>
      <family val="2"/>
    </font>
    <font>
      <sz val="10"/>
      <name val="Trebuchet MS"/>
      <family val="2"/>
    </font>
    <font>
      <u/>
      <sz val="10"/>
      <color theme="10"/>
      <name val="Trebuchet MS"/>
      <family val="2"/>
    </font>
    <font>
      <sz val="8"/>
      <name val="Trebuchet MS"/>
      <charset val="238"/>
    </font>
    <font>
      <sz val="8"/>
      <name val="Trebuchet MS"/>
      <family val="2"/>
      <charset val="238"/>
    </font>
    <font>
      <b/>
      <sz val="16"/>
      <name val="Trebuchet MS"/>
      <family val="2"/>
      <charset val="238"/>
    </font>
    <font>
      <b/>
      <sz val="11"/>
      <name val="Trebuchet MS"/>
      <family val="2"/>
      <charset val="238"/>
    </font>
    <font>
      <sz val="9"/>
      <name val="Trebuchet MS"/>
      <family val="2"/>
      <charset val="238"/>
    </font>
    <font>
      <i/>
      <sz val="9"/>
      <name val="Trebuchet MS"/>
      <family val="2"/>
      <charset val="238"/>
    </font>
    <font>
      <b/>
      <sz val="9"/>
      <name val="Trebuchet MS"/>
      <family val="2"/>
      <charset val="238"/>
    </font>
    <font>
      <sz val="10"/>
      <name val="Trebuchet MS"/>
      <family val="2"/>
      <charset val="238"/>
    </font>
    <font>
      <sz val="11"/>
      <name val="Trebuchet MS"/>
      <family val="2"/>
      <charset val="238"/>
    </font>
  </fonts>
  <fills count="7">
    <fill>
      <patternFill patternType="none"/>
    </fill>
    <fill>
      <patternFill patternType="gray125"/>
    </fill>
    <fill>
      <patternFill patternType="solid">
        <fgColor rgb="FFFAE682"/>
      </patternFill>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33" fillId="0" borderId="0" applyNumberFormat="0" applyFill="0" applyBorder="0" applyAlignment="0" applyProtection="0">
      <alignment vertical="top"/>
      <protection locked="0"/>
    </xf>
    <xf numFmtId="0" fontId="38" fillId="0" borderId="0" applyAlignment="0">
      <alignment vertical="top" wrapText="1"/>
      <protection locked="0"/>
    </xf>
  </cellStyleXfs>
  <cellXfs count="329">
    <xf numFmtId="0" fontId="0" fillId="0" borderId="0" xfId="0"/>
    <xf numFmtId="0" fontId="7" fillId="0" borderId="0" xfId="0" applyFont="1" applyAlignment="1" applyProtection="1">
      <protection locked="0"/>
    </xf>
    <xf numFmtId="4" fontId="0" fillId="4" borderId="27" xfId="0" applyNumberFormat="1" applyFont="1" applyFill="1" applyBorder="1" applyAlignment="1" applyProtection="1">
      <alignment vertical="center"/>
      <protection locked="0"/>
    </xf>
    <xf numFmtId="0" fontId="0" fillId="0" borderId="0" xfId="0" applyFont="1" applyAlignment="1" applyProtection="1">
      <alignment vertical="center"/>
      <protection locked="0"/>
    </xf>
    <xf numFmtId="0" fontId="8" fillId="0" borderId="0" xfId="0" applyFont="1" applyAlignment="1" applyProtection="1">
      <alignment vertical="center"/>
      <protection locked="0"/>
    </xf>
    <xf numFmtId="0" fontId="9" fillId="0" borderId="0" xfId="0" applyFont="1" applyAlignment="1" applyProtection="1">
      <alignment vertical="center"/>
      <protection locked="0"/>
    </xf>
    <xf numFmtId="4" fontId="32" fillId="4" borderId="27" xfId="0" applyNumberFormat="1" applyFont="1" applyFill="1" applyBorder="1" applyAlignment="1" applyProtection="1">
      <alignment vertical="center"/>
      <protection locked="0"/>
    </xf>
    <xf numFmtId="0" fontId="33" fillId="2" borderId="0" xfId="1" applyFill="1" applyAlignment="1" applyProtection="1"/>
    <xf numFmtId="0" fontId="34" fillId="0" borderId="0" xfId="1" applyFont="1" applyAlignment="1" applyProtection="1">
      <alignment horizontal="center" vertical="center"/>
    </xf>
    <xf numFmtId="0" fontId="10" fillId="2" borderId="0" xfId="0" applyFont="1" applyFill="1" applyAlignment="1" applyProtection="1">
      <alignment horizontal="left" vertical="center"/>
    </xf>
    <xf numFmtId="0" fontId="36" fillId="2" borderId="0" xfId="0" applyFont="1" applyFill="1" applyAlignment="1" applyProtection="1">
      <alignment vertical="center"/>
    </xf>
    <xf numFmtId="0" fontId="35" fillId="2" borderId="0" xfId="0" applyFont="1" applyFill="1" applyAlignment="1" applyProtection="1">
      <alignment horizontal="left" vertical="center"/>
    </xf>
    <xf numFmtId="49" fontId="2" fillId="4" borderId="0" xfId="0" applyNumberFormat="1" applyFont="1" applyFill="1" applyBorder="1" applyAlignment="1" applyProtection="1">
      <alignment horizontal="left" vertical="center"/>
      <protection locked="0"/>
    </xf>
    <xf numFmtId="0" fontId="37" fillId="2" borderId="0" xfId="1" applyFont="1" applyFill="1" applyAlignment="1" applyProtection="1">
      <alignment vertical="center"/>
    </xf>
    <xf numFmtId="49" fontId="2" fillId="4" borderId="0" xfId="0" applyNumberFormat="1" applyFont="1" applyFill="1" applyBorder="1" applyAlignment="1" applyProtection="1">
      <alignment horizontal="left" vertical="center"/>
      <protection locked="0"/>
    </xf>
    <xf numFmtId="0" fontId="37" fillId="2" borderId="0" xfId="1" applyFont="1" applyFill="1" applyAlignment="1" applyProtection="1">
      <alignment vertical="center"/>
    </xf>
    <xf numFmtId="0" fontId="0" fillId="2" borderId="0" xfId="0" applyFill="1" applyProtection="1"/>
    <xf numFmtId="0" fontId="0" fillId="0" borderId="0" xfId="0" applyProtection="1"/>
    <xf numFmtId="0" fontId="11" fillId="3" borderId="0" xfId="0" applyFont="1" applyFill="1" applyAlignment="1" applyProtection="1">
      <alignment horizontal="center" vertical="center"/>
    </xf>
    <xf numFmtId="0" fontId="0" fillId="0" borderId="0" xfId="0" applyProtection="1"/>
    <xf numFmtId="0" fontId="0" fillId="0" borderId="0" xfId="0" applyFont="1" applyAlignment="1" applyProtection="1">
      <alignment horizontal="left" vertical="center"/>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0" xfId="0" applyBorder="1" applyProtection="1"/>
    <xf numFmtId="0" fontId="12" fillId="0" borderId="0" xfId="0" applyFont="1" applyBorder="1" applyAlignment="1" applyProtection="1">
      <alignment horizontal="left" vertical="center"/>
    </xf>
    <xf numFmtId="0" fontId="0" fillId="0" borderId="5" xfId="0" applyBorder="1" applyProtection="1"/>
    <xf numFmtId="0" fontId="11" fillId="0" borderId="0" xfId="0" applyFont="1" applyAlignment="1" applyProtection="1">
      <alignment horizontal="left" vertical="center"/>
    </xf>
    <xf numFmtId="0" fontId="14" fillId="0" borderId="0" xfId="0" applyFont="1" applyBorder="1" applyAlignment="1" applyProtection="1">
      <alignment horizontal="left" vertical="center"/>
    </xf>
    <xf numFmtId="0" fontId="14" fillId="0" borderId="0" xfId="0" applyFont="1" applyBorder="1" applyAlignment="1" applyProtection="1">
      <alignment horizontal="left" vertical="center" wrapText="1"/>
    </xf>
    <xf numFmtId="0" fontId="0" fillId="0" borderId="0" xfId="0" applyBorder="1" applyProtection="1"/>
    <xf numFmtId="0" fontId="0" fillId="0" borderId="0" xfId="0" applyFont="1" applyAlignment="1" applyProtection="1">
      <alignment vertical="center"/>
    </xf>
    <xf numFmtId="0" fontId="0" fillId="0" borderId="4" xfId="0" applyFont="1" applyBorder="1" applyAlignment="1" applyProtection="1">
      <alignment vertical="center"/>
    </xf>
    <xf numFmtId="0" fontId="0" fillId="0" borderId="0" xfId="0" applyFont="1" applyBorder="1" applyAlignment="1" applyProtection="1">
      <alignment vertical="center"/>
    </xf>
    <xf numFmtId="0" fontId="0" fillId="0" borderId="5" xfId="0" applyFont="1" applyBorder="1" applyAlignment="1" applyProtection="1">
      <alignmen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2" fillId="0" borderId="0" xfId="0" applyFont="1" applyBorder="1" applyAlignment="1" applyProtection="1">
      <alignment horizontal="left" vertical="center"/>
    </xf>
    <xf numFmtId="165" fontId="2" fillId="0" borderId="0" xfId="0" applyNumberFormat="1" applyFont="1" applyBorder="1" applyAlignment="1" applyProtection="1">
      <alignment horizontal="left" vertical="center"/>
    </xf>
    <xf numFmtId="0" fontId="0" fillId="0" borderId="4" xfId="0" applyFont="1" applyBorder="1" applyAlignment="1" applyProtection="1">
      <alignment vertical="center" wrapText="1"/>
    </xf>
    <xf numFmtId="0" fontId="0" fillId="0" borderId="0" xfId="0" applyFont="1" applyBorder="1" applyAlignment="1" applyProtection="1">
      <alignment vertical="center" wrapText="1"/>
    </xf>
    <xf numFmtId="0" fontId="2" fillId="0" borderId="0" xfId="0" applyFont="1" applyBorder="1" applyAlignment="1" applyProtection="1">
      <alignment horizontal="left" vertical="center" wrapText="1"/>
    </xf>
    <xf numFmtId="0" fontId="0" fillId="0" borderId="0" xfId="0" applyFont="1" applyBorder="1" applyAlignment="1" applyProtection="1">
      <alignment vertical="center" wrapText="1"/>
    </xf>
    <xf numFmtId="0" fontId="0" fillId="0" borderId="5" xfId="0" applyFont="1" applyBorder="1" applyAlignment="1" applyProtection="1">
      <alignment vertical="center" wrapText="1"/>
    </xf>
    <xf numFmtId="0" fontId="0" fillId="0" borderId="0" xfId="0" applyFont="1" applyAlignment="1" applyProtection="1">
      <alignment vertical="center" wrapText="1"/>
    </xf>
    <xf numFmtId="0" fontId="0" fillId="0" borderId="15" xfId="0" applyFont="1" applyBorder="1" applyAlignment="1" applyProtection="1">
      <alignment vertical="center"/>
    </xf>
    <xf numFmtId="0" fontId="0" fillId="0" borderId="25" xfId="0" applyFont="1" applyBorder="1" applyAlignment="1" applyProtection="1">
      <alignment vertical="center"/>
    </xf>
    <xf numFmtId="0" fontId="16" fillId="0" borderId="0" xfId="0" applyFont="1" applyBorder="1" applyAlignment="1" applyProtection="1">
      <alignment horizontal="left" vertical="center"/>
    </xf>
    <xf numFmtId="4" fontId="19" fillId="0" borderId="0" xfId="0" applyNumberFormat="1" applyFont="1" applyBorder="1" applyAlignment="1" applyProtection="1">
      <alignment vertical="center"/>
    </xf>
    <xf numFmtId="0" fontId="1" fillId="0" borderId="0" xfId="0" applyFont="1" applyBorder="1" applyAlignment="1" applyProtection="1">
      <alignment horizontal="right" vertical="center"/>
    </xf>
    <xf numFmtId="0" fontId="1" fillId="0" borderId="0" xfId="0" applyFont="1" applyBorder="1" applyAlignment="1" applyProtection="1">
      <alignment horizontal="left" vertical="center"/>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xf>
    <xf numFmtId="0" fontId="0" fillId="6" borderId="0" xfId="0" applyFont="1" applyFill="1" applyBorder="1" applyAlignment="1" applyProtection="1">
      <alignment vertical="center"/>
    </xf>
    <xf numFmtId="0" fontId="3" fillId="6" borderId="8" xfId="0" applyFont="1" applyFill="1" applyBorder="1" applyAlignment="1" applyProtection="1">
      <alignment horizontal="left" vertical="center"/>
    </xf>
    <xf numFmtId="0" fontId="0" fillId="6" borderId="9" xfId="0" applyFont="1" applyFill="1" applyBorder="1" applyAlignment="1" applyProtection="1">
      <alignment vertical="center"/>
    </xf>
    <xf numFmtId="0" fontId="3" fillId="6" borderId="9" xfId="0" applyFont="1" applyFill="1" applyBorder="1" applyAlignment="1" applyProtection="1">
      <alignment horizontal="right" vertical="center"/>
    </xf>
    <xf numFmtId="0" fontId="3" fillId="6" borderId="9" xfId="0" applyFont="1" applyFill="1" applyBorder="1" applyAlignment="1" applyProtection="1">
      <alignment horizontal="center" vertical="center"/>
    </xf>
    <xf numFmtId="4" fontId="3" fillId="6" borderId="9" xfId="0" applyNumberFormat="1" applyFont="1" applyFill="1" applyBorder="1" applyAlignment="1" applyProtection="1">
      <alignment vertical="center"/>
    </xf>
    <xf numFmtId="0" fontId="0" fillId="6" borderId="26" xfId="0" applyFont="1" applyFill="1" applyBorder="1" applyAlignment="1" applyProtection="1">
      <alignment vertical="center"/>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6" borderId="0" xfId="0" applyFont="1" applyFill="1" applyBorder="1" applyAlignment="1" applyProtection="1">
      <alignment horizontal="left" vertical="center"/>
    </xf>
    <xf numFmtId="0" fontId="2" fillId="6" borderId="0" xfId="0" applyFont="1" applyFill="1" applyBorder="1" applyAlignment="1" applyProtection="1">
      <alignment horizontal="right" vertical="center"/>
    </xf>
    <xf numFmtId="0" fontId="0" fillId="6" borderId="5" xfId="0" applyFont="1" applyFill="1" applyBorder="1" applyAlignment="1" applyProtection="1">
      <alignment vertical="center"/>
    </xf>
    <xf numFmtId="0" fontId="25" fillId="0" borderId="0" xfId="0" applyFont="1" applyBorder="1" applyAlignment="1" applyProtection="1">
      <alignment horizontal="left" vertical="center"/>
    </xf>
    <xf numFmtId="0" fontId="5" fillId="0" borderId="4" xfId="0" applyFont="1" applyBorder="1" applyAlignment="1" applyProtection="1">
      <alignment vertical="center"/>
    </xf>
    <xf numFmtId="0" fontId="5" fillId="0" borderId="0" xfId="0" applyFont="1" applyBorder="1" applyAlignment="1" applyProtection="1">
      <alignment vertical="center"/>
    </xf>
    <xf numFmtId="0" fontId="5" fillId="0" borderId="23" xfId="0" applyFont="1" applyBorder="1" applyAlignment="1" applyProtection="1">
      <alignment horizontal="left" vertical="center"/>
    </xf>
    <xf numFmtId="0" fontId="5" fillId="0" borderId="23" xfId="0" applyFont="1" applyBorder="1" applyAlignment="1" applyProtection="1">
      <alignment vertical="center"/>
    </xf>
    <xf numFmtId="4" fontId="5" fillId="0" borderId="23" xfId="0" applyNumberFormat="1" applyFont="1" applyBorder="1" applyAlignment="1" applyProtection="1">
      <alignment vertical="center"/>
    </xf>
    <xf numFmtId="0" fontId="5" fillId="0" borderId="5" xfId="0" applyFont="1" applyBorder="1" applyAlignment="1" applyProtection="1">
      <alignment vertical="center"/>
    </xf>
    <xf numFmtId="0" fontId="5" fillId="0" borderId="0" xfId="0" applyFont="1" applyAlignment="1" applyProtection="1">
      <alignment vertical="center"/>
    </xf>
    <xf numFmtId="0" fontId="6" fillId="0" borderId="4" xfId="0" applyFont="1" applyBorder="1" applyAlignment="1" applyProtection="1">
      <alignment vertical="center"/>
    </xf>
    <xf numFmtId="0" fontId="6" fillId="0" borderId="0" xfId="0" applyFont="1" applyBorder="1" applyAlignment="1" applyProtection="1">
      <alignment vertical="center"/>
    </xf>
    <xf numFmtId="0" fontId="6" fillId="0" borderId="23" xfId="0" applyFont="1" applyBorder="1" applyAlignment="1" applyProtection="1">
      <alignment horizontal="left" vertical="center"/>
    </xf>
    <xf numFmtId="0" fontId="6" fillId="0" borderId="23" xfId="0" applyFont="1" applyBorder="1" applyAlignment="1" applyProtection="1">
      <alignment vertical="center"/>
    </xf>
    <xf numFmtId="4" fontId="6" fillId="0" borderId="23" xfId="0" applyNumberFormat="1" applyFont="1" applyBorder="1" applyAlignment="1" applyProtection="1">
      <alignment vertical="center"/>
    </xf>
    <xf numFmtId="0" fontId="6" fillId="0" borderId="5" xfId="0" applyFont="1" applyBorder="1" applyAlignment="1" applyProtection="1">
      <alignment vertical="center"/>
    </xf>
    <xf numFmtId="0" fontId="6" fillId="0" borderId="0" xfId="0" applyFont="1" applyAlignment="1" applyProtection="1">
      <alignment vertical="center"/>
    </xf>
    <xf numFmtId="0" fontId="12" fillId="0" borderId="0" xfId="0" applyFont="1" applyAlignment="1" applyProtection="1">
      <alignment horizontal="left" vertical="center"/>
    </xf>
    <xf numFmtId="0" fontId="14" fillId="0" borderId="0" xfId="0" applyFont="1" applyAlignment="1" applyProtection="1">
      <alignment horizontal="left" vertical="center"/>
    </xf>
    <xf numFmtId="0" fontId="14" fillId="0" borderId="0" xfId="0" applyFont="1" applyAlignment="1" applyProtection="1">
      <alignment horizontal="left" vertical="center" wrapText="1"/>
    </xf>
    <xf numFmtId="0" fontId="0" fillId="0" borderId="0" xfId="0" applyFont="1" applyAlignment="1" applyProtection="1">
      <alignment vertical="center"/>
    </xf>
    <xf numFmtId="0" fontId="3" fillId="0" borderId="0" xfId="0" applyFont="1" applyAlignment="1" applyProtection="1">
      <alignment horizontal="left" vertical="center" wrapText="1"/>
    </xf>
    <xf numFmtId="0" fontId="2" fillId="0" borderId="0" xfId="0" applyFont="1" applyAlignment="1" applyProtection="1">
      <alignment horizontal="left" vertical="center"/>
    </xf>
    <xf numFmtId="165" fontId="2" fillId="0" borderId="0" xfId="0" applyNumberFormat="1" applyFont="1" applyAlignment="1" applyProtection="1">
      <alignment horizontal="left" vertical="center"/>
    </xf>
    <xf numFmtId="0" fontId="0" fillId="0" borderId="4" xfId="0" applyFont="1" applyBorder="1" applyAlignment="1" applyProtection="1">
      <alignment horizontal="center" vertical="center" wrapText="1"/>
    </xf>
    <xf numFmtId="0" fontId="2" fillId="6" borderId="19" xfId="0" applyFont="1" applyFill="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6"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14" fillId="0" borderId="19" xfId="0" applyFont="1" applyBorder="1" applyAlignment="1" applyProtection="1">
      <alignment horizontal="center" vertical="center" wrapText="1"/>
    </xf>
    <xf numFmtId="0" fontId="14" fillId="0" borderId="20" xfId="0" applyFont="1" applyBorder="1" applyAlignment="1" applyProtection="1">
      <alignment horizontal="center" vertical="center" wrapText="1"/>
    </xf>
    <xf numFmtId="0" fontId="14" fillId="0" borderId="21" xfId="0" applyFont="1" applyBorder="1" applyAlignment="1" applyProtection="1">
      <alignment horizontal="center" vertical="center" wrapText="1"/>
    </xf>
    <xf numFmtId="0" fontId="0" fillId="0" borderId="0" xfId="0" applyFont="1" applyAlignment="1" applyProtection="1">
      <alignment horizontal="center" vertical="center" wrapText="1"/>
    </xf>
    <xf numFmtId="0" fontId="19" fillId="0" borderId="0" xfId="0" applyFont="1" applyAlignment="1" applyProtection="1">
      <alignment horizontal="left" vertical="center"/>
    </xf>
    <xf numFmtId="4" fontId="19" fillId="0" borderId="0" xfId="0" applyNumberFormat="1" applyFont="1" applyAlignment="1" applyProtection="1"/>
    <xf numFmtId="0" fontId="0" fillId="0" borderId="14" xfId="0" applyFont="1" applyBorder="1" applyAlignment="1" applyProtection="1">
      <alignment vertical="center"/>
    </xf>
    <xf numFmtId="166" fontId="27" fillId="0" borderId="15" xfId="0" applyNumberFormat="1" applyFont="1" applyBorder="1" applyAlignment="1" applyProtection="1"/>
    <xf numFmtId="166" fontId="27" fillId="0" borderId="16" xfId="0" applyNumberFormat="1" applyFont="1" applyBorder="1" applyAlignment="1" applyProtection="1"/>
    <xf numFmtId="4" fontId="28" fillId="0" borderId="0" xfId="0" applyNumberFormat="1" applyFont="1" applyAlignment="1" applyProtection="1">
      <alignment vertical="center"/>
    </xf>
    <xf numFmtId="0" fontId="7" fillId="0" borderId="4"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4" fontId="5" fillId="0" borderId="0" xfId="0" applyNumberFormat="1" applyFont="1" applyAlignment="1" applyProtection="1"/>
    <xf numFmtId="0" fontId="7" fillId="0" borderId="17"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8" xfId="0" applyNumberFormat="1" applyFont="1" applyBorder="1" applyAlignment="1" applyProtection="1"/>
    <xf numFmtId="0" fontId="7" fillId="0" borderId="0" xfId="0" applyFont="1" applyAlignment="1" applyProtection="1">
      <alignment horizontal="center"/>
    </xf>
    <xf numFmtId="4" fontId="7" fillId="0" borderId="0" xfId="0" applyNumberFormat="1" applyFont="1" applyAlignment="1" applyProtection="1">
      <alignment vertical="center"/>
    </xf>
    <xf numFmtId="0" fontId="7" fillId="0" borderId="0" xfId="0" applyFont="1" applyBorder="1" applyAlignment="1" applyProtection="1">
      <alignment horizontal="left"/>
    </xf>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27" xfId="0" applyFont="1" applyBorder="1" applyAlignment="1" applyProtection="1">
      <alignment horizontal="center" vertical="center"/>
    </xf>
    <xf numFmtId="49" fontId="0" fillId="0" borderId="27" xfId="0" applyNumberFormat="1" applyFont="1" applyBorder="1" applyAlignment="1" applyProtection="1">
      <alignment horizontal="left" vertical="center" wrapText="1"/>
    </xf>
    <xf numFmtId="0" fontId="0" fillId="0" borderId="27" xfId="0" applyFont="1" applyBorder="1" applyAlignment="1" applyProtection="1">
      <alignment horizontal="left" vertical="center" wrapText="1"/>
    </xf>
    <xf numFmtId="0" fontId="0" fillId="0" borderId="27" xfId="0" applyFont="1" applyBorder="1" applyAlignment="1" applyProtection="1">
      <alignment horizontal="center" vertical="center" wrapText="1"/>
    </xf>
    <xf numFmtId="167" fontId="0" fillId="0" borderId="27" xfId="0" applyNumberFormat="1" applyFont="1" applyBorder="1" applyAlignment="1" applyProtection="1">
      <alignment vertical="center"/>
    </xf>
    <xf numFmtId="4" fontId="0" fillId="0" borderId="27" xfId="0" applyNumberFormat="1" applyFont="1" applyBorder="1" applyAlignment="1" applyProtection="1">
      <alignment vertical="center"/>
    </xf>
    <xf numFmtId="0" fontId="1" fillId="4" borderId="27" xfId="0" applyFont="1" applyFill="1" applyBorder="1" applyAlignment="1" applyProtection="1">
      <alignment horizontal="left" vertical="center"/>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8" xfId="0" applyNumberFormat="1" applyFont="1" applyBorder="1" applyAlignment="1" applyProtection="1">
      <alignment vertical="center"/>
    </xf>
    <xf numFmtId="4" fontId="0" fillId="0" borderId="0" xfId="0" applyNumberFormat="1" applyFont="1" applyAlignment="1" applyProtection="1">
      <alignment vertical="center"/>
    </xf>
    <xf numFmtId="0" fontId="29" fillId="0" borderId="0" xfId="0" applyFont="1" applyAlignment="1" applyProtection="1">
      <alignment horizontal="left" vertical="center"/>
    </xf>
    <xf numFmtId="0" fontId="30" fillId="0" borderId="0" xfId="0" applyFont="1" applyAlignment="1" applyProtection="1">
      <alignment vertical="center" wrapText="1"/>
    </xf>
    <xf numFmtId="0" fontId="0" fillId="0" borderId="17" xfId="0" applyFont="1" applyBorder="1" applyAlignment="1" applyProtection="1">
      <alignment vertical="center"/>
    </xf>
    <xf numFmtId="0" fontId="0" fillId="0" borderId="18" xfId="0" applyFont="1" applyBorder="1" applyAlignment="1" applyProtection="1">
      <alignment vertical="center"/>
    </xf>
    <xf numFmtId="0" fontId="8" fillId="0" borderId="4" xfId="0" applyFont="1" applyBorder="1" applyAlignment="1" applyProtection="1">
      <alignment vertical="center"/>
    </xf>
    <xf numFmtId="0" fontId="8" fillId="0" borderId="0" xfId="0" applyFont="1" applyAlignment="1" applyProtection="1">
      <alignment vertical="center"/>
    </xf>
    <xf numFmtId="0" fontId="29" fillId="0" borderId="0"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left" vertical="center" wrapText="1"/>
    </xf>
    <xf numFmtId="167" fontId="8" fillId="0" borderId="0" xfId="0" applyNumberFormat="1" applyFont="1" applyBorder="1" applyAlignment="1" applyProtection="1">
      <alignment vertical="center"/>
    </xf>
    <xf numFmtId="0" fontId="8" fillId="0" borderId="17" xfId="0" applyFont="1" applyBorder="1" applyAlignment="1" applyProtection="1">
      <alignment vertical="center"/>
    </xf>
    <xf numFmtId="0" fontId="8" fillId="0" borderId="0" xfId="0" applyFont="1" applyBorder="1" applyAlignment="1" applyProtection="1">
      <alignment vertical="center"/>
    </xf>
    <xf numFmtId="0" fontId="8" fillId="0" borderId="18" xfId="0" applyFont="1" applyBorder="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1" fillId="0" borderId="0" xfId="0" applyFont="1" applyAlignment="1" applyProtection="1">
      <alignment horizontal="left" vertical="center"/>
    </xf>
    <xf numFmtId="0" fontId="31"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17" xfId="0" applyFont="1" applyBorder="1" applyAlignment="1" applyProtection="1">
      <alignment vertical="center"/>
    </xf>
    <xf numFmtId="0" fontId="9" fillId="0" borderId="0" xfId="0" applyFont="1" applyBorder="1" applyAlignment="1" applyProtection="1">
      <alignment vertical="center"/>
    </xf>
    <xf numFmtId="0" fontId="9" fillId="0" borderId="18" xfId="0" applyFont="1" applyBorder="1" applyAlignment="1" applyProtection="1">
      <alignment vertical="center"/>
    </xf>
    <xf numFmtId="0" fontId="9" fillId="0" borderId="0" xfId="0" applyFont="1" applyAlignment="1" applyProtection="1">
      <alignment horizontal="left" vertical="center"/>
    </xf>
    <xf numFmtId="0" fontId="32" fillId="0" borderId="27" xfId="0" applyFont="1" applyBorder="1" applyAlignment="1" applyProtection="1">
      <alignment horizontal="center" vertical="center"/>
    </xf>
    <xf numFmtId="49" fontId="32" fillId="0" borderId="27" xfId="0" applyNumberFormat="1" applyFont="1" applyBorder="1" applyAlignment="1" applyProtection="1">
      <alignment horizontal="left" vertical="center" wrapText="1"/>
    </xf>
    <xf numFmtId="0" fontId="32" fillId="0" borderId="27" xfId="0" applyFont="1" applyBorder="1" applyAlignment="1" applyProtection="1">
      <alignment horizontal="left" vertical="center" wrapText="1"/>
    </xf>
    <xf numFmtId="0" fontId="32" fillId="0" borderId="27" xfId="0" applyFont="1" applyBorder="1" applyAlignment="1" applyProtection="1">
      <alignment horizontal="center" vertical="center" wrapText="1"/>
    </xf>
    <xf numFmtId="167" fontId="32" fillId="0" borderId="27" xfId="0" applyNumberFormat="1" applyFont="1" applyBorder="1" applyAlignment="1" applyProtection="1">
      <alignment vertical="center"/>
    </xf>
    <xf numFmtId="4" fontId="32" fillId="0" borderId="27" xfId="0" applyNumberFormat="1" applyFont="1" applyBorder="1" applyAlignment="1" applyProtection="1">
      <alignment vertical="center"/>
    </xf>
    <xf numFmtId="0" fontId="32" fillId="0" borderId="4" xfId="0" applyFont="1" applyBorder="1" applyAlignment="1" applyProtection="1">
      <alignment vertical="center"/>
    </xf>
    <xf numFmtId="0" fontId="32" fillId="4" borderId="27" xfId="0" applyFont="1" applyFill="1" applyBorder="1" applyAlignment="1" applyProtection="1">
      <alignment horizontal="left" vertical="center"/>
    </xf>
    <xf numFmtId="0" fontId="32" fillId="0" borderId="0" xfId="0" applyFont="1" applyBorder="1" applyAlignment="1" applyProtection="1">
      <alignment horizontal="center" vertical="center"/>
    </xf>
    <xf numFmtId="0" fontId="30" fillId="0" borderId="0" xfId="0" applyFont="1" applyBorder="1" applyAlignment="1" applyProtection="1">
      <alignment vertical="center" wrapText="1"/>
    </xf>
    <xf numFmtId="0" fontId="0" fillId="0" borderId="22" xfId="0" applyFont="1" applyBorder="1" applyAlignment="1" applyProtection="1">
      <alignment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42" fillId="4" borderId="0" xfId="0" applyFont="1" applyFill="1" applyBorder="1" applyAlignment="1" applyProtection="1">
      <alignment horizontal="left" vertical="center"/>
      <protection locked="0"/>
    </xf>
    <xf numFmtId="0" fontId="10" fillId="0" borderId="0" xfId="0" applyFont="1" applyAlignment="1" applyProtection="1">
      <alignment horizontal="left" vertical="center"/>
    </xf>
    <xf numFmtId="0" fontId="13" fillId="0" borderId="0" xfId="0" applyFont="1" applyAlignment="1" applyProtection="1">
      <alignment horizontal="left" vertical="center"/>
    </xf>
    <xf numFmtId="0" fontId="14"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15" fillId="0" borderId="0" xfId="0" applyFont="1" applyAlignment="1" applyProtection="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0" fillId="0" borderId="6" xfId="0" applyBorder="1" applyProtection="1"/>
    <xf numFmtId="0" fontId="16" fillId="0" borderId="7" xfId="0" applyFont="1" applyBorder="1" applyAlignment="1" applyProtection="1">
      <alignment horizontal="left" vertical="center"/>
    </xf>
    <xf numFmtId="0" fontId="0" fillId="0" borderId="7" xfId="0" applyFont="1" applyBorder="1" applyAlignment="1" applyProtection="1">
      <alignment vertical="center"/>
    </xf>
    <xf numFmtId="4" fontId="16" fillId="0" borderId="7" xfId="0" applyNumberFormat="1" applyFont="1" applyBorder="1" applyAlignment="1" applyProtection="1">
      <alignment vertical="center"/>
    </xf>
    <xf numFmtId="0" fontId="0" fillId="0" borderId="7" xfId="0" applyFont="1" applyBorder="1" applyAlignment="1" applyProtection="1">
      <alignment vertical="center"/>
    </xf>
    <xf numFmtId="0" fontId="1" fillId="0" borderId="0" xfId="0" applyFont="1" applyBorder="1" applyAlignment="1" applyProtection="1">
      <alignment horizontal="right" vertical="center"/>
    </xf>
    <xf numFmtId="0" fontId="1" fillId="0" borderId="4" xfId="0" applyFont="1" applyBorder="1" applyAlignment="1" applyProtection="1">
      <alignment vertical="center"/>
    </xf>
    <xf numFmtId="0" fontId="1" fillId="0" borderId="0" xfId="0" applyFont="1" applyBorder="1" applyAlignment="1" applyProtection="1">
      <alignmen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5" fillId="0" borderId="0" xfId="0" applyNumberFormat="1" applyFont="1" applyBorder="1" applyAlignment="1" applyProtection="1">
      <alignment vertical="center"/>
    </xf>
    <xf numFmtId="0" fontId="1" fillId="0" borderId="5" xfId="0" applyFont="1" applyBorder="1" applyAlignment="1" applyProtection="1">
      <alignment vertical="center"/>
    </xf>
    <xf numFmtId="0" fontId="1" fillId="0" borderId="0" xfId="0" applyFont="1" applyAlignment="1" applyProtection="1">
      <alignment vertical="center"/>
    </xf>
    <xf numFmtId="0" fontId="1" fillId="0" borderId="0" xfId="0" applyFont="1" applyAlignment="1" applyProtection="1">
      <alignment vertical="center"/>
    </xf>
    <xf numFmtId="0" fontId="0" fillId="5" borderId="0" xfId="0" applyFont="1" applyFill="1" applyBorder="1" applyAlignment="1" applyProtection="1">
      <alignment vertical="center"/>
    </xf>
    <xf numFmtId="0" fontId="3" fillId="5" borderId="8" xfId="0" applyFont="1" applyFill="1" applyBorder="1" applyAlignment="1" applyProtection="1">
      <alignment horizontal="left" vertical="center"/>
    </xf>
    <xf numFmtId="0" fontId="0" fillId="5" borderId="9" xfId="0" applyFont="1" applyFill="1" applyBorder="1" applyAlignment="1" applyProtection="1">
      <alignment vertical="center"/>
    </xf>
    <xf numFmtId="0" fontId="3" fillId="5" borderId="9" xfId="0" applyFont="1" applyFill="1" applyBorder="1" applyAlignment="1" applyProtection="1">
      <alignment horizontal="center" vertical="center"/>
    </xf>
    <xf numFmtId="0" fontId="3" fillId="5" borderId="9" xfId="0" applyFont="1" applyFill="1" applyBorder="1" applyAlignment="1" applyProtection="1">
      <alignment horizontal="left" vertical="center"/>
    </xf>
    <xf numFmtId="0" fontId="0" fillId="5" borderId="9" xfId="0" applyFont="1" applyFill="1" applyBorder="1" applyAlignment="1" applyProtection="1">
      <alignment vertical="center"/>
    </xf>
    <xf numFmtId="4" fontId="3" fillId="5" borderId="9" xfId="0" applyNumberFormat="1" applyFont="1" applyFill="1" applyBorder="1" applyAlignment="1" applyProtection="1">
      <alignment vertical="center"/>
    </xf>
    <xf numFmtId="0" fontId="0" fillId="5" borderId="10" xfId="0" applyFont="1" applyFill="1" applyBorder="1" applyAlignment="1" applyProtection="1">
      <alignment vertical="center"/>
    </xf>
    <xf numFmtId="0" fontId="0" fillId="5" borderId="5" xfId="0" applyFont="1" applyFill="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18" fillId="0" borderId="14" xfId="0" applyFont="1" applyBorder="1" applyAlignment="1" applyProtection="1">
      <alignment horizontal="center" vertical="center"/>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 fillId="6" borderId="8" xfId="0" applyFont="1" applyFill="1" applyBorder="1" applyAlignment="1" applyProtection="1">
      <alignment horizontal="center" vertical="center"/>
    </xf>
    <xf numFmtId="0" fontId="0" fillId="6" borderId="9" xfId="0" applyFont="1" applyFill="1" applyBorder="1" applyAlignment="1" applyProtection="1">
      <alignment vertical="center"/>
    </xf>
    <xf numFmtId="0" fontId="2" fillId="6" borderId="9" xfId="0" applyFont="1" applyFill="1" applyBorder="1" applyAlignment="1" applyProtection="1">
      <alignment horizontal="center" vertical="center"/>
    </xf>
    <xf numFmtId="0" fontId="2" fillId="6" borderId="9" xfId="0" applyFont="1" applyFill="1" applyBorder="1" applyAlignment="1" applyProtection="1">
      <alignment horizontal="right" vertical="center"/>
    </xf>
    <xf numFmtId="0" fontId="2" fillId="6" borderId="10" xfId="0" applyFont="1" applyFill="1" applyBorder="1" applyAlignment="1" applyProtection="1">
      <alignment horizontal="center" vertical="center"/>
    </xf>
    <xf numFmtId="0" fontId="19" fillId="0" borderId="0" xfId="0" applyFont="1" applyAlignment="1" applyProtection="1">
      <alignment vertical="center"/>
    </xf>
    <xf numFmtId="4" fontId="19" fillId="0" borderId="0" xfId="0" applyNumberFormat="1" applyFont="1" applyAlignment="1" applyProtection="1">
      <alignment horizontal="right" vertical="center"/>
    </xf>
    <xf numFmtId="4" fontId="19" fillId="0" borderId="0" xfId="0" applyNumberFormat="1" applyFont="1" applyAlignment="1" applyProtection="1">
      <alignment vertical="center"/>
    </xf>
    <xf numFmtId="0" fontId="3" fillId="0" borderId="0" xfId="0" applyFont="1" applyAlignment="1" applyProtection="1">
      <alignment horizontal="center" vertical="center"/>
    </xf>
    <xf numFmtId="4" fontId="18" fillId="0" borderId="17" xfId="0" applyNumberFormat="1" applyFont="1" applyBorder="1" applyAlignment="1" applyProtection="1">
      <alignment vertical="center"/>
    </xf>
    <xf numFmtId="4" fontId="18" fillId="0" borderId="0" xfId="0" applyNumberFormat="1" applyFont="1" applyBorder="1" applyAlignment="1" applyProtection="1">
      <alignment vertical="center"/>
    </xf>
    <xf numFmtId="166" fontId="18" fillId="0" borderId="0" xfId="0" applyNumberFormat="1" applyFont="1" applyBorder="1" applyAlignment="1" applyProtection="1">
      <alignment vertical="center"/>
    </xf>
    <xf numFmtId="4" fontId="18" fillId="0" borderId="18" xfId="0" applyNumberFormat="1" applyFont="1" applyBorder="1" applyAlignment="1" applyProtection="1">
      <alignment vertical="center"/>
    </xf>
    <xf numFmtId="0" fontId="20" fillId="0" borderId="0" xfId="0" applyFont="1" applyAlignment="1" applyProtection="1">
      <alignment horizontal="left" vertical="center"/>
    </xf>
    <xf numFmtId="0" fontId="4" fillId="0" borderId="4" xfId="0" applyFont="1" applyBorder="1" applyAlignment="1" applyProtection="1">
      <alignment vertical="center"/>
    </xf>
    <xf numFmtId="0" fontId="21" fillId="0" borderId="0" xfId="0" applyFont="1" applyAlignment="1" applyProtection="1">
      <alignment vertical="center"/>
    </xf>
    <xf numFmtId="0" fontId="21" fillId="0" borderId="0" xfId="0" applyFont="1" applyAlignment="1" applyProtection="1">
      <alignment horizontal="left" vertical="center" wrapText="1"/>
    </xf>
    <xf numFmtId="0" fontId="22" fillId="0" borderId="0" xfId="0" applyFont="1" applyAlignment="1" applyProtection="1">
      <alignment vertical="center"/>
    </xf>
    <xf numFmtId="0" fontId="22" fillId="0" borderId="0" xfId="0" applyFont="1" applyAlignment="1" applyProtection="1">
      <alignment vertical="center"/>
    </xf>
    <xf numFmtId="4" fontId="22" fillId="0" borderId="0" xfId="0" applyNumberFormat="1" applyFont="1" applyAlignment="1" applyProtection="1">
      <alignment vertical="center"/>
    </xf>
    <xf numFmtId="0" fontId="23" fillId="0" borderId="0" xfId="0" applyFont="1" applyAlignment="1" applyProtection="1">
      <alignment horizontal="center" vertical="center"/>
    </xf>
    <xf numFmtId="4" fontId="24" fillId="0" borderId="22" xfId="0" applyNumberFormat="1" applyFont="1" applyBorder="1" applyAlignment="1" applyProtection="1">
      <alignment vertical="center"/>
    </xf>
    <xf numFmtId="4" fontId="24" fillId="0" borderId="23" xfId="0" applyNumberFormat="1" applyFont="1" applyBorder="1" applyAlignment="1" applyProtection="1">
      <alignment vertical="center"/>
    </xf>
    <xf numFmtId="166" fontId="24" fillId="0" borderId="23" xfId="0" applyNumberFormat="1" applyFont="1" applyBorder="1" applyAlignment="1" applyProtection="1">
      <alignment vertical="center"/>
    </xf>
    <xf numFmtId="4" fontId="24" fillId="0" borderId="24" xfId="0" applyNumberFormat="1" applyFont="1" applyBorder="1" applyAlignment="1" applyProtection="1">
      <alignment vertical="center"/>
    </xf>
    <xf numFmtId="0" fontId="4" fillId="0" borderId="0" xfId="0" applyFont="1" applyAlignment="1" applyProtection="1">
      <alignment vertical="center"/>
    </xf>
    <xf numFmtId="0" fontId="4" fillId="0" borderId="0" xfId="0" applyFont="1" applyAlignment="1" applyProtection="1">
      <alignment horizontal="left" vertical="center"/>
    </xf>
    <xf numFmtId="0" fontId="0" fillId="0" borderId="0" xfId="0" applyBorder="1" applyProtection="1">
      <protection locked="0"/>
    </xf>
    <xf numFmtId="0" fontId="38" fillId="0" borderId="0" xfId="2" applyAlignment="1" applyProtection="1">
      <alignment vertical="top"/>
    </xf>
    <xf numFmtId="0" fontId="39" fillId="0" borderId="28" xfId="2" applyFont="1" applyBorder="1" applyAlignment="1" applyProtection="1">
      <alignment vertical="center" wrapText="1"/>
    </xf>
    <xf numFmtId="0" fontId="39" fillId="0" borderId="29" xfId="2" applyFont="1" applyBorder="1" applyAlignment="1" applyProtection="1">
      <alignment vertical="center" wrapText="1"/>
    </xf>
    <xf numFmtId="0" fontId="39" fillId="0" borderId="30" xfId="2" applyFont="1" applyBorder="1" applyAlignment="1" applyProtection="1">
      <alignment vertical="center" wrapText="1"/>
    </xf>
    <xf numFmtId="0" fontId="39" fillId="0" borderId="31" xfId="2" applyFont="1" applyBorder="1" applyAlignment="1" applyProtection="1">
      <alignment horizontal="center" vertical="center" wrapText="1"/>
    </xf>
    <xf numFmtId="0" fontId="40" fillId="0" borderId="0" xfId="2" applyFont="1" applyBorder="1" applyAlignment="1" applyProtection="1">
      <alignment horizontal="center" vertical="center" wrapText="1"/>
    </xf>
    <xf numFmtId="0" fontId="39" fillId="0" borderId="32" xfId="2" applyFont="1" applyBorder="1" applyAlignment="1" applyProtection="1">
      <alignment horizontal="center" vertical="center" wrapText="1"/>
    </xf>
    <xf numFmtId="0" fontId="38" fillId="0" borderId="0" xfId="2" applyAlignment="1" applyProtection="1">
      <alignment horizontal="center" vertical="center"/>
    </xf>
    <xf numFmtId="0" fontId="39" fillId="0" borderId="31" xfId="2" applyFont="1" applyBorder="1" applyAlignment="1" applyProtection="1">
      <alignment vertical="center" wrapText="1"/>
    </xf>
    <xf numFmtId="0" fontId="41" fillId="0" borderId="33" xfId="2" applyFont="1" applyBorder="1" applyAlignment="1" applyProtection="1">
      <alignment horizontal="left" wrapText="1"/>
    </xf>
    <xf numFmtId="0" fontId="39" fillId="0" borderId="32" xfId="2" applyFont="1" applyBorder="1" applyAlignment="1" applyProtection="1">
      <alignment vertical="center" wrapText="1"/>
    </xf>
    <xf numFmtId="0" fontId="41" fillId="0" borderId="0" xfId="2" applyFont="1" applyBorder="1" applyAlignment="1" applyProtection="1">
      <alignment horizontal="left" vertical="center" wrapText="1"/>
    </xf>
    <xf numFmtId="0" fontId="42" fillId="0" borderId="0" xfId="2" applyFont="1" applyBorder="1" applyAlignment="1" applyProtection="1">
      <alignment horizontal="left" vertical="center" wrapText="1"/>
    </xf>
    <xf numFmtId="0" fontId="42" fillId="0" borderId="31" xfId="2" applyFont="1" applyBorder="1" applyAlignment="1" applyProtection="1">
      <alignment vertical="center" wrapText="1"/>
    </xf>
    <xf numFmtId="0" fontId="42" fillId="0" borderId="0" xfId="2" applyFont="1" applyBorder="1" applyAlignment="1" applyProtection="1">
      <alignment horizontal="left" vertical="center" wrapText="1"/>
    </xf>
    <xf numFmtId="0" fontId="42" fillId="0" borderId="0" xfId="2" applyFont="1" applyBorder="1" applyAlignment="1" applyProtection="1">
      <alignment vertical="center" wrapText="1"/>
    </xf>
    <xf numFmtId="0" fontId="42" fillId="0" borderId="0" xfId="2" applyFont="1" applyBorder="1" applyAlignment="1" applyProtection="1">
      <alignment vertical="center"/>
    </xf>
    <xf numFmtId="0" fontId="42" fillId="0" borderId="0" xfId="2" applyFont="1" applyBorder="1" applyAlignment="1" applyProtection="1">
      <alignment horizontal="left" vertical="center"/>
    </xf>
    <xf numFmtId="49" fontId="42" fillId="0" borderId="0" xfId="2" applyNumberFormat="1" applyFont="1" applyBorder="1" applyAlignment="1" applyProtection="1">
      <alignment horizontal="left" vertical="center" wrapText="1"/>
    </xf>
    <xf numFmtId="49" fontId="42" fillId="0" borderId="0" xfId="2" applyNumberFormat="1" applyFont="1" applyBorder="1" applyAlignment="1" applyProtection="1">
      <alignment vertical="center" wrapText="1"/>
    </xf>
    <xf numFmtId="0" fontId="39" fillId="0" borderId="34" xfId="2" applyFont="1" applyBorder="1" applyAlignment="1" applyProtection="1">
      <alignment vertical="center" wrapText="1"/>
    </xf>
    <xf numFmtId="0" fontId="45" fillId="0" borderId="33" xfId="2" applyFont="1" applyBorder="1" applyAlignment="1" applyProtection="1">
      <alignment vertical="center" wrapText="1"/>
    </xf>
    <xf numFmtId="0" fontId="39" fillId="0" borderId="35" xfId="2" applyFont="1" applyBorder="1" applyAlignment="1" applyProtection="1">
      <alignment vertical="center" wrapText="1"/>
    </xf>
    <xf numFmtId="0" fontId="39" fillId="0" borderId="0" xfId="2" applyFont="1" applyBorder="1" applyAlignment="1" applyProtection="1">
      <alignment vertical="top"/>
    </xf>
    <xf numFmtId="0" fontId="39" fillId="0" borderId="0" xfId="2" applyFont="1" applyAlignment="1" applyProtection="1">
      <alignment vertical="top"/>
    </xf>
    <xf numFmtId="0" fontId="39" fillId="0" borderId="28" xfId="2" applyFont="1" applyBorder="1" applyAlignment="1" applyProtection="1">
      <alignment horizontal="left" vertical="center"/>
    </xf>
    <xf numFmtId="0" fontId="39" fillId="0" borderId="29" xfId="2" applyFont="1" applyBorder="1" applyAlignment="1" applyProtection="1">
      <alignment horizontal="left" vertical="center"/>
    </xf>
    <xf numFmtId="0" fontId="39" fillId="0" borderId="30" xfId="2" applyFont="1" applyBorder="1" applyAlignment="1" applyProtection="1">
      <alignment horizontal="left" vertical="center"/>
    </xf>
    <xf numFmtId="0" fontId="39" fillId="0" borderId="31" xfId="2" applyFont="1" applyBorder="1" applyAlignment="1" applyProtection="1">
      <alignment horizontal="left" vertical="center"/>
    </xf>
    <xf numFmtId="0" fontId="40" fillId="0" borderId="0" xfId="2" applyFont="1" applyBorder="1" applyAlignment="1" applyProtection="1">
      <alignment horizontal="center" vertical="center"/>
    </xf>
    <xf numFmtId="0" fontId="39" fillId="0" borderId="32" xfId="2" applyFont="1" applyBorder="1" applyAlignment="1" applyProtection="1">
      <alignment horizontal="left" vertical="center"/>
    </xf>
    <xf numFmtId="0" fontId="41" fillId="0" borderId="0" xfId="2" applyFont="1" applyBorder="1" applyAlignment="1" applyProtection="1">
      <alignment horizontal="left" vertical="center"/>
    </xf>
    <xf numFmtId="0" fontId="46" fillId="0" borderId="0" xfId="2" applyFont="1" applyAlignment="1" applyProtection="1">
      <alignment horizontal="left" vertical="center"/>
    </xf>
    <xf numFmtId="0" fontId="41" fillId="0" borderId="33" xfId="2" applyFont="1" applyBorder="1" applyAlignment="1" applyProtection="1">
      <alignment horizontal="left" vertical="center"/>
    </xf>
    <xf numFmtId="0" fontId="41" fillId="0" borderId="33" xfId="2" applyFont="1" applyBorder="1" applyAlignment="1" applyProtection="1">
      <alignment horizontal="center" vertical="center"/>
    </xf>
    <xf numFmtId="0" fontId="46" fillId="0" borderId="33" xfId="2" applyFont="1" applyBorder="1" applyAlignment="1" applyProtection="1">
      <alignment horizontal="left" vertical="center"/>
    </xf>
    <xf numFmtId="0" fontId="44" fillId="0" borderId="0" xfId="2" applyFont="1" applyBorder="1" applyAlignment="1" applyProtection="1">
      <alignment horizontal="left" vertical="center"/>
    </xf>
    <xf numFmtId="0" fontId="42" fillId="0" borderId="0" xfId="2" applyFont="1" applyAlignment="1" applyProtection="1">
      <alignment horizontal="left" vertical="center"/>
    </xf>
    <xf numFmtId="0" fontId="42" fillId="0" borderId="0" xfId="2" applyFont="1" applyBorder="1" applyAlignment="1" applyProtection="1">
      <alignment horizontal="center" vertical="center"/>
    </xf>
    <xf numFmtId="0" fontId="42" fillId="0" borderId="31" xfId="2" applyFont="1" applyBorder="1" applyAlignment="1" applyProtection="1">
      <alignment horizontal="left" vertical="center"/>
    </xf>
    <xf numFmtId="0" fontId="42" fillId="0" borderId="0" xfId="2" applyFont="1" applyFill="1" applyBorder="1" applyAlignment="1" applyProtection="1">
      <alignment horizontal="left" vertical="center"/>
    </xf>
    <xf numFmtId="0" fontId="42" fillId="0" borderId="0" xfId="2" applyFont="1" applyFill="1" applyBorder="1" applyAlignment="1" applyProtection="1">
      <alignment horizontal="center" vertical="center"/>
    </xf>
    <xf numFmtId="0" fontId="39" fillId="0" borderId="34" xfId="2" applyFont="1" applyBorder="1" applyAlignment="1" applyProtection="1">
      <alignment horizontal="left" vertical="center"/>
    </xf>
    <xf numFmtId="0" fontId="45" fillId="0" borderId="33" xfId="2" applyFont="1" applyBorder="1" applyAlignment="1" applyProtection="1">
      <alignment horizontal="left" vertical="center"/>
    </xf>
    <xf numFmtId="0" fontId="39" fillId="0" borderId="35" xfId="2" applyFont="1" applyBorder="1" applyAlignment="1" applyProtection="1">
      <alignment horizontal="left" vertical="center"/>
    </xf>
    <xf numFmtId="0" fontId="39" fillId="0" borderId="0" xfId="2" applyFont="1" applyBorder="1" applyAlignment="1" applyProtection="1">
      <alignment horizontal="left" vertical="center"/>
    </xf>
    <xf numFmtId="0" fontId="45" fillId="0" borderId="0" xfId="2" applyFont="1" applyBorder="1" applyAlignment="1" applyProtection="1">
      <alignment horizontal="left" vertical="center"/>
    </xf>
    <xf numFmtId="0" fontId="46" fillId="0" borderId="0" xfId="2" applyFont="1" applyBorder="1" applyAlignment="1" applyProtection="1">
      <alignment horizontal="left" vertical="center"/>
    </xf>
    <xf numFmtId="0" fontId="42" fillId="0" borderId="33" xfId="2" applyFont="1" applyBorder="1" applyAlignment="1" applyProtection="1">
      <alignment horizontal="left" vertical="center"/>
    </xf>
    <xf numFmtId="0" fontId="39" fillId="0" borderId="0" xfId="2" applyFont="1" applyBorder="1" applyAlignment="1" applyProtection="1">
      <alignment horizontal="left" vertical="center" wrapText="1"/>
    </xf>
    <xf numFmtId="0" fontId="42" fillId="0" borderId="0" xfId="2" applyFont="1" applyBorder="1" applyAlignment="1" applyProtection="1">
      <alignment horizontal="center" vertical="center" wrapText="1"/>
    </xf>
    <xf numFmtId="0" fontId="39" fillId="0" borderId="28" xfId="2" applyFont="1" applyBorder="1" applyAlignment="1" applyProtection="1">
      <alignment horizontal="left" vertical="center" wrapText="1"/>
    </xf>
    <xf numFmtId="0" fontId="39" fillId="0" borderId="29" xfId="2" applyFont="1" applyBorder="1" applyAlignment="1" applyProtection="1">
      <alignment horizontal="left" vertical="center" wrapText="1"/>
    </xf>
    <xf numFmtId="0" fontId="39" fillId="0" borderId="30" xfId="2" applyFont="1" applyBorder="1" applyAlignment="1" applyProtection="1">
      <alignment horizontal="left" vertical="center" wrapText="1"/>
    </xf>
    <xf numFmtId="0" fontId="39" fillId="0" borderId="31" xfId="2" applyFont="1" applyBorder="1" applyAlignment="1" applyProtection="1">
      <alignment horizontal="left" vertical="center" wrapText="1"/>
    </xf>
    <xf numFmtId="0" fontId="39" fillId="0" borderId="32" xfId="2" applyFont="1" applyBorder="1" applyAlignment="1" applyProtection="1">
      <alignment horizontal="left" vertical="center" wrapText="1"/>
    </xf>
    <xf numFmtId="0" fontId="46" fillId="0" borderId="31" xfId="2" applyFont="1" applyBorder="1" applyAlignment="1" applyProtection="1">
      <alignment horizontal="left" vertical="center" wrapText="1"/>
    </xf>
    <xf numFmtId="0" fontId="46" fillId="0" borderId="32" xfId="2" applyFont="1" applyBorder="1" applyAlignment="1" applyProtection="1">
      <alignment horizontal="left" vertical="center" wrapText="1"/>
    </xf>
    <xf numFmtId="0" fontId="42" fillId="0" borderId="31" xfId="2" applyFont="1" applyBorder="1" applyAlignment="1" applyProtection="1">
      <alignment horizontal="left" vertical="center" wrapText="1"/>
    </xf>
    <xf numFmtId="0" fontId="42" fillId="0" borderId="32" xfId="2" applyFont="1" applyBorder="1" applyAlignment="1" applyProtection="1">
      <alignment horizontal="left" vertical="center" wrapText="1"/>
    </xf>
    <xf numFmtId="0" fontId="42" fillId="0" borderId="32" xfId="2" applyFont="1" applyBorder="1" applyAlignment="1" applyProtection="1">
      <alignment horizontal="left" vertical="center"/>
    </xf>
    <xf numFmtId="0" fontId="42" fillId="0" borderId="34" xfId="2" applyFont="1" applyBorder="1" applyAlignment="1" applyProtection="1">
      <alignment horizontal="left" vertical="center" wrapText="1"/>
    </xf>
    <xf numFmtId="0" fontId="42" fillId="0" borderId="33" xfId="2" applyFont="1" applyBorder="1" applyAlignment="1" applyProtection="1">
      <alignment horizontal="left" vertical="center" wrapText="1"/>
    </xf>
    <xf numFmtId="0" fontId="42" fillId="0" borderId="35" xfId="2" applyFont="1" applyBorder="1" applyAlignment="1" applyProtection="1">
      <alignment horizontal="left" vertical="center" wrapText="1"/>
    </xf>
    <xf numFmtId="0" fontId="42" fillId="0" borderId="0" xfId="2" applyFont="1" applyBorder="1" applyAlignment="1" applyProtection="1">
      <alignment horizontal="left" vertical="top"/>
    </xf>
    <xf numFmtId="0" fontId="42" fillId="0" borderId="0" xfId="2" applyFont="1" applyBorder="1" applyAlignment="1" applyProtection="1">
      <alignment horizontal="center" vertical="top"/>
    </xf>
    <xf numFmtId="0" fontId="42" fillId="0" borderId="34" xfId="2" applyFont="1" applyBorder="1" applyAlignment="1" applyProtection="1">
      <alignment horizontal="left" vertical="center"/>
    </xf>
    <xf numFmtId="0" fontId="42" fillId="0" borderId="35" xfId="2" applyFont="1" applyBorder="1" applyAlignment="1" applyProtection="1">
      <alignment horizontal="left" vertical="center"/>
    </xf>
    <xf numFmtId="0" fontId="46" fillId="0" borderId="0" xfId="2" applyFont="1" applyAlignment="1" applyProtection="1">
      <alignment vertical="center"/>
    </xf>
    <xf numFmtId="0" fontId="41" fillId="0" borderId="0" xfId="2" applyFont="1" applyBorder="1" applyAlignment="1" applyProtection="1">
      <alignment vertical="center"/>
    </xf>
    <xf numFmtId="0" fontId="46" fillId="0" borderId="33" xfId="2" applyFont="1" applyBorder="1" applyAlignment="1" applyProtection="1">
      <alignment vertical="center"/>
    </xf>
    <xf numFmtId="0" fontId="41" fillId="0" borderId="33" xfId="2" applyFont="1" applyBorder="1" applyAlignment="1" applyProtection="1">
      <alignment vertical="center"/>
    </xf>
    <xf numFmtId="0" fontId="38" fillId="0" borderId="0" xfId="2" applyBorder="1" applyAlignment="1" applyProtection="1">
      <alignment vertical="top"/>
    </xf>
    <xf numFmtId="49" fontId="42" fillId="0" borderId="0" xfId="2" applyNumberFormat="1" applyFont="1" applyBorder="1" applyAlignment="1" applyProtection="1">
      <alignment horizontal="left" vertical="center"/>
    </xf>
    <xf numFmtId="0" fontId="38" fillId="0" borderId="33" xfId="2" applyBorder="1" applyAlignment="1" applyProtection="1">
      <alignment vertical="top"/>
    </xf>
    <xf numFmtId="0" fontId="41" fillId="0" borderId="33" xfId="2" applyFont="1" applyBorder="1" applyAlignment="1" applyProtection="1">
      <alignment horizontal="left"/>
    </xf>
    <xf numFmtId="0" fontId="46" fillId="0" borderId="33" xfId="2" applyFont="1" applyBorder="1" applyAlignment="1" applyProtection="1"/>
    <xf numFmtId="0" fontId="41" fillId="0" borderId="33" xfId="2" applyFont="1" applyBorder="1" applyAlignment="1" applyProtection="1">
      <alignment horizontal="left"/>
    </xf>
    <xf numFmtId="0" fontId="42" fillId="0" borderId="0" xfId="2" applyFont="1" applyBorder="1" applyAlignment="1" applyProtection="1">
      <alignment horizontal="left" vertical="center"/>
    </xf>
    <xf numFmtId="0" fontId="39" fillId="0" borderId="31" xfId="2" applyFont="1" applyBorder="1" applyAlignment="1" applyProtection="1">
      <alignment vertical="top"/>
    </xf>
    <xf numFmtId="0" fontId="42" fillId="0" borderId="0" xfId="2" applyFont="1" applyBorder="1" applyAlignment="1" applyProtection="1">
      <alignment horizontal="left" vertical="top"/>
    </xf>
    <xf numFmtId="0" fontId="39" fillId="0" borderId="32" xfId="2" applyFont="1" applyBorder="1" applyAlignment="1" applyProtection="1">
      <alignment vertical="top"/>
    </xf>
    <xf numFmtId="0" fontId="39" fillId="0" borderId="0" xfId="2" applyFont="1" applyBorder="1" applyAlignment="1" applyProtection="1">
      <alignment horizontal="center" vertical="center"/>
    </xf>
    <xf numFmtId="0" fontId="39" fillId="0" borderId="0" xfId="2" applyFont="1" applyBorder="1" applyAlignment="1" applyProtection="1">
      <alignment horizontal="left" vertical="top"/>
    </xf>
    <xf numFmtId="0" fontId="39" fillId="0" borderId="34" xfId="2" applyFont="1" applyBorder="1" applyAlignment="1" applyProtection="1">
      <alignment vertical="top"/>
    </xf>
    <xf numFmtId="0" fontId="39" fillId="0" borderId="33" xfId="2" applyFont="1" applyBorder="1" applyAlignment="1" applyProtection="1">
      <alignment vertical="top"/>
    </xf>
    <xf numFmtId="0" fontId="39" fillId="0" borderId="35" xfId="2" applyFont="1" applyBorder="1" applyAlignment="1" applyProtection="1">
      <alignment vertical="top"/>
    </xf>
  </cellXfs>
  <cellStyles count="3">
    <cellStyle name="Hypertextový odkaz" xfId="1" builtinId="8"/>
    <cellStyle name="Normální" xfId="0" builtinId="0" customBuiltin="1"/>
    <cellStyle name="normální 2" xfId="2"/>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4"/>
  <sheetViews>
    <sheetView showGridLines="0" workbookViewId="0">
      <pane ySplit="1" topLeftCell="A2" activePane="bottomLeft" state="frozen"/>
      <selection pane="bottomLeft" activeCell="AN8" sqref="AN8"/>
    </sheetView>
  </sheetViews>
  <sheetFormatPr defaultRowHeight="12" x14ac:dyDescent="0.3"/>
  <cols>
    <col min="1" max="1" width="8.28515625" style="17" customWidth="1"/>
    <col min="2" max="2" width="1.7109375" style="17" customWidth="1"/>
    <col min="3" max="3" width="4.140625" style="17" customWidth="1"/>
    <col min="4" max="33" width="2.7109375" style="17" customWidth="1"/>
    <col min="34" max="34" width="3.28515625" style="17" customWidth="1"/>
    <col min="35" max="35" width="31.7109375" style="17" customWidth="1"/>
    <col min="36" max="37" width="2.42578125" style="17" customWidth="1"/>
    <col min="38" max="38" width="8.28515625" style="17" customWidth="1"/>
    <col min="39" max="39" width="3.28515625" style="17" customWidth="1"/>
    <col min="40" max="40" width="13.28515625" style="17" customWidth="1"/>
    <col min="41" max="41" width="7.42578125" style="17" customWidth="1"/>
    <col min="42" max="42" width="4.140625" style="17" customWidth="1"/>
    <col min="43" max="43" width="15.7109375" style="17" customWidth="1"/>
    <col min="44" max="44" width="13.7109375" style="17" customWidth="1"/>
    <col min="45" max="47" width="25.85546875" style="17" hidden="1" customWidth="1"/>
    <col min="48" max="52" width="21.7109375" style="17" hidden="1" customWidth="1"/>
    <col min="53" max="53" width="19.140625" style="17" hidden="1" customWidth="1"/>
    <col min="54" max="54" width="25" style="17" hidden="1" customWidth="1"/>
    <col min="55" max="56" width="19.140625" style="17" hidden="1" customWidth="1"/>
    <col min="57" max="57" width="66.42578125" style="17" customWidth="1"/>
    <col min="58" max="70" width="9.140625" style="17"/>
    <col min="71" max="91" width="9.28515625" style="17" hidden="1"/>
    <col min="92" max="16384" width="9.140625" style="17"/>
  </cols>
  <sheetData>
    <row r="1" spans="1:74" ht="21.45" customHeight="1" x14ac:dyDescent="0.3">
      <c r="A1" s="9" t="s">
        <v>0</v>
      </c>
      <c r="B1" s="10"/>
      <c r="C1" s="10"/>
      <c r="D1" s="11" t="s">
        <v>1</v>
      </c>
      <c r="E1" s="10"/>
      <c r="F1" s="10"/>
      <c r="G1" s="10"/>
      <c r="H1" s="10"/>
      <c r="I1" s="10"/>
      <c r="J1" s="10"/>
      <c r="K1" s="13" t="s">
        <v>460</v>
      </c>
      <c r="L1" s="13"/>
      <c r="M1" s="13"/>
      <c r="N1" s="13"/>
      <c r="O1" s="13"/>
      <c r="P1" s="13"/>
      <c r="Q1" s="13"/>
      <c r="R1" s="13"/>
      <c r="S1" s="13"/>
      <c r="T1" s="10"/>
      <c r="U1" s="10"/>
      <c r="V1" s="10"/>
      <c r="W1" s="13" t="s">
        <v>461</v>
      </c>
      <c r="X1" s="13"/>
      <c r="Y1" s="13"/>
      <c r="Z1" s="13"/>
      <c r="AA1" s="13"/>
      <c r="AB1" s="13"/>
      <c r="AC1" s="13"/>
      <c r="AD1" s="13"/>
      <c r="AE1" s="13"/>
      <c r="AF1" s="13"/>
      <c r="AG1" s="13"/>
      <c r="AH1" s="13"/>
      <c r="AI1" s="7"/>
      <c r="AJ1" s="16"/>
      <c r="AK1" s="16"/>
      <c r="AL1" s="16"/>
      <c r="AM1" s="16"/>
      <c r="AN1" s="16"/>
      <c r="AO1" s="16"/>
      <c r="AP1" s="16"/>
      <c r="AQ1" s="16"/>
      <c r="AR1" s="16"/>
      <c r="AS1" s="16"/>
      <c r="AT1" s="16"/>
      <c r="AU1" s="16"/>
      <c r="AV1" s="16"/>
      <c r="AW1" s="16"/>
      <c r="AX1" s="16"/>
      <c r="AY1" s="16"/>
      <c r="AZ1" s="16"/>
      <c r="BA1" s="9" t="s">
        <v>2</v>
      </c>
      <c r="BB1" s="9" t="s">
        <v>3</v>
      </c>
      <c r="BC1" s="16"/>
      <c r="BD1" s="16"/>
      <c r="BE1" s="16"/>
      <c r="BF1" s="16"/>
      <c r="BG1" s="16"/>
      <c r="BH1" s="16"/>
      <c r="BI1" s="16"/>
      <c r="BJ1" s="16"/>
      <c r="BK1" s="16"/>
      <c r="BL1" s="16"/>
      <c r="BM1" s="16"/>
      <c r="BN1" s="16"/>
      <c r="BO1" s="16"/>
      <c r="BP1" s="16"/>
      <c r="BQ1" s="16"/>
      <c r="BR1" s="16"/>
      <c r="BT1" s="171" t="s">
        <v>4</v>
      </c>
      <c r="BU1" s="171" t="s">
        <v>4</v>
      </c>
      <c r="BV1" s="171" t="s">
        <v>5</v>
      </c>
    </row>
    <row r="2" spans="1:74" ht="36.9" customHeight="1" x14ac:dyDescent="0.3">
      <c r="AR2" s="18" t="s">
        <v>6</v>
      </c>
      <c r="AS2" s="19"/>
      <c r="AT2" s="19"/>
      <c r="AU2" s="19"/>
      <c r="AV2" s="19"/>
      <c r="AW2" s="19"/>
      <c r="AX2" s="19"/>
      <c r="AY2" s="19"/>
      <c r="AZ2" s="19"/>
      <c r="BA2" s="19"/>
      <c r="BB2" s="19"/>
      <c r="BC2" s="19"/>
      <c r="BD2" s="19"/>
      <c r="BE2" s="19"/>
      <c r="BS2" s="20" t="s">
        <v>7</v>
      </c>
      <c r="BT2" s="20" t="s">
        <v>8</v>
      </c>
    </row>
    <row r="3" spans="1:74" ht="6.9" customHeight="1" x14ac:dyDescent="0.3">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3"/>
      <c r="BS3" s="20" t="s">
        <v>7</v>
      </c>
      <c r="BT3" s="20" t="s">
        <v>9</v>
      </c>
    </row>
    <row r="4" spans="1:74" ht="36.9" customHeight="1" x14ac:dyDescent="0.3">
      <c r="B4" s="24"/>
      <c r="C4" s="25"/>
      <c r="D4" s="26" t="s">
        <v>10</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7"/>
      <c r="AS4" s="28" t="s">
        <v>11</v>
      </c>
      <c r="BE4" s="172" t="s">
        <v>12</v>
      </c>
      <c r="BS4" s="20" t="s">
        <v>13</v>
      </c>
    </row>
    <row r="5" spans="1:74" ht="14.4" customHeight="1" x14ac:dyDescent="0.3">
      <c r="B5" s="24"/>
      <c r="C5" s="25"/>
      <c r="D5" s="173" t="s">
        <v>14</v>
      </c>
      <c r="E5" s="25"/>
      <c r="F5" s="25"/>
      <c r="G5" s="25"/>
      <c r="H5" s="25"/>
      <c r="I5" s="25"/>
      <c r="J5" s="25"/>
      <c r="K5" s="174" t="s">
        <v>15</v>
      </c>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25"/>
      <c r="AQ5" s="27"/>
      <c r="BE5" s="175" t="s">
        <v>16</v>
      </c>
      <c r="BS5" s="20" t="s">
        <v>7</v>
      </c>
    </row>
    <row r="6" spans="1:74" ht="36.9" customHeight="1" x14ac:dyDescent="0.3">
      <c r="B6" s="24"/>
      <c r="C6" s="25"/>
      <c r="D6" s="176" t="s">
        <v>17</v>
      </c>
      <c r="E6" s="25"/>
      <c r="F6" s="25"/>
      <c r="G6" s="25"/>
      <c r="H6" s="25"/>
      <c r="I6" s="25"/>
      <c r="J6" s="25"/>
      <c r="K6" s="177" t="s">
        <v>18</v>
      </c>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25"/>
      <c r="AQ6" s="27"/>
      <c r="BE6" s="19"/>
      <c r="BS6" s="20" t="s">
        <v>19</v>
      </c>
    </row>
    <row r="7" spans="1:74" ht="14.4" customHeight="1" x14ac:dyDescent="0.3">
      <c r="B7" s="24"/>
      <c r="C7" s="25"/>
      <c r="D7" s="29" t="s">
        <v>20</v>
      </c>
      <c r="E7" s="25"/>
      <c r="F7" s="25"/>
      <c r="G7" s="25"/>
      <c r="H7" s="25"/>
      <c r="I7" s="25"/>
      <c r="J7" s="25"/>
      <c r="K7" s="38" t="s">
        <v>21</v>
      </c>
      <c r="L7" s="25"/>
      <c r="M7" s="25"/>
      <c r="N7" s="25"/>
      <c r="O7" s="25"/>
      <c r="P7" s="25"/>
      <c r="Q7" s="25"/>
      <c r="R7" s="25"/>
      <c r="S7" s="25"/>
      <c r="T7" s="25"/>
      <c r="U7" s="25"/>
      <c r="V7" s="25"/>
      <c r="W7" s="25"/>
      <c r="X7" s="25"/>
      <c r="Y7" s="25"/>
      <c r="Z7" s="25"/>
      <c r="AA7" s="25"/>
      <c r="AB7" s="25"/>
      <c r="AC7" s="25"/>
      <c r="AD7" s="25"/>
      <c r="AE7" s="25"/>
      <c r="AF7" s="25"/>
      <c r="AG7" s="25"/>
      <c r="AH7" s="25"/>
      <c r="AI7" s="25"/>
      <c r="AJ7" s="25"/>
      <c r="AK7" s="29" t="s">
        <v>22</v>
      </c>
      <c r="AL7" s="25"/>
      <c r="AM7" s="25"/>
      <c r="AN7" s="38" t="s">
        <v>3</v>
      </c>
      <c r="AO7" s="25"/>
      <c r="AP7" s="25"/>
      <c r="AQ7" s="27"/>
      <c r="BE7" s="19"/>
      <c r="BS7" s="20" t="s">
        <v>23</v>
      </c>
    </row>
    <row r="8" spans="1:74" ht="14.4" customHeight="1" x14ac:dyDescent="0.3">
      <c r="B8" s="24"/>
      <c r="C8" s="25"/>
      <c r="D8" s="29" t="s">
        <v>24</v>
      </c>
      <c r="E8" s="25"/>
      <c r="F8" s="25"/>
      <c r="G8" s="25"/>
      <c r="H8" s="25"/>
      <c r="I8" s="25"/>
      <c r="J8" s="25"/>
      <c r="K8" s="38" t="s">
        <v>25</v>
      </c>
      <c r="L8" s="25"/>
      <c r="M8" s="25"/>
      <c r="N8" s="25"/>
      <c r="O8" s="25"/>
      <c r="P8" s="25"/>
      <c r="Q8" s="25"/>
      <c r="R8" s="25"/>
      <c r="S8" s="25"/>
      <c r="T8" s="25"/>
      <c r="U8" s="25"/>
      <c r="V8" s="25"/>
      <c r="W8" s="25"/>
      <c r="X8" s="25"/>
      <c r="Y8" s="25"/>
      <c r="Z8" s="25"/>
      <c r="AA8" s="25"/>
      <c r="AB8" s="25"/>
      <c r="AC8" s="25"/>
      <c r="AD8" s="25"/>
      <c r="AE8" s="25"/>
      <c r="AF8" s="25"/>
      <c r="AG8" s="25"/>
      <c r="AH8" s="25"/>
      <c r="AI8" s="25"/>
      <c r="AJ8" s="25"/>
      <c r="AK8" s="29" t="s">
        <v>26</v>
      </c>
      <c r="AL8" s="25"/>
      <c r="AM8" s="25"/>
      <c r="AN8" s="170" t="s">
        <v>34</v>
      </c>
      <c r="AO8" s="25"/>
      <c r="AP8" s="25"/>
      <c r="AQ8" s="27"/>
      <c r="BE8" s="19"/>
      <c r="BS8" s="20" t="s">
        <v>27</v>
      </c>
    </row>
    <row r="9" spans="1:74" ht="14.4" customHeight="1" x14ac:dyDescent="0.3">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7"/>
      <c r="BE9" s="19"/>
      <c r="BS9" s="20" t="s">
        <v>28</v>
      </c>
    </row>
    <row r="10" spans="1:74" ht="14.4" customHeight="1" x14ac:dyDescent="0.3">
      <c r="B10" s="24"/>
      <c r="C10" s="25"/>
      <c r="D10" s="29" t="s">
        <v>29</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9" t="s">
        <v>30</v>
      </c>
      <c r="AL10" s="25"/>
      <c r="AM10" s="25"/>
      <c r="AN10" s="38" t="s">
        <v>3</v>
      </c>
      <c r="AO10" s="25"/>
      <c r="AP10" s="25"/>
      <c r="AQ10" s="27"/>
      <c r="BE10" s="19"/>
      <c r="BS10" s="20" t="s">
        <v>19</v>
      </c>
    </row>
    <row r="11" spans="1:74" ht="18.45" customHeight="1" x14ac:dyDescent="0.3">
      <c r="B11" s="24"/>
      <c r="C11" s="25"/>
      <c r="D11" s="25"/>
      <c r="E11" s="38" t="s">
        <v>31</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9" t="s">
        <v>32</v>
      </c>
      <c r="AL11" s="25"/>
      <c r="AM11" s="25"/>
      <c r="AN11" s="38" t="s">
        <v>3</v>
      </c>
      <c r="AO11" s="25"/>
      <c r="AP11" s="25"/>
      <c r="AQ11" s="27"/>
      <c r="BE11" s="19"/>
      <c r="BS11" s="20" t="s">
        <v>19</v>
      </c>
    </row>
    <row r="12" spans="1:74" ht="6.9" customHeight="1" x14ac:dyDescent="0.3">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7"/>
      <c r="BE12" s="19"/>
      <c r="BS12" s="20" t="s">
        <v>19</v>
      </c>
    </row>
    <row r="13" spans="1:74" ht="14.4" customHeight="1" x14ac:dyDescent="0.3">
      <c r="B13" s="24"/>
      <c r="C13" s="25"/>
      <c r="D13" s="29" t="s">
        <v>33</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9" t="s">
        <v>30</v>
      </c>
      <c r="AL13" s="25"/>
      <c r="AM13" s="25"/>
      <c r="AN13" s="12" t="s">
        <v>34</v>
      </c>
      <c r="AO13" s="25"/>
      <c r="AP13" s="25"/>
      <c r="AQ13" s="27"/>
      <c r="BE13" s="19"/>
      <c r="BS13" s="20" t="s">
        <v>19</v>
      </c>
    </row>
    <row r="14" spans="1:74" ht="13.2" x14ac:dyDescent="0.3">
      <c r="B14" s="24"/>
      <c r="C14" s="25"/>
      <c r="D14" s="25"/>
      <c r="E14" s="14" t="s">
        <v>34</v>
      </c>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9" t="s">
        <v>32</v>
      </c>
      <c r="AL14" s="25"/>
      <c r="AM14" s="25"/>
      <c r="AN14" s="12" t="s">
        <v>34</v>
      </c>
      <c r="AO14" s="25"/>
      <c r="AP14" s="25"/>
      <c r="AQ14" s="27"/>
      <c r="BE14" s="19"/>
      <c r="BS14" s="20" t="s">
        <v>19</v>
      </c>
    </row>
    <row r="15" spans="1:74" ht="6.9" customHeight="1" x14ac:dyDescent="0.3">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7"/>
      <c r="BE15" s="19"/>
      <c r="BS15" s="20" t="s">
        <v>4</v>
      </c>
    </row>
    <row r="16" spans="1:74" ht="14.4" customHeight="1" x14ac:dyDescent="0.3">
      <c r="B16" s="24"/>
      <c r="C16" s="25"/>
      <c r="D16" s="29" t="s">
        <v>35</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9" t="s">
        <v>30</v>
      </c>
      <c r="AL16" s="25"/>
      <c r="AM16" s="25"/>
      <c r="AN16" s="38" t="s">
        <v>36</v>
      </c>
      <c r="AO16" s="25"/>
      <c r="AP16" s="25"/>
      <c r="AQ16" s="27"/>
      <c r="BE16" s="19"/>
      <c r="BS16" s="20" t="s">
        <v>4</v>
      </c>
    </row>
    <row r="17" spans="2:71" ht="18.45" customHeight="1" x14ac:dyDescent="0.3">
      <c r="B17" s="24"/>
      <c r="C17" s="25"/>
      <c r="D17" s="25"/>
      <c r="E17" s="38" t="s">
        <v>37</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9" t="s">
        <v>32</v>
      </c>
      <c r="AL17" s="25"/>
      <c r="AM17" s="25"/>
      <c r="AN17" s="38" t="s">
        <v>3</v>
      </c>
      <c r="AO17" s="25"/>
      <c r="AP17" s="25"/>
      <c r="AQ17" s="27"/>
      <c r="BE17" s="19"/>
      <c r="BS17" s="20" t="s">
        <v>38</v>
      </c>
    </row>
    <row r="18" spans="2:71" ht="6.9" customHeight="1" x14ac:dyDescent="0.3">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7"/>
      <c r="BE18" s="19"/>
      <c r="BS18" s="20" t="s">
        <v>7</v>
      </c>
    </row>
    <row r="19" spans="2:71" ht="14.4" customHeight="1" x14ac:dyDescent="0.3">
      <c r="B19" s="24"/>
      <c r="C19" s="25"/>
      <c r="D19" s="29" t="s">
        <v>39</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7"/>
      <c r="BE19" s="19"/>
      <c r="BS19" s="20" t="s">
        <v>7</v>
      </c>
    </row>
    <row r="20" spans="2:71" ht="48.75" customHeight="1" x14ac:dyDescent="0.3">
      <c r="B20" s="24"/>
      <c r="C20" s="25"/>
      <c r="D20" s="25"/>
      <c r="E20" s="42" t="s">
        <v>40</v>
      </c>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25"/>
      <c r="AP20" s="25"/>
      <c r="AQ20" s="27"/>
      <c r="BE20" s="19"/>
      <c r="BS20" s="20" t="s">
        <v>4</v>
      </c>
    </row>
    <row r="21" spans="2:71" ht="6.9" customHeight="1" x14ac:dyDescent="0.3">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7"/>
      <c r="BE21" s="19"/>
    </row>
    <row r="22" spans="2:71" ht="6.9" customHeight="1" x14ac:dyDescent="0.3">
      <c r="B22" s="24"/>
      <c r="C22" s="25"/>
      <c r="D22" s="178"/>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N22" s="178"/>
      <c r="AO22" s="178"/>
      <c r="AP22" s="25"/>
      <c r="AQ22" s="27"/>
      <c r="BE22" s="19"/>
    </row>
    <row r="23" spans="2:71" s="32" customFormat="1" ht="25.95" customHeight="1" x14ac:dyDescent="0.3">
      <c r="B23" s="33"/>
      <c r="C23" s="34"/>
      <c r="D23" s="179" t="s">
        <v>41</v>
      </c>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1">
        <f>ROUND(AG51,2)</f>
        <v>0</v>
      </c>
      <c r="AL23" s="182"/>
      <c r="AM23" s="182"/>
      <c r="AN23" s="182"/>
      <c r="AO23" s="182"/>
      <c r="AP23" s="34"/>
      <c r="AQ23" s="35"/>
      <c r="BE23" s="88"/>
    </row>
    <row r="24" spans="2:71" s="32" customFormat="1" ht="6.9" customHeight="1" x14ac:dyDescent="0.3">
      <c r="B24" s="33"/>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5"/>
      <c r="BE24" s="88"/>
    </row>
    <row r="25" spans="2:71" s="32" customFormat="1" x14ac:dyDescent="0.3">
      <c r="B25" s="33"/>
      <c r="C25" s="34"/>
      <c r="D25" s="34"/>
      <c r="E25" s="34"/>
      <c r="F25" s="34"/>
      <c r="G25" s="34"/>
      <c r="H25" s="34"/>
      <c r="I25" s="34"/>
      <c r="J25" s="34"/>
      <c r="K25" s="34"/>
      <c r="L25" s="183" t="s">
        <v>42</v>
      </c>
      <c r="M25" s="37"/>
      <c r="N25" s="37"/>
      <c r="O25" s="37"/>
      <c r="P25" s="34"/>
      <c r="Q25" s="34"/>
      <c r="R25" s="34"/>
      <c r="S25" s="34"/>
      <c r="T25" s="34"/>
      <c r="U25" s="34"/>
      <c r="V25" s="34"/>
      <c r="W25" s="183" t="s">
        <v>43</v>
      </c>
      <c r="X25" s="37"/>
      <c r="Y25" s="37"/>
      <c r="Z25" s="37"/>
      <c r="AA25" s="37"/>
      <c r="AB25" s="37"/>
      <c r="AC25" s="37"/>
      <c r="AD25" s="37"/>
      <c r="AE25" s="37"/>
      <c r="AF25" s="34"/>
      <c r="AG25" s="34"/>
      <c r="AH25" s="34"/>
      <c r="AI25" s="34"/>
      <c r="AJ25" s="34"/>
      <c r="AK25" s="183" t="s">
        <v>44</v>
      </c>
      <c r="AL25" s="37"/>
      <c r="AM25" s="37"/>
      <c r="AN25" s="37"/>
      <c r="AO25" s="37"/>
      <c r="AP25" s="34"/>
      <c r="AQ25" s="35"/>
      <c r="BE25" s="88"/>
    </row>
    <row r="26" spans="2:71" s="190" customFormat="1" ht="14.4" customHeight="1" x14ac:dyDescent="0.3">
      <c r="B26" s="184"/>
      <c r="C26" s="185"/>
      <c r="D26" s="51" t="s">
        <v>45</v>
      </c>
      <c r="E26" s="185"/>
      <c r="F26" s="51" t="s">
        <v>46</v>
      </c>
      <c r="G26" s="185"/>
      <c r="H26" s="185"/>
      <c r="I26" s="185"/>
      <c r="J26" s="185"/>
      <c r="K26" s="185"/>
      <c r="L26" s="186">
        <v>0.21</v>
      </c>
      <c r="M26" s="187"/>
      <c r="N26" s="187"/>
      <c r="O26" s="187"/>
      <c r="P26" s="185"/>
      <c r="Q26" s="185"/>
      <c r="R26" s="185"/>
      <c r="S26" s="185"/>
      <c r="T26" s="185"/>
      <c r="U26" s="185"/>
      <c r="V26" s="185"/>
      <c r="W26" s="188">
        <f>ROUND(AZ51,2)</f>
        <v>0</v>
      </c>
      <c r="X26" s="187"/>
      <c r="Y26" s="187"/>
      <c r="Z26" s="187"/>
      <c r="AA26" s="187"/>
      <c r="AB26" s="187"/>
      <c r="AC26" s="187"/>
      <c r="AD26" s="187"/>
      <c r="AE26" s="187"/>
      <c r="AF26" s="185"/>
      <c r="AG26" s="185"/>
      <c r="AH26" s="185"/>
      <c r="AI26" s="185"/>
      <c r="AJ26" s="185"/>
      <c r="AK26" s="188">
        <f>ROUND(AV51,2)</f>
        <v>0</v>
      </c>
      <c r="AL26" s="187"/>
      <c r="AM26" s="187"/>
      <c r="AN26" s="187"/>
      <c r="AO26" s="187"/>
      <c r="AP26" s="185"/>
      <c r="AQ26" s="189"/>
      <c r="BE26" s="191"/>
    </row>
    <row r="27" spans="2:71" s="190" customFormat="1" ht="14.4" customHeight="1" x14ac:dyDescent="0.3">
      <c r="B27" s="184"/>
      <c r="C27" s="185"/>
      <c r="D27" s="185"/>
      <c r="E27" s="185"/>
      <c r="F27" s="51" t="s">
        <v>47</v>
      </c>
      <c r="G27" s="185"/>
      <c r="H27" s="185"/>
      <c r="I27" s="185"/>
      <c r="J27" s="185"/>
      <c r="K27" s="185"/>
      <c r="L27" s="186">
        <v>0.15</v>
      </c>
      <c r="M27" s="187"/>
      <c r="N27" s="187"/>
      <c r="O27" s="187"/>
      <c r="P27" s="185"/>
      <c r="Q27" s="185"/>
      <c r="R27" s="185"/>
      <c r="S27" s="185"/>
      <c r="T27" s="185"/>
      <c r="U27" s="185"/>
      <c r="V27" s="185"/>
      <c r="W27" s="188">
        <f>ROUND(BA51,2)</f>
        <v>0</v>
      </c>
      <c r="X27" s="187"/>
      <c r="Y27" s="187"/>
      <c r="Z27" s="187"/>
      <c r="AA27" s="187"/>
      <c r="AB27" s="187"/>
      <c r="AC27" s="187"/>
      <c r="AD27" s="187"/>
      <c r="AE27" s="187"/>
      <c r="AF27" s="185"/>
      <c r="AG27" s="185"/>
      <c r="AH27" s="185"/>
      <c r="AI27" s="185"/>
      <c r="AJ27" s="185"/>
      <c r="AK27" s="188">
        <f>ROUND(AW51,2)</f>
        <v>0</v>
      </c>
      <c r="AL27" s="187"/>
      <c r="AM27" s="187"/>
      <c r="AN27" s="187"/>
      <c r="AO27" s="187"/>
      <c r="AP27" s="185"/>
      <c r="AQ27" s="189"/>
      <c r="BE27" s="191"/>
    </row>
    <row r="28" spans="2:71" s="190" customFormat="1" ht="14.4" hidden="1" customHeight="1" x14ac:dyDescent="0.3">
      <c r="B28" s="184"/>
      <c r="C28" s="185"/>
      <c r="D28" s="185"/>
      <c r="E28" s="185"/>
      <c r="F28" s="51" t="s">
        <v>48</v>
      </c>
      <c r="G28" s="185"/>
      <c r="H28" s="185"/>
      <c r="I28" s="185"/>
      <c r="J28" s="185"/>
      <c r="K28" s="185"/>
      <c r="L28" s="186">
        <v>0.21</v>
      </c>
      <c r="M28" s="187"/>
      <c r="N28" s="187"/>
      <c r="O28" s="187"/>
      <c r="P28" s="185"/>
      <c r="Q28" s="185"/>
      <c r="R28" s="185"/>
      <c r="S28" s="185"/>
      <c r="T28" s="185"/>
      <c r="U28" s="185"/>
      <c r="V28" s="185"/>
      <c r="W28" s="188">
        <f>ROUND(BB51,2)</f>
        <v>0</v>
      </c>
      <c r="X28" s="187"/>
      <c r="Y28" s="187"/>
      <c r="Z28" s="187"/>
      <c r="AA28" s="187"/>
      <c r="AB28" s="187"/>
      <c r="AC28" s="187"/>
      <c r="AD28" s="187"/>
      <c r="AE28" s="187"/>
      <c r="AF28" s="185"/>
      <c r="AG28" s="185"/>
      <c r="AH28" s="185"/>
      <c r="AI28" s="185"/>
      <c r="AJ28" s="185"/>
      <c r="AK28" s="188">
        <v>0</v>
      </c>
      <c r="AL28" s="187"/>
      <c r="AM28" s="187"/>
      <c r="AN28" s="187"/>
      <c r="AO28" s="187"/>
      <c r="AP28" s="185"/>
      <c r="AQ28" s="189"/>
      <c r="BE28" s="191"/>
    </row>
    <row r="29" spans="2:71" s="190" customFormat="1" ht="14.4" hidden="1" customHeight="1" x14ac:dyDescent="0.3">
      <c r="B29" s="184"/>
      <c r="C29" s="185"/>
      <c r="D29" s="185"/>
      <c r="E29" s="185"/>
      <c r="F29" s="51" t="s">
        <v>49</v>
      </c>
      <c r="G29" s="185"/>
      <c r="H29" s="185"/>
      <c r="I29" s="185"/>
      <c r="J29" s="185"/>
      <c r="K29" s="185"/>
      <c r="L29" s="186">
        <v>0.15</v>
      </c>
      <c r="M29" s="187"/>
      <c r="N29" s="187"/>
      <c r="O29" s="187"/>
      <c r="P29" s="185"/>
      <c r="Q29" s="185"/>
      <c r="R29" s="185"/>
      <c r="S29" s="185"/>
      <c r="T29" s="185"/>
      <c r="U29" s="185"/>
      <c r="V29" s="185"/>
      <c r="W29" s="188">
        <f>ROUND(BC51,2)</f>
        <v>0</v>
      </c>
      <c r="X29" s="187"/>
      <c r="Y29" s="187"/>
      <c r="Z29" s="187"/>
      <c r="AA29" s="187"/>
      <c r="AB29" s="187"/>
      <c r="AC29" s="187"/>
      <c r="AD29" s="187"/>
      <c r="AE29" s="187"/>
      <c r="AF29" s="185"/>
      <c r="AG29" s="185"/>
      <c r="AH29" s="185"/>
      <c r="AI29" s="185"/>
      <c r="AJ29" s="185"/>
      <c r="AK29" s="188">
        <v>0</v>
      </c>
      <c r="AL29" s="187"/>
      <c r="AM29" s="187"/>
      <c r="AN29" s="187"/>
      <c r="AO29" s="187"/>
      <c r="AP29" s="185"/>
      <c r="AQ29" s="189"/>
      <c r="BE29" s="191"/>
    </row>
    <row r="30" spans="2:71" s="190" customFormat="1" ht="14.4" hidden="1" customHeight="1" x14ac:dyDescent="0.3">
      <c r="B30" s="184"/>
      <c r="C30" s="185"/>
      <c r="D30" s="185"/>
      <c r="E30" s="185"/>
      <c r="F30" s="51" t="s">
        <v>50</v>
      </c>
      <c r="G30" s="185"/>
      <c r="H30" s="185"/>
      <c r="I30" s="185"/>
      <c r="J30" s="185"/>
      <c r="K30" s="185"/>
      <c r="L30" s="186">
        <v>0</v>
      </c>
      <c r="M30" s="187"/>
      <c r="N30" s="187"/>
      <c r="O30" s="187"/>
      <c r="P30" s="185"/>
      <c r="Q30" s="185"/>
      <c r="R30" s="185"/>
      <c r="S30" s="185"/>
      <c r="T30" s="185"/>
      <c r="U30" s="185"/>
      <c r="V30" s="185"/>
      <c r="W30" s="188">
        <f>ROUND(BD51,2)</f>
        <v>0</v>
      </c>
      <c r="X30" s="187"/>
      <c r="Y30" s="187"/>
      <c r="Z30" s="187"/>
      <c r="AA30" s="187"/>
      <c r="AB30" s="187"/>
      <c r="AC30" s="187"/>
      <c r="AD30" s="187"/>
      <c r="AE30" s="187"/>
      <c r="AF30" s="185"/>
      <c r="AG30" s="185"/>
      <c r="AH30" s="185"/>
      <c r="AI30" s="185"/>
      <c r="AJ30" s="185"/>
      <c r="AK30" s="188">
        <v>0</v>
      </c>
      <c r="AL30" s="187"/>
      <c r="AM30" s="187"/>
      <c r="AN30" s="187"/>
      <c r="AO30" s="187"/>
      <c r="AP30" s="185"/>
      <c r="AQ30" s="189"/>
      <c r="BE30" s="191"/>
    </row>
    <row r="31" spans="2:71" s="32" customFormat="1" ht="6.9" customHeight="1" x14ac:dyDescent="0.3">
      <c r="B31" s="33"/>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5"/>
      <c r="BE31" s="88"/>
    </row>
    <row r="32" spans="2:71" s="32" customFormat="1" ht="25.95" customHeight="1" x14ac:dyDescent="0.3">
      <c r="B32" s="33"/>
      <c r="C32" s="192"/>
      <c r="D32" s="193" t="s">
        <v>51</v>
      </c>
      <c r="E32" s="194"/>
      <c r="F32" s="194"/>
      <c r="G32" s="194"/>
      <c r="H32" s="194"/>
      <c r="I32" s="194"/>
      <c r="J32" s="194"/>
      <c r="K32" s="194"/>
      <c r="L32" s="194"/>
      <c r="M32" s="194"/>
      <c r="N32" s="194"/>
      <c r="O32" s="194"/>
      <c r="P32" s="194"/>
      <c r="Q32" s="194"/>
      <c r="R32" s="194"/>
      <c r="S32" s="194"/>
      <c r="T32" s="195" t="s">
        <v>52</v>
      </c>
      <c r="U32" s="194"/>
      <c r="V32" s="194"/>
      <c r="W32" s="194"/>
      <c r="X32" s="196" t="s">
        <v>53</v>
      </c>
      <c r="Y32" s="197"/>
      <c r="Z32" s="197"/>
      <c r="AA32" s="197"/>
      <c r="AB32" s="197"/>
      <c r="AC32" s="194"/>
      <c r="AD32" s="194"/>
      <c r="AE32" s="194"/>
      <c r="AF32" s="194"/>
      <c r="AG32" s="194"/>
      <c r="AH32" s="194"/>
      <c r="AI32" s="194"/>
      <c r="AJ32" s="194"/>
      <c r="AK32" s="198">
        <f>SUM(AK23:AK30)</f>
        <v>0</v>
      </c>
      <c r="AL32" s="197"/>
      <c r="AM32" s="197"/>
      <c r="AN32" s="197"/>
      <c r="AO32" s="199"/>
      <c r="AP32" s="192"/>
      <c r="AQ32" s="200"/>
      <c r="BE32" s="88"/>
    </row>
    <row r="33" spans="2:56" s="32" customFormat="1" ht="6.9" customHeight="1" x14ac:dyDescent="0.3">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5"/>
    </row>
    <row r="34" spans="2:56" s="32" customFormat="1" ht="6.9" customHeight="1" x14ac:dyDescent="0.3">
      <c r="B34" s="61"/>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3"/>
    </row>
    <row r="38" spans="2:56" s="32" customFormat="1" ht="6.9" customHeight="1" x14ac:dyDescent="0.3">
      <c r="B38" s="64"/>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33"/>
    </row>
    <row r="39" spans="2:56" s="32" customFormat="1" ht="36.9" customHeight="1" x14ac:dyDescent="0.3">
      <c r="B39" s="33"/>
      <c r="C39" s="85" t="s">
        <v>54</v>
      </c>
      <c r="AR39" s="33"/>
    </row>
    <row r="40" spans="2:56" s="32" customFormat="1" ht="6.9" customHeight="1" x14ac:dyDescent="0.3">
      <c r="B40" s="33"/>
      <c r="AR40" s="33"/>
    </row>
    <row r="41" spans="2:56" s="202" customFormat="1" ht="14.4" customHeight="1" x14ac:dyDescent="0.3">
      <c r="B41" s="201"/>
      <c r="C41" s="86" t="s">
        <v>14</v>
      </c>
      <c r="L41" s="202" t="str">
        <f>K5</f>
        <v>20161004</v>
      </c>
      <c r="AR41" s="201"/>
    </row>
    <row r="42" spans="2:56" s="205" customFormat="1" ht="36.9" customHeight="1" x14ac:dyDescent="0.3">
      <c r="B42" s="203"/>
      <c r="C42" s="204" t="s">
        <v>17</v>
      </c>
      <c r="L42" s="89" t="str">
        <f>K6</f>
        <v>Vodovod Hostkovice - Lipolec</v>
      </c>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R42" s="203"/>
    </row>
    <row r="43" spans="2:56" s="32" customFormat="1" ht="6.9" customHeight="1" x14ac:dyDescent="0.3">
      <c r="B43" s="33"/>
      <c r="AR43" s="33"/>
    </row>
    <row r="44" spans="2:56" s="32" customFormat="1" ht="13.2" x14ac:dyDescent="0.3">
      <c r="B44" s="33"/>
      <c r="C44" s="86" t="s">
        <v>24</v>
      </c>
      <c r="L44" s="207" t="str">
        <f>IF(K8="","",K8)</f>
        <v>Hostkovice, Lipolec</v>
      </c>
      <c r="AI44" s="86" t="s">
        <v>26</v>
      </c>
      <c r="AM44" s="208" t="str">
        <f>IF(AN8= "","",AN8)</f>
        <v>Vyplň údaj</v>
      </c>
      <c r="AN44" s="88"/>
      <c r="AR44" s="33"/>
    </row>
    <row r="45" spans="2:56" s="32" customFormat="1" ht="6.9" customHeight="1" x14ac:dyDescent="0.3">
      <c r="B45" s="33"/>
      <c r="AR45" s="33"/>
    </row>
    <row r="46" spans="2:56" s="32" customFormat="1" ht="13.2" x14ac:dyDescent="0.3">
      <c r="B46" s="33"/>
      <c r="C46" s="86" t="s">
        <v>29</v>
      </c>
      <c r="L46" s="202" t="str">
        <f>IF(E11= "","",E11)</f>
        <v xml:space="preserve"> </v>
      </c>
      <c r="AI46" s="86" t="s">
        <v>35</v>
      </c>
      <c r="AM46" s="209" t="str">
        <f>IF(E17="","",E17)</f>
        <v>Ing. Zděněk Hejtman</v>
      </c>
      <c r="AN46" s="88"/>
      <c r="AO46" s="88"/>
      <c r="AP46" s="88"/>
      <c r="AR46" s="33"/>
      <c r="AS46" s="210" t="s">
        <v>55</v>
      </c>
      <c r="AT46" s="211"/>
      <c r="AU46" s="46"/>
      <c r="AV46" s="46"/>
      <c r="AW46" s="46"/>
      <c r="AX46" s="46"/>
      <c r="AY46" s="46"/>
      <c r="AZ46" s="46"/>
      <c r="BA46" s="46"/>
      <c r="BB46" s="46"/>
      <c r="BC46" s="46"/>
      <c r="BD46" s="212"/>
    </row>
    <row r="47" spans="2:56" s="32" customFormat="1" ht="13.2" x14ac:dyDescent="0.3">
      <c r="B47" s="33"/>
      <c r="C47" s="86" t="s">
        <v>33</v>
      </c>
      <c r="L47" s="202" t="str">
        <f>IF(E14= "Vyplň údaj","",E14)</f>
        <v/>
      </c>
      <c r="AR47" s="33"/>
      <c r="AS47" s="213"/>
      <c r="AT47" s="37"/>
      <c r="AU47" s="34"/>
      <c r="AV47" s="34"/>
      <c r="AW47" s="34"/>
      <c r="AX47" s="34"/>
      <c r="AY47" s="34"/>
      <c r="AZ47" s="34"/>
      <c r="BA47" s="34"/>
      <c r="BB47" s="34"/>
      <c r="BC47" s="34"/>
      <c r="BD47" s="135"/>
    </row>
    <row r="48" spans="2:56" s="32" customFormat="1" ht="10.95" customHeight="1" x14ac:dyDescent="0.3">
      <c r="B48" s="33"/>
      <c r="AR48" s="33"/>
      <c r="AS48" s="213"/>
      <c r="AT48" s="37"/>
      <c r="AU48" s="34"/>
      <c r="AV48" s="34"/>
      <c r="AW48" s="34"/>
      <c r="AX48" s="34"/>
      <c r="AY48" s="34"/>
      <c r="AZ48" s="34"/>
      <c r="BA48" s="34"/>
      <c r="BB48" s="34"/>
      <c r="BC48" s="34"/>
      <c r="BD48" s="135"/>
    </row>
    <row r="49" spans="1:91" s="32" customFormat="1" ht="29.25" customHeight="1" x14ac:dyDescent="0.3">
      <c r="B49" s="33"/>
      <c r="C49" s="214" t="s">
        <v>56</v>
      </c>
      <c r="D49" s="215"/>
      <c r="E49" s="215"/>
      <c r="F49" s="215"/>
      <c r="G49" s="215"/>
      <c r="H49" s="56"/>
      <c r="I49" s="216" t="s">
        <v>57</v>
      </c>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7" t="s">
        <v>58</v>
      </c>
      <c r="AH49" s="215"/>
      <c r="AI49" s="215"/>
      <c r="AJ49" s="215"/>
      <c r="AK49" s="215"/>
      <c r="AL49" s="215"/>
      <c r="AM49" s="215"/>
      <c r="AN49" s="216" t="s">
        <v>59</v>
      </c>
      <c r="AO49" s="215"/>
      <c r="AP49" s="215"/>
      <c r="AQ49" s="218" t="s">
        <v>60</v>
      </c>
      <c r="AR49" s="33"/>
      <c r="AS49" s="97" t="s">
        <v>61</v>
      </c>
      <c r="AT49" s="98" t="s">
        <v>62</v>
      </c>
      <c r="AU49" s="98" t="s">
        <v>63</v>
      </c>
      <c r="AV49" s="98" t="s">
        <v>64</v>
      </c>
      <c r="AW49" s="98" t="s">
        <v>65</v>
      </c>
      <c r="AX49" s="98" t="s">
        <v>66</v>
      </c>
      <c r="AY49" s="98" t="s">
        <v>67</v>
      </c>
      <c r="AZ49" s="98" t="s">
        <v>68</v>
      </c>
      <c r="BA49" s="98" t="s">
        <v>69</v>
      </c>
      <c r="BB49" s="98" t="s">
        <v>70</v>
      </c>
      <c r="BC49" s="98" t="s">
        <v>71</v>
      </c>
      <c r="BD49" s="99" t="s">
        <v>72</v>
      </c>
    </row>
    <row r="50" spans="1:91" s="32" customFormat="1" ht="10.95" customHeight="1" x14ac:dyDescent="0.3">
      <c r="B50" s="33"/>
      <c r="AR50" s="33"/>
      <c r="AS50" s="103"/>
      <c r="AT50" s="46"/>
      <c r="AU50" s="46"/>
      <c r="AV50" s="46"/>
      <c r="AW50" s="46"/>
      <c r="AX50" s="46"/>
      <c r="AY50" s="46"/>
      <c r="AZ50" s="46"/>
      <c r="BA50" s="46"/>
      <c r="BB50" s="46"/>
      <c r="BC50" s="46"/>
      <c r="BD50" s="212"/>
    </row>
    <row r="51" spans="1:91" s="205" customFormat="1" ht="32.4" customHeight="1" x14ac:dyDescent="0.3">
      <c r="B51" s="203"/>
      <c r="C51" s="101" t="s">
        <v>73</v>
      </c>
      <c r="D51" s="219"/>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20">
        <f>ROUND(AG52,2)</f>
        <v>0</v>
      </c>
      <c r="AH51" s="220"/>
      <c r="AI51" s="220"/>
      <c r="AJ51" s="220"/>
      <c r="AK51" s="220"/>
      <c r="AL51" s="220"/>
      <c r="AM51" s="220"/>
      <c r="AN51" s="221">
        <f>SUM(AG51,AT51)</f>
        <v>0</v>
      </c>
      <c r="AO51" s="221"/>
      <c r="AP51" s="221"/>
      <c r="AQ51" s="222" t="s">
        <v>3</v>
      </c>
      <c r="AR51" s="203"/>
      <c r="AS51" s="223">
        <f>ROUND(AS52,2)</f>
        <v>0</v>
      </c>
      <c r="AT51" s="224">
        <f>ROUND(SUM(AV51:AW51),2)</f>
        <v>0</v>
      </c>
      <c r="AU51" s="225">
        <f>ROUND(AU52,5)</f>
        <v>0</v>
      </c>
      <c r="AV51" s="224">
        <f>ROUND(AZ51*L26,2)</f>
        <v>0</v>
      </c>
      <c r="AW51" s="224">
        <f>ROUND(BA51*L27,2)</f>
        <v>0</v>
      </c>
      <c r="AX51" s="224">
        <f>ROUND(BB51*L26,2)</f>
        <v>0</v>
      </c>
      <c r="AY51" s="224">
        <f>ROUND(BC51*L27,2)</f>
        <v>0</v>
      </c>
      <c r="AZ51" s="224">
        <f>ROUND(AZ52,2)</f>
        <v>0</v>
      </c>
      <c r="BA51" s="224">
        <f>ROUND(BA52,2)</f>
        <v>0</v>
      </c>
      <c r="BB51" s="224">
        <f>ROUND(BB52,2)</f>
        <v>0</v>
      </c>
      <c r="BC51" s="224">
        <f>ROUND(BC52,2)</f>
        <v>0</v>
      </c>
      <c r="BD51" s="226">
        <f>ROUND(BD52,2)</f>
        <v>0</v>
      </c>
      <c r="BS51" s="204" t="s">
        <v>74</v>
      </c>
      <c r="BT51" s="204" t="s">
        <v>75</v>
      </c>
      <c r="BU51" s="227" t="s">
        <v>76</v>
      </c>
      <c r="BV51" s="204" t="s">
        <v>77</v>
      </c>
      <c r="BW51" s="204" t="s">
        <v>5</v>
      </c>
      <c r="BX51" s="204" t="s">
        <v>78</v>
      </c>
      <c r="CL51" s="204" t="s">
        <v>21</v>
      </c>
    </row>
    <row r="52" spans="1:91" s="239" customFormat="1" ht="22.5" customHeight="1" x14ac:dyDescent="0.3">
      <c r="A52" s="8" t="s">
        <v>462</v>
      </c>
      <c r="B52" s="228"/>
      <c r="C52" s="229"/>
      <c r="D52" s="230" t="s">
        <v>79</v>
      </c>
      <c r="E52" s="231"/>
      <c r="F52" s="231"/>
      <c r="G52" s="231"/>
      <c r="H52" s="231"/>
      <c r="I52" s="232"/>
      <c r="J52" s="230" t="s">
        <v>80</v>
      </c>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3">
        <f>'VK - Výtlačný kanalizační...'!J27</f>
        <v>0</v>
      </c>
      <c r="AH52" s="231"/>
      <c r="AI52" s="231"/>
      <c r="AJ52" s="231"/>
      <c r="AK52" s="231"/>
      <c r="AL52" s="231"/>
      <c r="AM52" s="231"/>
      <c r="AN52" s="233">
        <f>SUM(AG52,AT52)</f>
        <v>0</v>
      </c>
      <c r="AO52" s="231"/>
      <c r="AP52" s="231"/>
      <c r="AQ52" s="234" t="s">
        <v>81</v>
      </c>
      <c r="AR52" s="228"/>
      <c r="AS52" s="235">
        <v>0</v>
      </c>
      <c r="AT52" s="236">
        <f>ROUND(SUM(AV52:AW52),2)</f>
        <v>0</v>
      </c>
      <c r="AU52" s="237">
        <f>'VK - Výtlačný kanalizační...'!P85</f>
        <v>0</v>
      </c>
      <c r="AV52" s="236">
        <f>'VK - Výtlačný kanalizační...'!J30</f>
        <v>0</v>
      </c>
      <c r="AW52" s="236">
        <f>'VK - Výtlačný kanalizační...'!J31</f>
        <v>0</v>
      </c>
      <c r="AX52" s="236">
        <f>'VK - Výtlačný kanalizační...'!J32</f>
        <v>0</v>
      </c>
      <c r="AY52" s="236">
        <f>'VK - Výtlačný kanalizační...'!J33</f>
        <v>0</v>
      </c>
      <c r="AZ52" s="236">
        <f>'VK - Výtlačný kanalizační...'!F30</f>
        <v>0</v>
      </c>
      <c r="BA52" s="236">
        <f>'VK - Výtlačný kanalizační...'!F31</f>
        <v>0</v>
      </c>
      <c r="BB52" s="236">
        <f>'VK - Výtlačný kanalizační...'!F32</f>
        <v>0</v>
      </c>
      <c r="BC52" s="236">
        <f>'VK - Výtlačný kanalizační...'!F33</f>
        <v>0</v>
      </c>
      <c r="BD52" s="238">
        <f>'VK - Výtlačný kanalizační...'!F34</f>
        <v>0</v>
      </c>
      <c r="BT52" s="240" t="s">
        <v>23</v>
      </c>
      <c r="BV52" s="240" t="s">
        <v>77</v>
      </c>
      <c r="BW52" s="240" t="s">
        <v>82</v>
      </c>
      <c r="BX52" s="240" t="s">
        <v>5</v>
      </c>
      <c r="CL52" s="240" t="s">
        <v>21</v>
      </c>
      <c r="CM52" s="240" t="s">
        <v>83</v>
      </c>
    </row>
    <row r="53" spans="1:91" s="32" customFormat="1" ht="30" customHeight="1" x14ac:dyDescent="0.3">
      <c r="B53" s="33"/>
      <c r="AR53" s="33"/>
    </row>
    <row r="54" spans="1:91" s="32" customFormat="1" ht="6.9" customHeight="1" x14ac:dyDescent="0.3">
      <c r="B54" s="61"/>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33"/>
    </row>
  </sheetData>
  <sheetProtection password="C6B9" sheet="1" objects="1" scenarios="1" formatRows="0" selectLockedCells="1"/>
  <mergeCells count="41">
    <mergeCell ref="L30:O30"/>
    <mergeCell ref="D52:H52"/>
    <mergeCell ref="J52:AF52"/>
    <mergeCell ref="AG51:AM51"/>
    <mergeCell ref="AN51:AP51"/>
    <mergeCell ref="L42:AO42"/>
    <mergeCell ref="AM44:AN44"/>
    <mergeCell ref="AM46:AP46"/>
    <mergeCell ref="C49:G49"/>
    <mergeCell ref="I49:AF49"/>
    <mergeCell ref="AG49:AM49"/>
    <mergeCell ref="AN49:AP49"/>
    <mergeCell ref="AK32:AO32"/>
    <mergeCell ref="W28:AE28"/>
    <mergeCell ref="AK28:AO28"/>
    <mergeCell ref="AR2:BE2"/>
    <mergeCell ref="AN52:AP52"/>
    <mergeCell ref="AG52:AM52"/>
    <mergeCell ref="AS46:AT48"/>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30:AE30"/>
    <mergeCell ref="AK30:AO30"/>
    <mergeCell ref="X32:AB32"/>
    <mergeCell ref="W27:AE27"/>
    <mergeCell ref="AK27:AO27"/>
    <mergeCell ref="L28:O28"/>
    <mergeCell ref="L29:O29"/>
    <mergeCell ref="W29:AE29"/>
    <mergeCell ref="AK29:AO29"/>
  </mergeCells>
  <hyperlinks>
    <hyperlink ref="K1:S1" location="C2" tooltip="Rekapitulace stavby" display="1) Rekapitulace stavby"/>
    <hyperlink ref="W1:AI1" location="C51" tooltip="Rekapitulace objektů stavby a soupisů prací" display="2) Rekapitulace objektů stavby a soupisů prací"/>
    <hyperlink ref="A52" location="'VK - Výtlačný kanalizační...'!C2" tooltip="VK - Výtlačný kanalizační..."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34"/>
  <sheetViews>
    <sheetView showGridLines="0" workbookViewId="0">
      <pane ySplit="1" topLeftCell="A68" activePane="bottomLeft" state="frozen"/>
      <selection pane="bottomLeft" activeCell="I88" sqref="I88"/>
    </sheetView>
  </sheetViews>
  <sheetFormatPr defaultRowHeight="12" x14ac:dyDescent="0.3"/>
  <cols>
    <col min="1" max="1" width="8.28515625" style="17" customWidth="1"/>
    <col min="2" max="2" width="1.7109375" style="17" customWidth="1"/>
    <col min="3" max="3" width="4.140625" style="17" customWidth="1"/>
    <col min="4" max="4" width="4.28515625" style="17" customWidth="1"/>
    <col min="5" max="5" width="17.140625" style="17" customWidth="1"/>
    <col min="6" max="6" width="75" style="17" customWidth="1"/>
    <col min="7" max="7" width="8.7109375" style="17" customWidth="1"/>
    <col min="8" max="8" width="11.140625" style="17" customWidth="1"/>
    <col min="9" max="9" width="12.7109375" style="17" customWidth="1"/>
    <col min="10" max="10" width="23.42578125" style="17" customWidth="1"/>
    <col min="11" max="11" width="15.42578125" style="17" customWidth="1"/>
    <col min="12" max="12" width="9.140625" style="17"/>
    <col min="13" max="18" width="9.28515625" style="17" hidden="1"/>
    <col min="19" max="19" width="8.140625" style="17" hidden="1" customWidth="1"/>
    <col min="20" max="20" width="29.7109375" style="17" hidden="1" customWidth="1"/>
    <col min="21" max="21" width="16.28515625" style="17" hidden="1" customWidth="1"/>
    <col min="22" max="22" width="12.28515625" style="17" customWidth="1"/>
    <col min="23" max="23" width="16.28515625" style="17" customWidth="1"/>
    <col min="24" max="24" width="12.28515625" style="17" customWidth="1"/>
    <col min="25" max="25" width="15" style="17" customWidth="1"/>
    <col min="26" max="26" width="11" style="17" customWidth="1"/>
    <col min="27" max="27" width="15" style="17" customWidth="1"/>
    <col min="28" max="28" width="16.28515625" style="17" customWidth="1"/>
    <col min="29" max="29" width="11" style="17" customWidth="1"/>
    <col min="30" max="30" width="15" style="17" customWidth="1"/>
    <col min="31" max="31" width="16.28515625" style="17" customWidth="1"/>
    <col min="32" max="43" width="9.140625" style="17"/>
    <col min="44" max="65" width="9.28515625" style="17" hidden="1"/>
    <col min="66" max="16384" width="9.140625" style="17"/>
  </cols>
  <sheetData>
    <row r="1" spans="1:70" ht="21.75" customHeight="1" x14ac:dyDescent="0.3">
      <c r="A1" s="16"/>
      <c r="B1" s="10"/>
      <c r="C1" s="10"/>
      <c r="D1" s="11" t="s">
        <v>1</v>
      </c>
      <c r="E1" s="10"/>
      <c r="F1" s="13" t="s">
        <v>463</v>
      </c>
      <c r="G1" s="15" t="s">
        <v>464</v>
      </c>
      <c r="H1" s="15"/>
      <c r="I1" s="10"/>
      <c r="J1" s="13" t="s">
        <v>465</v>
      </c>
      <c r="K1" s="11" t="s">
        <v>84</v>
      </c>
      <c r="L1" s="13" t="s">
        <v>466</v>
      </c>
      <c r="M1" s="13"/>
      <c r="N1" s="13"/>
      <c r="O1" s="13"/>
      <c r="P1" s="13"/>
      <c r="Q1" s="13"/>
      <c r="R1" s="13"/>
      <c r="S1" s="13"/>
      <c r="T1" s="13"/>
      <c r="U1" s="7"/>
      <c r="V1" s="7"/>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 customHeight="1" x14ac:dyDescent="0.3">
      <c r="L2" s="18" t="s">
        <v>6</v>
      </c>
      <c r="M2" s="19"/>
      <c r="N2" s="19"/>
      <c r="O2" s="19"/>
      <c r="P2" s="19"/>
      <c r="Q2" s="19"/>
      <c r="R2" s="19"/>
      <c r="S2" s="19"/>
      <c r="T2" s="19"/>
      <c r="U2" s="19"/>
      <c r="V2" s="19"/>
      <c r="AT2" s="20" t="s">
        <v>82</v>
      </c>
    </row>
    <row r="3" spans="1:70" ht="6.9" customHeight="1" x14ac:dyDescent="0.3">
      <c r="B3" s="21"/>
      <c r="C3" s="22"/>
      <c r="D3" s="22"/>
      <c r="E3" s="22"/>
      <c r="F3" s="22"/>
      <c r="G3" s="22"/>
      <c r="H3" s="22"/>
      <c r="I3" s="22"/>
      <c r="J3" s="22"/>
      <c r="K3" s="23"/>
      <c r="AT3" s="20" t="s">
        <v>83</v>
      </c>
    </row>
    <row r="4" spans="1:70" ht="36.9" customHeight="1" x14ac:dyDescent="0.3">
      <c r="B4" s="24"/>
      <c r="C4" s="25"/>
      <c r="D4" s="26" t="s">
        <v>85</v>
      </c>
      <c r="E4" s="25"/>
      <c r="F4" s="25"/>
      <c r="G4" s="25"/>
      <c r="H4" s="25"/>
      <c r="I4" s="25"/>
      <c r="J4" s="25"/>
      <c r="K4" s="27"/>
      <c r="M4" s="28" t="s">
        <v>11</v>
      </c>
      <c r="AT4" s="20" t="s">
        <v>4</v>
      </c>
    </row>
    <row r="5" spans="1:70" ht="6.9" customHeight="1" x14ac:dyDescent="0.3">
      <c r="B5" s="24"/>
      <c r="C5" s="25"/>
      <c r="D5" s="25"/>
      <c r="E5" s="25"/>
      <c r="F5" s="25"/>
      <c r="G5" s="25"/>
      <c r="H5" s="25"/>
      <c r="I5" s="25"/>
      <c r="J5" s="25"/>
      <c r="K5" s="27"/>
    </row>
    <row r="6" spans="1:70" ht="13.2" x14ac:dyDescent="0.3">
      <c r="B6" s="24"/>
      <c r="C6" s="25"/>
      <c r="D6" s="29" t="s">
        <v>17</v>
      </c>
      <c r="E6" s="25"/>
      <c r="F6" s="25"/>
      <c r="G6" s="25"/>
      <c r="H6" s="25"/>
      <c r="I6" s="25"/>
      <c r="J6" s="25"/>
      <c r="K6" s="27"/>
    </row>
    <row r="7" spans="1:70" ht="22.5" customHeight="1" x14ac:dyDescent="0.3">
      <c r="B7" s="24"/>
      <c r="C7" s="25"/>
      <c r="D7" s="25"/>
      <c r="E7" s="30" t="str">
        <f>'Rekapitulace stavby'!K6</f>
        <v>Vodovod Hostkovice - Lipolec</v>
      </c>
      <c r="F7" s="31"/>
      <c r="G7" s="31"/>
      <c r="H7" s="31"/>
      <c r="I7" s="25"/>
      <c r="J7" s="25"/>
      <c r="K7" s="27"/>
    </row>
    <row r="8" spans="1:70" s="32" customFormat="1" ht="13.2" x14ac:dyDescent="0.3">
      <c r="B8" s="33"/>
      <c r="C8" s="34"/>
      <c r="D8" s="29" t="s">
        <v>86</v>
      </c>
      <c r="E8" s="34"/>
      <c r="F8" s="34"/>
      <c r="G8" s="34"/>
      <c r="H8" s="34"/>
      <c r="I8" s="34"/>
      <c r="J8" s="34"/>
      <c r="K8" s="35"/>
    </row>
    <row r="9" spans="1:70" s="32" customFormat="1" ht="36.9" customHeight="1" x14ac:dyDescent="0.3">
      <c r="B9" s="33"/>
      <c r="C9" s="34"/>
      <c r="D9" s="34"/>
      <c r="E9" s="36" t="s">
        <v>87</v>
      </c>
      <c r="F9" s="37"/>
      <c r="G9" s="37"/>
      <c r="H9" s="37"/>
      <c r="I9" s="34"/>
      <c r="J9" s="34"/>
      <c r="K9" s="35"/>
    </row>
    <row r="10" spans="1:70" s="32" customFormat="1" x14ac:dyDescent="0.3">
      <c r="B10" s="33"/>
      <c r="C10" s="34"/>
      <c r="D10" s="34"/>
      <c r="E10" s="34"/>
      <c r="F10" s="34"/>
      <c r="G10" s="34"/>
      <c r="H10" s="34"/>
      <c r="I10" s="34"/>
      <c r="J10" s="34"/>
      <c r="K10" s="35"/>
    </row>
    <row r="11" spans="1:70" s="32" customFormat="1" ht="14.4" customHeight="1" x14ac:dyDescent="0.3">
      <c r="B11" s="33"/>
      <c r="C11" s="34"/>
      <c r="D11" s="29" t="s">
        <v>20</v>
      </c>
      <c r="E11" s="34"/>
      <c r="F11" s="38" t="s">
        <v>21</v>
      </c>
      <c r="G11" s="34"/>
      <c r="H11" s="34"/>
      <c r="I11" s="29" t="s">
        <v>22</v>
      </c>
      <c r="J11" s="38" t="s">
        <v>3</v>
      </c>
      <c r="K11" s="35"/>
    </row>
    <row r="12" spans="1:70" s="32" customFormat="1" ht="14.4" customHeight="1" x14ac:dyDescent="0.3">
      <c r="B12" s="33"/>
      <c r="C12" s="34"/>
      <c r="D12" s="29" t="s">
        <v>24</v>
      </c>
      <c r="E12" s="34"/>
      <c r="F12" s="38" t="s">
        <v>25</v>
      </c>
      <c r="G12" s="34"/>
      <c r="H12" s="34"/>
      <c r="I12" s="29" t="s">
        <v>26</v>
      </c>
      <c r="J12" s="39" t="str">
        <f>'Rekapitulace stavby'!AN8</f>
        <v>Vyplň údaj</v>
      </c>
      <c r="K12" s="35"/>
    </row>
    <row r="13" spans="1:70" s="32" customFormat="1" ht="10.95" customHeight="1" x14ac:dyDescent="0.3">
      <c r="B13" s="33"/>
      <c r="C13" s="34"/>
      <c r="D13" s="34"/>
      <c r="E13" s="34"/>
      <c r="F13" s="34"/>
      <c r="G13" s="34"/>
      <c r="H13" s="34"/>
      <c r="I13" s="34"/>
      <c r="J13" s="34"/>
      <c r="K13" s="35"/>
    </row>
    <row r="14" spans="1:70" s="32" customFormat="1" ht="14.4" customHeight="1" x14ac:dyDescent="0.3">
      <c r="B14" s="33"/>
      <c r="C14" s="34"/>
      <c r="D14" s="29" t="s">
        <v>29</v>
      </c>
      <c r="E14" s="34"/>
      <c r="F14" s="34"/>
      <c r="G14" s="34"/>
      <c r="H14" s="34"/>
      <c r="I14" s="29" t="s">
        <v>30</v>
      </c>
      <c r="J14" s="38" t="str">
        <f>IF('Rekapitulace stavby'!AN10="","",'Rekapitulace stavby'!AN10)</f>
        <v/>
      </c>
      <c r="K14" s="35"/>
    </row>
    <row r="15" spans="1:70" s="32" customFormat="1" ht="18" customHeight="1" x14ac:dyDescent="0.3">
      <c r="B15" s="33"/>
      <c r="C15" s="34"/>
      <c r="D15" s="34"/>
      <c r="E15" s="38" t="str">
        <f>IF('Rekapitulace stavby'!E11="","",'Rekapitulace stavby'!E11)</f>
        <v xml:space="preserve"> </v>
      </c>
      <c r="F15" s="34"/>
      <c r="G15" s="34"/>
      <c r="H15" s="34"/>
      <c r="I15" s="29" t="s">
        <v>32</v>
      </c>
      <c r="J15" s="38" t="str">
        <f>IF('Rekapitulace stavby'!AN11="","",'Rekapitulace stavby'!AN11)</f>
        <v/>
      </c>
      <c r="K15" s="35"/>
    </row>
    <row r="16" spans="1:70" s="32" customFormat="1" ht="6.9" customHeight="1" x14ac:dyDescent="0.3">
      <c r="B16" s="33"/>
      <c r="C16" s="34"/>
      <c r="D16" s="34"/>
      <c r="E16" s="34"/>
      <c r="F16" s="34"/>
      <c r="G16" s="34"/>
      <c r="H16" s="34"/>
      <c r="I16" s="34"/>
      <c r="J16" s="34"/>
      <c r="K16" s="35"/>
    </row>
    <row r="17" spans="2:11" s="32" customFormat="1" ht="14.4" customHeight="1" x14ac:dyDescent="0.3">
      <c r="B17" s="33"/>
      <c r="C17" s="34"/>
      <c r="D17" s="29" t="s">
        <v>33</v>
      </c>
      <c r="E17" s="34"/>
      <c r="F17" s="34"/>
      <c r="G17" s="34"/>
      <c r="H17" s="34"/>
      <c r="I17" s="29" t="s">
        <v>30</v>
      </c>
      <c r="J17" s="38" t="str">
        <f>IF('Rekapitulace stavby'!AN13="Vyplň údaj","",IF('Rekapitulace stavby'!AN13="","",'Rekapitulace stavby'!AN13))</f>
        <v/>
      </c>
      <c r="K17" s="35"/>
    </row>
    <row r="18" spans="2:11" s="32" customFormat="1" ht="18" customHeight="1" x14ac:dyDescent="0.3">
      <c r="B18" s="33"/>
      <c r="C18" s="34"/>
      <c r="D18" s="34"/>
      <c r="E18" s="38" t="str">
        <f>IF('Rekapitulace stavby'!E14="Vyplň údaj","",IF('Rekapitulace stavby'!E14="","",'Rekapitulace stavby'!E14))</f>
        <v/>
      </c>
      <c r="F18" s="34"/>
      <c r="G18" s="34"/>
      <c r="H18" s="34"/>
      <c r="I18" s="29" t="s">
        <v>32</v>
      </c>
      <c r="J18" s="38" t="str">
        <f>IF('Rekapitulace stavby'!AN14="Vyplň údaj","",IF('Rekapitulace stavby'!AN14="","",'Rekapitulace stavby'!AN14))</f>
        <v/>
      </c>
      <c r="K18" s="35"/>
    </row>
    <row r="19" spans="2:11" s="32" customFormat="1" ht="6.9" customHeight="1" x14ac:dyDescent="0.3">
      <c r="B19" s="33"/>
      <c r="C19" s="34"/>
      <c r="D19" s="34"/>
      <c r="E19" s="34"/>
      <c r="F19" s="34"/>
      <c r="G19" s="34"/>
      <c r="H19" s="34"/>
      <c r="I19" s="34"/>
      <c r="J19" s="34"/>
      <c r="K19" s="35"/>
    </row>
    <row r="20" spans="2:11" s="32" customFormat="1" ht="14.4" customHeight="1" x14ac:dyDescent="0.3">
      <c r="B20" s="33"/>
      <c r="C20" s="34"/>
      <c r="D20" s="29" t="s">
        <v>35</v>
      </c>
      <c r="E20" s="34"/>
      <c r="F20" s="34"/>
      <c r="G20" s="34"/>
      <c r="H20" s="34"/>
      <c r="I20" s="29" t="s">
        <v>30</v>
      </c>
      <c r="J20" s="38" t="s">
        <v>36</v>
      </c>
      <c r="K20" s="35"/>
    </row>
    <row r="21" spans="2:11" s="32" customFormat="1" ht="18" customHeight="1" x14ac:dyDescent="0.3">
      <c r="B21" s="33"/>
      <c r="C21" s="34"/>
      <c r="D21" s="34"/>
      <c r="E21" s="38" t="s">
        <v>37</v>
      </c>
      <c r="F21" s="34"/>
      <c r="G21" s="34"/>
      <c r="H21" s="34"/>
      <c r="I21" s="29" t="s">
        <v>32</v>
      </c>
      <c r="J21" s="38" t="s">
        <v>3</v>
      </c>
      <c r="K21" s="35"/>
    </row>
    <row r="22" spans="2:11" s="32" customFormat="1" ht="6.9" customHeight="1" x14ac:dyDescent="0.3">
      <c r="B22" s="33"/>
      <c r="C22" s="34"/>
      <c r="D22" s="34"/>
      <c r="E22" s="34"/>
      <c r="F22" s="34"/>
      <c r="G22" s="34"/>
      <c r="H22" s="34"/>
      <c r="I22" s="34"/>
      <c r="J22" s="34"/>
      <c r="K22" s="35"/>
    </row>
    <row r="23" spans="2:11" s="32" customFormat="1" ht="14.4" customHeight="1" x14ac:dyDescent="0.3">
      <c r="B23" s="33"/>
      <c r="C23" s="34"/>
      <c r="D23" s="29" t="s">
        <v>39</v>
      </c>
      <c r="E23" s="34"/>
      <c r="F23" s="34"/>
      <c r="G23" s="34"/>
      <c r="H23" s="34"/>
      <c r="I23" s="34"/>
      <c r="J23" s="34"/>
      <c r="K23" s="35"/>
    </row>
    <row r="24" spans="2:11" s="45" customFormat="1" ht="63" customHeight="1" x14ac:dyDescent="0.3">
      <c r="B24" s="40"/>
      <c r="C24" s="41"/>
      <c r="D24" s="41"/>
      <c r="E24" s="42" t="s">
        <v>40</v>
      </c>
      <c r="F24" s="43"/>
      <c r="G24" s="43"/>
      <c r="H24" s="43"/>
      <c r="I24" s="41"/>
      <c r="J24" s="41"/>
      <c r="K24" s="44"/>
    </row>
    <row r="25" spans="2:11" s="32" customFormat="1" ht="6.9" customHeight="1" x14ac:dyDescent="0.3">
      <c r="B25" s="33"/>
      <c r="C25" s="34"/>
      <c r="D25" s="34"/>
      <c r="E25" s="34"/>
      <c r="F25" s="34"/>
      <c r="G25" s="34"/>
      <c r="H25" s="34"/>
      <c r="I25" s="34"/>
      <c r="J25" s="34"/>
      <c r="K25" s="35"/>
    </row>
    <row r="26" spans="2:11" s="32" customFormat="1" ht="6.9" customHeight="1" x14ac:dyDescent="0.3">
      <c r="B26" s="33"/>
      <c r="C26" s="34"/>
      <c r="D26" s="46"/>
      <c r="E26" s="46"/>
      <c r="F26" s="46"/>
      <c r="G26" s="46"/>
      <c r="H26" s="46"/>
      <c r="I26" s="46"/>
      <c r="J26" s="46"/>
      <c r="K26" s="47"/>
    </row>
    <row r="27" spans="2:11" s="32" customFormat="1" ht="25.35" customHeight="1" x14ac:dyDescent="0.3">
      <c r="B27" s="33"/>
      <c r="C27" s="34"/>
      <c r="D27" s="48" t="s">
        <v>41</v>
      </c>
      <c r="E27" s="34"/>
      <c r="F27" s="34"/>
      <c r="G27" s="34"/>
      <c r="H27" s="34"/>
      <c r="I27" s="34"/>
      <c r="J27" s="49">
        <f>ROUND(J85,2)</f>
        <v>0</v>
      </c>
      <c r="K27" s="35"/>
    </row>
    <row r="28" spans="2:11" s="32" customFormat="1" ht="6.9" customHeight="1" x14ac:dyDescent="0.3">
      <c r="B28" s="33"/>
      <c r="C28" s="34"/>
      <c r="D28" s="46"/>
      <c r="E28" s="46"/>
      <c r="F28" s="46"/>
      <c r="G28" s="46"/>
      <c r="H28" s="46"/>
      <c r="I28" s="46"/>
      <c r="J28" s="46"/>
      <c r="K28" s="47"/>
    </row>
    <row r="29" spans="2:11" s="32" customFormat="1" ht="14.4" customHeight="1" x14ac:dyDescent="0.3">
      <c r="B29" s="33"/>
      <c r="C29" s="34"/>
      <c r="D29" s="34"/>
      <c r="E29" s="34"/>
      <c r="F29" s="50" t="s">
        <v>43</v>
      </c>
      <c r="G29" s="34"/>
      <c r="H29" s="34"/>
      <c r="I29" s="50" t="s">
        <v>42</v>
      </c>
      <c r="J29" s="50" t="s">
        <v>44</v>
      </c>
      <c r="K29" s="35"/>
    </row>
    <row r="30" spans="2:11" s="32" customFormat="1" ht="14.4" customHeight="1" x14ac:dyDescent="0.3">
      <c r="B30" s="33"/>
      <c r="C30" s="34"/>
      <c r="D30" s="51" t="s">
        <v>45</v>
      </c>
      <c r="E30" s="51" t="s">
        <v>46</v>
      </c>
      <c r="F30" s="52">
        <f>ROUND(SUM(BE85:BE333), 2)</f>
        <v>0</v>
      </c>
      <c r="G30" s="34"/>
      <c r="H30" s="34"/>
      <c r="I30" s="53">
        <v>0.21</v>
      </c>
      <c r="J30" s="52">
        <f>ROUND(ROUND((SUM(BE85:BE333)), 2)*I30, 2)</f>
        <v>0</v>
      </c>
      <c r="K30" s="35"/>
    </row>
    <row r="31" spans="2:11" s="32" customFormat="1" ht="14.4" customHeight="1" x14ac:dyDescent="0.3">
      <c r="B31" s="33"/>
      <c r="C31" s="34"/>
      <c r="D31" s="34"/>
      <c r="E31" s="51" t="s">
        <v>47</v>
      </c>
      <c r="F31" s="52">
        <f>ROUND(SUM(BF85:BF333), 2)</f>
        <v>0</v>
      </c>
      <c r="G31" s="34"/>
      <c r="H31" s="34"/>
      <c r="I31" s="53">
        <v>0.15</v>
      </c>
      <c r="J31" s="52">
        <f>ROUND(ROUND((SUM(BF85:BF333)), 2)*I31, 2)</f>
        <v>0</v>
      </c>
      <c r="K31" s="35"/>
    </row>
    <row r="32" spans="2:11" s="32" customFormat="1" ht="14.4" hidden="1" customHeight="1" x14ac:dyDescent="0.3">
      <c r="B32" s="33"/>
      <c r="C32" s="34"/>
      <c r="D32" s="34"/>
      <c r="E32" s="51" t="s">
        <v>48</v>
      </c>
      <c r="F32" s="52">
        <f>ROUND(SUM(BG85:BG333), 2)</f>
        <v>0</v>
      </c>
      <c r="G32" s="34"/>
      <c r="H32" s="34"/>
      <c r="I32" s="53">
        <v>0.21</v>
      </c>
      <c r="J32" s="52">
        <v>0</v>
      </c>
      <c r="K32" s="35"/>
    </row>
    <row r="33" spans="2:11" s="32" customFormat="1" ht="14.4" hidden="1" customHeight="1" x14ac:dyDescent="0.3">
      <c r="B33" s="33"/>
      <c r="C33" s="34"/>
      <c r="D33" s="34"/>
      <c r="E33" s="51" t="s">
        <v>49</v>
      </c>
      <c r="F33" s="52">
        <f>ROUND(SUM(BH85:BH333), 2)</f>
        <v>0</v>
      </c>
      <c r="G33" s="34"/>
      <c r="H33" s="34"/>
      <c r="I33" s="53">
        <v>0.15</v>
      </c>
      <c r="J33" s="52">
        <v>0</v>
      </c>
      <c r="K33" s="35"/>
    </row>
    <row r="34" spans="2:11" s="32" customFormat="1" ht="14.4" hidden="1" customHeight="1" x14ac:dyDescent="0.3">
      <c r="B34" s="33"/>
      <c r="C34" s="34"/>
      <c r="D34" s="34"/>
      <c r="E34" s="51" t="s">
        <v>50</v>
      </c>
      <c r="F34" s="52">
        <f>ROUND(SUM(BI85:BI333), 2)</f>
        <v>0</v>
      </c>
      <c r="G34" s="34"/>
      <c r="H34" s="34"/>
      <c r="I34" s="53">
        <v>0</v>
      </c>
      <c r="J34" s="52">
        <v>0</v>
      </c>
      <c r="K34" s="35"/>
    </row>
    <row r="35" spans="2:11" s="32" customFormat="1" ht="6.9" customHeight="1" x14ac:dyDescent="0.3">
      <c r="B35" s="33"/>
      <c r="C35" s="34"/>
      <c r="D35" s="34"/>
      <c r="E35" s="34"/>
      <c r="F35" s="34"/>
      <c r="G35" s="34"/>
      <c r="H35" s="34"/>
      <c r="I35" s="34"/>
      <c r="J35" s="34"/>
      <c r="K35" s="35"/>
    </row>
    <row r="36" spans="2:11" s="32" customFormat="1" ht="25.35" customHeight="1" x14ac:dyDescent="0.3">
      <c r="B36" s="33"/>
      <c r="C36" s="54"/>
      <c r="D36" s="55" t="s">
        <v>51</v>
      </c>
      <c r="E36" s="56"/>
      <c r="F36" s="56"/>
      <c r="G36" s="57" t="s">
        <v>52</v>
      </c>
      <c r="H36" s="58" t="s">
        <v>53</v>
      </c>
      <c r="I36" s="56"/>
      <c r="J36" s="59">
        <f>SUM(J27:J34)</f>
        <v>0</v>
      </c>
      <c r="K36" s="60"/>
    </row>
    <row r="37" spans="2:11" s="32" customFormat="1" ht="14.4" customHeight="1" x14ac:dyDescent="0.3">
      <c r="B37" s="61"/>
      <c r="C37" s="62"/>
      <c r="D37" s="62"/>
      <c r="E37" s="62"/>
      <c r="F37" s="62"/>
      <c r="G37" s="62"/>
      <c r="H37" s="62"/>
      <c r="I37" s="62"/>
      <c r="J37" s="62"/>
      <c r="K37" s="63"/>
    </row>
    <row r="41" spans="2:11" s="32" customFormat="1" ht="6.9" customHeight="1" x14ac:dyDescent="0.3">
      <c r="B41" s="64"/>
      <c r="C41" s="65"/>
      <c r="D41" s="65"/>
      <c r="E41" s="65"/>
      <c r="F41" s="65"/>
      <c r="G41" s="65"/>
      <c r="H41" s="65"/>
      <c r="I41" s="65"/>
      <c r="J41" s="65"/>
      <c r="K41" s="66"/>
    </row>
    <row r="42" spans="2:11" s="32" customFormat="1" ht="36.9" customHeight="1" x14ac:dyDescent="0.3">
      <c r="B42" s="33"/>
      <c r="C42" s="26" t="s">
        <v>88</v>
      </c>
      <c r="D42" s="34"/>
      <c r="E42" s="34"/>
      <c r="F42" s="34"/>
      <c r="G42" s="34"/>
      <c r="H42" s="34"/>
      <c r="I42" s="34"/>
      <c r="J42" s="34"/>
      <c r="K42" s="35"/>
    </row>
    <row r="43" spans="2:11" s="32" customFormat="1" ht="6.9" customHeight="1" x14ac:dyDescent="0.3">
      <c r="B43" s="33"/>
      <c r="C43" s="34"/>
      <c r="D43" s="34"/>
      <c r="E43" s="34"/>
      <c r="F43" s="34"/>
      <c r="G43" s="34"/>
      <c r="H43" s="34"/>
      <c r="I43" s="34"/>
      <c r="J43" s="34"/>
      <c r="K43" s="35"/>
    </row>
    <row r="44" spans="2:11" s="32" customFormat="1" ht="14.4" customHeight="1" x14ac:dyDescent="0.3">
      <c r="B44" s="33"/>
      <c r="C44" s="29" t="s">
        <v>17</v>
      </c>
      <c r="D44" s="34"/>
      <c r="E44" s="34"/>
      <c r="F44" s="34"/>
      <c r="G44" s="34"/>
      <c r="H44" s="34"/>
      <c r="I44" s="34"/>
      <c r="J44" s="34"/>
      <c r="K44" s="35"/>
    </row>
    <row r="45" spans="2:11" s="32" customFormat="1" ht="22.5" customHeight="1" x14ac:dyDescent="0.3">
      <c r="B45" s="33"/>
      <c r="C45" s="34"/>
      <c r="D45" s="34"/>
      <c r="E45" s="30" t="str">
        <f>E7</f>
        <v>Vodovod Hostkovice - Lipolec</v>
      </c>
      <c r="F45" s="37"/>
      <c r="G45" s="37"/>
      <c r="H45" s="37"/>
      <c r="I45" s="34"/>
      <c r="J45" s="34"/>
      <c r="K45" s="35"/>
    </row>
    <row r="46" spans="2:11" s="32" customFormat="1" ht="14.4" customHeight="1" x14ac:dyDescent="0.3">
      <c r="B46" s="33"/>
      <c r="C46" s="29" t="s">
        <v>86</v>
      </c>
      <c r="D46" s="34"/>
      <c r="E46" s="34"/>
      <c r="F46" s="34"/>
      <c r="G46" s="34"/>
      <c r="H46" s="34"/>
      <c r="I46" s="34"/>
      <c r="J46" s="34"/>
      <c r="K46" s="35"/>
    </row>
    <row r="47" spans="2:11" s="32" customFormat="1" ht="23.25" customHeight="1" x14ac:dyDescent="0.3">
      <c r="B47" s="33"/>
      <c r="C47" s="34"/>
      <c r="D47" s="34"/>
      <c r="E47" s="36" t="str">
        <f>E9</f>
        <v>VK - Výtlačný kanalizační řád</v>
      </c>
      <c r="F47" s="37"/>
      <c r="G47" s="37"/>
      <c r="H47" s="37"/>
      <c r="I47" s="34"/>
      <c r="J47" s="34"/>
      <c r="K47" s="35"/>
    </row>
    <row r="48" spans="2:11" s="32" customFormat="1" ht="6.9" customHeight="1" x14ac:dyDescent="0.3">
      <c r="B48" s="33"/>
      <c r="C48" s="34"/>
      <c r="D48" s="34"/>
      <c r="E48" s="34"/>
      <c r="F48" s="34"/>
      <c r="G48" s="34"/>
      <c r="H48" s="34"/>
      <c r="I48" s="34"/>
      <c r="J48" s="34"/>
      <c r="K48" s="35"/>
    </row>
    <row r="49" spans="2:47" s="32" customFormat="1" ht="18" customHeight="1" x14ac:dyDescent="0.3">
      <c r="B49" s="33"/>
      <c r="C49" s="29" t="s">
        <v>24</v>
      </c>
      <c r="D49" s="34"/>
      <c r="E49" s="34"/>
      <c r="F49" s="38" t="str">
        <f>F12</f>
        <v>Hostkovice, Lipolec</v>
      </c>
      <c r="G49" s="34"/>
      <c r="H49" s="34"/>
      <c r="I49" s="29" t="s">
        <v>26</v>
      </c>
      <c r="J49" s="39" t="str">
        <f>IF(J12="","",J12)</f>
        <v>Vyplň údaj</v>
      </c>
      <c r="K49" s="35"/>
    </row>
    <row r="50" spans="2:47" s="32" customFormat="1" ht="6.9" customHeight="1" x14ac:dyDescent="0.3">
      <c r="B50" s="33"/>
      <c r="C50" s="34"/>
      <c r="D50" s="34"/>
      <c r="E50" s="34"/>
      <c r="F50" s="34"/>
      <c r="G50" s="34"/>
      <c r="H50" s="34"/>
      <c r="I50" s="34"/>
      <c r="J50" s="34"/>
      <c r="K50" s="35"/>
    </row>
    <row r="51" spans="2:47" s="32" customFormat="1" ht="13.2" x14ac:dyDescent="0.3">
      <c r="B51" s="33"/>
      <c r="C51" s="29" t="s">
        <v>29</v>
      </c>
      <c r="D51" s="34"/>
      <c r="E51" s="34"/>
      <c r="F51" s="38" t="str">
        <f>E15</f>
        <v xml:space="preserve"> </v>
      </c>
      <c r="G51" s="34"/>
      <c r="H51" s="34"/>
      <c r="I51" s="29" t="s">
        <v>35</v>
      </c>
      <c r="J51" s="38" t="str">
        <f>E21</f>
        <v>Ing. Zděněk Hejtman</v>
      </c>
      <c r="K51" s="35"/>
    </row>
    <row r="52" spans="2:47" s="32" customFormat="1" ht="14.4" customHeight="1" x14ac:dyDescent="0.3">
      <c r="B52" s="33"/>
      <c r="C52" s="29" t="s">
        <v>33</v>
      </c>
      <c r="D52" s="34"/>
      <c r="E52" s="34"/>
      <c r="F52" s="38" t="str">
        <f>IF(E18="","",E18)</f>
        <v/>
      </c>
      <c r="G52" s="34"/>
      <c r="H52" s="34"/>
      <c r="I52" s="34"/>
      <c r="J52" s="34"/>
      <c r="K52" s="35"/>
    </row>
    <row r="53" spans="2:47" s="32" customFormat="1" ht="10.35" customHeight="1" x14ac:dyDescent="0.3">
      <c r="B53" s="33"/>
      <c r="C53" s="34"/>
      <c r="D53" s="34"/>
      <c r="E53" s="34"/>
      <c r="F53" s="34"/>
      <c r="G53" s="34"/>
      <c r="H53" s="34"/>
      <c r="I53" s="34"/>
      <c r="J53" s="34"/>
      <c r="K53" s="35"/>
    </row>
    <row r="54" spans="2:47" s="32" customFormat="1" ht="29.25" customHeight="1" x14ac:dyDescent="0.3">
      <c r="B54" s="33"/>
      <c r="C54" s="67" t="s">
        <v>89</v>
      </c>
      <c r="D54" s="54"/>
      <c r="E54" s="54"/>
      <c r="F54" s="54"/>
      <c r="G54" s="54"/>
      <c r="H54" s="54"/>
      <c r="I54" s="54"/>
      <c r="J54" s="68" t="s">
        <v>90</v>
      </c>
      <c r="K54" s="69"/>
    </row>
    <row r="55" spans="2:47" s="32" customFormat="1" ht="10.35" customHeight="1" x14ac:dyDescent="0.3">
      <c r="B55" s="33"/>
      <c r="C55" s="34"/>
      <c r="D55" s="34"/>
      <c r="E55" s="34"/>
      <c r="F55" s="34"/>
      <c r="G55" s="34"/>
      <c r="H55" s="34"/>
      <c r="I55" s="34"/>
      <c r="J55" s="34"/>
      <c r="K55" s="35"/>
    </row>
    <row r="56" spans="2:47" s="32" customFormat="1" ht="29.25" customHeight="1" x14ac:dyDescent="0.3">
      <c r="B56" s="33"/>
      <c r="C56" s="70" t="s">
        <v>91</v>
      </c>
      <c r="D56" s="34"/>
      <c r="E56" s="34"/>
      <c r="F56" s="34"/>
      <c r="G56" s="34"/>
      <c r="H56" s="34"/>
      <c r="I56" s="34"/>
      <c r="J56" s="49">
        <f>J85</f>
        <v>0</v>
      </c>
      <c r="K56" s="35"/>
      <c r="AU56" s="20" t="s">
        <v>92</v>
      </c>
    </row>
    <row r="57" spans="2:47" s="77" customFormat="1" ht="24.9" customHeight="1" x14ac:dyDescent="0.3">
      <c r="B57" s="71"/>
      <c r="C57" s="72"/>
      <c r="D57" s="73" t="s">
        <v>93</v>
      </c>
      <c r="E57" s="74"/>
      <c r="F57" s="74"/>
      <c r="G57" s="74"/>
      <c r="H57" s="74"/>
      <c r="I57" s="74"/>
      <c r="J57" s="75">
        <f>J86</f>
        <v>0</v>
      </c>
      <c r="K57" s="76"/>
    </row>
    <row r="58" spans="2:47" s="84" customFormat="1" ht="19.95" customHeight="1" x14ac:dyDescent="0.3">
      <c r="B58" s="78"/>
      <c r="C58" s="79"/>
      <c r="D58" s="80" t="s">
        <v>94</v>
      </c>
      <c r="E58" s="81"/>
      <c r="F58" s="81"/>
      <c r="G58" s="81"/>
      <c r="H58" s="81"/>
      <c r="I58" s="81"/>
      <c r="J58" s="82">
        <f>J87</f>
        <v>0</v>
      </c>
      <c r="K58" s="83"/>
    </row>
    <row r="59" spans="2:47" s="84" customFormat="1" ht="19.95" customHeight="1" x14ac:dyDescent="0.3">
      <c r="B59" s="78"/>
      <c r="C59" s="79"/>
      <c r="D59" s="80" t="s">
        <v>95</v>
      </c>
      <c r="E59" s="81"/>
      <c r="F59" s="81"/>
      <c r="G59" s="81"/>
      <c r="H59" s="81"/>
      <c r="I59" s="81"/>
      <c r="J59" s="82">
        <f>J224</f>
        <v>0</v>
      </c>
      <c r="K59" s="83"/>
    </row>
    <row r="60" spans="2:47" s="84" customFormat="1" ht="19.95" customHeight="1" x14ac:dyDescent="0.3">
      <c r="B60" s="78"/>
      <c r="C60" s="79"/>
      <c r="D60" s="80" t="s">
        <v>96</v>
      </c>
      <c r="E60" s="81"/>
      <c r="F60" s="81"/>
      <c r="G60" s="81"/>
      <c r="H60" s="81"/>
      <c r="I60" s="81"/>
      <c r="J60" s="82">
        <f>J229</f>
        <v>0</v>
      </c>
      <c r="K60" s="83"/>
    </row>
    <row r="61" spans="2:47" s="84" customFormat="1" ht="19.95" customHeight="1" x14ac:dyDescent="0.3">
      <c r="B61" s="78"/>
      <c r="C61" s="79"/>
      <c r="D61" s="80" t="s">
        <v>97</v>
      </c>
      <c r="E61" s="81"/>
      <c r="F61" s="81"/>
      <c r="G61" s="81"/>
      <c r="H61" s="81"/>
      <c r="I61" s="81"/>
      <c r="J61" s="82">
        <f>J233</f>
        <v>0</v>
      </c>
      <c r="K61" s="83"/>
    </row>
    <row r="62" spans="2:47" s="84" customFormat="1" ht="19.95" customHeight="1" x14ac:dyDescent="0.3">
      <c r="B62" s="78"/>
      <c r="C62" s="79"/>
      <c r="D62" s="80" t="s">
        <v>98</v>
      </c>
      <c r="E62" s="81"/>
      <c r="F62" s="81"/>
      <c r="G62" s="81"/>
      <c r="H62" s="81"/>
      <c r="I62" s="81"/>
      <c r="J62" s="82">
        <f>J248</f>
        <v>0</v>
      </c>
      <c r="K62" s="83"/>
    </row>
    <row r="63" spans="2:47" s="84" customFormat="1" ht="19.95" customHeight="1" x14ac:dyDescent="0.3">
      <c r="B63" s="78"/>
      <c r="C63" s="79"/>
      <c r="D63" s="80" t="s">
        <v>99</v>
      </c>
      <c r="E63" s="81"/>
      <c r="F63" s="81"/>
      <c r="G63" s="81"/>
      <c r="H63" s="81"/>
      <c r="I63" s="81"/>
      <c r="J63" s="82">
        <f>J313</f>
        <v>0</v>
      </c>
      <c r="K63" s="83"/>
    </row>
    <row r="64" spans="2:47" s="84" customFormat="1" ht="19.95" customHeight="1" x14ac:dyDescent="0.3">
      <c r="B64" s="78"/>
      <c r="C64" s="79"/>
      <c r="D64" s="80" t="s">
        <v>100</v>
      </c>
      <c r="E64" s="81"/>
      <c r="F64" s="81"/>
      <c r="G64" s="81"/>
      <c r="H64" s="81"/>
      <c r="I64" s="81"/>
      <c r="J64" s="82">
        <f>J317</f>
        <v>0</v>
      </c>
      <c r="K64" s="83"/>
    </row>
    <row r="65" spans="2:12" s="84" customFormat="1" ht="19.95" customHeight="1" x14ac:dyDescent="0.3">
      <c r="B65" s="78"/>
      <c r="C65" s="79"/>
      <c r="D65" s="80" t="s">
        <v>101</v>
      </c>
      <c r="E65" s="81"/>
      <c r="F65" s="81"/>
      <c r="G65" s="81"/>
      <c r="H65" s="81"/>
      <c r="I65" s="81"/>
      <c r="J65" s="82">
        <f>J329</f>
        <v>0</v>
      </c>
      <c r="K65" s="83"/>
    </row>
    <row r="66" spans="2:12" s="32" customFormat="1" ht="21.75" customHeight="1" x14ac:dyDescent="0.3">
      <c r="B66" s="33"/>
      <c r="C66" s="34"/>
      <c r="D66" s="34"/>
      <c r="E66" s="34"/>
      <c r="F66" s="34"/>
      <c r="G66" s="34"/>
      <c r="H66" s="34"/>
      <c r="I66" s="34"/>
      <c r="J66" s="34"/>
      <c r="K66" s="35"/>
    </row>
    <row r="67" spans="2:12" s="32" customFormat="1" ht="6.9" customHeight="1" x14ac:dyDescent="0.3">
      <c r="B67" s="61"/>
      <c r="C67" s="62"/>
      <c r="D67" s="62"/>
      <c r="E67" s="62"/>
      <c r="F67" s="62"/>
      <c r="G67" s="62"/>
      <c r="H67" s="62"/>
      <c r="I67" s="62"/>
      <c r="J67" s="62"/>
      <c r="K67" s="63"/>
    </row>
    <row r="71" spans="2:12" s="32" customFormat="1" ht="6.9" customHeight="1" x14ac:dyDescent="0.3">
      <c r="B71" s="64"/>
      <c r="C71" s="65"/>
      <c r="D71" s="65"/>
      <c r="E71" s="65"/>
      <c r="F71" s="65"/>
      <c r="G71" s="65"/>
      <c r="H71" s="65"/>
      <c r="I71" s="65"/>
      <c r="J71" s="65"/>
      <c r="K71" s="65"/>
      <c r="L71" s="33"/>
    </row>
    <row r="72" spans="2:12" s="32" customFormat="1" ht="36.9" customHeight="1" x14ac:dyDescent="0.3">
      <c r="B72" s="33"/>
      <c r="C72" s="85" t="s">
        <v>102</v>
      </c>
      <c r="L72" s="33"/>
    </row>
    <row r="73" spans="2:12" s="32" customFormat="1" ht="6.9" customHeight="1" x14ac:dyDescent="0.3">
      <c r="B73" s="33"/>
      <c r="L73" s="33"/>
    </row>
    <row r="74" spans="2:12" s="32" customFormat="1" ht="14.4" customHeight="1" x14ac:dyDescent="0.3">
      <c r="B74" s="33"/>
      <c r="C74" s="86" t="s">
        <v>17</v>
      </c>
      <c r="L74" s="33"/>
    </row>
    <row r="75" spans="2:12" s="32" customFormat="1" ht="22.5" customHeight="1" x14ac:dyDescent="0.3">
      <c r="B75" s="33"/>
      <c r="E75" s="87" t="str">
        <f>E7</f>
        <v>Vodovod Hostkovice - Lipolec</v>
      </c>
      <c r="F75" s="88"/>
      <c r="G75" s="88"/>
      <c r="H75" s="88"/>
      <c r="L75" s="33"/>
    </row>
    <row r="76" spans="2:12" s="32" customFormat="1" ht="14.4" customHeight="1" x14ac:dyDescent="0.3">
      <c r="B76" s="33"/>
      <c r="C76" s="86" t="s">
        <v>86</v>
      </c>
      <c r="L76" s="33"/>
    </row>
    <row r="77" spans="2:12" s="32" customFormat="1" ht="23.25" customHeight="1" x14ac:dyDescent="0.3">
      <c r="B77" s="33"/>
      <c r="E77" s="89" t="str">
        <f>E9</f>
        <v>VK - Výtlačný kanalizační řád</v>
      </c>
      <c r="F77" s="88"/>
      <c r="G77" s="88"/>
      <c r="H77" s="88"/>
      <c r="L77" s="33"/>
    </row>
    <row r="78" spans="2:12" s="32" customFormat="1" ht="6.9" customHeight="1" x14ac:dyDescent="0.3">
      <c r="B78" s="33"/>
      <c r="L78" s="33"/>
    </row>
    <row r="79" spans="2:12" s="32" customFormat="1" ht="18" customHeight="1" x14ac:dyDescent="0.3">
      <c r="B79" s="33"/>
      <c r="C79" s="86" t="s">
        <v>24</v>
      </c>
      <c r="F79" s="90" t="str">
        <f>F12</f>
        <v>Hostkovice, Lipolec</v>
      </c>
      <c r="I79" s="86" t="s">
        <v>26</v>
      </c>
      <c r="J79" s="91" t="str">
        <f>IF(J12="","",J12)</f>
        <v>Vyplň údaj</v>
      </c>
      <c r="L79" s="33"/>
    </row>
    <row r="80" spans="2:12" s="32" customFormat="1" ht="6.9" customHeight="1" x14ac:dyDescent="0.3">
      <c r="B80" s="33"/>
      <c r="L80" s="33"/>
    </row>
    <row r="81" spans="2:65" s="32" customFormat="1" ht="13.2" x14ac:dyDescent="0.3">
      <c r="B81" s="33"/>
      <c r="C81" s="86" t="s">
        <v>29</v>
      </c>
      <c r="F81" s="90" t="str">
        <f>E15</f>
        <v xml:space="preserve"> </v>
      </c>
      <c r="I81" s="86" t="s">
        <v>35</v>
      </c>
      <c r="J81" s="90" t="str">
        <f>E21</f>
        <v>Ing. Zděněk Hejtman</v>
      </c>
      <c r="L81" s="33"/>
    </row>
    <row r="82" spans="2:65" s="32" customFormat="1" ht="14.4" customHeight="1" x14ac:dyDescent="0.3">
      <c r="B82" s="33"/>
      <c r="C82" s="86" t="s">
        <v>33</v>
      </c>
      <c r="F82" s="90" t="str">
        <f>IF(E18="","",E18)</f>
        <v/>
      </c>
      <c r="L82" s="33"/>
    </row>
    <row r="83" spans="2:65" s="32" customFormat="1" ht="10.35" customHeight="1" x14ac:dyDescent="0.3">
      <c r="B83" s="33"/>
      <c r="L83" s="33"/>
    </row>
    <row r="84" spans="2:65" s="100" customFormat="1" ht="29.25" customHeight="1" x14ac:dyDescent="0.3">
      <c r="B84" s="92"/>
      <c r="C84" s="93" t="s">
        <v>103</v>
      </c>
      <c r="D84" s="94" t="s">
        <v>60</v>
      </c>
      <c r="E84" s="94" t="s">
        <v>56</v>
      </c>
      <c r="F84" s="94" t="s">
        <v>104</v>
      </c>
      <c r="G84" s="94" t="s">
        <v>105</v>
      </c>
      <c r="H84" s="94" t="s">
        <v>106</v>
      </c>
      <c r="I84" s="95" t="s">
        <v>107</v>
      </c>
      <c r="J84" s="94" t="s">
        <v>90</v>
      </c>
      <c r="K84" s="96" t="s">
        <v>108</v>
      </c>
      <c r="L84" s="92"/>
      <c r="M84" s="97" t="s">
        <v>109</v>
      </c>
      <c r="N84" s="98" t="s">
        <v>45</v>
      </c>
      <c r="O84" s="98" t="s">
        <v>110</v>
      </c>
      <c r="P84" s="98" t="s">
        <v>111</v>
      </c>
      <c r="Q84" s="98" t="s">
        <v>112</v>
      </c>
      <c r="R84" s="98" t="s">
        <v>113</v>
      </c>
      <c r="S84" s="98" t="s">
        <v>114</v>
      </c>
      <c r="T84" s="99" t="s">
        <v>115</v>
      </c>
    </row>
    <row r="85" spans="2:65" s="32" customFormat="1" ht="29.25" customHeight="1" x14ac:dyDescent="0.35">
      <c r="B85" s="33"/>
      <c r="C85" s="101" t="s">
        <v>91</v>
      </c>
      <c r="J85" s="102">
        <f>BK85</f>
        <v>0</v>
      </c>
      <c r="L85" s="33"/>
      <c r="M85" s="103"/>
      <c r="N85" s="46"/>
      <c r="O85" s="46"/>
      <c r="P85" s="104">
        <f>P86</f>
        <v>0</v>
      </c>
      <c r="Q85" s="46"/>
      <c r="R85" s="104">
        <f>R86</f>
        <v>18.608854300000001</v>
      </c>
      <c r="S85" s="46"/>
      <c r="T85" s="105">
        <f>T86</f>
        <v>9.0403200000000012</v>
      </c>
      <c r="AT85" s="20" t="s">
        <v>74</v>
      </c>
      <c r="AU85" s="20" t="s">
        <v>92</v>
      </c>
      <c r="BK85" s="106">
        <f>BK86</f>
        <v>0</v>
      </c>
    </row>
    <row r="86" spans="2:65" s="108" customFormat="1" ht="37.35" customHeight="1" x14ac:dyDescent="0.35">
      <c r="B86" s="107"/>
      <c r="D86" s="109" t="s">
        <v>74</v>
      </c>
      <c r="E86" s="110" t="s">
        <v>116</v>
      </c>
      <c r="F86" s="110" t="s">
        <v>117</v>
      </c>
      <c r="J86" s="111">
        <f>BK86</f>
        <v>0</v>
      </c>
      <c r="L86" s="107"/>
      <c r="M86" s="112"/>
      <c r="N86" s="113"/>
      <c r="O86" s="113"/>
      <c r="P86" s="114">
        <f>P87+P224+P229+P233+P248+P313+P317+P329</f>
        <v>0</v>
      </c>
      <c r="Q86" s="113"/>
      <c r="R86" s="114">
        <f>R87+R224+R229+R233+R248+R313+R317+R329</f>
        <v>18.608854300000001</v>
      </c>
      <c r="S86" s="113"/>
      <c r="T86" s="115">
        <f>T87+T224+T229+T233+T248+T313+T317+T329</f>
        <v>9.0403200000000012</v>
      </c>
      <c r="AR86" s="109" t="s">
        <v>23</v>
      </c>
      <c r="AT86" s="116" t="s">
        <v>74</v>
      </c>
      <c r="AU86" s="116" t="s">
        <v>75</v>
      </c>
      <c r="AY86" s="109" t="s">
        <v>118</v>
      </c>
      <c r="BK86" s="117">
        <f>BK87+BK224+BK229+BK233+BK248+BK313+BK317+BK329</f>
        <v>0</v>
      </c>
    </row>
    <row r="87" spans="2:65" s="108" customFormat="1" ht="19.95" customHeight="1" x14ac:dyDescent="0.35">
      <c r="B87" s="107"/>
      <c r="D87" s="118" t="s">
        <v>74</v>
      </c>
      <c r="E87" s="119" t="s">
        <v>23</v>
      </c>
      <c r="F87" s="119" t="s">
        <v>119</v>
      </c>
      <c r="J87" s="120">
        <f>BK87</f>
        <v>0</v>
      </c>
      <c r="L87" s="107"/>
      <c r="M87" s="112"/>
      <c r="N87" s="113"/>
      <c r="O87" s="113"/>
      <c r="P87" s="114">
        <f>SUM(P88:P223)</f>
        <v>0</v>
      </c>
      <c r="Q87" s="113"/>
      <c r="R87" s="114">
        <f>SUM(R88:R223)</f>
        <v>5.1404999999999999E-2</v>
      </c>
      <c r="S87" s="113"/>
      <c r="T87" s="115">
        <f>SUM(T88:T223)</f>
        <v>9.0403200000000012</v>
      </c>
      <c r="AR87" s="109" t="s">
        <v>23</v>
      </c>
      <c r="AT87" s="116" t="s">
        <v>74</v>
      </c>
      <c r="AU87" s="116" t="s">
        <v>23</v>
      </c>
      <c r="AY87" s="109" t="s">
        <v>118</v>
      </c>
      <c r="BK87" s="117">
        <f>SUM(BK88:BK223)</f>
        <v>0</v>
      </c>
    </row>
    <row r="88" spans="2:65" s="32" customFormat="1" ht="44.25" customHeight="1" x14ac:dyDescent="0.3">
      <c r="B88" s="33"/>
      <c r="C88" s="121" t="s">
        <v>23</v>
      </c>
      <c r="D88" s="121" t="s">
        <v>120</v>
      </c>
      <c r="E88" s="122" t="s">
        <v>121</v>
      </c>
      <c r="F88" s="123" t="s">
        <v>122</v>
      </c>
      <c r="G88" s="124" t="s">
        <v>123</v>
      </c>
      <c r="H88" s="125">
        <v>10.32</v>
      </c>
      <c r="I88" s="2"/>
      <c r="J88" s="126">
        <f>ROUND(I88*H88,2)</f>
        <v>0</v>
      </c>
      <c r="K88" s="123" t="s">
        <v>124</v>
      </c>
      <c r="L88" s="33"/>
      <c r="M88" s="127" t="s">
        <v>3</v>
      </c>
      <c r="N88" s="128" t="s">
        <v>46</v>
      </c>
      <c r="O88" s="34"/>
      <c r="P88" s="129">
        <f>O88*H88</f>
        <v>0</v>
      </c>
      <c r="Q88" s="129">
        <v>0</v>
      </c>
      <c r="R88" s="129">
        <f>Q88*H88</f>
        <v>0</v>
      </c>
      <c r="S88" s="129">
        <v>0.56000000000000005</v>
      </c>
      <c r="T88" s="130">
        <f>S88*H88</f>
        <v>5.7792000000000003</v>
      </c>
      <c r="AR88" s="20" t="s">
        <v>125</v>
      </c>
      <c r="AT88" s="20" t="s">
        <v>120</v>
      </c>
      <c r="AU88" s="20" t="s">
        <v>83</v>
      </c>
      <c r="AY88" s="20" t="s">
        <v>118</v>
      </c>
      <c r="BE88" s="131">
        <f>IF(N88="základní",J88,0)</f>
        <v>0</v>
      </c>
      <c r="BF88" s="131">
        <f>IF(N88="snížená",J88,0)</f>
        <v>0</v>
      </c>
      <c r="BG88" s="131">
        <f>IF(N88="zákl. přenesená",J88,0)</f>
        <v>0</v>
      </c>
      <c r="BH88" s="131">
        <f>IF(N88="sníž. přenesená",J88,0)</f>
        <v>0</v>
      </c>
      <c r="BI88" s="131">
        <f>IF(N88="nulová",J88,0)</f>
        <v>0</v>
      </c>
      <c r="BJ88" s="20" t="s">
        <v>23</v>
      </c>
      <c r="BK88" s="131">
        <f>ROUND(I88*H88,2)</f>
        <v>0</v>
      </c>
      <c r="BL88" s="20" t="s">
        <v>125</v>
      </c>
      <c r="BM88" s="20" t="s">
        <v>126</v>
      </c>
    </row>
    <row r="89" spans="2:65" s="32" customFormat="1" ht="216" x14ac:dyDescent="0.3">
      <c r="B89" s="33"/>
      <c r="D89" s="132" t="s">
        <v>127</v>
      </c>
      <c r="F89" s="133" t="s">
        <v>128</v>
      </c>
      <c r="I89" s="3"/>
      <c r="L89" s="33"/>
      <c r="M89" s="134"/>
      <c r="N89" s="34"/>
      <c r="O89" s="34"/>
      <c r="P89" s="34"/>
      <c r="Q89" s="34"/>
      <c r="R89" s="34"/>
      <c r="S89" s="34"/>
      <c r="T89" s="135"/>
      <c r="AT89" s="20" t="s">
        <v>127</v>
      </c>
      <c r="AU89" s="20" t="s">
        <v>83</v>
      </c>
    </row>
    <row r="90" spans="2:65" s="137" customFormat="1" x14ac:dyDescent="0.3">
      <c r="B90" s="136"/>
      <c r="D90" s="138" t="s">
        <v>129</v>
      </c>
      <c r="E90" s="139" t="s">
        <v>3</v>
      </c>
      <c r="F90" s="140" t="s">
        <v>130</v>
      </c>
      <c r="H90" s="141">
        <v>10.32</v>
      </c>
      <c r="I90" s="4"/>
      <c r="L90" s="136"/>
      <c r="M90" s="142"/>
      <c r="N90" s="143"/>
      <c r="O90" s="143"/>
      <c r="P90" s="143"/>
      <c r="Q90" s="143"/>
      <c r="R90" s="143"/>
      <c r="S90" s="143"/>
      <c r="T90" s="144"/>
      <c r="AT90" s="145" t="s">
        <v>129</v>
      </c>
      <c r="AU90" s="145" t="s">
        <v>83</v>
      </c>
      <c r="AV90" s="137" t="s">
        <v>83</v>
      </c>
      <c r="AW90" s="137" t="s">
        <v>38</v>
      </c>
      <c r="AX90" s="137" t="s">
        <v>23</v>
      </c>
      <c r="AY90" s="145" t="s">
        <v>118</v>
      </c>
    </row>
    <row r="91" spans="2:65" s="32" customFormat="1" ht="44.25" customHeight="1" x14ac:dyDescent="0.3">
      <c r="B91" s="33"/>
      <c r="C91" s="121" t="s">
        <v>83</v>
      </c>
      <c r="D91" s="121" t="s">
        <v>120</v>
      </c>
      <c r="E91" s="122" t="s">
        <v>131</v>
      </c>
      <c r="F91" s="123" t="s">
        <v>132</v>
      </c>
      <c r="G91" s="124" t="s">
        <v>123</v>
      </c>
      <c r="H91" s="125">
        <v>10.32</v>
      </c>
      <c r="I91" s="2"/>
      <c r="J91" s="126">
        <f>ROUND(I91*H91,2)</f>
        <v>0</v>
      </c>
      <c r="K91" s="123" t="s">
        <v>124</v>
      </c>
      <c r="L91" s="33"/>
      <c r="M91" s="127" t="s">
        <v>3</v>
      </c>
      <c r="N91" s="128" t="s">
        <v>46</v>
      </c>
      <c r="O91" s="34"/>
      <c r="P91" s="129">
        <f>O91*H91</f>
        <v>0</v>
      </c>
      <c r="Q91" s="129">
        <v>0</v>
      </c>
      <c r="R91" s="129">
        <f>Q91*H91</f>
        <v>0</v>
      </c>
      <c r="S91" s="129">
        <v>0.316</v>
      </c>
      <c r="T91" s="130">
        <f>S91*H91</f>
        <v>3.26112</v>
      </c>
      <c r="AR91" s="20" t="s">
        <v>125</v>
      </c>
      <c r="AT91" s="20" t="s">
        <v>120</v>
      </c>
      <c r="AU91" s="20" t="s">
        <v>83</v>
      </c>
      <c r="AY91" s="20" t="s">
        <v>118</v>
      </c>
      <c r="BE91" s="131">
        <f>IF(N91="základní",J91,0)</f>
        <v>0</v>
      </c>
      <c r="BF91" s="131">
        <f>IF(N91="snížená",J91,0)</f>
        <v>0</v>
      </c>
      <c r="BG91" s="131">
        <f>IF(N91="zákl. přenesená",J91,0)</f>
        <v>0</v>
      </c>
      <c r="BH91" s="131">
        <f>IF(N91="sníž. přenesená",J91,0)</f>
        <v>0</v>
      </c>
      <c r="BI91" s="131">
        <f>IF(N91="nulová",J91,0)</f>
        <v>0</v>
      </c>
      <c r="BJ91" s="20" t="s">
        <v>23</v>
      </c>
      <c r="BK91" s="131">
        <f>ROUND(I91*H91,2)</f>
        <v>0</v>
      </c>
      <c r="BL91" s="20" t="s">
        <v>125</v>
      </c>
      <c r="BM91" s="20" t="s">
        <v>133</v>
      </c>
    </row>
    <row r="92" spans="2:65" s="32" customFormat="1" ht="216" x14ac:dyDescent="0.3">
      <c r="B92" s="33"/>
      <c r="D92" s="132" t="s">
        <v>127</v>
      </c>
      <c r="F92" s="133" t="s">
        <v>128</v>
      </c>
      <c r="I92" s="3"/>
      <c r="L92" s="33"/>
      <c r="M92" s="134"/>
      <c r="N92" s="34"/>
      <c r="O92" s="34"/>
      <c r="P92" s="34"/>
      <c r="Q92" s="34"/>
      <c r="R92" s="34"/>
      <c r="S92" s="34"/>
      <c r="T92" s="135"/>
      <c r="AT92" s="20" t="s">
        <v>127</v>
      </c>
      <c r="AU92" s="20" t="s">
        <v>83</v>
      </c>
    </row>
    <row r="93" spans="2:65" s="137" customFormat="1" x14ac:dyDescent="0.3">
      <c r="B93" s="136"/>
      <c r="D93" s="138" t="s">
        <v>129</v>
      </c>
      <c r="E93" s="139" t="s">
        <v>3</v>
      </c>
      <c r="F93" s="140" t="s">
        <v>130</v>
      </c>
      <c r="H93" s="141">
        <v>10.32</v>
      </c>
      <c r="I93" s="4"/>
      <c r="L93" s="136"/>
      <c r="M93" s="142"/>
      <c r="N93" s="143"/>
      <c r="O93" s="143"/>
      <c r="P93" s="143"/>
      <c r="Q93" s="143"/>
      <c r="R93" s="143"/>
      <c r="S93" s="143"/>
      <c r="T93" s="144"/>
      <c r="AT93" s="145" t="s">
        <v>129</v>
      </c>
      <c r="AU93" s="145" t="s">
        <v>83</v>
      </c>
      <c r="AV93" s="137" t="s">
        <v>83</v>
      </c>
      <c r="AW93" s="137" t="s">
        <v>38</v>
      </c>
      <c r="AX93" s="137" t="s">
        <v>23</v>
      </c>
      <c r="AY93" s="145" t="s">
        <v>118</v>
      </c>
    </row>
    <row r="94" spans="2:65" s="32" customFormat="1" ht="69.75" customHeight="1" x14ac:dyDescent="0.3">
      <c r="B94" s="33"/>
      <c r="C94" s="121" t="s">
        <v>134</v>
      </c>
      <c r="D94" s="121" t="s">
        <v>120</v>
      </c>
      <c r="E94" s="122" t="s">
        <v>135</v>
      </c>
      <c r="F94" s="123" t="s">
        <v>136</v>
      </c>
      <c r="G94" s="124" t="s">
        <v>137</v>
      </c>
      <c r="H94" s="125">
        <v>2</v>
      </c>
      <c r="I94" s="2"/>
      <c r="J94" s="126">
        <f>ROUND(I94*H94,2)</f>
        <v>0</v>
      </c>
      <c r="K94" s="123" t="s">
        <v>124</v>
      </c>
      <c r="L94" s="33"/>
      <c r="M94" s="127" t="s">
        <v>3</v>
      </c>
      <c r="N94" s="128" t="s">
        <v>46</v>
      </c>
      <c r="O94" s="34"/>
      <c r="P94" s="129">
        <f>O94*H94</f>
        <v>0</v>
      </c>
      <c r="Q94" s="129">
        <v>1.269E-2</v>
      </c>
      <c r="R94" s="129">
        <f>Q94*H94</f>
        <v>2.538E-2</v>
      </c>
      <c r="S94" s="129">
        <v>0</v>
      </c>
      <c r="T94" s="130">
        <f>S94*H94</f>
        <v>0</v>
      </c>
      <c r="AR94" s="20" t="s">
        <v>125</v>
      </c>
      <c r="AT94" s="20" t="s">
        <v>120</v>
      </c>
      <c r="AU94" s="20" t="s">
        <v>83</v>
      </c>
      <c r="AY94" s="20" t="s">
        <v>118</v>
      </c>
      <c r="BE94" s="131">
        <f>IF(N94="základní",J94,0)</f>
        <v>0</v>
      </c>
      <c r="BF94" s="131">
        <f>IF(N94="snížená",J94,0)</f>
        <v>0</v>
      </c>
      <c r="BG94" s="131">
        <f>IF(N94="zákl. přenesená",J94,0)</f>
        <v>0</v>
      </c>
      <c r="BH94" s="131">
        <f>IF(N94="sníž. přenesená",J94,0)</f>
        <v>0</v>
      </c>
      <c r="BI94" s="131">
        <f>IF(N94="nulová",J94,0)</f>
        <v>0</v>
      </c>
      <c r="BJ94" s="20" t="s">
        <v>23</v>
      </c>
      <c r="BK94" s="131">
        <f>ROUND(I94*H94,2)</f>
        <v>0</v>
      </c>
      <c r="BL94" s="20" t="s">
        <v>125</v>
      </c>
      <c r="BM94" s="20" t="s">
        <v>138</v>
      </c>
    </row>
    <row r="95" spans="2:65" s="32" customFormat="1" ht="84" x14ac:dyDescent="0.3">
      <c r="B95" s="33"/>
      <c r="D95" s="132" t="s">
        <v>127</v>
      </c>
      <c r="F95" s="133" t="s">
        <v>139</v>
      </c>
      <c r="I95" s="3"/>
      <c r="L95" s="33"/>
      <c r="M95" s="134"/>
      <c r="N95" s="34"/>
      <c r="O95" s="34"/>
      <c r="P95" s="34"/>
      <c r="Q95" s="34"/>
      <c r="R95" s="34"/>
      <c r="S95" s="34"/>
      <c r="T95" s="135"/>
      <c r="AT95" s="20" t="s">
        <v>127</v>
      </c>
      <c r="AU95" s="20" t="s">
        <v>83</v>
      </c>
    </row>
    <row r="96" spans="2:65" s="137" customFormat="1" x14ac:dyDescent="0.3">
      <c r="B96" s="136"/>
      <c r="D96" s="138" t="s">
        <v>129</v>
      </c>
      <c r="E96" s="139" t="s">
        <v>3</v>
      </c>
      <c r="F96" s="140" t="s">
        <v>140</v>
      </c>
      <c r="H96" s="141">
        <v>2</v>
      </c>
      <c r="I96" s="4"/>
      <c r="L96" s="136"/>
      <c r="M96" s="142"/>
      <c r="N96" s="143"/>
      <c r="O96" s="143"/>
      <c r="P96" s="143"/>
      <c r="Q96" s="143"/>
      <c r="R96" s="143"/>
      <c r="S96" s="143"/>
      <c r="T96" s="144"/>
      <c r="AT96" s="145" t="s">
        <v>129</v>
      </c>
      <c r="AU96" s="145" t="s">
        <v>83</v>
      </c>
      <c r="AV96" s="137" t="s">
        <v>83</v>
      </c>
      <c r="AW96" s="137" t="s">
        <v>38</v>
      </c>
      <c r="AX96" s="137" t="s">
        <v>23</v>
      </c>
      <c r="AY96" s="145" t="s">
        <v>118</v>
      </c>
    </row>
    <row r="97" spans="2:65" s="32" customFormat="1" ht="31.5" customHeight="1" x14ac:dyDescent="0.3">
      <c r="B97" s="33"/>
      <c r="C97" s="121" t="s">
        <v>125</v>
      </c>
      <c r="D97" s="121" t="s">
        <v>120</v>
      </c>
      <c r="E97" s="122" t="s">
        <v>141</v>
      </c>
      <c r="F97" s="123" t="s">
        <v>142</v>
      </c>
      <c r="G97" s="124" t="s">
        <v>143</v>
      </c>
      <c r="H97" s="125">
        <v>2.4</v>
      </c>
      <c r="I97" s="2"/>
      <c r="J97" s="126">
        <f>ROUND(I97*H97,2)</f>
        <v>0</v>
      </c>
      <c r="K97" s="123" t="s">
        <v>124</v>
      </c>
      <c r="L97" s="33"/>
      <c r="M97" s="127" t="s">
        <v>3</v>
      </c>
      <c r="N97" s="128" t="s">
        <v>46</v>
      </c>
      <c r="O97" s="34"/>
      <c r="P97" s="129">
        <f>O97*H97</f>
        <v>0</v>
      </c>
      <c r="Q97" s="129">
        <v>0</v>
      </c>
      <c r="R97" s="129">
        <f>Q97*H97</f>
        <v>0</v>
      </c>
      <c r="S97" s="129">
        <v>0</v>
      </c>
      <c r="T97" s="130">
        <f>S97*H97</f>
        <v>0</v>
      </c>
      <c r="AR97" s="20" t="s">
        <v>125</v>
      </c>
      <c r="AT97" s="20" t="s">
        <v>120</v>
      </c>
      <c r="AU97" s="20" t="s">
        <v>83</v>
      </c>
      <c r="AY97" s="20" t="s">
        <v>118</v>
      </c>
      <c r="BE97" s="131">
        <f>IF(N97="základní",J97,0)</f>
        <v>0</v>
      </c>
      <c r="BF97" s="131">
        <f>IF(N97="snížená",J97,0)</f>
        <v>0</v>
      </c>
      <c r="BG97" s="131">
        <f>IF(N97="zákl. přenesená",J97,0)</f>
        <v>0</v>
      </c>
      <c r="BH97" s="131">
        <f>IF(N97="sníž. přenesená",J97,0)</f>
        <v>0</v>
      </c>
      <c r="BI97" s="131">
        <f>IF(N97="nulová",J97,0)</f>
        <v>0</v>
      </c>
      <c r="BJ97" s="20" t="s">
        <v>23</v>
      </c>
      <c r="BK97" s="131">
        <f>ROUND(I97*H97,2)</f>
        <v>0</v>
      </c>
      <c r="BL97" s="20" t="s">
        <v>125</v>
      </c>
      <c r="BM97" s="20" t="s">
        <v>144</v>
      </c>
    </row>
    <row r="98" spans="2:65" s="32" customFormat="1" ht="372" x14ac:dyDescent="0.3">
      <c r="B98" s="33"/>
      <c r="D98" s="132" t="s">
        <v>127</v>
      </c>
      <c r="F98" s="133" t="s">
        <v>145</v>
      </c>
      <c r="I98" s="3"/>
      <c r="L98" s="33"/>
      <c r="M98" s="134"/>
      <c r="N98" s="34"/>
      <c r="O98" s="34"/>
      <c r="P98" s="34"/>
      <c r="Q98" s="34"/>
      <c r="R98" s="34"/>
      <c r="S98" s="34"/>
      <c r="T98" s="135"/>
      <c r="AT98" s="20" t="s">
        <v>127</v>
      </c>
      <c r="AU98" s="20" t="s">
        <v>83</v>
      </c>
    </row>
    <row r="99" spans="2:65" s="137" customFormat="1" x14ac:dyDescent="0.3">
      <c r="B99" s="136"/>
      <c r="D99" s="138" t="s">
        <v>129</v>
      </c>
      <c r="E99" s="139" t="s">
        <v>3</v>
      </c>
      <c r="F99" s="140" t="s">
        <v>146</v>
      </c>
      <c r="H99" s="141">
        <v>2.4</v>
      </c>
      <c r="I99" s="4"/>
      <c r="L99" s="136"/>
      <c r="M99" s="142"/>
      <c r="N99" s="143"/>
      <c r="O99" s="143"/>
      <c r="P99" s="143"/>
      <c r="Q99" s="143"/>
      <c r="R99" s="143"/>
      <c r="S99" s="143"/>
      <c r="T99" s="144"/>
      <c r="AT99" s="145" t="s">
        <v>129</v>
      </c>
      <c r="AU99" s="145" t="s">
        <v>83</v>
      </c>
      <c r="AV99" s="137" t="s">
        <v>83</v>
      </c>
      <c r="AW99" s="137" t="s">
        <v>38</v>
      </c>
      <c r="AX99" s="137" t="s">
        <v>23</v>
      </c>
      <c r="AY99" s="145" t="s">
        <v>118</v>
      </c>
    </row>
    <row r="100" spans="2:65" s="32" customFormat="1" ht="31.5" customHeight="1" x14ac:dyDescent="0.3">
      <c r="B100" s="33"/>
      <c r="C100" s="121" t="s">
        <v>147</v>
      </c>
      <c r="D100" s="121" t="s">
        <v>120</v>
      </c>
      <c r="E100" s="122" t="s">
        <v>148</v>
      </c>
      <c r="F100" s="123" t="s">
        <v>149</v>
      </c>
      <c r="G100" s="124" t="s">
        <v>143</v>
      </c>
      <c r="H100" s="125">
        <v>302</v>
      </c>
      <c r="I100" s="2"/>
      <c r="J100" s="126">
        <f>ROUND(I100*H100,2)</f>
        <v>0</v>
      </c>
      <c r="K100" s="123" t="s">
        <v>124</v>
      </c>
      <c r="L100" s="33"/>
      <c r="M100" s="127" t="s">
        <v>3</v>
      </c>
      <c r="N100" s="128" t="s">
        <v>46</v>
      </c>
      <c r="O100" s="34"/>
      <c r="P100" s="129">
        <f>O100*H100</f>
        <v>0</v>
      </c>
      <c r="Q100" s="129">
        <v>0</v>
      </c>
      <c r="R100" s="129">
        <f>Q100*H100</f>
        <v>0</v>
      </c>
      <c r="S100" s="129">
        <v>0</v>
      </c>
      <c r="T100" s="130">
        <f>S100*H100</f>
        <v>0</v>
      </c>
      <c r="AR100" s="20" t="s">
        <v>125</v>
      </c>
      <c r="AT100" s="20" t="s">
        <v>120</v>
      </c>
      <c r="AU100" s="20" t="s">
        <v>83</v>
      </c>
      <c r="AY100" s="20" t="s">
        <v>118</v>
      </c>
      <c r="BE100" s="131">
        <f>IF(N100="základní",J100,0)</f>
        <v>0</v>
      </c>
      <c r="BF100" s="131">
        <f>IF(N100="snížená",J100,0)</f>
        <v>0</v>
      </c>
      <c r="BG100" s="131">
        <f>IF(N100="zákl. přenesená",J100,0)</f>
        <v>0</v>
      </c>
      <c r="BH100" s="131">
        <f>IF(N100="sníž. přenesená",J100,0)</f>
        <v>0</v>
      </c>
      <c r="BI100" s="131">
        <f>IF(N100="nulová",J100,0)</f>
        <v>0</v>
      </c>
      <c r="BJ100" s="20" t="s">
        <v>23</v>
      </c>
      <c r="BK100" s="131">
        <f>ROUND(I100*H100,2)</f>
        <v>0</v>
      </c>
      <c r="BL100" s="20" t="s">
        <v>125</v>
      </c>
      <c r="BM100" s="20" t="s">
        <v>150</v>
      </c>
    </row>
    <row r="101" spans="2:65" s="32" customFormat="1" ht="216" x14ac:dyDescent="0.3">
      <c r="B101" s="33"/>
      <c r="D101" s="132" t="s">
        <v>127</v>
      </c>
      <c r="F101" s="133" t="s">
        <v>151</v>
      </c>
      <c r="I101" s="3"/>
      <c r="L101" s="33"/>
      <c r="M101" s="134"/>
      <c r="N101" s="34"/>
      <c r="O101" s="34"/>
      <c r="P101" s="34"/>
      <c r="Q101" s="34"/>
      <c r="R101" s="34"/>
      <c r="S101" s="34"/>
      <c r="T101" s="135"/>
      <c r="AT101" s="20" t="s">
        <v>127</v>
      </c>
      <c r="AU101" s="20" t="s">
        <v>83</v>
      </c>
    </row>
    <row r="102" spans="2:65" s="137" customFormat="1" x14ac:dyDescent="0.3">
      <c r="B102" s="136"/>
      <c r="D102" s="138" t="s">
        <v>129</v>
      </c>
      <c r="E102" s="139" t="s">
        <v>3</v>
      </c>
      <c r="F102" s="140" t="s">
        <v>152</v>
      </c>
      <c r="H102" s="141">
        <v>302</v>
      </c>
      <c r="I102" s="4"/>
      <c r="L102" s="136"/>
      <c r="M102" s="142"/>
      <c r="N102" s="143"/>
      <c r="O102" s="143"/>
      <c r="P102" s="143"/>
      <c r="Q102" s="143"/>
      <c r="R102" s="143"/>
      <c r="S102" s="143"/>
      <c r="T102" s="144"/>
      <c r="AT102" s="145" t="s">
        <v>129</v>
      </c>
      <c r="AU102" s="145" t="s">
        <v>83</v>
      </c>
      <c r="AV102" s="137" t="s">
        <v>83</v>
      </c>
      <c r="AW102" s="137" t="s">
        <v>38</v>
      </c>
      <c r="AX102" s="137" t="s">
        <v>23</v>
      </c>
      <c r="AY102" s="145" t="s">
        <v>118</v>
      </c>
    </row>
    <row r="103" spans="2:65" s="32" customFormat="1" ht="31.5" customHeight="1" x14ac:dyDescent="0.3">
      <c r="B103" s="33"/>
      <c r="C103" s="121" t="s">
        <v>153</v>
      </c>
      <c r="D103" s="121" t="s">
        <v>120</v>
      </c>
      <c r="E103" s="122" t="s">
        <v>154</v>
      </c>
      <c r="F103" s="123" t="s">
        <v>155</v>
      </c>
      <c r="G103" s="124" t="s">
        <v>143</v>
      </c>
      <c r="H103" s="125">
        <v>696.84</v>
      </c>
      <c r="I103" s="2"/>
      <c r="J103" s="126">
        <f>ROUND(I103*H103,2)</f>
        <v>0</v>
      </c>
      <c r="K103" s="123" t="s">
        <v>124</v>
      </c>
      <c r="L103" s="33"/>
      <c r="M103" s="127" t="s">
        <v>3</v>
      </c>
      <c r="N103" s="128" t="s">
        <v>46</v>
      </c>
      <c r="O103" s="34"/>
      <c r="P103" s="129">
        <f>O103*H103</f>
        <v>0</v>
      </c>
      <c r="Q103" s="129">
        <v>0</v>
      </c>
      <c r="R103" s="129">
        <f>Q103*H103</f>
        <v>0</v>
      </c>
      <c r="S103" s="129">
        <v>0</v>
      </c>
      <c r="T103" s="130">
        <f>S103*H103</f>
        <v>0</v>
      </c>
      <c r="AR103" s="20" t="s">
        <v>125</v>
      </c>
      <c r="AT103" s="20" t="s">
        <v>120</v>
      </c>
      <c r="AU103" s="20" t="s">
        <v>83</v>
      </c>
      <c r="AY103" s="20" t="s">
        <v>118</v>
      </c>
      <c r="BE103" s="131">
        <f>IF(N103="základní",J103,0)</f>
        <v>0</v>
      </c>
      <c r="BF103" s="131">
        <f>IF(N103="snížená",J103,0)</f>
        <v>0</v>
      </c>
      <c r="BG103" s="131">
        <f>IF(N103="zákl. přenesená",J103,0)</f>
        <v>0</v>
      </c>
      <c r="BH103" s="131">
        <f>IF(N103="sníž. přenesená",J103,0)</f>
        <v>0</v>
      </c>
      <c r="BI103" s="131">
        <f>IF(N103="nulová",J103,0)</f>
        <v>0</v>
      </c>
      <c r="BJ103" s="20" t="s">
        <v>23</v>
      </c>
      <c r="BK103" s="131">
        <f>ROUND(I103*H103,2)</f>
        <v>0</v>
      </c>
      <c r="BL103" s="20" t="s">
        <v>125</v>
      </c>
      <c r="BM103" s="20" t="s">
        <v>156</v>
      </c>
    </row>
    <row r="104" spans="2:65" s="32" customFormat="1" ht="204" x14ac:dyDescent="0.3">
      <c r="B104" s="33"/>
      <c r="D104" s="132" t="s">
        <v>127</v>
      </c>
      <c r="F104" s="133" t="s">
        <v>157</v>
      </c>
      <c r="I104" s="3"/>
      <c r="L104" s="33"/>
      <c r="M104" s="134"/>
      <c r="N104" s="34"/>
      <c r="O104" s="34"/>
      <c r="P104" s="34"/>
      <c r="Q104" s="34"/>
      <c r="R104" s="34"/>
      <c r="S104" s="34"/>
      <c r="T104" s="135"/>
      <c r="AT104" s="20" t="s">
        <v>127</v>
      </c>
      <c r="AU104" s="20" t="s">
        <v>83</v>
      </c>
    </row>
    <row r="105" spans="2:65" s="137" customFormat="1" x14ac:dyDescent="0.3">
      <c r="B105" s="136"/>
      <c r="D105" s="132" t="s">
        <v>129</v>
      </c>
      <c r="E105" s="145" t="s">
        <v>3</v>
      </c>
      <c r="F105" s="146" t="s">
        <v>158</v>
      </c>
      <c r="H105" s="147">
        <v>17.173999999999999</v>
      </c>
      <c r="I105" s="4"/>
      <c r="L105" s="136"/>
      <c r="M105" s="142"/>
      <c r="N105" s="143"/>
      <c r="O105" s="143"/>
      <c r="P105" s="143"/>
      <c r="Q105" s="143"/>
      <c r="R105" s="143"/>
      <c r="S105" s="143"/>
      <c r="T105" s="144"/>
      <c r="AT105" s="145" t="s">
        <v>129</v>
      </c>
      <c r="AU105" s="145" t="s">
        <v>83</v>
      </c>
      <c r="AV105" s="137" t="s">
        <v>83</v>
      </c>
      <c r="AW105" s="137" t="s">
        <v>38</v>
      </c>
      <c r="AX105" s="137" t="s">
        <v>75</v>
      </c>
      <c r="AY105" s="145" t="s">
        <v>118</v>
      </c>
    </row>
    <row r="106" spans="2:65" s="137" customFormat="1" x14ac:dyDescent="0.3">
      <c r="B106" s="136"/>
      <c r="D106" s="132" t="s">
        <v>129</v>
      </c>
      <c r="E106" s="145" t="s">
        <v>3</v>
      </c>
      <c r="F106" s="146" t="s">
        <v>159</v>
      </c>
      <c r="H106" s="147">
        <v>33.781999999999996</v>
      </c>
      <c r="I106" s="4"/>
      <c r="L106" s="136"/>
      <c r="M106" s="142"/>
      <c r="N106" s="143"/>
      <c r="O106" s="143"/>
      <c r="P106" s="143"/>
      <c r="Q106" s="143"/>
      <c r="R106" s="143"/>
      <c r="S106" s="143"/>
      <c r="T106" s="144"/>
      <c r="AT106" s="145" t="s">
        <v>129</v>
      </c>
      <c r="AU106" s="145" t="s">
        <v>83</v>
      </c>
      <c r="AV106" s="137" t="s">
        <v>83</v>
      </c>
      <c r="AW106" s="137" t="s">
        <v>38</v>
      </c>
      <c r="AX106" s="137" t="s">
        <v>75</v>
      </c>
      <c r="AY106" s="145" t="s">
        <v>118</v>
      </c>
    </row>
    <row r="107" spans="2:65" s="137" customFormat="1" x14ac:dyDescent="0.3">
      <c r="B107" s="136"/>
      <c r="D107" s="132" t="s">
        <v>129</v>
      </c>
      <c r="E107" s="145" t="s">
        <v>3</v>
      </c>
      <c r="F107" s="146" t="s">
        <v>160</v>
      </c>
      <c r="H107" s="147">
        <v>81.510000000000005</v>
      </c>
      <c r="I107" s="4"/>
      <c r="L107" s="136"/>
      <c r="M107" s="142"/>
      <c r="N107" s="143"/>
      <c r="O107" s="143"/>
      <c r="P107" s="143"/>
      <c r="Q107" s="143"/>
      <c r="R107" s="143"/>
      <c r="S107" s="143"/>
      <c r="T107" s="144"/>
      <c r="AT107" s="145" t="s">
        <v>129</v>
      </c>
      <c r="AU107" s="145" t="s">
        <v>83</v>
      </c>
      <c r="AV107" s="137" t="s">
        <v>83</v>
      </c>
      <c r="AW107" s="137" t="s">
        <v>38</v>
      </c>
      <c r="AX107" s="137" t="s">
        <v>75</v>
      </c>
      <c r="AY107" s="145" t="s">
        <v>118</v>
      </c>
    </row>
    <row r="108" spans="2:65" s="137" customFormat="1" x14ac:dyDescent="0.3">
      <c r="B108" s="136"/>
      <c r="D108" s="132" t="s">
        <v>129</v>
      </c>
      <c r="E108" s="145" t="s">
        <v>3</v>
      </c>
      <c r="F108" s="146" t="s">
        <v>161</v>
      </c>
      <c r="H108" s="147">
        <v>127.26</v>
      </c>
      <c r="I108" s="4"/>
      <c r="L108" s="136"/>
      <c r="M108" s="142"/>
      <c r="N108" s="143"/>
      <c r="O108" s="143"/>
      <c r="P108" s="143"/>
      <c r="Q108" s="143"/>
      <c r="R108" s="143"/>
      <c r="S108" s="143"/>
      <c r="T108" s="144"/>
      <c r="AT108" s="145" t="s">
        <v>129</v>
      </c>
      <c r="AU108" s="145" t="s">
        <v>83</v>
      </c>
      <c r="AV108" s="137" t="s">
        <v>83</v>
      </c>
      <c r="AW108" s="137" t="s">
        <v>38</v>
      </c>
      <c r="AX108" s="137" t="s">
        <v>75</v>
      </c>
      <c r="AY108" s="145" t="s">
        <v>118</v>
      </c>
    </row>
    <row r="109" spans="2:65" s="137" customFormat="1" x14ac:dyDescent="0.3">
      <c r="B109" s="136"/>
      <c r="D109" s="132" t="s">
        <v>129</v>
      </c>
      <c r="E109" s="145" t="s">
        <v>3</v>
      </c>
      <c r="F109" s="146" t="s">
        <v>162</v>
      </c>
      <c r="H109" s="147">
        <v>23.315999999999999</v>
      </c>
      <c r="I109" s="4"/>
      <c r="L109" s="136"/>
      <c r="M109" s="142"/>
      <c r="N109" s="143"/>
      <c r="O109" s="143"/>
      <c r="P109" s="143"/>
      <c r="Q109" s="143"/>
      <c r="R109" s="143"/>
      <c r="S109" s="143"/>
      <c r="T109" s="144"/>
      <c r="AT109" s="145" t="s">
        <v>129</v>
      </c>
      <c r="AU109" s="145" t="s">
        <v>83</v>
      </c>
      <c r="AV109" s="137" t="s">
        <v>83</v>
      </c>
      <c r="AW109" s="137" t="s">
        <v>38</v>
      </c>
      <c r="AX109" s="137" t="s">
        <v>75</v>
      </c>
      <c r="AY109" s="145" t="s">
        <v>118</v>
      </c>
    </row>
    <row r="110" spans="2:65" s="137" customFormat="1" x14ac:dyDescent="0.3">
      <c r="B110" s="136"/>
      <c r="D110" s="132" t="s">
        <v>129</v>
      </c>
      <c r="E110" s="145" t="s">
        <v>3</v>
      </c>
      <c r="F110" s="146" t="s">
        <v>163</v>
      </c>
      <c r="H110" s="147">
        <v>256.70400000000001</v>
      </c>
      <c r="I110" s="4"/>
      <c r="L110" s="136"/>
      <c r="M110" s="142"/>
      <c r="N110" s="143"/>
      <c r="O110" s="143"/>
      <c r="P110" s="143"/>
      <c r="Q110" s="143"/>
      <c r="R110" s="143"/>
      <c r="S110" s="143"/>
      <c r="T110" s="144"/>
      <c r="AT110" s="145" t="s">
        <v>129</v>
      </c>
      <c r="AU110" s="145" t="s">
        <v>83</v>
      </c>
      <c r="AV110" s="137" t="s">
        <v>83</v>
      </c>
      <c r="AW110" s="137" t="s">
        <v>38</v>
      </c>
      <c r="AX110" s="137" t="s">
        <v>75</v>
      </c>
      <c r="AY110" s="145" t="s">
        <v>118</v>
      </c>
    </row>
    <row r="111" spans="2:65" s="137" customFormat="1" x14ac:dyDescent="0.3">
      <c r="B111" s="136"/>
      <c r="D111" s="132" t="s">
        <v>129</v>
      </c>
      <c r="E111" s="145" t="s">
        <v>3</v>
      </c>
      <c r="F111" s="146" t="s">
        <v>164</v>
      </c>
      <c r="H111" s="147">
        <v>306.60199999999998</v>
      </c>
      <c r="I111" s="4"/>
      <c r="L111" s="136"/>
      <c r="M111" s="142"/>
      <c r="N111" s="143"/>
      <c r="O111" s="143"/>
      <c r="P111" s="143"/>
      <c r="Q111" s="143"/>
      <c r="R111" s="143"/>
      <c r="S111" s="143"/>
      <c r="T111" s="144"/>
      <c r="AT111" s="145" t="s">
        <v>129</v>
      </c>
      <c r="AU111" s="145" t="s">
        <v>83</v>
      </c>
      <c r="AV111" s="137" t="s">
        <v>83</v>
      </c>
      <c r="AW111" s="137" t="s">
        <v>38</v>
      </c>
      <c r="AX111" s="137" t="s">
        <v>75</v>
      </c>
      <c r="AY111" s="145" t="s">
        <v>118</v>
      </c>
    </row>
    <row r="112" spans="2:65" s="137" customFormat="1" x14ac:dyDescent="0.3">
      <c r="B112" s="136"/>
      <c r="D112" s="132" t="s">
        <v>129</v>
      </c>
      <c r="E112" s="145" t="s">
        <v>3</v>
      </c>
      <c r="F112" s="146" t="s">
        <v>165</v>
      </c>
      <c r="H112" s="147">
        <v>48.646999999999998</v>
      </c>
      <c r="I112" s="4"/>
      <c r="L112" s="136"/>
      <c r="M112" s="142"/>
      <c r="N112" s="143"/>
      <c r="O112" s="143"/>
      <c r="P112" s="143"/>
      <c r="Q112" s="143"/>
      <c r="R112" s="143"/>
      <c r="S112" s="143"/>
      <c r="T112" s="144"/>
      <c r="AT112" s="145" t="s">
        <v>129</v>
      </c>
      <c r="AU112" s="145" t="s">
        <v>83</v>
      </c>
      <c r="AV112" s="137" t="s">
        <v>83</v>
      </c>
      <c r="AW112" s="137" t="s">
        <v>38</v>
      </c>
      <c r="AX112" s="137" t="s">
        <v>75</v>
      </c>
      <c r="AY112" s="145" t="s">
        <v>118</v>
      </c>
    </row>
    <row r="113" spans="2:65" s="137" customFormat="1" x14ac:dyDescent="0.3">
      <c r="B113" s="136"/>
      <c r="D113" s="132" t="s">
        <v>129</v>
      </c>
      <c r="E113" s="145" t="s">
        <v>3</v>
      </c>
      <c r="F113" s="146" t="s">
        <v>166</v>
      </c>
      <c r="H113" s="147">
        <v>160.97</v>
      </c>
      <c r="I113" s="4"/>
      <c r="L113" s="136"/>
      <c r="M113" s="142"/>
      <c r="N113" s="143"/>
      <c r="O113" s="143"/>
      <c r="P113" s="143"/>
      <c r="Q113" s="143"/>
      <c r="R113" s="143"/>
      <c r="S113" s="143"/>
      <c r="T113" s="144"/>
      <c r="AT113" s="145" t="s">
        <v>129</v>
      </c>
      <c r="AU113" s="145" t="s">
        <v>83</v>
      </c>
      <c r="AV113" s="137" t="s">
        <v>83</v>
      </c>
      <c r="AW113" s="137" t="s">
        <v>38</v>
      </c>
      <c r="AX113" s="137" t="s">
        <v>75</v>
      </c>
      <c r="AY113" s="145" t="s">
        <v>118</v>
      </c>
    </row>
    <row r="114" spans="2:65" s="137" customFormat="1" x14ac:dyDescent="0.3">
      <c r="B114" s="136"/>
      <c r="D114" s="132" t="s">
        <v>129</v>
      </c>
      <c r="E114" s="145" t="s">
        <v>3</v>
      </c>
      <c r="F114" s="146" t="s">
        <v>167</v>
      </c>
      <c r="H114" s="147">
        <v>152.91200000000001</v>
      </c>
      <c r="I114" s="4"/>
      <c r="L114" s="136"/>
      <c r="M114" s="142"/>
      <c r="N114" s="143"/>
      <c r="O114" s="143"/>
      <c r="P114" s="143"/>
      <c r="Q114" s="143"/>
      <c r="R114" s="143"/>
      <c r="S114" s="143"/>
      <c r="T114" s="144"/>
      <c r="AT114" s="145" t="s">
        <v>129</v>
      </c>
      <c r="AU114" s="145" t="s">
        <v>83</v>
      </c>
      <c r="AV114" s="137" t="s">
        <v>83</v>
      </c>
      <c r="AW114" s="137" t="s">
        <v>38</v>
      </c>
      <c r="AX114" s="137" t="s">
        <v>75</v>
      </c>
      <c r="AY114" s="145" t="s">
        <v>118</v>
      </c>
    </row>
    <row r="115" spans="2:65" s="137" customFormat="1" x14ac:dyDescent="0.3">
      <c r="B115" s="136"/>
      <c r="D115" s="132" t="s">
        <v>129</v>
      </c>
      <c r="E115" s="145" t="s">
        <v>3</v>
      </c>
      <c r="F115" s="146" t="s">
        <v>168</v>
      </c>
      <c r="H115" s="147">
        <v>221.34</v>
      </c>
      <c r="I115" s="4"/>
      <c r="L115" s="136"/>
      <c r="M115" s="142"/>
      <c r="N115" s="143"/>
      <c r="O115" s="143"/>
      <c r="P115" s="143"/>
      <c r="Q115" s="143"/>
      <c r="R115" s="143"/>
      <c r="S115" s="143"/>
      <c r="T115" s="144"/>
      <c r="AT115" s="145" t="s">
        <v>129</v>
      </c>
      <c r="AU115" s="145" t="s">
        <v>83</v>
      </c>
      <c r="AV115" s="137" t="s">
        <v>83</v>
      </c>
      <c r="AW115" s="137" t="s">
        <v>38</v>
      </c>
      <c r="AX115" s="137" t="s">
        <v>75</v>
      </c>
      <c r="AY115" s="145" t="s">
        <v>118</v>
      </c>
    </row>
    <row r="116" spans="2:65" s="137" customFormat="1" x14ac:dyDescent="0.3">
      <c r="B116" s="136"/>
      <c r="D116" s="132" t="s">
        <v>129</v>
      </c>
      <c r="E116" s="145" t="s">
        <v>3</v>
      </c>
      <c r="F116" s="146" t="s">
        <v>169</v>
      </c>
      <c r="H116" s="147">
        <v>47.767000000000003</v>
      </c>
      <c r="I116" s="4"/>
      <c r="L116" s="136"/>
      <c r="M116" s="142"/>
      <c r="N116" s="143"/>
      <c r="O116" s="143"/>
      <c r="P116" s="143"/>
      <c r="Q116" s="143"/>
      <c r="R116" s="143"/>
      <c r="S116" s="143"/>
      <c r="T116" s="144"/>
      <c r="AT116" s="145" t="s">
        <v>129</v>
      </c>
      <c r="AU116" s="145" t="s">
        <v>83</v>
      </c>
      <c r="AV116" s="137" t="s">
        <v>83</v>
      </c>
      <c r="AW116" s="137" t="s">
        <v>38</v>
      </c>
      <c r="AX116" s="137" t="s">
        <v>75</v>
      </c>
      <c r="AY116" s="145" t="s">
        <v>118</v>
      </c>
    </row>
    <row r="117" spans="2:65" s="137" customFormat="1" x14ac:dyDescent="0.3">
      <c r="B117" s="136"/>
      <c r="D117" s="132" t="s">
        <v>129</v>
      </c>
      <c r="E117" s="145" t="s">
        <v>3</v>
      </c>
      <c r="F117" s="146" t="s">
        <v>170</v>
      </c>
      <c r="H117" s="147">
        <v>23.984000000000002</v>
      </c>
      <c r="I117" s="4"/>
      <c r="L117" s="136"/>
      <c r="M117" s="142"/>
      <c r="N117" s="143"/>
      <c r="O117" s="143"/>
      <c r="P117" s="143"/>
      <c r="Q117" s="143"/>
      <c r="R117" s="143"/>
      <c r="S117" s="143"/>
      <c r="T117" s="144"/>
      <c r="AT117" s="145" t="s">
        <v>129</v>
      </c>
      <c r="AU117" s="145" t="s">
        <v>83</v>
      </c>
      <c r="AV117" s="137" t="s">
        <v>83</v>
      </c>
      <c r="AW117" s="137" t="s">
        <v>38</v>
      </c>
      <c r="AX117" s="137" t="s">
        <v>75</v>
      </c>
      <c r="AY117" s="145" t="s">
        <v>118</v>
      </c>
    </row>
    <row r="118" spans="2:65" s="137" customFormat="1" x14ac:dyDescent="0.3">
      <c r="B118" s="136"/>
      <c r="D118" s="132" t="s">
        <v>129</v>
      </c>
      <c r="E118" s="145" t="s">
        <v>3</v>
      </c>
      <c r="F118" s="146" t="s">
        <v>171</v>
      </c>
      <c r="H118" s="147">
        <v>35.445</v>
      </c>
      <c r="I118" s="4"/>
      <c r="L118" s="136"/>
      <c r="M118" s="142"/>
      <c r="N118" s="143"/>
      <c r="O118" s="143"/>
      <c r="P118" s="143"/>
      <c r="Q118" s="143"/>
      <c r="R118" s="143"/>
      <c r="S118" s="143"/>
      <c r="T118" s="144"/>
      <c r="AT118" s="145" t="s">
        <v>129</v>
      </c>
      <c r="AU118" s="145" t="s">
        <v>83</v>
      </c>
      <c r="AV118" s="137" t="s">
        <v>83</v>
      </c>
      <c r="AW118" s="137" t="s">
        <v>38</v>
      </c>
      <c r="AX118" s="137" t="s">
        <v>75</v>
      </c>
      <c r="AY118" s="145" t="s">
        <v>118</v>
      </c>
    </row>
    <row r="119" spans="2:65" s="137" customFormat="1" x14ac:dyDescent="0.3">
      <c r="B119" s="136"/>
      <c r="D119" s="132" t="s">
        <v>129</v>
      </c>
      <c r="E119" s="145" t="s">
        <v>3</v>
      </c>
      <c r="F119" s="146" t="s">
        <v>172</v>
      </c>
      <c r="H119" s="147">
        <v>93.23</v>
      </c>
      <c r="I119" s="4"/>
      <c r="L119" s="136"/>
      <c r="M119" s="142"/>
      <c r="N119" s="143"/>
      <c r="O119" s="143"/>
      <c r="P119" s="143"/>
      <c r="Q119" s="143"/>
      <c r="R119" s="143"/>
      <c r="S119" s="143"/>
      <c r="T119" s="144"/>
      <c r="AT119" s="145" t="s">
        <v>129</v>
      </c>
      <c r="AU119" s="145" t="s">
        <v>83</v>
      </c>
      <c r="AV119" s="137" t="s">
        <v>83</v>
      </c>
      <c r="AW119" s="137" t="s">
        <v>38</v>
      </c>
      <c r="AX119" s="137" t="s">
        <v>75</v>
      </c>
      <c r="AY119" s="145" t="s">
        <v>118</v>
      </c>
    </row>
    <row r="120" spans="2:65" s="137" customFormat="1" x14ac:dyDescent="0.3">
      <c r="B120" s="136"/>
      <c r="D120" s="132" t="s">
        <v>129</v>
      </c>
      <c r="E120" s="145" t="s">
        <v>3</v>
      </c>
      <c r="F120" s="146" t="s">
        <v>173</v>
      </c>
      <c r="H120" s="147">
        <v>43.360999999999997</v>
      </c>
      <c r="I120" s="4"/>
      <c r="L120" s="136"/>
      <c r="M120" s="142"/>
      <c r="N120" s="143"/>
      <c r="O120" s="143"/>
      <c r="P120" s="143"/>
      <c r="Q120" s="143"/>
      <c r="R120" s="143"/>
      <c r="S120" s="143"/>
      <c r="T120" s="144"/>
      <c r="AT120" s="145" t="s">
        <v>129</v>
      </c>
      <c r="AU120" s="145" t="s">
        <v>83</v>
      </c>
      <c r="AV120" s="137" t="s">
        <v>83</v>
      </c>
      <c r="AW120" s="137" t="s">
        <v>38</v>
      </c>
      <c r="AX120" s="137" t="s">
        <v>75</v>
      </c>
      <c r="AY120" s="145" t="s">
        <v>118</v>
      </c>
    </row>
    <row r="121" spans="2:65" s="137" customFormat="1" x14ac:dyDescent="0.3">
      <c r="B121" s="136"/>
      <c r="D121" s="132" t="s">
        <v>129</v>
      </c>
      <c r="E121" s="145" t="s">
        <v>3</v>
      </c>
      <c r="F121" s="146" t="s">
        <v>174</v>
      </c>
      <c r="H121" s="147">
        <v>21.675000000000001</v>
      </c>
      <c r="I121" s="4"/>
      <c r="L121" s="136"/>
      <c r="M121" s="142"/>
      <c r="N121" s="143"/>
      <c r="O121" s="143"/>
      <c r="P121" s="143"/>
      <c r="Q121" s="143"/>
      <c r="R121" s="143"/>
      <c r="S121" s="143"/>
      <c r="T121" s="144"/>
      <c r="AT121" s="145" t="s">
        <v>129</v>
      </c>
      <c r="AU121" s="145" t="s">
        <v>83</v>
      </c>
      <c r="AV121" s="137" t="s">
        <v>83</v>
      </c>
      <c r="AW121" s="137" t="s">
        <v>38</v>
      </c>
      <c r="AX121" s="137" t="s">
        <v>75</v>
      </c>
      <c r="AY121" s="145" t="s">
        <v>118</v>
      </c>
    </row>
    <row r="122" spans="2:65" s="137" customFormat="1" x14ac:dyDescent="0.3">
      <c r="B122" s="136"/>
      <c r="D122" s="132" t="s">
        <v>129</v>
      </c>
      <c r="E122" s="145" t="s">
        <v>3</v>
      </c>
      <c r="F122" s="146" t="s">
        <v>175</v>
      </c>
      <c r="H122" s="147">
        <v>-302</v>
      </c>
      <c r="I122" s="4"/>
      <c r="L122" s="136"/>
      <c r="M122" s="142"/>
      <c r="N122" s="143"/>
      <c r="O122" s="143"/>
      <c r="P122" s="143"/>
      <c r="Q122" s="143"/>
      <c r="R122" s="143"/>
      <c r="S122" s="143"/>
      <c r="T122" s="144"/>
      <c r="AT122" s="145" t="s">
        <v>129</v>
      </c>
      <c r="AU122" s="145" t="s">
        <v>83</v>
      </c>
      <c r="AV122" s="137" t="s">
        <v>83</v>
      </c>
      <c r="AW122" s="137" t="s">
        <v>38</v>
      </c>
      <c r="AX122" s="137" t="s">
        <v>75</v>
      </c>
      <c r="AY122" s="145" t="s">
        <v>118</v>
      </c>
    </row>
    <row r="123" spans="2:65" s="149" customFormat="1" x14ac:dyDescent="0.3">
      <c r="B123" s="148"/>
      <c r="D123" s="132" t="s">
        <v>129</v>
      </c>
      <c r="E123" s="150" t="s">
        <v>3</v>
      </c>
      <c r="F123" s="151" t="s">
        <v>176</v>
      </c>
      <c r="H123" s="152">
        <v>1393.6790000000001</v>
      </c>
      <c r="I123" s="5"/>
      <c r="L123" s="148"/>
      <c r="M123" s="153"/>
      <c r="N123" s="154"/>
      <c r="O123" s="154"/>
      <c r="P123" s="154"/>
      <c r="Q123" s="154"/>
      <c r="R123" s="154"/>
      <c r="S123" s="154"/>
      <c r="T123" s="155"/>
      <c r="AT123" s="156" t="s">
        <v>129</v>
      </c>
      <c r="AU123" s="156" t="s">
        <v>83</v>
      </c>
      <c r="AV123" s="149" t="s">
        <v>125</v>
      </c>
      <c r="AW123" s="149" t="s">
        <v>38</v>
      </c>
      <c r="AX123" s="149" t="s">
        <v>75</v>
      </c>
      <c r="AY123" s="156" t="s">
        <v>118</v>
      </c>
    </row>
    <row r="124" spans="2:65" s="137" customFormat="1" x14ac:dyDescent="0.3">
      <c r="B124" s="136"/>
      <c r="D124" s="132" t="s">
        <v>129</v>
      </c>
      <c r="E124" s="145" t="s">
        <v>3</v>
      </c>
      <c r="F124" s="146" t="s">
        <v>3</v>
      </c>
      <c r="H124" s="147">
        <v>0</v>
      </c>
      <c r="I124" s="4"/>
      <c r="L124" s="136"/>
      <c r="M124" s="142"/>
      <c r="N124" s="143"/>
      <c r="O124" s="143"/>
      <c r="P124" s="143"/>
      <c r="Q124" s="143"/>
      <c r="R124" s="143"/>
      <c r="S124" s="143"/>
      <c r="T124" s="144"/>
      <c r="AT124" s="145" t="s">
        <v>129</v>
      </c>
      <c r="AU124" s="145" t="s">
        <v>83</v>
      </c>
      <c r="AV124" s="137" t="s">
        <v>83</v>
      </c>
      <c r="AW124" s="137" t="s">
        <v>38</v>
      </c>
      <c r="AX124" s="137" t="s">
        <v>75</v>
      </c>
      <c r="AY124" s="145" t="s">
        <v>118</v>
      </c>
    </row>
    <row r="125" spans="2:65" s="137" customFormat="1" x14ac:dyDescent="0.3">
      <c r="B125" s="136"/>
      <c r="D125" s="138" t="s">
        <v>129</v>
      </c>
      <c r="E125" s="139" t="s">
        <v>3</v>
      </c>
      <c r="F125" s="140" t="s">
        <v>177</v>
      </c>
      <c r="H125" s="141">
        <v>696.84</v>
      </c>
      <c r="I125" s="4"/>
      <c r="L125" s="136"/>
      <c r="M125" s="142"/>
      <c r="N125" s="143"/>
      <c r="O125" s="143"/>
      <c r="P125" s="143"/>
      <c r="Q125" s="143"/>
      <c r="R125" s="143"/>
      <c r="S125" s="143"/>
      <c r="T125" s="144"/>
      <c r="AT125" s="145" t="s">
        <v>129</v>
      </c>
      <c r="AU125" s="145" t="s">
        <v>83</v>
      </c>
      <c r="AV125" s="137" t="s">
        <v>83</v>
      </c>
      <c r="AW125" s="137" t="s">
        <v>38</v>
      </c>
      <c r="AX125" s="137" t="s">
        <v>23</v>
      </c>
      <c r="AY125" s="145" t="s">
        <v>118</v>
      </c>
    </row>
    <row r="126" spans="2:65" s="32" customFormat="1" ht="31.5" customHeight="1" x14ac:dyDescent="0.3">
      <c r="B126" s="33"/>
      <c r="C126" s="121" t="s">
        <v>178</v>
      </c>
      <c r="D126" s="121" t="s">
        <v>120</v>
      </c>
      <c r="E126" s="122" t="s">
        <v>179</v>
      </c>
      <c r="F126" s="123" t="s">
        <v>180</v>
      </c>
      <c r="G126" s="124" t="s">
        <v>143</v>
      </c>
      <c r="H126" s="125">
        <v>696.84</v>
      </c>
      <c r="I126" s="2"/>
      <c r="J126" s="126">
        <f>ROUND(I126*H126,2)</f>
        <v>0</v>
      </c>
      <c r="K126" s="123" t="s">
        <v>124</v>
      </c>
      <c r="L126" s="33"/>
      <c r="M126" s="127" t="s">
        <v>3</v>
      </c>
      <c r="N126" s="128" t="s">
        <v>46</v>
      </c>
      <c r="O126" s="34"/>
      <c r="P126" s="129">
        <f>O126*H126</f>
        <v>0</v>
      </c>
      <c r="Q126" s="129">
        <v>0</v>
      </c>
      <c r="R126" s="129">
        <f>Q126*H126</f>
        <v>0</v>
      </c>
      <c r="S126" s="129">
        <v>0</v>
      </c>
      <c r="T126" s="130">
        <f>S126*H126</f>
        <v>0</v>
      </c>
      <c r="AR126" s="20" t="s">
        <v>125</v>
      </c>
      <c r="AT126" s="20" t="s">
        <v>120</v>
      </c>
      <c r="AU126" s="20" t="s">
        <v>83</v>
      </c>
      <c r="AY126" s="20" t="s">
        <v>118</v>
      </c>
      <c r="BE126" s="131">
        <f>IF(N126="základní",J126,0)</f>
        <v>0</v>
      </c>
      <c r="BF126" s="131">
        <f>IF(N126="snížená",J126,0)</f>
        <v>0</v>
      </c>
      <c r="BG126" s="131">
        <f>IF(N126="zákl. přenesená",J126,0)</f>
        <v>0</v>
      </c>
      <c r="BH126" s="131">
        <f>IF(N126="sníž. přenesená",J126,0)</f>
        <v>0</v>
      </c>
      <c r="BI126" s="131">
        <f>IF(N126="nulová",J126,0)</f>
        <v>0</v>
      </c>
      <c r="BJ126" s="20" t="s">
        <v>23</v>
      </c>
      <c r="BK126" s="131">
        <f>ROUND(I126*H126,2)</f>
        <v>0</v>
      </c>
      <c r="BL126" s="20" t="s">
        <v>125</v>
      </c>
      <c r="BM126" s="20" t="s">
        <v>181</v>
      </c>
    </row>
    <row r="127" spans="2:65" s="32" customFormat="1" ht="204" x14ac:dyDescent="0.3">
      <c r="B127" s="33"/>
      <c r="D127" s="132" t="s">
        <v>127</v>
      </c>
      <c r="F127" s="133" t="s">
        <v>157</v>
      </c>
      <c r="I127" s="3"/>
      <c r="L127" s="33"/>
      <c r="M127" s="134"/>
      <c r="N127" s="34"/>
      <c r="O127" s="34"/>
      <c r="P127" s="34"/>
      <c r="Q127" s="34"/>
      <c r="R127" s="34"/>
      <c r="S127" s="34"/>
      <c r="T127" s="135"/>
      <c r="AT127" s="20" t="s">
        <v>127</v>
      </c>
      <c r="AU127" s="20" t="s">
        <v>83</v>
      </c>
    </row>
    <row r="128" spans="2:65" s="137" customFormat="1" x14ac:dyDescent="0.3">
      <c r="B128" s="136"/>
      <c r="D128" s="132" t="s">
        <v>129</v>
      </c>
      <c r="E128" s="145" t="s">
        <v>3</v>
      </c>
      <c r="F128" s="146" t="s">
        <v>158</v>
      </c>
      <c r="H128" s="147">
        <v>17.173999999999999</v>
      </c>
      <c r="I128" s="4"/>
      <c r="L128" s="136"/>
      <c r="M128" s="142"/>
      <c r="N128" s="143"/>
      <c r="O128" s="143"/>
      <c r="P128" s="143"/>
      <c r="Q128" s="143"/>
      <c r="R128" s="143"/>
      <c r="S128" s="143"/>
      <c r="T128" s="144"/>
      <c r="AT128" s="145" t="s">
        <v>129</v>
      </c>
      <c r="AU128" s="145" t="s">
        <v>83</v>
      </c>
      <c r="AV128" s="137" t="s">
        <v>83</v>
      </c>
      <c r="AW128" s="137" t="s">
        <v>38</v>
      </c>
      <c r="AX128" s="137" t="s">
        <v>75</v>
      </c>
      <c r="AY128" s="145" t="s">
        <v>118</v>
      </c>
    </row>
    <row r="129" spans="2:51" s="137" customFormat="1" x14ac:dyDescent="0.3">
      <c r="B129" s="136"/>
      <c r="D129" s="132" t="s">
        <v>129</v>
      </c>
      <c r="E129" s="145" t="s">
        <v>3</v>
      </c>
      <c r="F129" s="146" t="s">
        <v>159</v>
      </c>
      <c r="H129" s="147">
        <v>33.781999999999996</v>
      </c>
      <c r="I129" s="4"/>
      <c r="L129" s="136"/>
      <c r="M129" s="142"/>
      <c r="N129" s="143"/>
      <c r="O129" s="143"/>
      <c r="P129" s="143"/>
      <c r="Q129" s="143"/>
      <c r="R129" s="143"/>
      <c r="S129" s="143"/>
      <c r="T129" s="144"/>
      <c r="AT129" s="145" t="s">
        <v>129</v>
      </c>
      <c r="AU129" s="145" t="s">
        <v>83</v>
      </c>
      <c r="AV129" s="137" t="s">
        <v>83</v>
      </c>
      <c r="AW129" s="137" t="s">
        <v>38</v>
      </c>
      <c r="AX129" s="137" t="s">
        <v>75</v>
      </c>
      <c r="AY129" s="145" t="s">
        <v>118</v>
      </c>
    </row>
    <row r="130" spans="2:51" s="137" customFormat="1" x14ac:dyDescent="0.3">
      <c r="B130" s="136"/>
      <c r="D130" s="132" t="s">
        <v>129</v>
      </c>
      <c r="E130" s="145" t="s">
        <v>3</v>
      </c>
      <c r="F130" s="146" t="s">
        <v>160</v>
      </c>
      <c r="H130" s="147">
        <v>81.510000000000005</v>
      </c>
      <c r="I130" s="4"/>
      <c r="L130" s="136"/>
      <c r="M130" s="142"/>
      <c r="N130" s="143"/>
      <c r="O130" s="143"/>
      <c r="P130" s="143"/>
      <c r="Q130" s="143"/>
      <c r="R130" s="143"/>
      <c r="S130" s="143"/>
      <c r="T130" s="144"/>
      <c r="AT130" s="145" t="s">
        <v>129</v>
      </c>
      <c r="AU130" s="145" t="s">
        <v>83</v>
      </c>
      <c r="AV130" s="137" t="s">
        <v>83</v>
      </c>
      <c r="AW130" s="137" t="s">
        <v>38</v>
      </c>
      <c r="AX130" s="137" t="s">
        <v>75</v>
      </c>
      <c r="AY130" s="145" t="s">
        <v>118</v>
      </c>
    </row>
    <row r="131" spans="2:51" s="137" customFormat="1" x14ac:dyDescent="0.3">
      <c r="B131" s="136"/>
      <c r="D131" s="132" t="s">
        <v>129</v>
      </c>
      <c r="E131" s="145" t="s">
        <v>3</v>
      </c>
      <c r="F131" s="146" t="s">
        <v>161</v>
      </c>
      <c r="H131" s="147">
        <v>127.26</v>
      </c>
      <c r="I131" s="4"/>
      <c r="L131" s="136"/>
      <c r="M131" s="142"/>
      <c r="N131" s="143"/>
      <c r="O131" s="143"/>
      <c r="P131" s="143"/>
      <c r="Q131" s="143"/>
      <c r="R131" s="143"/>
      <c r="S131" s="143"/>
      <c r="T131" s="144"/>
      <c r="AT131" s="145" t="s">
        <v>129</v>
      </c>
      <c r="AU131" s="145" t="s">
        <v>83</v>
      </c>
      <c r="AV131" s="137" t="s">
        <v>83</v>
      </c>
      <c r="AW131" s="137" t="s">
        <v>38</v>
      </c>
      <c r="AX131" s="137" t="s">
        <v>75</v>
      </c>
      <c r="AY131" s="145" t="s">
        <v>118</v>
      </c>
    </row>
    <row r="132" spans="2:51" s="137" customFormat="1" x14ac:dyDescent="0.3">
      <c r="B132" s="136"/>
      <c r="D132" s="132" t="s">
        <v>129</v>
      </c>
      <c r="E132" s="145" t="s">
        <v>3</v>
      </c>
      <c r="F132" s="146" t="s">
        <v>162</v>
      </c>
      <c r="H132" s="147">
        <v>23.315999999999999</v>
      </c>
      <c r="I132" s="4"/>
      <c r="L132" s="136"/>
      <c r="M132" s="142"/>
      <c r="N132" s="143"/>
      <c r="O132" s="143"/>
      <c r="P132" s="143"/>
      <c r="Q132" s="143"/>
      <c r="R132" s="143"/>
      <c r="S132" s="143"/>
      <c r="T132" s="144"/>
      <c r="AT132" s="145" t="s">
        <v>129</v>
      </c>
      <c r="AU132" s="145" t="s">
        <v>83</v>
      </c>
      <c r="AV132" s="137" t="s">
        <v>83</v>
      </c>
      <c r="AW132" s="137" t="s">
        <v>38</v>
      </c>
      <c r="AX132" s="137" t="s">
        <v>75</v>
      </c>
      <c r="AY132" s="145" t="s">
        <v>118</v>
      </c>
    </row>
    <row r="133" spans="2:51" s="137" customFormat="1" x14ac:dyDescent="0.3">
      <c r="B133" s="136"/>
      <c r="D133" s="132" t="s">
        <v>129</v>
      </c>
      <c r="E133" s="145" t="s">
        <v>3</v>
      </c>
      <c r="F133" s="146" t="s">
        <v>163</v>
      </c>
      <c r="H133" s="147">
        <v>256.70400000000001</v>
      </c>
      <c r="I133" s="4"/>
      <c r="L133" s="136"/>
      <c r="M133" s="142"/>
      <c r="N133" s="143"/>
      <c r="O133" s="143"/>
      <c r="P133" s="143"/>
      <c r="Q133" s="143"/>
      <c r="R133" s="143"/>
      <c r="S133" s="143"/>
      <c r="T133" s="144"/>
      <c r="AT133" s="145" t="s">
        <v>129</v>
      </c>
      <c r="AU133" s="145" t="s">
        <v>83</v>
      </c>
      <c r="AV133" s="137" t="s">
        <v>83</v>
      </c>
      <c r="AW133" s="137" t="s">
        <v>38</v>
      </c>
      <c r="AX133" s="137" t="s">
        <v>75</v>
      </c>
      <c r="AY133" s="145" t="s">
        <v>118</v>
      </c>
    </row>
    <row r="134" spans="2:51" s="137" customFormat="1" x14ac:dyDescent="0.3">
      <c r="B134" s="136"/>
      <c r="D134" s="132" t="s">
        <v>129</v>
      </c>
      <c r="E134" s="145" t="s">
        <v>3</v>
      </c>
      <c r="F134" s="146" t="s">
        <v>164</v>
      </c>
      <c r="H134" s="147">
        <v>306.60199999999998</v>
      </c>
      <c r="I134" s="4"/>
      <c r="L134" s="136"/>
      <c r="M134" s="142"/>
      <c r="N134" s="143"/>
      <c r="O134" s="143"/>
      <c r="P134" s="143"/>
      <c r="Q134" s="143"/>
      <c r="R134" s="143"/>
      <c r="S134" s="143"/>
      <c r="T134" s="144"/>
      <c r="AT134" s="145" t="s">
        <v>129</v>
      </c>
      <c r="AU134" s="145" t="s">
        <v>83</v>
      </c>
      <c r="AV134" s="137" t="s">
        <v>83</v>
      </c>
      <c r="AW134" s="137" t="s">
        <v>38</v>
      </c>
      <c r="AX134" s="137" t="s">
        <v>75</v>
      </c>
      <c r="AY134" s="145" t="s">
        <v>118</v>
      </c>
    </row>
    <row r="135" spans="2:51" s="137" customFormat="1" x14ac:dyDescent="0.3">
      <c r="B135" s="136"/>
      <c r="D135" s="132" t="s">
        <v>129</v>
      </c>
      <c r="E135" s="145" t="s">
        <v>3</v>
      </c>
      <c r="F135" s="146" t="s">
        <v>165</v>
      </c>
      <c r="H135" s="147">
        <v>48.646999999999998</v>
      </c>
      <c r="I135" s="4"/>
      <c r="L135" s="136"/>
      <c r="M135" s="142"/>
      <c r="N135" s="143"/>
      <c r="O135" s="143"/>
      <c r="P135" s="143"/>
      <c r="Q135" s="143"/>
      <c r="R135" s="143"/>
      <c r="S135" s="143"/>
      <c r="T135" s="144"/>
      <c r="AT135" s="145" t="s">
        <v>129</v>
      </c>
      <c r="AU135" s="145" t="s">
        <v>83</v>
      </c>
      <c r="AV135" s="137" t="s">
        <v>83</v>
      </c>
      <c r="AW135" s="137" t="s">
        <v>38</v>
      </c>
      <c r="AX135" s="137" t="s">
        <v>75</v>
      </c>
      <c r="AY135" s="145" t="s">
        <v>118</v>
      </c>
    </row>
    <row r="136" spans="2:51" s="137" customFormat="1" x14ac:dyDescent="0.3">
      <c r="B136" s="136"/>
      <c r="D136" s="132" t="s">
        <v>129</v>
      </c>
      <c r="E136" s="145" t="s">
        <v>3</v>
      </c>
      <c r="F136" s="146" t="s">
        <v>166</v>
      </c>
      <c r="H136" s="147">
        <v>160.97</v>
      </c>
      <c r="I136" s="4"/>
      <c r="L136" s="136"/>
      <c r="M136" s="142"/>
      <c r="N136" s="143"/>
      <c r="O136" s="143"/>
      <c r="P136" s="143"/>
      <c r="Q136" s="143"/>
      <c r="R136" s="143"/>
      <c r="S136" s="143"/>
      <c r="T136" s="144"/>
      <c r="AT136" s="145" t="s">
        <v>129</v>
      </c>
      <c r="AU136" s="145" t="s">
        <v>83</v>
      </c>
      <c r="AV136" s="137" t="s">
        <v>83</v>
      </c>
      <c r="AW136" s="137" t="s">
        <v>38</v>
      </c>
      <c r="AX136" s="137" t="s">
        <v>75</v>
      </c>
      <c r="AY136" s="145" t="s">
        <v>118</v>
      </c>
    </row>
    <row r="137" spans="2:51" s="137" customFormat="1" x14ac:dyDescent="0.3">
      <c r="B137" s="136"/>
      <c r="D137" s="132" t="s">
        <v>129</v>
      </c>
      <c r="E137" s="145" t="s">
        <v>3</v>
      </c>
      <c r="F137" s="146" t="s">
        <v>167</v>
      </c>
      <c r="H137" s="147">
        <v>152.91200000000001</v>
      </c>
      <c r="I137" s="4"/>
      <c r="L137" s="136"/>
      <c r="M137" s="142"/>
      <c r="N137" s="143"/>
      <c r="O137" s="143"/>
      <c r="P137" s="143"/>
      <c r="Q137" s="143"/>
      <c r="R137" s="143"/>
      <c r="S137" s="143"/>
      <c r="T137" s="144"/>
      <c r="AT137" s="145" t="s">
        <v>129</v>
      </c>
      <c r="AU137" s="145" t="s">
        <v>83</v>
      </c>
      <c r="AV137" s="137" t="s">
        <v>83</v>
      </c>
      <c r="AW137" s="137" t="s">
        <v>38</v>
      </c>
      <c r="AX137" s="137" t="s">
        <v>75</v>
      </c>
      <c r="AY137" s="145" t="s">
        <v>118</v>
      </c>
    </row>
    <row r="138" spans="2:51" s="137" customFormat="1" x14ac:dyDescent="0.3">
      <c r="B138" s="136"/>
      <c r="D138" s="132" t="s">
        <v>129</v>
      </c>
      <c r="E138" s="145" t="s">
        <v>3</v>
      </c>
      <c r="F138" s="146" t="s">
        <v>168</v>
      </c>
      <c r="H138" s="147">
        <v>221.34</v>
      </c>
      <c r="I138" s="4"/>
      <c r="L138" s="136"/>
      <c r="M138" s="142"/>
      <c r="N138" s="143"/>
      <c r="O138" s="143"/>
      <c r="P138" s="143"/>
      <c r="Q138" s="143"/>
      <c r="R138" s="143"/>
      <c r="S138" s="143"/>
      <c r="T138" s="144"/>
      <c r="AT138" s="145" t="s">
        <v>129</v>
      </c>
      <c r="AU138" s="145" t="s">
        <v>83</v>
      </c>
      <c r="AV138" s="137" t="s">
        <v>83</v>
      </c>
      <c r="AW138" s="137" t="s">
        <v>38</v>
      </c>
      <c r="AX138" s="137" t="s">
        <v>75</v>
      </c>
      <c r="AY138" s="145" t="s">
        <v>118</v>
      </c>
    </row>
    <row r="139" spans="2:51" s="137" customFormat="1" x14ac:dyDescent="0.3">
      <c r="B139" s="136"/>
      <c r="D139" s="132" t="s">
        <v>129</v>
      </c>
      <c r="E139" s="145" t="s">
        <v>3</v>
      </c>
      <c r="F139" s="146" t="s">
        <v>169</v>
      </c>
      <c r="H139" s="147">
        <v>47.767000000000003</v>
      </c>
      <c r="I139" s="4"/>
      <c r="L139" s="136"/>
      <c r="M139" s="142"/>
      <c r="N139" s="143"/>
      <c r="O139" s="143"/>
      <c r="P139" s="143"/>
      <c r="Q139" s="143"/>
      <c r="R139" s="143"/>
      <c r="S139" s="143"/>
      <c r="T139" s="144"/>
      <c r="AT139" s="145" t="s">
        <v>129</v>
      </c>
      <c r="AU139" s="145" t="s">
        <v>83</v>
      </c>
      <c r="AV139" s="137" t="s">
        <v>83</v>
      </c>
      <c r="AW139" s="137" t="s">
        <v>38</v>
      </c>
      <c r="AX139" s="137" t="s">
        <v>75</v>
      </c>
      <c r="AY139" s="145" t="s">
        <v>118</v>
      </c>
    </row>
    <row r="140" spans="2:51" s="137" customFormat="1" x14ac:dyDescent="0.3">
      <c r="B140" s="136"/>
      <c r="D140" s="132" t="s">
        <v>129</v>
      </c>
      <c r="E140" s="145" t="s">
        <v>3</v>
      </c>
      <c r="F140" s="146" t="s">
        <v>170</v>
      </c>
      <c r="H140" s="147">
        <v>23.984000000000002</v>
      </c>
      <c r="I140" s="4"/>
      <c r="L140" s="136"/>
      <c r="M140" s="142"/>
      <c r="N140" s="143"/>
      <c r="O140" s="143"/>
      <c r="P140" s="143"/>
      <c r="Q140" s="143"/>
      <c r="R140" s="143"/>
      <c r="S140" s="143"/>
      <c r="T140" s="144"/>
      <c r="AT140" s="145" t="s">
        <v>129</v>
      </c>
      <c r="AU140" s="145" t="s">
        <v>83</v>
      </c>
      <c r="AV140" s="137" t="s">
        <v>83</v>
      </c>
      <c r="AW140" s="137" t="s">
        <v>38</v>
      </c>
      <c r="AX140" s="137" t="s">
        <v>75</v>
      </c>
      <c r="AY140" s="145" t="s">
        <v>118</v>
      </c>
    </row>
    <row r="141" spans="2:51" s="137" customFormat="1" x14ac:dyDescent="0.3">
      <c r="B141" s="136"/>
      <c r="D141" s="132" t="s">
        <v>129</v>
      </c>
      <c r="E141" s="145" t="s">
        <v>3</v>
      </c>
      <c r="F141" s="146" t="s">
        <v>171</v>
      </c>
      <c r="H141" s="147">
        <v>35.445</v>
      </c>
      <c r="I141" s="4"/>
      <c r="L141" s="136"/>
      <c r="M141" s="142"/>
      <c r="N141" s="143"/>
      <c r="O141" s="143"/>
      <c r="P141" s="143"/>
      <c r="Q141" s="143"/>
      <c r="R141" s="143"/>
      <c r="S141" s="143"/>
      <c r="T141" s="144"/>
      <c r="AT141" s="145" t="s">
        <v>129</v>
      </c>
      <c r="AU141" s="145" t="s">
        <v>83</v>
      </c>
      <c r="AV141" s="137" t="s">
        <v>83</v>
      </c>
      <c r="AW141" s="137" t="s">
        <v>38</v>
      </c>
      <c r="AX141" s="137" t="s">
        <v>75</v>
      </c>
      <c r="AY141" s="145" t="s">
        <v>118</v>
      </c>
    </row>
    <row r="142" spans="2:51" s="137" customFormat="1" x14ac:dyDescent="0.3">
      <c r="B142" s="136"/>
      <c r="D142" s="132" t="s">
        <v>129</v>
      </c>
      <c r="E142" s="145" t="s">
        <v>3</v>
      </c>
      <c r="F142" s="146" t="s">
        <v>172</v>
      </c>
      <c r="H142" s="147">
        <v>93.23</v>
      </c>
      <c r="I142" s="4"/>
      <c r="L142" s="136"/>
      <c r="M142" s="142"/>
      <c r="N142" s="143"/>
      <c r="O142" s="143"/>
      <c r="P142" s="143"/>
      <c r="Q142" s="143"/>
      <c r="R142" s="143"/>
      <c r="S142" s="143"/>
      <c r="T142" s="144"/>
      <c r="AT142" s="145" t="s">
        <v>129</v>
      </c>
      <c r="AU142" s="145" t="s">
        <v>83</v>
      </c>
      <c r="AV142" s="137" t="s">
        <v>83</v>
      </c>
      <c r="AW142" s="137" t="s">
        <v>38</v>
      </c>
      <c r="AX142" s="137" t="s">
        <v>75</v>
      </c>
      <c r="AY142" s="145" t="s">
        <v>118</v>
      </c>
    </row>
    <row r="143" spans="2:51" s="137" customFormat="1" x14ac:dyDescent="0.3">
      <c r="B143" s="136"/>
      <c r="D143" s="132" t="s">
        <v>129</v>
      </c>
      <c r="E143" s="145" t="s">
        <v>3</v>
      </c>
      <c r="F143" s="146" t="s">
        <v>173</v>
      </c>
      <c r="H143" s="147">
        <v>43.360999999999997</v>
      </c>
      <c r="I143" s="4"/>
      <c r="L143" s="136"/>
      <c r="M143" s="142"/>
      <c r="N143" s="143"/>
      <c r="O143" s="143"/>
      <c r="P143" s="143"/>
      <c r="Q143" s="143"/>
      <c r="R143" s="143"/>
      <c r="S143" s="143"/>
      <c r="T143" s="144"/>
      <c r="AT143" s="145" t="s">
        <v>129</v>
      </c>
      <c r="AU143" s="145" t="s">
        <v>83</v>
      </c>
      <c r="AV143" s="137" t="s">
        <v>83</v>
      </c>
      <c r="AW143" s="137" t="s">
        <v>38</v>
      </c>
      <c r="AX143" s="137" t="s">
        <v>75</v>
      </c>
      <c r="AY143" s="145" t="s">
        <v>118</v>
      </c>
    </row>
    <row r="144" spans="2:51" s="137" customFormat="1" x14ac:dyDescent="0.3">
      <c r="B144" s="136"/>
      <c r="D144" s="132" t="s">
        <v>129</v>
      </c>
      <c r="E144" s="145" t="s">
        <v>3</v>
      </c>
      <c r="F144" s="146" t="s">
        <v>174</v>
      </c>
      <c r="H144" s="147">
        <v>21.675000000000001</v>
      </c>
      <c r="I144" s="4"/>
      <c r="L144" s="136"/>
      <c r="M144" s="142"/>
      <c r="N144" s="143"/>
      <c r="O144" s="143"/>
      <c r="P144" s="143"/>
      <c r="Q144" s="143"/>
      <c r="R144" s="143"/>
      <c r="S144" s="143"/>
      <c r="T144" s="144"/>
      <c r="AT144" s="145" t="s">
        <v>129</v>
      </c>
      <c r="AU144" s="145" t="s">
        <v>83</v>
      </c>
      <c r="AV144" s="137" t="s">
        <v>83</v>
      </c>
      <c r="AW144" s="137" t="s">
        <v>38</v>
      </c>
      <c r="AX144" s="137" t="s">
        <v>75</v>
      </c>
      <c r="AY144" s="145" t="s">
        <v>118</v>
      </c>
    </row>
    <row r="145" spans="2:65" s="137" customFormat="1" x14ac:dyDescent="0.3">
      <c r="B145" s="136"/>
      <c r="D145" s="132" t="s">
        <v>129</v>
      </c>
      <c r="E145" s="145" t="s">
        <v>3</v>
      </c>
      <c r="F145" s="146" t="s">
        <v>175</v>
      </c>
      <c r="H145" s="147">
        <v>-302</v>
      </c>
      <c r="I145" s="4"/>
      <c r="L145" s="136"/>
      <c r="M145" s="142"/>
      <c r="N145" s="143"/>
      <c r="O145" s="143"/>
      <c r="P145" s="143"/>
      <c r="Q145" s="143"/>
      <c r="R145" s="143"/>
      <c r="S145" s="143"/>
      <c r="T145" s="144"/>
      <c r="AT145" s="145" t="s">
        <v>129</v>
      </c>
      <c r="AU145" s="145" t="s">
        <v>83</v>
      </c>
      <c r="AV145" s="137" t="s">
        <v>83</v>
      </c>
      <c r="AW145" s="137" t="s">
        <v>38</v>
      </c>
      <c r="AX145" s="137" t="s">
        <v>75</v>
      </c>
      <c r="AY145" s="145" t="s">
        <v>118</v>
      </c>
    </row>
    <row r="146" spans="2:65" s="149" customFormat="1" x14ac:dyDescent="0.3">
      <c r="B146" s="148"/>
      <c r="D146" s="132" t="s">
        <v>129</v>
      </c>
      <c r="E146" s="150" t="s">
        <v>3</v>
      </c>
      <c r="F146" s="151" t="s">
        <v>176</v>
      </c>
      <c r="H146" s="152">
        <v>1393.6790000000001</v>
      </c>
      <c r="I146" s="5"/>
      <c r="L146" s="148"/>
      <c r="M146" s="153"/>
      <c r="N146" s="154"/>
      <c r="O146" s="154"/>
      <c r="P146" s="154"/>
      <c r="Q146" s="154"/>
      <c r="R146" s="154"/>
      <c r="S146" s="154"/>
      <c r="T146" s="155"/>
      <c r="AT146" s="156" t="s">
        <v>129</v>
      </c>
      <c r="AU146" s="156" t="s">
        <v>83</v>
      </c>
      <c r="AV146" s="149" t="s">
        <v>125</v>
      </c>
      <c r="AW146" s="149" t="s">
        <v>38</v>
      </c>
      <c r="AX146" s="149" t="s">
        <v>75</v>
      </c>
      <c r="AY146" s="156" t="s">
        <v>118</v>
      </c>
    </row>
    <row r="147" spans="2:65" s="137" customFormat="1" x14ac:dyDescent="0.3">
      <c r="B147" s="136"/>
      <c r="D147" s="132" t="s">
        <v>129</v>
      </c>
      <c r="E147" s="145" t="s">
        <v>3</v>
      </c>
      <c r="F147" s="146" t="s">
        <v>3</v>
      </c>
      <c r="H147" s="147">
        <v>0</v>
      </c>
      <c r="I147" s="4"/>
      <c r="L147" s="136"/>
      <c r="M147" s="142"/>
      <c r="N147" s="143"/>
      <c r="O147" s="143"/>
      <c r="P147" s="143"/>
      <c r="Q147" s="143"/>
      <c r="R147" s="143"/>
      <c r="S147" s="143"/>
      <c r="T147" s="144"/>
      <c r="AT147" s="145" t="s">
        <v>129</v>
      </c>
      <c r="AU147" s="145" t="s">
        <v>83</v>
      </c>
      <c r="AV147" s="137" t="s">
        <v>83</v>
      </c>
      <c r="AW147" s="137" t="s">
        <v>38</v>
      </c>
      <c r="AX147" s="137" t="s">
        <v>75</v>
      </c>
      <c r="AY147" s="145" t="s">
        <v>118</v>
      </c>
    </row>
    <row r="148" spans="2:65" s="137" customFormat="1" x14ac:dyDescent="0.3">
      <c r="B148" s="136"/>
      <c r="D148" s="138" t="s">
        <v>129</v>
      </c>
      <c r="E148" s="139" t="s">
        <v>3</v>
      </c>
      <c r="F148" s="140" t="s">
        <v>177</v>
      </c>
      <c r="H148" s="141">
        <v>696.84</v>
      </c>
      <c r="I148" s="4"/>
      <c r="L148" s="136"/>
      <c r="M148" s="142"/>
      <c r="N148" s="143"/>
      <c r="O148" s="143"/>
      <c r="P148" s="143"/>
      <c r="Q148" s="143"/>
      <c r="R148" s="143"/>
      <c r="S148" s="143"/>
      <c r="T148" s="144"/>
      <c r="AT148" s="145" t="s">
        <v>129</v>
      </c>
      <c r="AU148" s="145" t="s">
        <v>83</v>
      </c>
      <c r="AV148" s="137" t="s">
        <v>83</v>
      </c>
      <c r="AW148" s="137" t="s">
        <v>38</v>
      </c>
      <c r="AX148" s="137" t="s">
        <v>23</v>
      </c>
      <c r="AY148" s="145" t="s">
        <v>118</v>
      </c>
    </row>
    <row r="149" spans="2:65" s="32" customFormat="1" ht="31.5" customHeight="1" x14ac:dyDescent="0.3">
      <c r="B149" s="33"/>
      <c r="C149" s="121" t="s">
        <v>182</v>
      </c>
      <c r="D149" s="121" t="s">
        <v>120</v>
      </c>
      <c r="E149" s="122" t="s">
        <v>183</v>
      </c>
      <c r="F149" s="123" t="s">
        <v>184</v>
      </c>
      <c r="G149" s="124" t="s">
        <v>143</v>
      </c>
      <c r="H149" s="125">
        <v>696.84</v>
      </c>
      <c r="I149" s="2"/>
      <c r="J149" s="126">
        <f>ROUND(I149*H149,2)</f>
        <v>0</v>
      </c>
      <c r="K149" s="123" t="s">
        <v>124</v>
      </c>
      <c r="L149" s="33"/>
      <c r="M149" s="127" t="s">
        <v>3</v>
      </c>
      <c r="N149" s="128" t="s">
        <v>46</v>
      </c>
      <c r="O149" s="34"/>
      <c r="P149" s="129">
        <f>O149*H149</f>
        <v>0</v>
      </c>
      <c r="Q149" s="129">
        <v>0</v>
      </c>
      <c r="R149" s="129">
        <f>Q149*H149</f>
        <v>0</v>
      </c>
      <c r="S149" s="129">
        <v>0</v>
      </c>
      <c r="T149" s="130">
        <f>S149*H149</f>
        <v>0</v>
      </c>
      <c r="AR149" s="20" t="s">
        <v>125</v>
      </c>
      <c r="AT149" s="20" t="s">
        <v>120</v>
      </c>
      <c r="AU149" s="20" t="s">
        <v>83</v>
      </c>
      <c r="AY149" s="20" t="s">
        <v>118</v>
      </c>
      <c r="BE149" s="131">
        <f>IF(N149="základní",J149,0)</f>
        <v>0</v>
      </c>
      <c r="BF149" s="131">
        <f>IF(N149="snížená",J149,0)</f>
        <v>0</v>
      </c>
      <c r="BG149" s="131">
        <f>IF(N149="zákl. přenesená",J149,0)</f>
        <v>0</v>
      </c>
      <c r="BH149" s="131">
        <f>IF(N149="sníž. přenesená",J149,0)</f>
        <v>0</v>
      </c>
      <c r="BI149" s="131">
        <f>IF(N149="nulová",J149,0)</f>
        <v>0</v>
      </c>
      <c r="BJ149" s="20" t="s">
        <v>23</v>
      </c>
      <c r="BK149" s="131">
        <f>ROUND(I149*H149,2)</f>
        <v>0</v>
      </c>
      <c r="BL149" s="20" t="s">
        <v>125</v>
      </c>
      <c r="BM149" s="20" t="s">
        <v>185</v>
      </c>
    </row>
    <row r="150" spans="2:65" s="32" customFormat="1" ht="204" x14ac:dyDescent="0.3">
      <c r="B150" s="33"/>
      <c r="D150" s="132" t="s">
        <v>127</v>
      </c>
      <c r="F150" s="133" t="s">
        <v>157</v>
      </c>
      <c r="I150" s="3"/>
      <c r="L150" s="33"/>
      <c r="M150" s="134"/>
      <c r="N150" s="34"/>
      <c r="O150" s="34"/>
      <c r="P150" s="34"/>
      <c r="Q150" s="34"/>
      <c r="R150" s="34"/>
      <c r="S150" s="34"/>
      <c r="T150" s="135"/>
      <c r="AT150" s="20" t="s">
        <v>127</v>
      </c>
      <c r="AU150" s="20" t="s">
        <v>83</v>
      </c>
    </row>
    <row r="151" spans="2:65" s="137" customFormat="1" x14ac:dyDescent="0.3">
      <c r="B151" s="136"/>
      <c r="D151" s="132" t="s">
        <v>129</v>
      </c>
      <c r="E151" s="145" t="s">
        <v>3</v>
      </c>
      <c r="F151" s="146" t="s">
        <v>158</v>
      </c>
      <c r="H151" s="147">
        <v>17.173999999999999</v>
      </c>
      <c r="I151" s="4"/>
      <c r="L151" s="136"/>
      <c r="M151" s="142"/>
      <c r="N151" s="143"/>
      <c r="O151" s="143"/>
      <c r="P151" s="143"/>
      <c r="Q151" s="143"/>
      <c r="R151" s="143"/>
      <c r="S151" s="143"/>
      <c r="T151" s="144"/>
      <c r="AT151" s="145" t="s">
        <v>129</v>
      </c>
      <c r="AU151" s="145" t="s">
        <v>83</v>
      </c>
      <c r="AV151" s="137" t="s">
        <v>83</v>
      </c>
      <c r="AW151" s="137" t="s">
        <v>38</v>
      </c>
      <c r="AX151" s="137" t="s">
        <v>75</v>
      </c>
      <c r="AY151" s="145" t="s">
        <v>118</v>
      </c>
    </row>
    <row r="152" spans="2:65" s="137" customFormat="1" x14ac:dyDescent="0.3">
      <c r="B152" s="136"/>
      <c r="D152" s="132" t="s">
        <v>129</v>
      </c>
      <c r="E152" s="145" t="s">
        <v>3</v>
      </c>
      <c r="F152" s="146" t="s">
        <v>159</v>
      </c>
      <c r="H152" s="147">
        <v>33.781999999999996</v>
      </c>
      <c r="I152" s="4"/>
      <c r="L152" s="136"/>
      <c r="M152" s="142"/>
      <c r="N152" s="143"/>
      <c r="O152" s="143"/>
      <c r="P152" s="143"/>
      <c r="Q152" s="143"/>
      <c r="R152" s="143"/>
      <c r="S152" s="143"/>
      <c r="T152" s="144"/>
      <c r="AT152" s="145" t="s">
        <v>129</v>
      </c>
      <c r="AU152" s="145" t="s">
        <v>83</v>
      </c>
      <c r="AV152" s="137" t="s">
        <v>83</v>
      </c>
      <c r="AW152" s="137" t="s">
        <v>38</v>
      </c>
      <c r="AX152" s="137" t="s">
        <v>75</v>
      </c>
      <c r="AY152" s="145" t="s">
        <v>118</v>
      </c>
    </row>
    <row r="153" spans="2:65" s="137" customFormat="1" x14ac:dyDescent="0.3">
      <c r="B153" s="136"/>
      <c r="D153" s="132" t="s">
        <v>129</v>
      </c>
      <c r="E153" s="145" t="s">
        <v>3</v>
      </c>
      <c r="F153" s="146" t="s">
        <v>160</v>
      </c>
      <c r="H153" s="147">
        <v>81.510000000000005</v>
      </c>
      <c r="I153" s="4"/>
      <c r="L153" s="136"/>
      <c r="M153" s="142"/>
      <c r="N153" s="143"/>
      <c r="O153" s="143"/>
      <c r="P153" s="143"/>
      <c r="Q153" s="143"/>
      <c r="R153" s="143"/>
      <c r="S153" s="143"/>
      <c r="T153" s="144"/>
      <c r="AT153" s="145" t="s">
        <v>129</v>
      </c>
      <c r="AU153" s="145" t="s">
        <v>83</v>
      </c>
      <c r="AV153" s="137" t="s">
        <v>83</v>
      </c>
      <c r="AW153" s="137" t="s">
        <v>38</v>
      </c>
      <c r="AX153" s="137" t="s">
        <v>75</v>
      </c>
      <c r="AY153" s="145" t="s">
        <v>118</v>
      </c>
    </row>
    <row r="154" spans="2:65" s="137" customFormat="1" x14ac:dyDescent="0.3">
      <c r="B154" s="136"/>
      <c r="D154" s="132" t="s">
        <v>129</v>
      </c>
      <c r="E154" s="145" t="s">
        <v>3</v>
      </c>
      <c r="F154" s="146" t="s">
        <v>161</v>
      </c>
      <c r="H154" s="147">
        <v>127.26</v>
      </c>
      <c r="I154" s="4"/>
      <c r="L154" s="136"/>
      <c r="M154" s="142"/>
      <c r="N154" s="143"/>
      <c r="O154" s="143"/>
      <c r="P154" s="143"/>
      <c r="Q154" s="143"/>
      <c r="R154" s="143"/>
      <c r="S154" s="143"/>
      <c r="T154" s="144"/>
      <c r="AT154" s="145" t="s">
        <v>129</v>
      </c>
      <c r="AU154" s="145" t="s">
        <v>83</v>
      </c>
      <c r="AV154" s="137" t="s">
        <v>83</v>
      </c>
      <c r="AW154" s="137" t="s">
        <v>38</v>
      </c>
      <c r="AX154" s="137" t="s">
        <v>75</v>
      </c>
      <c r="AY154" s="145" t="s">
        <v>118</v>
      </c>
    </row>
    <row r="155" spans="2:65" s="137" customFormat="1" x14ac:dyDescent="0.3">
      <c r="B155" s="136"/>
      <c r="D155" s="132" t="s">
        <v>129</v>
      </c>
      <c r="E155" s="145" t="s">
        <v>3</v>
      </c>
      <c r="F155" s="146" t="s">
        <v>162</v>
      </c>
      <c r="H155" s="147">
        <v>23.315999999999999</v>
      </c>
      <c r="I155" s="4"/>
      <c r="L155" s="136"/>
      <c r="M155" s="142"/>
      <c r="N155" s="143"/>
      <c r="O155" s="143"/>
      <c r="P155" s="143"/>
      <c r="Q155" s="143"/>
      <c r="R155" s="143"/>
      <c r="S155" s="143"/>
      <c r="T155" s="144"/>
      <c r="AT155" s="145" t="s">
        <v>129</v>
      </c>
      <c r="AU155" s="145" t="s">
        <v>83</v>
      </c>
      <c r="AV155" s="137" t="s">
        <v>83</v>
      </c>
      <c r="AW155" s="137" t="s">
        <v>38</v>
      </c>
      <c r="AX155" s="137" t="s">
        <v>75</v>
      </c>
      <c r="AY155" s="145" t="s">
        <v>118</v>
      </c>
    </row>
    <row r="156" spans="2:65" s="137" customFormat="1" x14ac:dyDescent="0.3">
      <c r="B156" s="136"/>
      <c r="D156" s="132" t="s">
        <v>129</v>
      </c>
      <c r="E156" s="145" t="s">
        <v>3</v>
      </c>
      <c r="F156" s="146" t="s">
        <v>163</v>
      </c>
      <c r="H156" s="147">
        <v>256.70400000000001</v>
      </c>
      <c r="I156" s="4"/>
      <c r="L156" s="136"/>
      <c r="M156" s="142"/>
      <c r="N156" s="143"/>
      <c r="O156" s="143"/>
      <c r="P156" s="143"/>
      <c r="Q156" s="143"/>
      <c r="R156" s="143"/>
      <c r="S156" s="143"/>
      <c r="T156" s="144"/>
      <c r="AT156" s="145" t="s">
        <v>129</v>
      </c>
      <c r="AU156" s="145" t="s">
        <v>83</v>
      </c>
      <c r="AV156" s="137" t="s">
        <v>83</v>
      </c>
      <c r="AW156" s="137" t="s">
        <v>38</v>
      </c>
      <c r="AX156" s="137" t="s">
        <v>75</v>
      </c>
      <c r="AY156" s="145" t="s">
        <v>118</v>
      </c>
    </row>
    <row r="157" spans="2:65" s="137" customFormat="1" x14ac:dyDescent="0.3">
      <c r="B157" s="136"/>
      <c r="D157" s="132" t="s">
        <v>129</v>
      </c>
      <c r="E157" s="145" t="s">
        <v>3</v>
      </c>
      <c r="F157" s="146" t="s">
        <v>164</v>
      </c>
      <c r="H157" s="147">
        <v>306.60199999999998</v>
      </c>
      <c r="I157" s="4"/>
      <c r="L157" s="136"/>
      <c r="M157" s="142"/>
      <c r="N157" s="143"/>
      <c r="O157" s="143"/>
      <c r="P157" s="143"/>
      <c r="Q157" s="143"/>
      <c r="R157" s="143"/>
      <c r="S157" s="143"/>
      <c r="T157" s="144"/>
      <c r="AT157" s="145" t="s">
        <v>129</v>
      </c>
      <c r="AU157" s="145" t="s">
        <v>83</v>
      </c>
      <c r="AV157" s="137" t="s">
        <v>83</v>
      </c>
      <c r="AW157" s="137" t="s">
        <v>38</v>
      </c>
      <c r="AX157" s="137" t="s">
        <v>75</v>
      </c>
      <c r="AY157" s="145" t="s">
        <v>118</v>
      </c>
    </row>
    <row r="158" spans="2:65" s="137" customFormat="1" x14ac:dyDescent="0.3">
      <c r="B158" s="136"/>
      <c r="D158" s="132" t="s">
        <v>129</v>
      </c>
      <c r="E158" s="145" t="s">
        <v>3</v>
      </c>
      <c r="F158" s="146" t="s">
        <v>165</v>
      </c>
      <c r="H158" s="147">
        <v>48.646999999999998</v>
      </c>
      <c r="I158" s="4"/>
      <c r="L158" s="136"/>
      <c r="M158" s="142"/>
      <c r="N158" s="143"/>
      <c r="O158" s="143"/>
      <c r="P158" s="143"/>
      <c r="Q158" s="143"/>
      <c r="R158" s="143"/>
      <c r="S158" s="143"/>
      <c r="T158" s="144"/>
      <c r="AT158" s="145" t="s">
        <v>129</v>
      </c>
      <c r="AU158" s="145" t="s">
        <v>83</v>
      </c>
      <c r="AV158" s="137" t="s">
        <v>83</v>
      </c>
      <c r="AW158" s="137" t="s">
        <v>38</v>
      </c>
      <c r="AX158" s="137" t="s">
        <v>75</v>
      </c>
      <c r="AY158" s="145" t="s">
        <v>118</v>
      </c>
    </row>
    <row r="159" spans="2:65" s="137" customFormat="1" x14ac:dyDescent="0.3">
      <c r="B159" s="136"/>
      <c r="D159" s="132" t="s">
        <v>129</v>
      </c>
      <c r="E159" s="145" t="s">
        <v>3</v>
      </c>
      <c r="F159" s="146" t="s">
        <v>166</v>
      </c>
      <c r="H159" s="147">
        <v>160.97</v>
      </c>
      <c r="I159" s="4"/>
      <c r="L159" s="136"/>
      <c r="M159" s="142"/>
      <c r="N159" s="143"/>
      <c r="O159" s="143"/>
      <c r="P159" s="143"/>
      <c r="Q159" s="143"/>
      <c r="R159" s="143"/>
      <c r="S159" s="143"/>
      <c r="T159" s="144"/>
      <c r="AT159" s="145" t="s">
        <v>129</v>
      </c>
      <c r="AU159" s="145" t="s">
        <v>83</v>
      </c>
      <c r="AV159" s="137" t="s">
        <v>83</v>
      </c>
      <c r="AW159" s="137" t="s">
        <v>38</v>
      </c>
      <c r="AX159" s="137" t="s">
        <v>75</v>
      </c>
      <c r="AY159" s="145" t="s">
        <v>118</v>
      </c>
    </row>
    <row r="160" spans="2:65" s="137" customFormat="1" x14ac:dyDescent="0.3">
      <c r="B160" s="136"/>
      <c r="D160" s="132" t="s">
        <v>129</v>
      </c>
      <c r="E160" s="145" t="s">
        <v>3</v>
      </c>
      <c r="F160" s="146" t="s">
        <v>167</v>
      </c>
      <c r="H160" s="147">
        <v>152.91200000000001</v>
      </c>
      <c r="I160" s="4"/>
      <c r="L160" s="136"/>
      <c r="M160" s="142"/>
      <c r="N160" s="143"/>
      <c r="O160" s="143"/>
      <c r="P160" s="143"/>
      <c r="Q160" s="143"/>
      <c r="R160" s="143"/>
      <c r="S160" s="143"/>
      <c r="T160" s="144"/>
      <c r="AT160" s="145" t="s">
        <v>129</v>
      </c>
      <c r="AU160" s="145" t="s">
        <v>83</v>
      </c>
      <c r="AV160" s="137" t="s">
        <v>83</v>
      </c>
      <c r="AW160" s="137" t="s">
        <v>38</v>
      </c>
      <c r="AX160" s="137" t="s">
        <v>75</v>
      </c>
      <c r="AY160" s="145" t="s">
        <v>118</v>
      </c>
    </row>
    <row r="161" spans="2:65" s="137" customFormat="1" x14ac:dyDescent="0.3">
      <c r="B161" s="136"/>
      <c r="D161" s="132" t="s">
        <v>129</v>
      </c>
      <c r="E161" s="145" t="s">
        <v>3</v>
      </c>
      <c r="F161" s="146" t="s">
        <v>168</v>
      </c>
      <c r="H161" s="147">
        <v>221.34</v>
      </c>
      <c r="I161" s="4"/>
      <c r="L161" s="136"/>
      <c r="M161" s="142"/>
      <c r="N161" s="143"/>
      <c r="O161" s="143"/>
      <c r="P161" s="143"/>
      <c r="Q161" s="143"/>
      <c r="R161" s="143"/>
      <c r="S161" s="143"/>
      <c r="T161" s="144"/>
      <c r="AT161" s="145" t="s">
        <v>129</v>
      </c>
      <c r="AU161" s="145" t="s">
        <v>83</v>
      </c>
      <c r="AV161" s="137" t="s">
        <v>83</v>
      </c>
      <c r="AW161" s="137" t="s">
        <v>38</v>
      </c>
      <c r="AX161" s="137" t="s">
        <v>75</v>
      </c>
      <c r="AY161" s="145" t="s">
        <v>118</v>
      </c>
    </row>
    <row r="162" spans="2:65" s="137" customFormat="1" x14ac:dyDescent="0.3">
      <c r="B162" s="136"/>
      <c r="D162" s="132" t="s">
        <v>129</v>
      </c>
      <c r="E162" s="145" t="s">
        <v>3</v>
      </c>
      <c r="F162" s="146" t="s">
        <v>169</v>
      </c>
      <c r="H162" s="147">
        <v>47.767000000000003</v>
      </c>
      <c r="I162" s="4"/>
      <c r="L162" s="136"/>
      <c r="M162" s="142"/>
      <c r="N162" s="143"/>
      <c r="O162" s="143"/>
      <c r="P162" s="143"/>
      <c r="Q162" s="143"/>
      <c r="R162" s="143"/>
      <c r="S162" s="143"/>
      <c r="T162" s="144"/>
      <c r="AT162" s="145" t="s">
        <v>129</v>
      </c>
      <c r="AU162" s="145" t="s">
        <v>83</v>
      </c>
      <c r="AV162" s="137" t="s">
        <v>83</v>
      </c>
      <c r="AW162" s="137" t="s">
        <v>38</v>
      </c>
      <c r="AX162" s="137" t="s">
        <v>75</v>
      </c>
      <c r="AY162" s="145" t="s">
        <v>118</v>
      </c>
    </row>
    <row r="163" spans="2:65" s="137" customFormat="1" x14ac:dyDescent="0.3">
      <c r="B163" s="136"/>
      <c r="D163" s="132" t="s">
        <v>129</v>
      </c>
      <c r="E163" s="145" t="s">
        <v>3</v>
      </c>
      <c r="F163" s="146" t="s">
        <v>170</v>
      </c>
      <c r="H163" s="147">
        <v>23.984000000000002</v>
      </c>
      <c r="I163" s="4"/>
      <c r="L163" s="136"/>
      <c r="M163" s="142"/>
      <c r="N163" s="143"/>
      <c r="O163" s="143"/>
      <c r="P163" s="143"/>
      <c r="Q163" s="143"/>
      <c r="R163" s="143"/>
      <c r="S163" s="143"/>
      <c r="T163" s="144"/>
      <c r="AT163" s="145" t="s">
        <v>129</v>
      </c>
      <c r="AU163" s="145" t="s">
        <v>83</v>
      </c>
      <c r="AV163" s="137" t="s">
        <v>83</v>
      </c>
      <c r="AW163" s="137" t="s">
        <v>38</v>
      </c>
      <c r="AX163" s="137" t="s">
        <v>75</v>
      </c>
      <c r="AY163" s="145" t="s">
        <v>118</v>
      </c>
    </row>
    <row r="164" spans="2:65" s="137" customFormat="1" x14ac:dyDescent="0.3">
      <c r="B164" s="136"/>
      <c r="D164" s="132" t="s">
        <v>129</v>
      </c>
      <c r="E164" s="145" t="s">
        <v>3</v>
      </c>
      <c r="F164" s="146" t="s">
        <v>171</v>
      </c>
      <c r="H164" s="147">
        <v>35.445</v>
      </c>
      <c r="I164" s="4"/>
      <c r="L164" s="136"/>
      <c r="M164" s="142"/>
      <c r="N164" s="143"/>
      <c r="O164" s="143"/>
      <c r="P164" s="143"/>
      <c r="Q164" s="143"/>
      <c r="R164" s="143"/>
      <c r="S164" s="143"/>
      <c r="T164" s="144"/>
      <c r="AT164" s="145" t="s">
        <v>129</v>
      </c>
      <c r="AU164" s="145" t="s">
        <v>83</v>
      </c>
      <c r="AV164" s="137" t="s">
        <v>83</v>
      </c>
      <c r="AW164" s="137" t="s">
        <v>38</v>
      </c>
      <c r="AX164" s="137" t="s">
        <v>75</v>
      </c>
      <c r="AY164" s="145" t="s">
        <v>118</v>
      </c>
    </row>
    <row r="165" spans="2:65" s="137" customFormat="1" x14ac:dyDescent="0.3">
      <c r="B165" s="136"/>
      <c r="D165" s="132" t="s">
        <v>129</v>
      </c>
      <c r="E165" s="145" t="s">
        <v>3</v>
      </c>
      <c r="F165" s="146" t="s">
        <v>172</v>
      </c>
      <c r="H165" s="147">
        <v>93.23</v>
      </c>
      <c r="I165" s="4"/>
      <c r="L165" s="136"/>
      <c r="M165" s="142"/>
      <c r="N165" s="143"/>
      <c r="O165" s="143"/>
      <c r="P165" s="143"/>
      <c r="Q165" s="143"/>
      <c r="R165" s="143"/>
      <c r="S165" s="143"/>
      <c r="T165" s="144"/>
      <c r="AT165" s="145" t="s">
        <v>129</v>
      </c>
      <c r="AU165" s="145" t="s">
        <v>83</v>
      </c>
      <c r="AV165" s="137" t="s">
        <v>83</v>
      </c>
      <c r="AW165" s="137" t="s">
        <v>38</v>
      </c>
      <c r="AX165" s="137" t="s">
        <v>75</v>
      </c>
      <c r="AY165" s="145" t="s">
        <v>118</v>
      </c>
    </row>
    <row r="166" spans="2:65" s="137" customFormat="1" x14ac:dyDescent="0.3">
      <c r="B166" s="136"/>
      <c r="D166" s="132" t="s">
        <v>129</v>
      </c>
      <c r="E166" s="145" t="s">
        <v>3</v>
      </c>
      <c r="F166" s="146" t="s">
        <v>173</v>
      </c>
      <c r="H166" s="147">
        <v>43.360999999999997</v>
      </c>
      <c r="I166" s="4"/>
      <c r="L166" s="136"/>
      <c r="M166" s="142"/>
      <c r="N166" s="143"/>
      <c r="O166" s="143"/>
      <c r="P166" s="143"/>
      <c r="Q166" s="143"/>
      <c r="R166" s="143"/>
      <c r="S166" s="143"/>
      <c r="T166" s="144"/>
      <c r="AT166" s="145" t="s">
        <v>129</v>
      </c>
      <c r="AU166" s="145" t="s">
        <v>83</v>
      </c>
      <c r="AV166" s="137" t="s">
        <v>83</v>
      </c>
      <c r="AW166" s="137" t="s">
        <v>38</v>
      </c>
      <c r="AX166" s="137" t="s">
        <v>75</v>
      </c>
      <c r="AY166" s="145" t="s">
        <v>118</v>
      </c>
    </row>
    <row r="167" spans="2:65" s="137" customFormat="1" x14ac:dyDescent="0.3">
      <c r="B167" s="136"/>
      <c r="D167" s="132" t="s">
        <v>129</v>
      </c>
      <c r="E167" s="145" t="s">
        <v>3</v>
      </c>
      <c r="F167" s="146" t="s">
        <v>174</v>
      </c>
      <c r="H167" s="147">
        <v>21.675000000000001</v>
      </c>
      <c r="I167" s="4"/>
      <c r="L167" s="136"/>
      <c r="M167" s="142"/>
      <c r="N167" s="143"/>
      <c r="O167" s="143"/>
      <c r="P167" s="143"/>
      <c r="Q167" s="143"/>
      <c r="R167" s="143"/>
      <c r="S167" s="143"/>
      <c r="T167" s="144"/>
      <c r="AT167" s="145" t="s">
        <v>129</v>
      </c>
      <c r="AU167" s="145" t="s">
        <v>83</v>
      </c>
      <c r="AV167" s="137" t="s">
        <v>83</v>
      </c>
      <c r="AW167" s="137" t="s">
        <v>38</v>
      </c>
      <c r="AX167" s="137" t="s">
        <v>75</v>
      </c>
      <c r="AY167" s="145" t="s">
        <v>118</v>
      </c>
    </row>
    <row r="168" spans="2:65" s="137" customFormat="1" x14ac:dyDescent="0.3">
      <c r="B168" s="136"/>
      <c r="D168" s="132" t="s">
        <v>129</v>
      </c>
      <c r="E168" s="145" t="s">
        <v>3</v>
      </c>
      <c r="F168" s="146" t="s">
        <v>175</v>
      </c>
      <c r="H168" s="147">
        <v>-302</v>
      </c>
      <c r="I168" s="4"/>
      <c r="L168" s="136"/>
      <c r="M168" s="142"/>
      <c r="N168" s="143"/>
      <c r="O168" s="143"/>
      <c r="P168" s="143"/>
      <c r="Q168" s="143"/>
      <c r="R168" s="143"/>
      <c r="S168" s="143"/>
      <c r="T168" s="144"/>
      <c r="AT168" s="145" t="s">
        <v>129</v>
      </c>
      <c r="AU168" s="145" t="s">
        <v>83</v>
      </c>
      <c r="AV168" s="137" t="s">
        <v>83</v>
      </c>
      <c r="AW168" s="137" t="s">
        <v>38</v>
      </c>
      <c r="AX168" s="137" t="s">
        <v>75</v>
      </c>
      <c r="AY168" s="145" t="s">
        <v>118</v>
      </c>
    </row>
    <row r="169" spans="2:65" s="149" customFormat="1" x14ac:dyDescent="0.3">
      <c r="B169" s="148"/>
      <c r="D169" s="132" t="s">
        <v>129</v>
      </c>
      <c r="E169" s="150" t="s">
        <v>3</v>
      </c>
      <c r="F169" s="151" t="s">
        <v>176</v>
      </c>
      <c r="H169" s="152">
        <v>1393.6790000000001</v>
      </c>
      <c r="I169" s="5"/>
      <c r="L169" s="148"/>
      <c r="M169" s="153"/>
      <c r="N169" s="154"/>
      <c r="O169" s="154"/>
      <c r="P169" s="154"/>
      <c r="Q169" s="154"/>
      <c r="R169" s="154"/>
      <c r="S169" s="154"/>
      <c r="T169" s="155"/>
      <c r="AT169" s="156" t="s">
        <v>129</v>
      </c>
      <c r="AU169" s="156" t="s">
        <v>83</v>
      </c>
      <c r="AV169" s="149" t="s">
        <v>125</v>
      </c>
      <c r="AW169" s="149" t="s">
        <v>38</v>
      </c>
      <c r="AX169" s="149" t="s">
        <v>75</v>
      </c>
      <c r="AY169" s="156" t="s">
        <v>118</v>
      </c>
    </row>
    <row r="170" spans="2:65" s="137" customFormat="1" x14ac:dyDescent="0.3">
      <c r="B170" s="136"/>
      <c r="D170" s="132" t="s">
        <v>129</v>
      </c>
      <c r="E170" s="145" t="s">
        <v>3</v>
      </c>
      <c r="F170" s="146" t="s">
        <v>3</v>
      </c>
      <c r="H170" s="147">
        <v>0</v>
      </c>
      <c r="I170" s="4"/>
      <c r="L170" s="136"/>
      <c r="M170" s="142"/>
      <c r="N170" s="143"/>
      <c r="O170" s="143"/>
      <c r="P170" s="143"/>
      <c r="Q170" s="143"/>
      <c r="R170" s="143"/>
      <c r="S170" s="143"/>
      <c r="T170" s="144"/>
      <c r="AT170" s="145" t="s">
        <v>129</v>
      </c>
      <c r="AU170" s="145" t="s">
        <v>83</v>
      </c>
      <c r="AV170" s="137" t="s">
        <v>83</v>
      </c>
      <c r="AW170" s="137" t="s">
        <v>38</v>
      </c>
      <c r="AX170" s="137" t="s">
        <v>75</v>
      </c>
      <c r="AY170" s="145" t="s">
        <v>118</v>
      </c>
    </row>
    <row r="171" spans="2:65" s="137" customFormat="1" x14ac:dyDescent="0.3">
      <c r="B171" s="136"/>
      <c r="D171" s="138" t="s">
        <v>129</v>
      </c>
      <c r="E171" s="139" t="s">
        <v>3</v>
      </c>
      <c r="F171" s="140" t="s">
        <v>177</v>
      </c>
      <c r="H171" s="141">
        <v>696.84</v>
      </c>
      <c r="I171" s="4"/>
      <c r="L171" s="136"/>
      <c r="M171" s="142"/>
      <c r="N171" s="143"/>
      <c r="O171" s="143"/>
      <c r="P171" s="143"/>
      <c r="Q171" s="143"/>
      <c r="R171" s="143"/>
      <c r="S171" s="143"/>
      <c r="T171" s="144"/>
      <c r="AT171" s="145" t="s">
        <v>129</v>
      </c>
      <c r="AU171" s="145" t="s">
        <v>83</v>
      </c>
      <c r="AV171" s="137" t="s">
        <v>83</v>
      </c>
      <c r="AW171" s="137" t="s">
        <v>38</v>
      </c>
      <c r="AX171" s="137" t="s">
        <v>23</v>
      </c>
      <c r="AY171" s="145" t="s">
        <v>118</v>
      </c>
    </row>
    <row r="172" spans="2:65" s="32" customFormat="1" ht="31.5" customHeight="1" x14ac:dyDescent="0.3">
      <c r="B172" s="33"/>
      <c r="C172" s="121" t="s">
        <v>186</v>
      </c>
      <c r="D172" s="121" t="s">
        <v>120</v>
      </c>
      <c r="E172" s="122" t="s">
        <v>187</v>
      </c>
      <c r="F172" s="123" t="s">
        <v>188</v>
      </c>
      <c r="G172" s="124" t="s">
        <v>143</v>
      </c>
      <c r="H172" s="125">
        <v>696.84</v>
      </c>
      <c r="I172" s="2"/>
      <c r="J172" s="126">
        <f>ROUND(I172*H172,2)</f>
        <v>0</v>
      </c>
      <c r="K172" s="123" t="s">
        <v>124</v>
      </c>
      <c r="L172" s="33"/>
      <c r="M172" s="127" t="s">
        <v>3</v>
      </c>
      <c r="N172" s="128" t="s">
        <v>46</v>
      </c>
      <c r="O172" s="34"/>
      <c r="P172" s="129">
        <f>O172*H172</f>
        <v>0</v>
      </c>
      <c r="Q172" s="129">
        <v>0</v>
      </c>
      <c r="R172" s="129">
        <f>Q172*H172</f>
        <v>0</v>
      </c>
      <c r="S172" s="129">
        <v>0</v>
      </c>
      <c r="T172" s="130">
        <f>S172*H172</f>
        <v>0</v>
      </c>
      <c r="AR172" s="20" t="s">
        <v>125</v>
      </c>
      <c r="AT172" s="20" t="s">
        <v>120</v>
      </c>
      <c r="AU172" s="20" t="s">
        <v>83</v>
      </c>
      <c r="AY172" s="20" t="s">
        <v>118</v>
      </c>
      <c r="BE172" s="131">
        <f>IF(N172="základní",J172,0)</f>
        <v>0</v>
      </c>
      <c r="BF172" s="131">
        <f>IF(N172="snížená",J172,0)</f>
        <v>0</v>
      </c>
      <c r="BG172" s="131">
        <f>IF(N172="zákl. přenesená",J172,0)</f>
        <v>0</v>
      </c>
      <c r="BH172" s="131">
        <f>IF(N172="sníž. přenesená",J172,0)</f>
        <v>0</v>
      </c>
      <c r="BI172" s="131">
        <f>IF(N172="nulová",J172,0)</f>
        <v>0</v>
      </c>
      <c r="BJ172" s="20" t="s">
        <v>23</v>
      </c>
      <c r="BK172" s="131">
        <f>ROUND(I172*H172,2)</f>
        <v>0</v>
      </c>
      <c r="BL172" s="20" t="s">
        <v>125</v>
      </c>
      <c r="BM172" s="20" t="s">
        <v>189</v>
      </c>
    </row>
    <row r="173" spans="2:65" s="32" customFormat="1" ht="204" x14ac:dyDescent="0.3">
      <c r="B173" s="33"/>
      <c r="D173" s="132" t="s">
        <v>127</v>
      </c>
      <c r="F173" s="133" t="s">
        <v>157</v>
      </c>
      <c r="I173" s="3"/>
      <c r="L173" s="33"/>
      <c r="M173" s="134"/>
      <c r="N173" s="34"/>
      <c r="O173" s="34"/>
      <c r="P173" s="34"/>
      <c r="Q173" s="34"/>
      <c r="R173" s="34"/>
      <c r="S173" s="34"/>
      <c r="T173" s="135"/>
      <c r="AT173" s="20" t="s">
        <v>127</v>
      </c>
      <c r="AU173" s="20" t="s">
        <v>83</v>
      </c>
    </row>
    <row r="174" spans="2:65" s="137" customFormat="1" x14ac:dyDescent="0.3">
      <c r="B174" s="136"/>
      <c r="D174" s="132" t="s">
        <v>129</v>
      </c>
      <c r="E174" s="145" t="s">
        <v>3</v>
      </c>
      <c r="F174" s="146" t="s">
        <v>158</v>
      </c>
      <c r="H174" s="147">
        <v>17.173999999999999</v>
      </c>
      <c r="I174" s="4"/>
      <c r="L174" s="136"/>
      <c r="M174" s="142"/>
      <c r="N174" s="143"/>
      <c r="O174" s="143"/>
      <c r="P174" s="143"/>
      <c r="Q174" s="143"/>
      <c r="R174" s="143"/>
      <c r="S174" s="143"/>
      <c r="T174" s="144"/>
      <c r="AT174" s="145" t="s">
        <v>129</v>
      </c>
      <c r="AU174" s="145" t="s">
        <v>83</v>
      </c>
      <c r="AV174" s="137" t="s">
        <v>83</v>
      </c>
      <c r="AW174" s="137" t="s">
        <v>38</v>
      </c>
      <c r="AX174" s="137" t="s">
        <v>75</v>
      </c>
      <c r="AY174" s="145" t="s">
        <v>118</v>
      </c>
    </row>
    <row r="175" spans="2:65" s="137" customFormat="1" x14ac:dyDescent="0.3">
      <c r="B175" s="136"/>
      <c r="D175" s="132" t="s">
        <v>129</v>
      </c>
      <c r="E175" s="145" t="s">
        <v>3</v>
      </c>
      <c r="F175" s="146" t="s">
        <v>159</v>
      </c>
      <c r="H175" s="147">
        <v>33.781999999999996</v>
      </c>
      <c r="I175" s="4"/>
      <c r="L175" s="136"/>
      <c r="M175" s="142"/>
      <c r="N175" s="143"/>
      <c r="O175" s="143"/>
      <c r="P175" s="143"/>
      <c r="Q175" s="143"/>
      <c r="R175" s="143"/>
      <c r="S175" s="143"/>
      <c r="T175" s="144"/>
      <c r="AT175" s="145" t="s">
        <v>129</v>
      </c>
      <c r="AU175" s="145" t="s">
        <v>83</v>
      </c>
      <c r="AV175" s="137" t="s">
        <v>83</v>
      </c>
      <c r="AW175" s="137" t="s">
        <v>38</v>
      </c>
      <c r="AX175" s="137" t="s">
        <v>75</v>
      </c>
      <c r="AY175" s="145" t="s">
        <v>118</v>
      </c>
    </row>
    <row r="176" spans="2:65" s="137" customFormat="1" x14ac:dyDescent="0.3">
      <c r="B176" s="136"/>
      <c r="D176" s="132" t="s">
        <v>129</v>
      </c>
      <c r="E176" s="145" t="s">
        <v>3</v>
      </c>
      <c r="F176" s="146" t="s">
        <v>160</v>
      </c>
      <c r="H176" s="147">
        <v>81.510000000000005</v>
      </c>
      <c r="I176" s="4"/>
      <c r="L176" s="136"/>
      <c r="M176" s="142"/>
      <c r="N176" s="143"/>
      <c r="O176" s="143"/>
      <c r="P176" s="143"/>
      <c r="Q176" s="143"/>
      <c r="R176" s="143"/>
      <c r="S176" s="143"/>
      <c r="T176" s="144"/>
      <c r="AT176" s="145" t="s">
        <v>129</v>
      </c>
      <c r="AU176" s="145" t="s">
        <v>83</v>
      </c>
      <c r="AV176" s="137" t="s">
        <v>83</v>
      </c>
      <c r="AW176" s="137" t="s">
        <v>38</v>
      </c>
      <c r="AX176" s="137" t="s">
        <v>75</v>
      </c>
      <c r="AY176" s="145" t="s">
        <v>118</v>
      </c>
    </row>
    <row r="177" spans="2:51" s="137" customFormat="1" x14ac:dyDescent="0.3">
      <c r="B177" s="136"/>
      <c r="D177" s="132" t="s">
        <v>129</v>
      </c>
      <c r="E177" s="145" t="s">
        <v>3</v>
      </c>
      <c r="F177" s="146" t="s">
        <v>161</v>
      </c>
      <c r="H177" s="147">
        <v>127.26</v>
      </c>
      <c r="I177" s="4"/>
      <c r="L177" s="136"/>
      <c r="M177" s="142"/>
      <c r="N177" s="143"/>
      <c r="O177" s="143"/>
      <c r="P177" s="143"/>
      <c r="Q177" s="143"/>
      <c r="R177" s="143"/>
      <c r="S177" s="143"/>
      <c r="T177" s="144"/>
      <c r="AT177" s="145" t="s">
        <v>129</v>
      </c>
      <c r="AU177" s="145" t="s">
        <v>83</v>
      </c>
      <c r="AV177" s="137" t="s">
        <v>83</v>
      </c>
      <c r="AW177" s="137" t="s">
        <v>38</v>
      </c>
      <c r="AX177" s="137" t="s">
        <v>75</v>
      </c>
      <c r="AY177" s="145" t="s">
        <v>118</v>
      </c>
    </row>
    <row r="178" spans="2:51" s="137" customFormat="1" x14ac:dyDescent="0.3">
      <c r="B178" s="136"/>
      <c r="D178" s="132" t="s">
        <v>129</v>
      </c>
      <c r="E178" s="145" t="s">
        <v>3</v>
      </c>
      <c r="F178" s="146" t="s">
        <v>162</v>
      </c>
      <c r="H178" s="147">
        <v>23.315999999999999</v>
      </c>
      <c r="I178" s="4"/>
      <c r="L178" s="136"/>
      <c r="M178" s="142"/>
      <c r="N178" s="143"/>
      <c r="O178" s="143"/>
      <c r="P178" s="143"/>
      <c r="Q178" s="143"/>
      <c r="R178" s="143"/>
      <c r="S178" s="143"/>
      <c r="T178" s="144"/>
      <c r="AT178" s="145" t="s">
        <v>129</v>
      </c>
      <c r="AU178" s="145" t="s">
        <v>83</v>
      </c>
      <c r="AV178" s="137" t="s">
        <v>83</v>
      </c>
      <c r="AW178" s="137" t="s">
        <v>38</v>
      </c>
      <c r="AX178" s="137" t="s">
        <v>75</v>
      </c>
      <c r="AY178" s="145" t="s">
        <v>118</v>
      </c>
    </row>
    <row r="179" spans="2:51" s="137" customFormat="1" x14ac:dyDescent="0.3">
      <c r="B179" s="136"/>
      <c r="D179" s="132" t="s">
        <v>129</v>
      </c>
      <c r="E179" s="145" t="s">
        <v>3</v>
      </c>
      <c r="F179" s="146" t="s">
        <v>163</v>
      </c>
      <c r="H179" s="147">
        <v>256.70400000000001</v>
      </c>
      <c r="I179" s="4"/>
      <c r="L179" s="136"/>
      <c r="M179" s="142"/>
      <c r="N179" s="143"/>
      <c r="O179" s="143"/>
      <c r="P179" s="143"/>
      <c r="Q179" s="143"/>
      <c r="R179" s="143"/>
      <c r="S179" s="143"/>
      <c r="T179" s="144"/>
      <c r="AT179" s="145" t="s">
        <v>129</v>
      </c>
      <c r="AU179" s="145" t="s">
        <v>83</v>
      </c>
      <c r="AV179" s="137" t="s">
        <v>83</v>
      </c>
      <c r="AW179" s="137" t="s">
        <v>38</v>
      </c>
      <c r="AX179" s="137" t="s">
        <v>75</v>
      </c>
      <c r="AY179" s="145" t="s">
        <v>118</v>
      </c>
    </row>
    <row r="180" spans="2:51" s="137" customFormat="1" x14ac:dyDescent="0.3">
      <c r="B180" s="136"/>
      <c r="D180" s="132" t="s">
        <v>129</v>
      </c>
      <c r="E180" s="145" t="s">
        <v>3</v>
      </c>
      <c r="F180" s="146" t="s">
        <v>164</v>
      </c>
      <c r="H180" s="147">
        <v>306.60199999999998</v>
      </c>
      <c r="I180" s="4"/>
      <c r="L180" s="136"/>
      <c r="M180" s="142"/>
      <c r="N180" s="143"/>
      <c r="O180" s="143"/>
      <c r="P180" s="143"/>
      <c r="Q180" s="143"/>
      <c r="R180" s="143"/>
      <c r="S180" s="143"/>
      <c r="T180" s="144"/>
      <c r="AT180" s="145" t="s">
        <v>129</v>
      </c>
      <c r="AU180" s="145" t="s">
        <v>83</v>
      </c>
      <c r="AV180" s="137" t="s">
        <v>83</v>
      </c>
      <c r="AW180" s="137" t="s">
        <v>38</v>
      </c>
      <c r="AX180" s="137" t="s">
        <v>75</v>
      </c>
      <c r="AY180" s="145" t="s">
        <v>118</v>
      </c>
    </row>
    <row r="181" spans="2:51" s="137" customFormat="1" x14ac:dyDescent="0.3">
      <c r="B181" s="136"/>
      <c r="D181" s="132" t="s">
        <v>129</v>
      </c>
      <c r="E181" s="145" t="s">
        <v>3</v>
      </c>
      <c r="F181" s="146" t="s">
        <v>165</v>
      </c>
      <c r="H181" s="147">
        <v>48.646999999999998</v>
      </c>
      <c r="I181" s="4"/>
      <c r="L181" s="136"/>
      <c r="M181" s="142"/>
      <c r="N181" s="143"/>
      <c r="O181" s="143"/>
      <c r="P181" s="143"/>
      <c r="Q181" s="143"/>
      <c r="R181" s="143"/>
      <c r="S181" s="143"/>
      <c r="T181" s="144"/>
      <c r="AT181" s="145" t="s">
        <v>129</v>
      </c>
      <c r="AU181" s="145" t="s">
        <v>83</v>
      </c>
      <c r="AV181" s="137" t="s">
        <v>83</v>
      </c>
      <c r="AW181" s="137" t="s">
        <v>38</v>
      </c>
      <c r="AX181" s="137" t="s">
        <v>75</v>
      </c>
      <c r="AY181" s="145" t="s">
        <v>118</v>
      </c>
    </row>
    <row r="182" spans="2:51" s="137" customFormat="1" x14ac:dyDescent="0.3">
      <c r="B182" s="136"/>
      <c r="D182" s="132" t="s">
        <v>129</v>
      </c>
      <c r="E182" s="145" t="s">
        <v>3</v>
      </c>
      <c r="F182" s="146" t="s">
        <v>166</v>
      </c>
      <c r="H182" s="147">
        <v>160.97</v>
      </c>
      <c r="I182" s="4"/>
      <c r="L182" s="136"/>
      <c r="M182" s="142"/>
      <c r="N182" s="143"/>
      <c r="O182" s="143"/>
      <c r="P182" s="143"/>
      <c r="Q182" s="143"/>
      <c r="R182" s="143"/>
      <c r="S182" s="143"/>
      <c r="T182" s="144"/>
      <c r="AT182" s="145" t="s">
        <v>129</v>
      </c>
      <c r="AU182" s="145" t="s">
        <v>83</v>
      </c>
      <c r="AV182" s="137" t="s">
        <v>83</v>
      </c>
      <c r="AW182" s="137" t="s">
        <v>38</v>
      </c>
      <c r="AX182" s="137" t="s">
        <v>75</v>
      </c>
      <c r="AY182" s="145" t="s">
        <v>118</v>
      </c>
    </row>
    <row r="183" spans="2:51" s="137" customFormat="1" x14ac:dyDescent="0.3">
      <c r="B183" s="136"/>
      <c r="D183" s="132" t="s">
        <v>129</v>
      </c>
      <c r="E183" s="145" t="s">
        <v>3</v>
      </c>
      <c r="F183" s="146" t="s">
        <v>167</v>
      </c>
      <c r="H183" s="147">
        <v>152.91200000000001</v>
      </c>
      <c r="I183" s="4"/>
      <c r="L183" s="136"/>
      <c r="M183" s="142"/>
      <c r="N183" s="143"/>
      <c r="O183" s="143"/>
      <c r="P183" s="143"/>
      <c r="Q183" s="143"/>
      <c r="R183" s="143"/>
      <c r="S183" s="143"/>
      <c r="T183" s="144"/>
      <c r="AT183" s="145" t="s">
        <v>129</v>
      </c>
      <c r="AU183" s="145" t="s">
        <v>83</v>
      </c>
      <c r="AV183" s="137" t="s">
        <v>83</v>
      </c>
      <c r="AW183" s="137" t="s">
        <v>38</v>
      </c>
      <c r="AX183" s="137" t="s">
        <v>75</v>
      </c>
      <c r="AY183" s="145" t="s">
        <v>118</v>
      </c>
    </row>
    <row r="184" spans="2:51" s="137" customFormat="1" x14ac:dyDescent="0.3">
      <c r="B184" s="136"/>
      <c r="D184" s="132" t="s">
        <v>129</v>
      </c>
      <c r="E184" s="145" t="s">
        <v>3</v>
      </c>
      <c r="F184" s="146" t="s">
        <v>168</v>
      </c>
      <c r="H184" s="147">
        <v>221.34</v>
      </c>
      <c r="I184" s="4"/>
      <c r="L184" s="136"/>
      <c r="M184" s="142"/>
      <c r="N184" s="143"/>
      <c r="O184" s="143"/>
      <c r="P184" s="143"/>
      <c r="Q184" s="143"/>
      <c r="R184" s="143"/>
      <c r="S184" s="143"/>
      <c r="T184" s="144"/>
      <c r="AT184" s="145" t="s">
        <v>129</v>
      </c>
      <c r="AU184" s="145" t="s">
        <v>83</v>
      </c>
      <c r="AV184" s="137" t="s">
        <v>83</v>
      </c>
      <c r="AW184" s="137" t="s">
        <v>38</v>
      </c>
      <c r="AX184" s="137" t="s">
        <v>75</v>
      </c>
      <c r="AY184" s="145" t="s">
        <v>118</v>
      </c>
    </row>
    <row r="185" spans="2:51" s="137" customFormat="1" x14ac:dyDescent="0.3">
      <c r="B185" s="136"/>
      <c r="D185" s="132" t="s">
        <v>129</v>
      </c>
      <c r="E185" s="145" t="s">
        <v>3</v>
      </c>
      <c r="F185" s="146" t="s">
        <v>169</v>
      </c>
      <c r="H185" s="147">
        <v>47.767000000000003</v>
      </c>
      <c r="I185" s="4"/>
      <c r="L185" s="136"/>
      <c r="M185" s="142"/>
      <c r="N185" s="143"/>
      <c r="O185" s="143"/>
      <c r="P185" s="143"/>
      <c r="Q185" s="143"/>
      <c r="R185" s="143"/>
      <c r="S185" s="143"/>
      <c r="T185" s="144"/>
      <c r="AT185" s="145" t="s">
        <v>129</v>
      </c>
      <c r="AU185" s="145" t="s">
        <v>83</v>
      </c>
      <c r="AV185" s="137" t="s">
        <v>83</v>
      </c>
      <c r="AW185" s="137" t="s">
        <v>38</v>
      </c>
      <c r="AX185" s="137" t="s">
        <v>75</v>
      </c>
      <c r="AY185" s="145" t="s">
        <v>118</v>
      </c>
    </row>
    <row r="186" spans="2:51" s="137" customFormat="1" x14ac:dyDescent="0.3">
      <c r="B186" s="136"/>
      <c r="D186" s="132" t="s">
        <v>129</v>
      </c>
      <c r="E186" s="145" t="s">
        <v>3</v>
      </c>
      <c r="F186" s="146" t="s">
        <v>170</v>
      </c>
      <c r="H186" s="147">
        <v>23.984000000000002</v>
      </c>
      <c r="I186" s="4"/>
      <c r="L186" s="136"/>
      <c r="M186" s="142"/>
      <c r="N186" s="143"/>
      <c r="O186" s="143"/>
      <c r="P186" s="143"/>
      <c r="Q186" s="143"/>
      <c r="R186" s="143"/>
      <c r="S186" s="143"/>
      <c r="T186" s="144"/>
      <c r="AT186" s="145" t="s">
        <v>129</v>
      </c>
      <c r="AU186" s="145" t="s">
        <v>83</v>
      </c>
      <c r="AV186" s="137" t="s">
        <v>83</v>
      </c>
      <c r="AW186" s="137" t="s">
        <v>38</v>
      </c>
      <c r="AX186" s="137" t="s">
        <v>75</v>
      </c>
      <c r="AY186" s="145" t="s">
        <v>118</v>
      </c>
    </row>
    <row r="187" spans="2:51" s="137" customFormat="1" x14ac:dyDescent="0.3">
      <c r="B187" s="136"/>
      <c r="D187" s="132" t="s">
        <v>129</v>
      </c>
      <c r="E187" s="145" t="s">
        <v>3</v>
      </c>
      <c r="F187" s="146" t="s">
        <v>171</v>
      </c>
      <c r="H187" s="147">
        <v>35.445</v>
      </c>
      <c r="I187" s="4"/>
      <c r="L187" s="136"/>
      <c r="M187" s="142"/>
      <c r="N187" s="143"/>
      <c r="O187" s="143"/>
      <c r="P187" s="143"/>
      <c r="Q187" s="143"/>
      <c r="R187" s="143"/>
      <c r="S187" s="143"/>
      <c r="T187" s="144"/>
      <c r="AT187" s="145" t="s">
        <v>129</v>
      </c>
      <c r="AU187" s="145" t="s">
        <v>83</v>
      </c>
      <c r="AV187" s="137" t="s">
        <v>83</v>
      </c>
      <c r="AW187" s="137" t="s">
        <v>38</v>
      </c>
      <c r="AX187" s="137" t="s">
        <v>75</v>
      </c>
      <c r="AY187" s="145" t="s">
        <v>118</v>
      </c>
    </row>
    <row r="188" spans="2:51" s="137" customFormat="1" x14ac:dyDescent="0.3">
      <c r="B188" s="136"/>
      <c r="D188" s="132" t="s">
        <v>129</v>
      </c>
      <c r="E188" s="145" t="s">
        <v>3</v>
      </c>
      <c r="F188" s="146" t="s">
        <v>172</v>
      </c>
      <c r="H188" s="147">
        <v>93.23</v>
      </c>
      <c r="I188" s="4"/>
      <c r="L188" s="136"/>
      <c r="M188" s="142"/>
      <c r="N188" s="143"/>
      <c r="O188" s="143"/>
      <c r="P188" s="143"/>
      <c r="Q188" s="143"/>
      <c r="R188" s="143"/>
      <c r="S188" s="143"/>
      <c r="T188" s="144"/>
      <c r="AT188" s="145" t="s">
        <v>129</v>
      </c>
      <c r="AU188" s="145" t="s">
        <v>83</v>
      </c>
      <c r="AV188" s="137" t="s">
        <v>83</v>
      </c>
      <c r="AW188" s="137" t="s">
        <v>38</v>
      </c>
      <c r="AX188" s="137" t="s">
        <v>75</v>
      </c>
      <c r="AY188" s="145" t="s">
        <v>118</v>
      </c>
    </row>
    <row r="189" spans="2:51" s="137" customFormat="1" x14ac:dyDescent="0.3">
      <c r="B189" s="136"/>
      <c r="D189" s="132" t="s">
        <v>129</v>
      </c>
      <c r="E189" s="145" t="s">
        <v>3</v>
      </c>
      <c r="F189" s="146" t="s">
        <v>173</v>
      </c>
      <c r="H189" s="147">
        <v>43.360999999999997</v>
      </c>
      <c r="I189" s="4"/>
      <c r="L189" s="136"/>
      <c r="M189" s="142"/>
      <c r="N189" s="143"/>
      <c r="O189" s="143"/>
      <c r="P189" s="143"/>
      <c r="Q189" s="143"/>
      <c r="R189" s="143"/>
      <c r="S189" s="143"/>
      <c r="T189" s="144"/>
      <c r="AT189" s="145" t="s">
        <v>129</v>
      </c>
      <c r="AU189" s="145" t="s">
        <v>83</v>
      </c>
      <c r="AV189" s="137" t="s">
        <v>83</v>
      </c>
      <c r="AW189" s="137" t="s">
        <v>38</v>
      </c>
      <c r="AX189" s="137" t="s">
        <v>75</v>
      </c>
      <c r="AY189" s="145" t="s">
        <v>118</v>
      </c>
    </row>
    <row r="190" spans="2:51" s="137" customFormat="1" x14ac:dyDescent="0.3">
      <c r="B190" s="136"/>
      <c r="D190" s="132" t="s">
        <v>129</v>
      </c>
      <c r="E190" s="145" t="s">
        <v>3</v>
      </c>
      <c r="F190" s="146" t="s">
        <v>174</v>
      </c>
      <c r="H190" s="147">
        <v>21.675000000000001</v>
      </c>
      <c r="I190" s="4"/>
      <c r="L190" s="136"/>
      <c r="M190" s="142"/>
      <c r="N190" s="143"/>
      <c r="O190" s="143"/>
      <c r="P190" s="143"/>
      <c r="Q190" s="143"/>
      <c r="R190" s="143"/>
      <c r="S190" s="143"/>
      <c r="T190" s="144"/>
      <c r="AT190" s="145" t="s">
        <v>129</v>
      </c>
      <c r="AU190" s="145" t="s">
        <v>83</v>
      </c>
      <c r="AV190" s="137" t="s">
        <v>83</v>
      </c>
      <c r="AW190" s="137" t="s">
        <v>38</v>
      </c>
      <c r="AX190" s="137" t="s">
        <v>75</v>
      </c>
      <c r="AY190" s="145" t="s">
        <v>118</v>
      </c>
    </row>
    <row r="191" spans="2:51" s="137" customFormat="1" x14ac:dyDescent="0.3">
      <c r="B191" s="136"/>
      <c r="D191" s="132" t="s">
        <v>129</v>
      </c>
      <c r="E191" s="145" t="s">
        <v>3</v>
      </c>
      <c r="F191" s="146" t="s">
        <v>175</v>
      </c>
      <c r="H191" s="147">
        <v>-302</v>
      </c>
      <c r="I191" s="4"/>
      <c r="L191" s="136"/>
      <c r="M191" s="142"/>
      <c r="N191" s="143"/>
      <c r="O191" s="143"/>
      <c r="P191" s="143"/>
      <c r="Q191" s="143"/>
      <c r="R191" s="143"/>
      <c r="S191" s="143"/>
      <c r="T191" s="144"/>
      <c r="AT191" s="145" t="s">
        <v>129</v>
      </c>
      <c r="AU191" s="145" t="s">
        <v>83</v>
      </c>
      <c r="AV191" s="137" t="s">
        <v>83</v>
      </c>
      <c r="AW191" s="137" t="s">
        <v>38</v>
      </c>
      <c r="AX191" s="137" t="s">
        <v>75</v>
      </c>
      <c r="AY191" s="145" t="s">
        <v>118</v>
      </c>
    </row>
    <row r="192" spans="2:51" s="149" customFormat="1" x14ac:dyDescent="0.3">
      <c r="B192" s="148"/>
      <c r="D192" s="132" t="s">
        <v>129</v>
      </c>
      <c r="E192" s="150" t="s">
        <v>3</v>
      </c>
      <c r="F192" s="151" t="s">
        <v>176</v>
      </c>
      <c r="H192" s="152">
        <v>1393.6790000000001</v>
      </c>
      <c r="I192" s="5"/>
      <c r="L192" s="148"/>
      <c r="M192" s="153"/>
      <c r="N192" s="154"/>
      <c r="O192" s="154"/>
      <c r="P192" s="154"/>
      <c r="Q192" s="154"/>
      <c r="R192" s="154"/>
      <c r="S192" s="154"/>
      <c r="T192" s="155"/>
      <c r="AT192" s="156" t="s">
        <v>129</v>
      </c>
      <c r="AU192" s="156" t="s">
        <v>83</v>
      </c>
      <c r="AV192" s="149" t="s">
        <v>125</v>
      </c>
      <c r="AW192" s="149" t="s">
        <v>38</v>
      </c>
      <c r="AX192" s="149" t="s">
        <v>75</v>
      </c>
      <c r="AY192" s="156" t="s">
        <v>118</v>
      </c>
    </row>
    <row r="193" spans="2:65" s="137" customFormat="1" x14ac:dyDescent="0.3">
      <c r="B193" s="136"/>
      <c r="D193" s="132" t="s">
        <v>129</v>
      </c>
      <c r="E193" s="145" t="s">
        <v>3</v>
      </c>
      <c r="F193" s="146" t="s">
        <v>3</v>
      </c>
      <c r="H193" s="147">
        <v>0</v>
      </c>
      <c r="I193" s="4"/>
      <c r="L193" s="136"/>
      <c r="M193" s="142"/>
      <c r="N193" s="143"/>
      <c r="O193" s="143"/>
      <c r="P193" s="143"/>
      <c r="Q193" s="143"/>
      <c r="R193" s="143"/>
      <c r="S193" s="143"/>
      <c r="T193" s="144"/>
      <c r="AT193" s="145" t="s">
        <v>129</v>
      </c>
      <c r="AU193" s="145" t="s">
        <v>83</v>
      </c>
      <c r="AV193" s="137" t="s">
        <v>83</v>
      </c>
      <c r="AW193" s="137" t="s">
        <v>38</v>
      </c>
      <c r="AX193" s="137" t="s">
        <v>75</v>
      </c>
      <c r="AY193" s="145" t="s">
        <v>118</v>
      </c>
    </row>
    <row r="194" spans="2:65" s="137" customFormat="1" x14ac:dyDescent="0.3">
      <c r="B194" s="136"/>
      <c r="D194" s="138" t="s">
        <v>129</v>
      </c>
      <c r="E194" s="139" t="s">
        <v>3</v>
      </c>
      <c r="F194" s="140" t="s">
        <v>177</v>
      </c>
      <c r="H194" s="141">
        <v>696.84</v>
      </c>
      <c r="I194" s="4"/>
      <c r="L194" s="136"/>
      <c r="M194" s="142"/>
      <c r="N194" s="143"/>
      <c r="O194" s="143"/>
      <c r="P194" s="143"/>
      <c r="Q194" s="143"/>
      <c r="R194" s="143"/>
      <c r="S194" s="143"/>
      <c r="T194" s="144"/>
      <c r="AT194" s="145" t="s">
        <v>129</v>
      </c>
      <c r="AU194" s="145" t="s">
        <v>83</v>
      </c>
      <c r="AV194" s="137" t="s">
        <v>83</v>
      </c>
      <c r="AW194" s="137" t="s">
        <v>38</v>
      </c>
      <c r="AX194" s="137" t="s">
        <v>23</v>
      </c>
      <c r="AY194" s="145" t="s">
        <v>118</v>
      </c>
    </row>
    <row r="195" spans="2:65" s="32" customFormat="1" ht="44.25" customHeight="1" x14ac:dyDescent="0.3">
      <c r="B195" s="33"/>
      <c r="C195" s="121" t="s">
        <v>27</v>
      </c>
      <c r="D195" s="121" t="s">
        <v>120</v>
      </c>
      <c r="E195" s="122" t="s">
        <v>190</v>
      </c>
      <c r="F195" s="123" t="s">
        <v>191</v>
      </c>
      <c r="G195" s="124" t="s">
        <v>143</v>
      </c>
      <c r="H195" s="125">
        <v>696.84</v>
      </c>
      <c r="I195" s="2"/>
      <c r="J195" s="126">
        <f>ROUND(I195*H195,2)</f>
        <v>0</v>
      </c>
      <c r="K195" s="123" t="s">
        <v>124</v>
      </c>
      <c r="L195" s="33"/>
      <c r="M195" s="127" t="s">
        <v>3</v>
      </c>
      <c r="N195" s="128" t="s">
        <v>46</v>
      </c>
      <c r="O195" s="34"/>
      <c r="P195" s="129">
        <f>O195*H195</f>
        <v>0</v>
      </c>
      <c r="Q195" s="129">
        <v>0</v>
      </c>
      <c r="R195" s="129">
        <f>Q195*H195</f>
        <v>0</v>
      </c>
      <c r="S195" s="129">
        <v>0</v>
      </c>
      <c r="T195" s="130">
        <f>S195*H195</f>
        <v>0</v>
      </c>
      <c r="AR195" s="20" t="s">
        <v>125</v>
      </c>
      <c r="AT195" s="20" t="s">
        <v>120</v>
      </c>
      <c r="AU195" s="20" t="s">
        <v>83</v>
      </c>
      <c r="AY195" s="20" t="s">
        <v>118</v>
      </c>
      <c r="BE195" s="131">
        <f>IF(N195="základní",J195,0)</f>
        <v>0</v>
      </c>
      <c r="BF195" s="131">
        <f>IF(N195="snížená",J195,0)</f>
        <v>0</v>
      </c>
      <c r="BG195" s="131">
        <f>IF(N195="zákl. přenesená",J195,0)</f>
        <v>0</v>
      </c>
      <c r="BH195" s="131">
        <f>IF(N195="sníž. přenesená",J195,0)</f>
        <v>0</v>
      </c>
      <c r="BI195" s="131">
        <f>IF(N195="nulová",J195,0)</f>
        <v>0</v>
      </c>
      <c r="BJ195" s="20" t="s">
        <v>23</v>
      </c>
      <c r="BK195" s="131">
        <f>ROUND(I195*H195,2)</f>
        <v>0</v>
      </c>
      <c r="BL195" s="20" t="s">
        <v>125</v>
      </c>
      <c r="BM195" s="20" t="s">
        <v>192</v>
      </c>
    </row>
    <row r="196" spans="2:65" s="32" customFormat="1" ht="84" x14ac:dyDescent="0.3">
      <c r="B196" s="33"/>
      <c r="D196" s="132" t="s">
        <v>127</v>
      </c>
      <c r="F196" s="133" t="s">
        <v>193</v>
      </c>
      <c r="I196" s="3"/>
      <c r="L196" s="33"/>
      <c r="M196" s="134"/>
      <c r="N196" s="34"/>
      <c r="O196" s="34"/>
      <c r="P196" s="34"/>
      <c r="Q196" s="34"/>
      <c r="R196" s="34"/>
      <c r="S196" s="34"/>
      <c r="T196" s="135"/>
      <c r="AT196" s="20" t="s">
        <v>127</v>
      </c>
      <c r="AU196" s="20" t="s">
        <v>83</v>
      </c>
    </row>
    <row r="197" spans="2:65" s="137" customFormat="1" x14ac:dyDescent="0.3">
      <c r="B197" s="136"/>
      <c r="D197" s="138" t="s">
        <v>129</v>
      </c>
      <c r="E197" s="139" t="s">
        <v>3</v>
      </c>
      <c r="F197" s="140" t="s">
        <v>194</v>
      </c>
      <c r="H197" s="141">
        <v>696.84</v>
      </c>
      <c r="I197" s="4"/>
      <c r="L197" s="136"/>
      <c r="M197" s="142"/>
      <c r="N197" s="143"/>
      <c r="O197" s="143"/>
      <c r="P197" s="143"/>
      <c r="Q197" s="143"/>
      <c r="R197" s="143"/>
      <c r="S197" s="143"/>
      <c r="T197" s="144"/>
      <c r="AT197" s="145" t="s">
        <v>129</v>
      </c>
      <c r="AU197" s="145" t="s">
        <v>83</v>
      </c>
      <c r="AV197" s="137" t="s">
        <v>83</v>
      </c>
      <c r="AW197" s="137" t="s">
        <v>38</v>
      </c>
      <c r="AX197" s="137" t="s">
        <v>23</v>
      </c>
      <c r="AY197" s="145" t="s">
        <v>118</v>
      </c>
    </row>
    <row r="198" spans="2:65" s="32" customFormat="1" ht="44.25" customHeight="1" x14ac:dyDescent="0.3">
      <c r="B198" s="33"/>
      <c r="C198" s="121" t="s">
        <v>195</v>
      </c>
      <c r="D198" s="121" t="s">
        <v>120</v>
      </c>
      <c r="E198" s="122" t="s">
        <v>196</v>
      </c>
      <c r="F198" s="123" t="s">
        <v>197</v>
      </c>
      <c r="G198" s="124" t="s">
        <v>143</v>
      </c>
      <c r="H198" s="125">
        <v>90.6</v>
      </c>
      <c r="I198" s="2"/>
      <c r="J198" s="126">
        <f>ROUND(I198*H198,2)</f>
        <v>0</v>
      </c>
      <c r="K198" s="123" t="s">
        <v>124</v>
      </c>
      <c r="L198" s="33"/>
      <c r="M198" s="127" t="s">
        <v>3</v>
      </c>
      <c r="N198" s="128" t="s">
        <v>46</v>
      </c>
      <c r="O198" s="34"/>
      <c r="P198" s="129">
        <f>O198*H198</f>
        <v>0</v>
      </c>
      <c r="Q198" s="129">
        <v>0</v>
      </c>
      <c r="R198" s="129">
        <f>Q198*H198</f>
        <v>0</v>
      </c>
      <c r="S198" s="129">
        <v>0</v>
      </c>
      <c r="T198" s="130">
        <f>S198*H198</f>
        <v>0</v>
      </c>
      <c r="AR198" s="20" t="s">
        <v>125</v>
      </c>
      <c r="AT198" s="20" t="s">
        <v>120</v>
      </c>
      <c r="AU198" s="20" t="s">
        <v>83</v>
      </c>
      <c r="AY198" s="20" t="s">
        <v>118</v>
      </c>
      <c r="BE198" s="131">
        <f>IF(N198="základní",J198,0)</f>
        <v>0</v>
      </c>
      <c r="BF198" s="131">
        <f>IF(N198="snížená",J198,0)</f>
        <v>0</v>
      </c>
      <c r="BG198" s="131">
        <f>IF(N198="zákl. přenesená",J198,0)</f>
        <v>0</v>
      </c>
      <c r="BH198" s="131">
        <f>IF(N198="sníž. přenesená",J198,0)</f>
        <v>0</v>
      </c>
      <c r="BI198" s="131">
        <f>IF(N198="nulová",J198,0)</f>
        <v>0</v>
      </c>
      <c r="BJ198" s="20" t="s">
        <v>23</v>
      </c>
      <c r="BK198" s="131">
        <f>ROUND(I198*H198,2)</f>
        <v>0</v>
      </c>
      <c r="BL198" s="20" t="s">
        <v>125</v>
      </c>
      <c r="BM198" s="20" t="s">
        <v>198</v>
      </c>
    </row>
    <row r="199" spans="2:65" s="32" customFormat="1" ht="192" x14ac:dyDescent="0.3">
      <c r="B199" s="33"/>
      <c r="D199" s="132" t="s">
        <v>127</v>
      </c>
      <c r="F199" s="133" t="s">
        <v>199</v>
      </c>
      <c r="I199" s="3"/>
      <c r="L199" s="33"/>
      <c r="M199" s="134"/>
      <c r="N199" s="34"/>
      <c r="O199" s="34"/>
      <c r="P199" s="34"/>
      <c r="Q199" s="34"/>
      <c r="R199" s="34"/>
      <c r="S199" s="34"/>
      <c r="T199" s="135"/>
      <c r="AT199" s="20" t="s">
        <v>127</v>
      </c>
      <c r="AU199" s="20" t="s">
        <v>83</v>
      </c>
    </row>
    <row r="200" spans="2:65" s="137" customFormat="1" x14ac:dyDescent="0.3">
      <c r="B200" s="136"/>
      <c r="D200" s="138" t="s">
        <v>129</v>
      </c>
      <c r="E200" s="139" t="s">
        <v>3</v>
      </c>
      <c r="F200" s="140" t="s">
        <v>200</v>
      </c>
      <c r="H200" s="141">
        <v>90.6</v>
      </c>
      <c r="I200" s="4"/>
      <c r="L200" s="136"/>
      <c r="M200" s="142"/>
      <c r="N200" s="143"/>
      <c r="O200" s="143"/>
      <c r="P200" s="143"/>
      <c r="Q200" s="143"/>
      <c r="R200" s="143"/>
      <c r="S200" s="143"/>
      <c r="T200" s="144"/>
      <c r="AT200" s="145" t="s">
        <v>129</v>
      </c>
      <c r="AU200" s="145" t="s">
        <v>83</v>
      </c>
      <c r="AV200" s="137" t="s">
        <v>83</v>
      </c>
      <c r="AW200" s="137" t="s">
        <v>38</v>
      </c>
      <c r="AX200" s="137" t="s">
        <v>23</v>
      </c>
      <c r="AY200" s="145" t="s">
        <v>118</v>
      </c>
    </row>
    <row r="201" spans="2:65" s="32" customFormat="1" ht="31.5" customHeight="1" x14ac:dyDescent="0.3">
      <c r="B201" s="33"/>
      <c r="C201" s="121" t="s">
        <v>201</v>
      </c>
      <c r="D201" s="121" t="s">
        <v>120</v>
      </c>
      <c r="E201" s="122" t="s">
        <v>202</v>
      </c>
      <c r="F201" s="123" t="s">
        <v>203</v>
      </c>
      <c r="G201" s="124" t="s">
        <v>143</v>
      </c>
      <c r="H201" s="125">
        <v>90.6</v>
      </c>
      <c r="I201" s="2"/>
      <c r="J201" s="126">
        <f>ROUND(I201*H201,2)</f>
        <v>0</v>
      </c>
      <c r="K201" s="123" t="s">
        <v>124</v>
      </c>
      <c r="L201" s="33"/>
      <c r="M201" s="127" t="s">
        <v>3</v>
      </c>
      <c r="N201" s="128" t="s">
        <v>46</v>
      </c>
      <c r="O201" s="34"/>
      <c r="P201" s="129">
        <f>O201*H201</f>
        <v>0</v>
      </c>
      <c r="Q201" s="129">
        <v>0</v>
      </c>
      <c r="R201" s="129">
        <f>Q201*H201</f>
        <v>0</v>
      </c>
      <c r="S201" s="129">
        <v>0</v>
      </c>
      <c r="T201" s="130">
        <f>S201*H201</f>
        <v>0</v>
      </c>
      <c r="AR201" s="20" t="s">
        <v>125</v>
      </c>
      <c r="AT201" s="20" t="s">
        <v>120</v>
      </c>
      <c r="AU201" s="20" t="s">
        <v>83</v>
      </c>
      <c r="AY201" s="20" t="s">
        <v>118</v>
      </c>
      <c r="BE201" s="131">
        <f>IF(N201="základní",J201,0)</f>
        <v>0</v>
      </c>
      <c r="BF201" s="131">
        <f>IF(N201="snížená",J201,0)</f>
        <v>0</v>
      </c>
      <c r="BG201" s="131">
        <f>IF(N201="zákl. přenesená",J201,0)</f>
        <v>0</v>
      </c>
      <c r="BH201" s="131">
        <f>IF(N201="sníž. přenesená",J201,0)</f>
        <v>0</v>
      </c>
      <c r="BI201" s="131">
        <f>IF(N201="nulová",J201,0)</f>
        <v>0</v>
      </c>
      <c r="BJ201" s="20" t="s">
        <v>23</v>
      </c>
      <c r="BK201" s="131">
        <f>ROUND(I201*H201,2)</f>
        <v>0</v>
      </c>
      <c r="BL201" s="20" t="s">
        <v>125</v>
      </c>
      <c r="BM201" s="20" t="s">
        <v>204</v>
      </c>
    </row>
    <row r="202" spans="2:65" s="32" customFormat="1" ht="144" x14ac:dyDescent="0.3">
      <c r="B202" s="33"/>
      <c r="D202" s="132" t="s">
        <v>127</v>
      </c>
      <c r="F202" s="133" t="s">
        <v>205</v>
      </c>
      <c r="I202" s="3"/>
      <c r="L202" s="33"/>
      <c r="M202" s="134"/>
      <c r="N202" s="34"/>
      <c r="O202" s="34"/>
      <c r="P202" s="34"/>
      <c r="Q202" s="34"/>
      <c r="R202" s="34"/>
      <c r="S202" s="34"/>
      <c r="T202" s="135"/>
      <c r="AT202" s="20" t="s">
        <v>127</v>
      </c>
      <c r="AU202" s="20" t="s">
        <v>83</v>
      </c>
    </row>
    <row r="203" spans="2:65" s="137" customFormat="1" x14ac:dyDescent="0.3">
      <c r="B203" s="136"/>
      <c r="D203" s="138" t="s">
        <v>129</v>
      </c>
      <c r="E203" s="139" t="s">
        <v>3</v>
      </c>
      <c r="F203" s="140" t="s">
        <v>200</v>
      </c>
      <c r="H203" s="141">
        <v>90.6</v>
      </c>
      <c r="I203" s="4"/>
      <c r="L203" s="136"/>
      <c r="M203" s="142"/>
      <c r="N203" s="143"/>
      <c r="O203" s="143"/>
      <c r="P203" s="143"/>
      <c r="Q203" s="143"/>
      <c r="R203" s="143"/>
      <c r="S203" s="143"/>
      <c r="T203" s="144"/>
      <c r="AT203" s="145" t="s">
        <v>129</v>
      </c>
      <c r="AU203" s="145" t="s">
        <v>83</v>
      </c>
      <c r="AV203" s="137" t="s">
        <v>83</v>
      </c>
      <c r="AW203" s="137" t="s">
        <v>38</v>
      </c>
      <c r="AX203" s="137" t="s">
        <v>23</v>
      </c>
      <c r="AY203" s="145" t="s">
        <v>118</v>
      </c>
    </row>
    <row r="204" spans="2:65" s="32" customFormat="1" ht="22.5" customHeight="1" x14ac:dyDescent="0.3">
      <c r="B204" s="33"/>
      <c r="C204" s="121" t="s">
        <v>206</v>
      </c>
      <c r="D204" s="121" t="s">
        <v>120</v>
      </c>
      <c r="E204" s="122" t="s">
        <v>207</v>
      </c>
      <c r="F204" s="123" t="s">
        <v>208</v>
      </c>
      <c r="G204" s="124" t="s">
        <v>143</v>
      </c>
      <c r="H204" s="125">
        <v>90.6</v>
      </c>
      <c r="I204" s="2"/>
      <c r="J204" s="126">
        <f>ROUND(I204*H204,2)</f>
        <v>0</v>
      </c>
      <c r="K204" s="123" t="s">
        <v>124</v>
      </c>
      <c r="L204" s="33"/>
      <c r="M204" s="127" t="s">
        <v>3</v>
      </c>
      <c r="N204" s="128" t="s">
        <v>46</v>
      </c>
      <c r="O204" s="34"/>
      <c r="P204" s="129">
        <f>O204*H204</f>
        <v>0</v>
      </c>
      <c r="Q204" s="129">
        <v>0</v>
      </c>
      <c r="R204" s="129">
        <f>Q204*H204</f>
        <v>0</v>
      </c>
      <c r="S204" s="129">
        <v>0</v>
      </c>
      <c r="T204" s="130">
        <f>S204*H204</f>
        <v>0</v>
      </c>
      <c r="AR204" s="20" t="s">
        <v>125</v>
      </c>
      <c r="AT204" s="20" t="s">
        <v>120</v>
      </c>
      <c r="AU204" s="20" t="s">
        <v>83</v>
      </c>
      <c r="AY204" s="20" t="s">
        <v>118</v>
      </c>
      <c r="BE204" s="131">
        <f>IF(N204="základní",J204,0)</f>
        <v>0</v>
      </c>
      <c r="BF204" s="131">
        <f>IF(N204="snížená",J204,0)</f>
        <v>0</v>
      </c>
      <c r="BG204" s="131">
        <f>IF(N204="zákl. přenesená",J204,0)</f>
        <v>0</v>
      </c>
      <c r="BH204" s="131">
        <f>IF(N204="sníž. přenesená",J204,0)</f>
        <v>0</v>
      </c>
      <c r="BI204" s="131">
        <f>IF(N204="nulová",J204,0)</f>
        <v>0</v>
      </c>
      <c r="BJ204" s="20" t="s">
        <v>23</v>
      </c>
      <c r="BK204" s="131">
        <f>ROUND(I204*H204,2)</f>
        <v>0</v>
      </c>
      <c r="BL204" s="20" t="s">
        <v>125</v>
      </c>
      <c r="BM204" s="20" t="s">
        <v>209</v>
      </c>
    </row>
    <row r="205" spans="2:65" s="32" customFormat="1" ht="72" x14ac:dyDescent="0.3">
      <c r="B205" s="33"/>
      <c r="D205" s="132" t="s">
        <v>127</v>
      </c>
      <c r="F205" s="133" t="s">
        <v>210</v>
      </c>
      <c r="I205" s="3"/>
      <c r="L205" s="33"/>
      <c r="M205" s="134"/>
      <c r="N205" s="34"/>
      <c r="O205" s="34"/>
      <c r="P205" s="34"/>
      <c r="Q205" s="34"/>
      <c r="R205" s="34"/>
      <c r="S205" s="34"/>
      <c r="T205" s="135"/>
      <c r="AT205" s="20" t="s">
        <v>127</v>
      </c>
      <c r="AU205" s="20" t="s">
        <v>83</v>
      </c>
    </row>
    <row r="206" spans="2:65" s="137" customFormat="1" x14ac:dyDescent="0.3">
      <c r="B206" s="136"/>
      <c r="D206" s="138" t="s">
        <v>129</v>
      </c>
      <c r="E206" s="139" t="s">
        <v>3</v>
      </c>
      <c r="F206" s="140" t="s">
        <v>200</v>
      </c>
      <c r="H206" s="141">
        <v>90.6</v>
      </c>
      <c r="I206" s="4"/>
      <c r="L206" s="136"/>
      <c r="M206" s="142"/>
      <c r="N206" s="143"/>
      <c r="O206" s="143"/>
      <c r="P206" s="143"/>
      <c r="Q206" s="143"/>
      <c r="R206" s="143"/>
      <c r="S206" s="143"/>
      <c r="T206" s="144"/>
      <c r="AT206" s="145" t="s">
        <v>129</v>
      </c>
      <c r="AU206" s="145" t="s">
        <v>83</v>
      </c>
      <c r="AV206" s="137" t="s">
        <v>83</v>
      </c>
      <c r="AW206" s="137" t="s">
        <v>38</v>
      </c>
      <c r="AX206" s="137" t="s">
        <v>23</v>
      </c>
      <c r="AY206" s="145" t="s">
        <v>118</v>
      </c>
    </row>
    <row r="207" spans="2:65" s="32" customFormat="1" ht="31.5" customHeight="1" x14ac:dyDescent="0.3">
      <c r="B207" s="33"/>
      <c r="C207" s="121" t="s">
        <v>211</v>
      </c>
      <c r="D207" s="121" t="s">
        <v>120</v>
      </c>
      <c r="E207" s="122" t="s">
        <v>212</v>
      </c>
      <c r="F207" s="123" t="s">
        <v>213</v>
      </c>
      <c r="G207" s="124" t="s">
        <v>143</v>
      </c>
      <c r="H207" s="125">
        <v>940.68</v>
      </c>
      <c r="I207" s="2"/>
      <c r="J207" s="126">
        <f>ROUND(I207*H207,2)</f>
        <v>0</v>
      </c>
      <c r="K207" s="123" t="s">
        <v>124</v>
      </c>
      <c r="L207" s="33"/>
      <c r="M207" s="127" t="s">
        <v>3</v>
      </c>
      <c r="N207" s="128" t="s">
        <v>46</v>
      </c>
      <c r="O207" s="34"/>
      <c r="P207" s="129">
        <f>O207*H207</f>
        <v>0</v>
      </c>
      <c r="Q207" s="129">
        <v>0</v>
      </c>
      <c r="R207" s="129">
        <f>Q207*H207</f>
        <v>0</v>
      </c>
      <c r="S207" s="129">
        <v>0</v>
      </c>
      <c r="T207" s="130">
        <f>S207*H207</f>
        <v>0</v>
      </c>
      <c r="AR207" s="20" t="s">
        <v>125</v>
      </c>
      <c r="AT207" s="20" t="s">
        <v>120</v>
      </c>
      <c r="AU207" s="20" t="s">
        <v>83</v>
      </c>
      <c r="AY207" s="20" t="s">
        <v>118</v>
      </c>
      <c r="BE207" s="131">
        <f>IF(N207="základní",J207,0)</f>
        <v>0</v>
      </c>
      <c r="BF207" s="131">
        <f>IF(N207="snížená",J207,0)</f>
        <v>0</v>
      </c>
      <c r="BG207" s="131">
        <f>IF(N207="zákl. přenesená",J207,0)</f>
        <v>0</v>
      </c>
      <c r="BH207" s="131">
        <f>IF(N207="sníž. přenesená",J207,0)</f>
        <v>0</v>
      </c>
      <c r="BI207" s="131">
        <f>IF(N207="nulová",J207,0)</f>
        <v>0</v>
      </c>
      <c r="BJ207" s="20" t="s">
        <v>23</v>
      </c>
      <c r="BK207" s="131">
        <f>ROUND(I207*H207,2)</f>
        <v>0</v>
      </c>
      <c r="BL207" s="20" t="s">
        <v>125</v>
      </c>
      <c r="BM207" s="20" t="s">
        <v>214</v>
      </c>
    </row>
    <row r="208" spans="2:65" s="32" customFormat="1" ht="409.6" x14ac:dyDescent="0.3">
      <c r="B208" s="33"/>
      <c r="D208" s="132" t="s">
        <v>127</v>
      </c>
      <c r="F208" s="133" t="s">
        <v>215</v>
      </c>
      <c r="I208" s="3"/>
      <c r="L208" s="33"/>
      <c r="M208" s="134"/>
      <c r="N208" s="34"/>
      <c r="O208" s="34"/>
      <c r="P208" s="34"/>
      <c r="Q208" s="34"/>
      <c r="R208" s="34"/>
      <c r="S208" s="34"/>
      <c r="T208" s="135"/>
      <c r="AT208" s="20" t="s">
        <v>127</v>
      </c>
      <c r="AU208" s="20" t="s">
        <v>83</v>
      </c>
    </row>
    <row r="209" spans="2:65" s="137" customFormat="1" x14ac:dyDescent="0.3">
      <c r="B209" s="136"/>
      <c r="D209" s="138" t="s">
        <v>129</v>
      </c>
      <c r="E209" s="139" t="s">
        <v>3</v>
      </c>
      <c r="F209" s="140" t="s">
        <v>216</v>
      </c>
      <c r="H209" s="141">
        <v>940.68</v>
      </c>
      <c r="I209" s="4"/>
      <c r="L209" s="136"/>
      <c r="M209" s="142"/>
      <c r="N209" s="143"/>
      <c r="O209" s="143"/>
      <c r="P209" s="143"/>
      <c r="Q209" s="143"/>
      <c r="R209" s="143"/>
      <c r="S209" s="143"/>
      <c r="T209" s="144"/>
      <c r="AT209" s="145" t="s">
        <v>129</v>
      </c>
      <c r="AU209" s="145" t="s">
        <v>83</v>
      </c>
      <c r="AV209" s="137" t="s">
        <v>83</v>
      </c>
      <c r="AW209" s="137" t="s">
        <v>38</v>
      </c>
      <c r="AX209" s="137" t="s">
        <v>23</v>
      </c>
      <c r="AY209" s="145" t="s">
        <v>118</v>
      </c>
    </row>
    <row r="210" spans="2:65" s="32" customFormat="1" ht="44.25" customHeight="1" x14ac:dyDescent="0.3">
      <c r="B210" s="33"/>
      <c r="C210" s="121" t="s">
        <v>9</v>
      </c>
      <c r="D210" s="121" t="s">
        <v>120</v>
      </c>
      <c r="E210" s="122" t="s">
        <v>217</v>
      </c>
      <c r="F210" s="123" t="s">
        <v>218</v>
      </c>
      <c r="G210" s="124" t="s">
        <v>143</v>
      </c>
      <c r="H210" s="125">
        <v>362.4</v>
      </c>
      <c r="I210" s="2"/>
      <c r="J210" s="126">
        <f>ROUND(I210*H210,2)</f>
        <v>0</v>
      </c>
      <c r="K210" s="123" t="s">
        <v>124</v>
      </c>
      <c r="L210" s="33"/>
      <c r="M210" s="127" t="s">
        <v>3</v>
      </c>
      <c r="N210" s="128" t="s">
        <v>46</v>
      </c>
      <c r="O210" s="34"/>
      <c r="P210" s="129">
        <f>O210*H210</f>
        <v>0</v>
      </c>
      <c r="Q210" s="129">
        <v>0</v>
      </c>
      <c r="R210" s="129">
        <f>Q210*H210</f>
        <v>0</v>
      </c>
      <c r="S210" s="129">
        <v>0</v>
      </c>
      <c r="T210" s="130">
        <f>S210*H210</f>
        <v>0</v>
      </c>
      <c r="AR210" s="20" t="s">
        <v>125</v>
      </c>
      <c r="AT210" s="20" t="s">
        <v>120</v>
      </c>
      <c r="AU210" s="20" t="s">
        <v>83</v>
      </c>
      <c r="AY210" s="20" t="s">
        <v>118</v>
      </c>
      <c r="BE210" s="131">
        <f>IF(N210="základní",J210,0)</f>
        <v>0</v>
      </c>
      <c r="BF210" s="131">
        <f>IF(N210="snížená",J210,0)</f>
        <v>0</v>
      </c>
      <c r="BG210" s="131">
        <f>IF(N210="zákl. přenesená",J210,0)</f>
        <v>0</v>
      </c>
      <c r="BH210" s="131">
        <f>IF(N210="sníž. přenesená",J210,0)</f>
        <v>0</v>
      </c>
      <c r="BI210" s="131">
        <f>IF(N210="nulová",J210,0)</f>
        <v>0</v>
      </c>
      <c r="BJ210" s="20" t="s">
        <v>23</v>
      </c>
      <c r="BK210" s="131">
        <f>ROUND(I210*H210,2)</f>
        <v>0</v>
      </c>
      <c r="BL210" s="20" t="s">
        <v>125</v>
      </c>
      <c r="BM210" s="20" t="s">
        <v>219</v>
      </c>
    </row>
    <row r="211" spans="2:65" s="32" customFormat="1" ht="84" x14ac:dyDescent="0.3">
      <c r="B211" s="33"/>
      <c r="D211" s="132" t="s">
        <v>127</v>
      </c>
      <c r="F211" s="133" t="s">
        <v>220</v>
      </c>
      <c r="I211" s="3"/>
      <c r="L211" s="33"/>
      <c r="M211" s="134"/>
      <c r="N211" s="34"/>
      <c r="O211" s="34"/>
      <c r="P211" s="34"/>
      <c r="Q211" s="34"/>
      <c r="R211" s="34"/>
      <c r="S211" s="34"/>
      <c r="T211" s="135"/>
      <c r="AT211" s="20" t="s">
        <v>127</v>
      </c>
      <c r="AU211" s="20" t="s">
        <v>83</v>
      </c>
    </row>
    <row r="212" spans="2:65" s="137" customFormat="1" x14ac:dyDescent="0.3">
      <c r="B212" s="136"/>
      <c r="D212" s="138" t="s">
        <v>129</v>
      </c>
      <c r="E212" s="139" t="s">
        <v>3</v>
      </c>
      <c r="F212" s="140" t="s">
        <v>221</v>
      </c>
      <c r="H212" s="141">
        <v>362.4</v>
      </c>
      <c r="I212" s="4"/>
      <c r="L212" s="136"/>
      <c r="M212" s="142"/>
      <c r="N212" s="143"/>
      <c r="O212" s="143"/>
      <c r="P212" s="143"/>
      <c r="Q212" s="143"/>
      <c r="R212" s="143"/>
      <c r="S212" s="143"/>
      <c r="T212" s="144"/>
      <c r="AT212" s="145" t="s">
        <v>129</v>
      </c>
      <c r="AU212" s="145" t="s">
        <v>83</v>
      </c>
      <c r="AV212" s="137" t="s">
        <v>83</v>
      </c>
      <c r="AW212" s="137" t="s">
        <v>38</v>
      </c>
      <c r="AX212" s="137" t="s">
        <v>23</v>
      </c>
      <c r="AY212" s="145" t="s">
        <v>118</v>
      </c>
    </row>
    <row r="213" spans="2:65" s="32" customFormat="1" ht="44.25" customHeight="1" x14ac:dyDescent="0.3">
      <c r="B213" s="33"/>
      <c r="C213" s="121" t="s">
        <v>222</v>
      </c>
      <c r="D213" s="121" t="s">
        <v>120</v>
      </c>
      <c r="E213" s="122" t="s">
        <v>223</v>
      </c>
      <c r="F213" s="123" t="s">
        <v>224</v>
      </c>
      <c r="G213" s="124" t="s">
        <v>143</v>
      </c>
      <c r="H213" s="125">
        <v>362.4</v>
      </c>
      <c r="I213" s="2"/>
      <c r="J213" s="126">
        <f>ROUND(I213*H213,2)</f>
        <v>0</v>
      </c>
      <c r="K213" s="123" t="s">
        <v>124</v>
      </c>
      <c r="L213" s="33"/>
      <c r="M213" s="127" t="s">
        <v>3</v>
      </c>
      <c r="N213" s="128" t="s">
        <v>46</v>
      </c>
      <c r="O213" s="34"/>
      <c r="P213" s="129">
        <f>O213*H213</f>
        <v>0</v>
      </c>
      <c r="Q213" s="129">
        <v>0</v>
      </c>
      <c r="R213" s="129">
        <f>Q213*H213</f>
        <v>0</v>
      </c>
      <c r="S213" s="129">
        <v>0</v>
      </c>
      <c r="T213" s="130">
        <f>S213*H213</f>
        <v>0</v>
      </c>
      <c r="AR213" s="20" t="s">
        <v>125</v>
      </c>
      <c r="AT213" s="20" t="s">
        <v>120</v>
      </c>
      <c r="AU213" s="20" t="s">
        <v>83</v>
      </c>
      <c r="AY213" s="20" t="s">
        <v>118</v>
      </c>
      <c r="BE213" s="131">
        <f>IF(N213="základní",J213,0)</f>
        <v>0</v>
      </c>
      <c r="BF213" s="131">
        <f>IF(N213="snížená",J213,0)</f>
        <v>0</v>
      </c>
      <c r="BG213" s="131">
        <f>IF(N213="zákl. přenesená",J213,0)</f>
        <v>0</v>
      </c>
      <c r="BH213" s="131">
        <f>IF(N213="sníž. přenesená",J213,0)</f>
        <v>0</v>
      </c>
      <c r="BI213" s="131">
        <f>IF(N213="nulová",J213,0)</f>
        <v>0</v>
      </c>
      <c r="BJ213" s="20" t="s">
        <v>23</v>
      </c>
      <c r="BK213" s="131">
        <f>ROUND(I213*H213,2)</f>
        <v>0</v>
      </c>
      <c r="BL213" s="20" t="s">
        <v>125</v>
      </c>
      <c r="BM213" s="20" t="s">
        <v>225</v>
      </c>
    </row>
    <row r="214" spans="2:65" s="32" customFormat="1" ht="84" x14ac:dyDescent="0.3">
      <c r="B214" s="33"/>
      <c r="D214" s="132" t="s">
        <v>127</v>
      </c>
      <c r="F214" s="133" t="s">
        <v>220</v>
      </c>
      <c r="I214" s="3"/>
      <c r="L214" s="33"/>
      <c r="M214" s="134"/>
      <c r="N214" s="34"/>
      <c r="O214" s="34"/>
      <c r="P214" s="34"/>
      <c r="Q214" s="34"/>
      <c r="R214" s="34"/>
      <c r="S214" s="34"/>
      <c r="T214" s="135"/>
      <c r="AT214" s="20" t="s">
        <v>127</v>
      </c>
      <c r="AU214" s="20" t="s">
        <v>83</v>
      </c>
    </row>
    <row r="215" spans="2:65" s="137" customFormat="1" x14ac:dyDescent="0.3">
      <c r="B215" s="136"/>
      <c r="D215" s="138" t="s">
        <v>129</v>
      </c>
      <c r="E215" s="139" t="s">
        <v>3</v>
      </c>
      <c r="F215" s="140" t="s">
        <v>221</v>
      </c>
      <c r="H215" s="141">
        <v>362.4</v>
      </c>
      <c r="I215" s="4"/>
      <c r="L215" s="136"/>
      <c r="M215" s="142"/>
      <c r="N215" s="143"/>
      <c r="O215" s="143"/>
      <c r="P215" s="143"/>
      <c r="Q215" s="143"/>
      <c r="R215" s="143"/>
      <c r="S215" s="143"/>
      <c r="T215" s="144"/>
      <c r="AT215" s="145" t="s">
        <v>129</v>
      </c>
      <c r="AU215" s="145" t="s">
        <v>83</v>
      </c>
      <c r="AV215" s="137" t="s">
        <v>83</v>
      </c>
      <c r="AW215" s="137" t="s">
        <v>38</v>
      </c>
      <c r="AX215" s="137" t="s">
        <v>23</v>
      </c>
      <c r="AY215" s="145" t="s">
        <v>118</v>
      </c>
    </row>
    <row r="216" spans="2:65" s="32" customFormat="1" ht="31.5" customHeight="1" x14ac:dyDescent="0.3">
      <c r="B216" s="33"/>
      <c r="C216" s="121" t="s">
        <v>226</v>
      </c>
      <c r="D216" s="121" t="s">
        <v>120</v>
      </c>
      <c r="E216" s="122" t="s">
        <v>227</v>
      </c>
      <c r="F216" s="123" t="s">
        <v>228</v>
      </c>
      <c r="G216" s="124" t="s">
        <v>123</v>
      </c>
      <c r="H216" s="125">
        <v>1208</v>
      </c>
      <c r="I216" s="2"/>
      <c r="J216" s="126">
        <f>ROUND(I216*H216,2)</f>
        <v>0</v>
      </c>
      <c r="K216" s="123" t="s">
        <v>124</v>
      </c>
      <c r="L216" s="33"/>
      <c r="M216" s="127" t="s">
        <v>3</v>
      </c>
      <c r="N216" s="128" t="s">
        <v>46</v>
      </c>
      <c r="O216" s="34"/>
      <c r="P216" s="129">
        <f>O216*H216</f>
        <v>0</v>
      </c>
      <c r="Q216" s="129">
        <v>0</v>
      </c>
      <c r="R216" s="129">
        <f>Q216*H216</f>
        <v>0</v>
      </c>
      <c r="S216" s="129">
        <v>0</v>
      </c>
      <c r="T216" s="130">
        <f>S216*H216</f>
        <v>0</v>
      </c>
      <c r="AR216" s="20" t="s">
        <v>125</v>
      </c>
      <c r="AT216" s="20" t="s">
        <v>120</v>
      </c>
      <c r="AU216" s="20" t="s">
        <v>83</v>
      </c>
      <c r="AY216" s="20" t="s">
        <v>118</v>
      </c>
      <c r="BE216" s="131">
        <f>IF(N216="základní",J216,0)</f>
        <v>0</v>
      </c>
      <c r="BF216" s="131">
        <f>IF(N216="snížená",J216,0)</f>
        <v>0</v>
      </c>
      <c r="BG216" s="131">
        <f>IF(N216="zákl. přenesená",J216,0)</f>
        <v>0</v>
      </c>
      <c r="BH216" s="131">
        <f>IF(N216="sníž. přenesená",J216,0)</f>
        <v>0</v>
      </c>
      <c r="BI216" s="131">
        <f>IF(N216="nulová",J216,0)</f>
        <v>0</v>
      </c>
      <c r="BJ216" s="20" t="s">
        <v>23</v>
      </c>
      <c r="BK216" s="131">
        <f>ROUND(I216*H216,2)</f>
        <v>0</v>
      </c>
      <c r="BL216" s="20" t="s">
        <v>125</v>
      </c>
      <c r="BM216" s="20" t="s">
        <v>229</v>
      </c>
    </row>
    <row r="217" spans="2:65" s="32" customFormat="1" ht="108" x14ac:dyDescent="0.3">
      <c r="B217" s="33"/>
      <c r="D217" s="132" t="s">
        <v>127</v>
      </c>
      <c r="F217" s="133" t="s">
        <v>230</v>
      </c>
      <c r="I217" s="3"/>
      <c r="L217" s="33"/>
      <c r="M217" s="134"/>
      <c r="N217" s="34"/>
      <c r="O217" s="34"/>
      <c r="P217" s="34"/>
      <c r="Q217" s="34"/>
      <c r="R217" s="34"/>
      <c r="S217" s="34"/>
      <c r="T217" s="135"/>
      <c r="AT217" s="20" t="s">
        <v>127</v>
      </c>
      <c r="AU217" s="20" t="s">
        <v>83</v>
      </c>
    </row>
    <row r="218" spans="2:65" s="137" customFormat="1" x14ac:dyDescent="0.3">
      <c r="B218" s="136"/>
      <c r="D218" s="138" t="s">
        <v>129</v>
      </c>
      <c r="E218" s="139" t="s">
        <v>3</v>
      </c>
      <c r="F218" s="140" t="s">
        <v>231</v>
      </c>
      <c r="H218" s="141">
        <v>1208</v>
      </c>
      <c r="I218" s="4"/>
      <c r="L218" s="136"/>
      <c r="M218" s="142"/>
      <c r="N218" s="143"/>
      <c r="O218" s="143"/>
      <c r="P218" s="143"/>
      <c r="Q218" s="143"/>
      <c r="R218" s="143"/>
      <c r="S218" s="143"/>
      <c r="T218" s="144"/>
      <c r="AT218" s="145" t="s">
        <v>129</v>
      </c>
      <c r="AU218" s="145" t="s">
        <v>83</v>
      </c>
      <c r="AV218" s="137" t="s">
        <v>83</v>
      </c>
      <c r="AW218" s="137" t="s">
        <v>38</v>
      </c>
      <c r="AX218" s="137" t="s">
        <v>23</v>
      </c>
      <c r="AY218" s="145" t="s">
        <v>118</v>
      </c>
    </row>
    <row r="219" spans="2:65" s="32" customFormat="1" ht="31.5" customHeight="1" x14ac:dyDescent="0.3">
      <c r="B219" s="33"/>
      <c r="C219" s="121" t="s">
        <v>232</v>
      </c>
      <c r="D219" s="121" t="s">
        <v>120</v>
      </c>
      <c r="E219" s="122" t="s">
        <v>233</v>
      </c>
      <c r="F219" s="123" t="s">
        <v>234</v>
      </c>
      <c r="G219" s="124" t="s">
        <v>123</v>
      </c>
      <c r="H219" s="125">
        <v>1041</v>
      </c>
      <c r="I219" s="2"/>
      <c r="J219" s="126">
        <f>ROUND(I219*H219,2)</f>
        <v>0</v>
      </c>
      <c r="K219" s="123" t="s">
        <v>124</v>
      </c>
      <c r="L219" s="33"/>
      <c r="M219" s="127" t="s">
        <v>3</v>
      </c>
      <c r="N219" s="128" t="s">
        <v>46</v>
      </c>
      <c r="O219" s="34"/>
      <c r="P219" s="129">
        <f>O219*H219</f>
        <v>0</v>
      </c>
      <c r="Q219" s="129">
        <v>0</v>
      </c>
      <c r="R219" s="129">
        <f>Q219*H219</f>
        <v>0</v>
      </c>
      <c r="S219" s="129">
        <v>0</v>
      </c>
      <c r="T219" s="130">
        <f>S219*H219</f>
        <v>0</v>
      </c>
      <c r="AR219" s="20" t="s">
        <v>125</v>
      </c>
      <c r="AT219" s="20" t="s">
        <v>120</v>
      </c>
      <c r="AU219" s="20" t="s">
        <v>83</v>
      </c>
      <c r="AY219" s="20" t="s">
        <v>118</v>
      </c>
      <c r="BE219" s="131">
        <f>IF(N219="základní",J219,0)</f>
        <v>0</v>
      </c>
      <c r="BF219" s="131">
        <f>IF(N219="snížená",J219,0)</f>
        <v>0</v>
      </c>
      <c r="BG219" s="131">
        <f>IF(N219="zákl. přenesená",J219,0)</f>
        <v>0</v>
      </c>
      <c r="BH219" s="131">
        <f>IF(N219="sníž. přenesená",J219,0)</f>
        <v>0</v>
      </c>
      <c r="BI219" s="131">
        <f>IF(N219="nulová",J219,0)</f>
        <v>0</v>
      </c>
      <c r="BJ219" s="20" t="s">
        <v>23</v>
      </c>
      <c r="BK219" s="131">
        <f>ROUND(I219*H219,2)</f>
        <v>0</v>
      </c>
      <c r="BL219" s="20" t="s">
        <v>125</v>
      </c>
      <c r="BM219" s="20" t="s">
        <v>235</v>
      </c>
    </row>
    <row r="220" spans="2:65" s="32" customFormat="1" ht="108" x14ac:dyDescent="0.3">
      <c r="B220" s="33"/>
      <c r="D220" s="132" t="s">
        <v>127</v>
      </c>
      <c r="F220" s="133" t="s">
        <v>236</v>
      </c>
      <c r="I220" s="3"/>
      <c r="L220" s="33"/>
      <c r="M220" s="134"/>
      <c r="N220" s="34"/>
      <c r="O220" s="34"/>
      <c r="P220" s="34"/>
      <c r="Q220" s="34"/>
      <c r="R220" s="34"/>
      <c r="S220" s="34"/>
      <c r="T220" s="135"/>
      <c r="AT220" s="20" t="s">
        <v>127</v>
      </c>
      <c r="AU220" s="20" t="s">
        <v>83</v>
      </c>
    </row>
    <row r="221" spans="2:65" s="137" customFormat="1" x14ac:dyDescent="0.3">
      <c r="B221" s="136"/>
      <c r="D221" s="138" t="s">
        <v>129</v>
      </c>
      <c r="E221" s="139" t="s">
        <v>3</v>
      </c>
      <c r="F221" s="140" t="s">
        <v>237</v>
      </c>
      <c r="H221" s="141">
        <v>1041</v>
      </c>
      <c r="I221" s="4"/>
      <c r="L221" s="136"/>
      <c r="M221" s="142"/>
      <c r="N221" s="143"/>
      <c r="O221" s="143"/>
      <c r="P221" s="143"/>
      <c r="Q221" s="143"/>
      <c r="R221" s="143"/>
      <c r="S221" s="143"/>
      <c r="T221" s="144"/>
      <c r="AT221" s="145" t="s">
        <v>129</v>
      </c>
      <c r="AU221" s="145" t="s">
        <v>83</v>
      </c>
      <c r="AV221" s="137" t="s">
        <v>83</v>
      </c>
      <c r="AW221" s="137" t="s">
        <v>38</v>
      </c>
      <c r="AX221" s="137" t="s">
        <v>23</v>
      </c>
      <c r="AY221" s="145" t="s">
        <v>118</v>
      </c>
    </row>
    <row r="222" spans="2:65" s="32" customFormat="1" ht="22.5" customHeight="1" x14ac:dyDescent="0.3">
      <c r="B222" s="33"/>
      <c r="C222" s="157" t="s">
        <v>238</v>
      </c>
      <c r="D222" s="157" t="s">
        <v>239</v>
      </c>
      <c r="E222" s="158" t="s">
        <v>240</v>
      </c>
      <c r="F222" s="159" t="s">
        <v>241</v>
      </c>
      <c r="G222" s="160" t="s">
        <v>242</v>
      </c>
      <c r="H222" s="161">
        <v>26.024999999999999</v>
      </c>
      <c r="I222" s="6"/>
      <c r="J222" s="162">
        <f>ROUND(I222*H222,2)</f>
        <v>0</v>
      </c>
      <c r="K222" s="159" t="s">
        <v>124</v>
      </c>
      <c r="L222" s="163"/>
      <c r="M222" s="164" t="s">
        <v>3</v>
      </c>
      <c r="N222" s="165" t="s">
        <v>46</v>
      </c>
      <c r="O222" s="34"/>
      <c r="P222" s="129">
        <f>O222*H222</f>
        <v>0</v>
      </c>
      <c r="Q222" s="129">
        <v>1E-3</v>
      </c>
      <c r="R222" s="129">
        <f>Q222*H222</f>
        <v>2.6025E-2</v>
      </c>
      <c r="S222" s="129">
        <v>0</v>
      </c>
      <c r="T222" s="130">
        <f>S222*H222</f>
        <v>0</v>
      </c>
      <c r="AR222" s="20" t="s">
        <v>243</v>
      </c>
      <c r="AT222" s="20" t="s">
        <v>239</v>
      </c>
      <c r="AU222" s="20" t="s">
        <v>83</v>
      </c>
      <c r="AY222" s="20" t="s">
        <v>118</v>
      </c>
      <c r="BE222" s="131">
        <f>IF(N222="základní",J222,0)</f>
        <v>0</v>
      </c>
      <c r="BF222" s="131">
        <f>IF(N222="snížená",J222,0)</f>
        <v>0</v>
      </c>
      <c r="BG222" s="131">
        <f>IF(N222="zákl. přenesená",J222,0)</f>
        <v>0</v>
      </c>
      <c r="BH222" s="131">
        <f>IF(N222="sníž. přenesená",J222,0)</f>
        <v>0</v>
      </c>
      <c r="BI222" s="131">
        <f>IF(N222="nulová",J222,0)</f>
        <v>0</v>
      </c>
      <c r="BJ222" s="20" t="s">
        <v>23</v>
      </c>
      <c r="BK222" s="131">
        <f>ROUND(I222*H222,2)</f>
        <v>0</v>
      </c>
      <c r="BL222" s="20" t="s">
        <v>243</v>
      </c>
      <c r="BM222" s="20" t="s">
        <v>244</v>
      </c>
    </row>
    <row r="223" spans="2:65" s="137" customFormat="1" x14ac:dyDescent="0.3">
      <c r="B223" s="136"/>
      <c r="D223" s="132" t="s">
        <v>129</v>
      </c>
      <c r="E223" s="145" t="s">
        <v>3</v>
      </c>
      <c r="F223" s="146" t="s">
        <v>245</v>
      </c>
      <c r="H223" s="147">
        <v>26.024999999999999</v>
      </c>
      <c r="I223" s="4"/>
      <c r="L223" s="136"/>
      <c r="M223" s="142"/>
      <c r="N223" s="143"/>
      <c r="O223" s="143"/>
      <c r="P223" s="143"/>
      <c r="Q223" s="143"/>
      <c r="R223" s="143"/>
      <c r="S223" s="143"/>
      <c r="T223" s="144"/>
      <c r="AT223" s="145" t="s">
        <v>129</v>
      </c>
      <c r="AU223" s="145" t="s">
        <v>83</v>
      </c>
      <c r="AV223" s="137" t="s">
        <v>83</v>
      </c>
      <c r="AW223" s="137" t="s">
        <v>38</v>
      </c>
      <c r="AX223" s="137" t="s">
        <v>23</v>
      </c>
      <c r="AY223" s="145" t="s">
        <v>118</v>
      </c>
    </row>
    <row r="224" spans="2:65" s="108" customFormat="1" ht="29.85" customHeight="1" x14ac:dyDescent="0.35">
      <c r="B224" s="107"/>
      <c r="D224" s="118" t="s">
        <v>74</v>
      </c>
      <c r="E224" s="119" t="s">
        <v>83</v>
      </c>
      <c r="F224" s="119" t="s">
        <v>246</v>
      </c>
      <c r="I224" s="1"/>
      <c r="J224" s="120">
        <f>BK224</f>
        <v>0</v>
      </c>
      <c r="L224" s="107"/>
      <c r="M224" s="112"/>
      <c r="N224" s="113"/>
      <c r="O224" s="113"/>
      <c r="P224" s="114">
        <f>SUM(P225:P228)</f>
        <v>0</v>
      </c>
      <c r="Q224" s="113"/>
      <c r="R224" s="114">
        <f>SUM(R225:R228)</f>
        <v>0.58664839999999996</v>
      </c>
      <c r="S224" s="113"/>
      <c r="T224" s="115">
        <f>SUM(T225:T228)</f>
        <v>0</v>
      </c>
      <c r="AR224" s="109" t="s">
        <v>23</v>
      </c>
      <c r="AT224" s="116" t="s">
        <v>74</v>
      </c>
      <c r="AU224" s="116" t="s">
        <v>23</v>
      </c>
      <c r="AY224" s="109" t="s">
        <v>118</v>
      </c>
      <c r="BK224" s="117">
        <f>SUM(BK225:BK228)</f>
        <v>0</v>
      </c>
    </row>
    <row r="225" spans="2:65" s="32" customFormat="1" ht="22.5" customHeight="1" x14ac:dyDescent="0.3">
      <c r="B225" s="33"/>
      <c r="C225" s="121" t="s">
        <v>247</v>
      </c>
      <c r="D225" s="121" t="s">
        <v>120</v>
      </c>
      <c r="E225" s="122" t="s">
        <v>248</v>
      </c>
      <c r="F225" s="123" t="s">
        <v>249</v>
      </c>
      <c r="G225" s="124" t="s">
        <v>143</v>
      </c>
      <c r="H225" s="125">
        <v>0.26</v>
      </c>
      <c r="I225" s="2"/>
      <c r="J225" s="126">
        <f>ROUND(I225*H225,2)</f>
        <v>0</v>
      </c>
      <c r="K225" s="123" t="s">
        <v>124</v>
      </c>
      <c r="L225" s="33"/>
      <c r="M225" s="127" t="s">
        <v>3</v>
      </c>
      <c r="N225" s="128" t="s">
        <v>46</v>
      </c>
      <c r="O225" s="34"/>
      <c r="P225" s="129">
        <f>O225*H225</f>
        <v>0</v>
      </c>
      <c r="Q225" s="129">
        <v>2.2563399999999998</v>
      </c>
      <c r="R225" s="129">
        <f>Q225*H225</f>
        <v>0.58664839999999996</v>
      </c>
      <c r="S225" s="129">
        <v>0</v>
      </c>
      <c r="T225" s="130">
        <f>S225*H225</f>
        <v>0</v>
      </c>
      <c r="AR225" s="20" t="s">
        <v>125</v>
      </c>
      <c r="AT225" s="20" t="s">
        <v>120</v>
      </c>
      <c r="AU225" s="20" t="s">
        <v>83</v>
      </c>
      <c r="AY225" s="20" t="s">
        <v>118</v>
      </c>
      <c r="BE225" s="131">
        <f>IF(N225="základní",J225,0)</f>
        <v>0</v>
      </c>
      <c r="BF225" s="131">
        <f>IF(N225="snížená",J225,0)</f>
        <v>0</v>
      </c>
      <c r="BG225" s="131">
        <f>IF(N225="zákl. přenesená",J225,0)</f>
        <v>0</v>
      </c>
      <c r="BH225" s="131">
        <f>IF(N225="sníž. přenesená",J225,0)</f>
        <v>0</v>
      </c>
      <c r="BI225" s="131">
        <f>IF(N225="nulová",J225,0)</f>
        <v>0</v>
      </c>
      <c r="BJ225" s="20" t="s">
        <v>23</v>
      </c>
      <c r="BK225" s="131">
        <f>ROUND(I225*H225,2)</f>
        <v>0</v>
      </c>
      <c r="BL225" s="20" t="s">
        <v>125</v>
      </c>
      <c r="BM225" s="20" t="s">
        <v>250</v>
      </c>
    </row>
    <row r="226" spans="2:65" s="32" customFormat="1" ht="84" x14ac:dyDescent="0.3">
      <c r="B226" s="33"/>
      <c r="D226" s="132" t="s">
        <v>127</v>
      </c>
      <c r="F226" s="133" t="s">
        <v>251</v>
      </c>
      <c r="I226" s="3"/>
      <c r="L226" s="33"/>
      <c r="M226" s="134"/>
      <c r="N226" s="34"/>
      <c r="O226" s="34"/>
      <c r="P226" s="34"/>
      <c r="Q226" s="34"/>
      <c r="R226" s="34"/>
      <c r="S226" s="34"/>
      <c r="T226" s="135"/>
      <c r="AT226" s="20" t="s">
        <v>127</v>
      </c>
      <c r="AU226" s="20" t="s">
        <v>83</v>
      </c>
    </row>
    <row r="227" spans="2:65" s="137" customFormat="1" x14ac:dyDescent="0.3">
      <c r="B227" s="136"/>
      <c r="D227" s="132" t="s">
        <v>129</v>
      </c>
      <c r="E227" s="145" t="s">
        <v>3</v>
      </c>
      <c r="F227" s="146" t="s">
        <v>252</v>
      </c>
      <c r="H227" s="147">
        <v>0.26</v>
      </c>
      <c r="I227" s="4"/>
      <c r="L227" s="136"/>
      <c r="M227" s="142"/>
      <c r="N227" s="143"/>
      <c r="O227" s="143"/>
      <c r="P227" s="143"/>
      <c r="Q227" s="143"/>
      <c r="R227" s="143"/>
      <c r="S227" s="143"/>
      <c r="T227" s="144"/>
      <c r="AT227" s="145" t="s">
        <v>129</v>
      </c>
      <c r="AU227" s="145" t="s">
        <v>83</v>
      </c>
      <c r="AV227" s="137" t="s">
        <v>83</v>
      </c>
      <c r="AW227" s="137" t="s">
        <v>38</v>
      </c>
      <c r="AX227" s="137" t="s">
        <v>75</v>
      </c>
      <c r="AY227" s="145" t="s">
        <v>118</v>
      </c>
    </row>
    <row r="228" spans="2:65" s="149" customFormat="1" x14ac:dyDescent="0.3">
      <c r="B228" s="148"/>
      <c r="D228" s="132" t="s">
        <v>129</v>
      </c>
      <c r="E228" s="150" t="s">
        <v>3</v>
      </c>
      <c r="F228" s="151" t="s">
        <v>253</v>
      </c>
      <c r="H228" s="152">
        <v>0.26</v>
      </c>
      <c r="I228" s="5"/>
      <c r="L228" s="148"/>
      <c r="M228" s="153"/>
      <c r="N228" s="154"/>
      <c r="O228" s="154"/>
      <c r="P228" s="154"/>
      <c r="Q228" s="154"/>
      <c r="R228" s="154"/>
      <c r="S228" s="154"/>
      <c r="T228" s="155"/>
      <c r="AT228" s="156" t="s">
        <v>129</v>
      </c>
      <c r="AU228" s="156" t="s">
        <v>83</v>
      </c>
      <c r="AV228" s="149" t="s">
        <v>125</v>
      </c>
      <c r="AW228" s="149" t="s">
        <v>38</v>
      </c>
      <c r="AX228" s="149" t="s">
        <v>23</v>
      </c>
      <c r="AY228" s="156" t="s">
        <v>118</v>
      </c>
    </row>
    <row r="229" spans="2:65" s="108" customFormat="1" ht="29.85" customHeight="1" x14ac:dyDescent="0.35">
      <c r="B229" s="107"/>
      <c r="D229" s="118" t="s">
        <v>74</v>
      </c>
      <c r="E229" s="119" t="s">
        <v>125</v>
      </c>
      <c r="F229" s="119" t="s">
        <v>254</v>
      </c>
      <c r="I229" s="1"/>
      <c r="J229" s="120">
        <f>BK229</f>
        <v>0</v>
      </c>
      <c r="L229" s="107"/>
      <c r="M229" s="112"/>
      <c r="N229" s="113"/>
      <c r="O229" s="113"/>
      <c r="P229" s="114">
        <f>SUM(P230:P232)</f>
        <v>0</v>
      </c>
      <c r="Q229" s="113"/>
      <c r="R229" s="114">
        <f>SUM(R230:R232)</f>
        <v>0</v>
      </c>
      <c r="S229" s="113"/>
      <c r="T229" s="115">
        <f>SUM(T230:T232)</f>
        <v>0</v>
      </c>
      <c r="AR229" s="109" t="s">
        <v>23</v>
      </c>
      <c r="AT229" s="116" t="s">
        <v>74</v>
      </c>
      <c r="AU229" s="116" t="s">
        <v>23</v>
      </c>
      <c r="AY229" s="109" t="s">
        <v>118</v>
      </c>
      <c r="BK229" s="117">
        <f>SUM(BK230:BK232)</f>
        <v>0</v>
      </c>
    </row>
    <row r="230" spans="2:65" s="32" customFormat="1" ht="31.5" customHeight="1" x14ac:dyDescent="0.3">
      <c r="B230" s="33"/>
      <c r="C230" s="121" t="s">
        <v>8</v>
      </c>
      <c r="D230" s="121" t="s">
        <v>120</v>
      </c>
      <c r="E230" s="122" t="s">
        <v>255</v>
      </c>
      <c r="F230" s="123" t="s">
        <v>256</v>
      </c>
      <c r="G230" s="124" t="s">
        <v>143</v>
      </c>
      <c r="H230" s="125">
        <v>90.6</v>
      </c>
      <c r="I230" s="2"/>
      <c r="J230" s="126">
        <f>ROUND(I230*H230,2)</f>
        <v>0</v>
      </c>
      <c r="K230" s="123" t="s">
        <v>124</v>
      </c>
      <c r="L230" s="33"/>
      <c r="M230" s="127" t="s">
        <v>3</v>
      </c>
      <c r="N230" s="128" t="s">
        <v>46</v>
      </c>
      <c r="O230" s="34"/>
      <c r="P230" s="129">
        <f>O230*H230</f>
        <v>0</v>
      </c>
      <c r="Q230" s="129">
        <v>0</v>
      </c>
      <c r="R230" s="129">
        <f>Q230*H230</f>
        <v>0</v>
      </c>
      <c r="S230" s="129">
        <v>0</v>
      </c>
      <c r="T230" s="130">
        <f>S230*H230</f>
        <v>0</v>
      </c>
      <c r="AR230" s="20" t="s">
        <v>125</v>
      </c>
      <c r="AT230" s="20" t="s">
        <v>120</v>
      </c>
      <c r="AU230" s="20" t="s">
        <v>83</v>
      </c>
      <c r="AY230" s="20" t="s">
        <v>118</v>
      </c>
      <c r="BE230" s="131">
        <f>IF(N230="základní",J230,0)</f>
        <v>0</v>
      </c>
      <c r="BF230" s="131">
        <f>IF(N230="snížená",J230,0)</f>
        <v>0</v>
      </c>
      <c r="BG230" s="131">
        <f>IF(N230="zákl. přenesená",J230,0)</f>
        <v>0</v>
      </c>
      <c r="BH230" s="131">
        <f>IF(N230="sníž. přenesená",J230,0)</f>
        <v>0</v>
      </c>
      <c r="BI230" s="131">
        <f>IF(N230="nulová",J230,0)</f>
        <v>0</v>
      </c>
      <c r="BJ230" s="20" t="s">
        <v>23</v>
      </c>
      <c r="BK230" s="131">
        <f>ROUND(I230*H230,2)</f>
        <v>0</v>
      </c>
      <c r="BL230" s="20" t="s">
        <v>125</v>
      </c>
      <c r="BM230" s="20" t="s">
        <v>257</v>
      </c>
    </row>
    <row r="231" spans="2:65" s="32" customFormat="1" ht="48" x14ac:dyDescent="0.3">
      <c r="B231" s="33"/>
      <c r="D231" s="132" t="s">
        <v>127</v>
      </c>
      <c r="F231" s="133" t="s">
        <v>258</v>
      </c>
      <c r="I231" s="3"/>
      <c r="L231" s="33"/>
      <c r="M231" s="134"/>
      <c r="N231" s="34"/>
      <c r="O231" s="34"/>
      <c r="P231" s="34"/>
      <c r="Q231" s="34"/>
      <c r="R231" s="34"/>
      <c r="S231" s="34"/>
      <c r="T231" s="135"/>
      <c r="AT231" s="20" t="s">
        <v>127</v>
      </c>
      <c r="AU231" s="20" t="s">
        <v>83</v>
      </c>
    </row>
    <row r="232" spans="2:65" s="137" customFormat="1" x14ac:dyDescent="0.3">
      <c r="B232" s="136"/>
      <c r="D232" s="132" t="s">
        <v>129</v>
      </c>
      <c r="E232" s="145" t="s">
        <v>3</v>
      </c>
      <c r="F232" s="146" t="s">
        <v>259</v>
      </c>
      <c r="H232" s="147">
        <v>90.6</v>
      </c>
      <c r="I232" s="4"/>
      <c r="L232" s="136"/>
      <c r="M232" s="142"/>
      <c r="N232" s="143"/>
      <c r="O232" s="143"/>
      <c r="P232" s="143"/>
      <c r="Q232" s="143"/>
      <c r="R232" s="143"/>
      <c r="S232" s="143"/>
      <c r="T232" s="144"/>
      <c r="AT232" s="145" t="s">
        <v>129</v>
      </c>
      <c r="AU232" s="145" t="s">
        <v>83</v>
      </c>
      <c r="AV232" s="137" t="s">
        <v>83</v>
      </c>
      <c r="AW232" s="137" t="s">
        <v>38</v>
      </c>
      <c r="AX232" s="137" t="s">
        <v>23</v>
      </c>
      <c r="AY232" s="145" t="s">
        <v>118</v>
      </c>
    </row>
    <row r="233" spans="2:65" s="108" customFormat="1" ht="29.85" customHeight="1" x14ac:dyDescent="0.35">
      <c r="B233" s="107"/>
      <c r="D233" s="118" t="s">
        <v>74</v>
      </c>
      <c r="E233" s="119" t="s">
        <v>147</v>
      </c>
      <c r="F233" s="119" t="s">
        <v>260</v>
      </c>
      <c r="I233" s="1"/>
      <c r="J233" s="120">
        <f>BK233</f>
        <v>0</v>
      </c>
      <c r="L233" s="107"/>
      <c r="M233" s="112"/>
      <c r="N233" s="113"/>
      <c r="O233" s="113"/>
      <c r="P233" s="114">
        <f>SUM(P234:P247)</f>
        <v>0</v>
      </c>
      <c r="Q233" s="113"/>
      <c r="R233" s="114">
        <f>SUM(R234:R247)</f>
        <v>11.771198399999999</v>
      </c>
      <c r="S233" s="113"/>
      <c r="T233" s="115">
        <f>SUM(T234:T247)</f>
        <v>0</v>
      </c>
      <c r="AR233" s="109" t="s">
        <v>23</v>
      </c>
      <c r="AT233" s="116" t="s">
        <v>74</v>
      </c>
      <c r="AU233" s="116" t="s">
        <v>23</v>
      </c>
      <c r="AY233" s="109" t="s">
        <v>118</v>
      </c>
      <c r="BK233" s="117">
        <f>SUM(BK234:BK247)</f>
        <v>0</v>
      </c>
    </row>
    <row r="234" spans="2:65" s="32" customFormat="1" ht="31.5" customHeight="1" x14ac:dyDescent="0.3">
      <c r="B234" s="33"/>
      <c r="C234" s="121" t="s">
        <v>261</v>
      </c>
      <c r="D234" s="121" t="s">
        <v>120</v>
      </c>
      <c r="E234" s="122" t="s">
        <v>262</v>
      </c>
      <c r="F234" s="123" t="s">
        <v>263</v>
      </c>
      <c r="G234" s="124" t="s">
        <v>123</v>
      </c>
      <c r="H234" s="125">
        <v>20.64</v>
      </c>
      <c r="I234" s="2"/>
      <c r="J234" s="126">
        <f>ROUND(I234*H234,2)</f>
        <v>0</v>
      </c>
      <c r="K234" s="123" t="s">
        <v>124</v>
      </c>
      <c r="L234" s="33"/>
      <c r="M234" s="127" t="s">
        <v>3</v>
      </c>
      <c r="N234" s="128" t="s">
        <v>46</v>
      </c>
      <c r="O234" s="34"/>
      <c r="P234" s="129">
        <f>O234*H234</f>
        <v>0</v>
      </c>
      <c r="Q234" s="129">
        <v>0.37080000000000002</v>
      </c>
      <c r="R234" s="129">
        <f>Q234*H234</f>
        <v>7.6533120000000006</v>
      </c>
      <c r="S234" s="129">
        <v>0</v>
      </c>
      <c r="T234" s="130">
        <f>S234*H234</f>
        <v>0</v>
      </c>
      <c r="AR234" s="20" t="s">
        <v>125</v>
      </c>
      <c r="AT234" s="20" t="s">
        <v>120</v>
      </c>
      <c r="AU234" s="20" t="s">
        <v>83</v>
      </c>
      <c r="AY234" s="20" t="s">
        <v>118</v>
      </c>
      <c r="BE234" s="131">
        <f>IF(N234="základní",J234,0)</f>
        <v>0</v>
      </c>
      <c r="BF234" s="131">
        <f>IF(N234="snížená",J234,0)</f>
        <v>0</v>
      </c>
      <c r="BG234" s="131">
        <f>IF(N234="zákl. přenesená",J234,0)</f>
        <v>0</v>
      </c>
      <c r="BH234" s="131">
        <f>IF(N234="sníž. přenesená",J234,0)</f>
        <v>0</v>
      </c>
      <c r="BI234" s="131">
        <f>IF(N234="nulová",J234,0)</f>
        <v>0</v>
      </c>
      <c r="BJ234" s="20" t="s">
        <v>23</v>
      </c>
      <c r="BK234" s="131">
        <f>ROUND(I234*H234,2)</f>
        <v>0</v>
      </c>
      <c r="BL234" s="20" t="s">
        <v>125</v>
      </c>
      <c r="BM234" s="20" t="s">
        <v>264</v>
      </c>
    </row>
    <row r="235" spans="2:65" s="32" customFormat="1" ht="84" x14ac:dyDescent="0.3">
      <c r="B235" s="33"/>
      <c r="D235" s="132" t="s">
        <v>127</v>
      </c>
      <c r="F235" s="133" t="s">
        <v>265</v>
      </c>
      <c r="I235" s="3"/>
      <c r="L235" s="33"/>
      <c r="M235" s="134"/>
      <c r="N235" s="34"/>
      <c r="O235" s="34"/>
      <c r="P235" s="34"/>
      <c r="Q235" s="34"/>
      <c r="R235" s="34"/>
      <c r="S235" s="34"/>
      <c r="T235" s="135"/>
      <c r="AT235" s="20" t="s">
        <v>127</v>
      </c>
      <c r="AU235" s="20" t="s">
        <v>83</v>
      </c>
    </row>
    <row r="236" spans="2:65" s="137" customFormat="1" x14ac:dyDescent="0.3">
      <c r="B236" s="136"/>
      <c r="D236" s="138" t="s">
        <v>129</v>
      </c>
      <c r="E236" s="139" t="s">
        <v>3</v>
      </c>
      <c r="F236" s="140" t="s">
        <v>266</v>
      </c>
      <c r="H236" s="141">
        <v>20.64</v>
      </c>
      <c r="I236" s="4"/>
      <c r="L236" s="136"/>
      <c r="M236" s="142"/>
      <c r="N236" s="143"/>
      <c r="O236" s="143"/>
      <c r="P236" s="143"/>
      <c r="Q236" s="143"/>
      <c r="R236" s="143"/>
      <c r="S236" s="143"/>
      <c r="T236" s="144"/>
      <c r="AT236" s="145" t="s">
        <v>129</v>
      </c>
      <c r="AU236" s="145" t="s">
        <v>83</v>
      </c>
      <c r="AV236" s="137" t="s">
        <v>83</v>
      </c>
      <c r="AW236" s="137" t="s">
        <v>38</v>
      </c>
      <c r="AX236" s="137" t="s">
        <v>23</v>
      </c>
      <c r="AY236" s="145" t="s">
        <v>118</v>
      </c>
    </row>
    <row r="237" spans="2:65" s="32" customFormat="1" ht="31.5" customHeight="1" x14ac:dyDescent="0.3">
      <c r="B237" s="33"/>
      <c r="C237" s="121" t="s">
        <v>267</v>
      </c>
      <c r="D237" s="121" t="s">
        <v>120</v>
      </c>
      <c r="E237" s="122" t="s">
        <v>268</v>
      </c>
      <c r="F237" s="123" t="s">
        <v>269</v>
      </c>
      <c r="G237" s="124" t="s">
        <v>123</v>
      </c>
      <c r="H237" s="125">
        <v>10.32</v>
      </c>
      <c r="I237" s="2"/>
      <c r="J237" s="126">
        <f>ROUND(I237*H237,2)</f>
        <v>0</v>
      </c>
      <c r="K237" s="123" t="s">
        <v>124</v>
      </c>
      <c r="L237" s="33"/>
      <c r="M237" s="127" t="s">
        <v>3</v>
      </c>
      <c r="N237" s="128" t="s">
        <v>46</v>
      </c>
      <c r="O237" s="34"/>
      <c r="P237" s="129">
        <f>O237*H237</f>
        <v>0</v>
      </c>
      <c r="Q237" s="129">
        <v>0.26375999999999999</v>
      </c>
      <c r="R237" s="129">
        <f>Q237*H237</f>
        <v>2.7220032000000001</v>
      </c>
      <c r="S237" s="129">
        <v>0</v>
      </c>
      <c r="T237" s="130">
        <f>S237*H237</f>
        <v>0</v>
      </c>
      <c r="AR237" s="20" t="s">
        <v>125</v>
      </c>
      <c r="AT237" s="20" t="s">
        <v>120</v>
      </c>
      <c r="AU237" s="20" t="s">
        <v>83</v>
      </c>
      <c r="AY237" s="20" t="s">
        <v>118</v>
      </c>
      <c r="BE237" s="131">
        <f>IF(N237="základní",J237,0)</f>
        <v>0</v>
      </c>
      <c r="BF237" s="131">
        <f>IF(N237="snížená",J237,0)</f>
        <v>0</v>
      </c>
      <c r="BG237" s="131">
        <f>IF(N237="zákl. přenesená",J237,0)</f>
        <v>0</v>
      </c>
      <c r="BH237" s="131">
        <f>IF(N237="sníž. přenesená",J237,0)</f>
        <v>0</v>
      </c>
      <c r="BI237" s="131">
        <f>IF(N237="nulová",J237,0)</f>
        <v>0</v>
      </c>
      <c r="BJ237" s="20" t="s">
        <v>23</v>
      </c>
      <c r="BK237" s="131">
        <f>ROUND(I237*H237,2)</f>
        <v>0</v>
      </c>
      <c r="BL237" s="20" t="s">
        <v>125</v>
      </c>
      <c r="BM237" s="20" t="s">
        <v>270</v>
      </c>
    </row>
    <row r="238" spans="2:65" s="32" customFormat="1" ht="84" x14ac:dyDescent="0.3">
      <c r="B238" s="33"/>
      <c r="D238" s="132" t="s">
        <v>127</v>
      </c>
      <c r="F238" s="133" t="s">
        <v>265</v>
      </c>
      <c r="I238" s="3"/>
      <c r="L238" s="33"/>
      <c r="M238" s="134"/>
      <c r="N238" s="34"/>
      <c r="O238" s="34"/>
      <c r="P238" s="34"/>
      <c r="Q238" s="34"/>
      <c r="R238" s="34"/>
      <c r="S238" s="34"/>
      <c r="T238" s="135"/>
      <c r="AT238" s="20" t="s">
        <v>127</v>
      </c>
      <c r="AU238" s="20" t="s">
        <v>83</v>
      </c>
    </row>
    <row r="239" spans="2:65" s="137" customFormat="1" x14ac:dyDescent="0.3">
      <c r="B239" s="136"/>
      <c r="D239" s="138" t="s">
        <v>129</v>
      </c>
      <c r="E239" s="139" t="s">
        <v>3</v>
      </c>
      <c r="F239" s="140" t="s">
        <v>130</v>
      </c>
      <c r="H239" s="141">
        <v>10.32</v>
      </c>
      <c r="I239" s="4"/>
      <c r="L239" s="136"/>
      <c r="M239" s="142"/>
      <c r="N239" s="143"/>
      <c r="O239" s="143"/>
      <c r="P239" s="143"/>
      <c r="Q239" s="143"/>
      <c r="R239" s="143"/>
      <c r="S239" s="143"/>
      <c r="T239" s="144"/>
      <c r="AT239" s="145" t="s">
        <v>129</v>
      </c>
      <c r="AU239" s="145" t="s">
        <v>83</v>
      </c>
      <c r="AV239" s="137" t="s">
        <v>83</v>
      </c>
      <c r="AW239" s="137" t="s">
        <v>38</v>
      </c>
      <c r="AX239" s="137" t="s">
        <v>23</v>
      </c>
      <c r="AY239" s="145" t="s">
        <v>118</v>
      </c>
    </row>
    <row r="240" spans="2:65" s="32" customFormat="1" ht="31.5" customHeight="1" x14ac:dyDescent="0.3">
      <c r="B240" s="33"/>
      <c r="C240" s="121" t="s">
        <v>271</v>
      </c>
      <c r="D240" s="121" t="s">
        <v>120</v>
      </c>
      <c r="E240" s="122" t="s">
        <v>272</v>
      </c>
      <c r="F240" s="123" t="s">
        <v>273</v>
      </c>
      <c r="G240" s="124" t="s">
        <v>123</v>
      </c>
      <c r="H240" s="125">
        <v>10.32</v>
      </c>
      <c r="I240" s="2"/>
      <c r="J240" s="126">
        <f>ROUND(I240*H240,2)</f>
        <v>0</v>
      </c>
      <c r="K240" s="123" t="s">
        <v>124</v>
      </c>
      <c r="L240" s="33"/>
      <c r="M240" s="127" t="s">
        <v>3</v>
      </c>
      <c r="N240" s="128" t="s">
        <v>46</v>
      </c>
      <c r="O240" s="34"/>
      <c r="P240" s="129">
        <f>O240*H240</f>
        <v>0</v>
      </c>
      <c r="Q240" s="129">
        <v>0.12966</v>
      </c>
      <c r="R240" s="129">
        <f>Q240*H240</f>
        <v>1.3380912</v>
      </c>
      <c r="S240" s="129">
        <v>0</v>
      </c>
      <c r="T240" s="130">
        <f>S240*H240</f>
        <v>0</v>
      </c>
      <c r="AR240" s="20" t="s">
        <v>125</v>
      </c>
      <c r="AT240" s="20" t="s">
        <v>120</v>
      </c>
      <c r="AU240" s="20" t="s">
        <v>83</v>
      </c>
      <c r="AY240" s="20" t="s">
        <v>118</v>
      </c>
      <c r="BE240" s="131">
        <f>IF(N240="základní",J240,0)</f>
        <v>0</v>
      </c>
      <c r="BF240" s="131">
        <f>IF(N240="snížená",J240,0)</f>
        <v>0</v>
      </c>
      <c r="BG240" s="131">
        <f>IF(N240="zákl. přenesená",J240,0)</f>
        <v>0</v>
      </c>
      <c r="BH240" s="131">
        <f>IF(N240="sníž. přenesená",J240,0)</f>
        <v>0</v>
      </c>
      <c r="BI240" s="131">
        <f>IF(N240="nulová",J240,0)</f>
        <v>0</v>
      </c>
      <c r="BJ240" s="20" t="s">
        <v>23</v>
      </c>
      <c r="BK240" s="131">
        <f>ROUND(I240*H240,2)</f>
        <v>0</v>
      </c>
      <c r="BL240" s="20" t="s">
        <v>125</v>
      </c>
      <c r="BM240" s="20" t="s">
        <v>274</v>
      </c>
    </row>
    <row r="241" spans="2:65" s="32" customFormat="1" ht="108" x14ac:dyDescent="0.3">
      <c r="B241" s="33"/>
      <c r="D241" s="132" t="s">
        <v>127</v>
      </c>
      <c r="F241" s="133" t="s">
        <v>275</v>
      </c>
      <c r="I241" s="3"/>
      <c r="L241" s="33"/>
      <c r="M241" s="134"/>
      <c r="N241" s="34"/>
      <c r="O241" s="34"/>
      <c r="P241" s="34"/>
      <c r="Q241" s="34"/>
      <c r="R241" s="34"/>
      <c r="S241" s="34"/>
      <c r="T241" s="135"/>
      <c r="AT241" s="20" t="s">
        <v>127</v>
      </c>
      <c r="AU241" s="20" t="s">
        <v>83</v>
      </c>
    </row>
    <row r="242" spans="2:65" s="137" customFormat="1" x14ac:dyDescent="0.3">
      <c r="B242" s="136"/>
      <c r="D242" s="138" t="s">
        <v>129</v>
      </c>
      <c r="E242" s="139" t="s">
        <v>3</v>
      </c>
      <c r="F242" s="140" t="s">
        <v>130</v>
      </c>
      <c r="H242" s="141">
        <v>10.32</v>
      </c>
      <c r="I242" s="4"/>
      <c r="L242" s="136"/>
      <c r="M242" s="142"/>
      <c r="N242" s="143"/>
      <c r="O242" s="143"/>
      <c r="P242" s="143"/>
      <c r="Q242" s="143"/>
      <c r="R242" s="143"/>
      <c r="S242" s="143"/>
      <c r="T242" s="144"/>
      <c r="AT242" s="145" t="s">
        <v>129</v>
      </c>
      <c r="AU242" s="145" t="s">
        <v>83</v>
      </c>
      <c r="AV242" s="137" t="s">
        <v>83</v>
      </c>
      <c r="AW242" s="137" t="s">
        <v>38</v>
      </c>
      <c r="AX242" s="137" t="s">
        <v>23</v>
      </c>
      <c r="AY242" s="145" t="s">
        <v>118</v>
      </c>
    </row>
    <row r="243" spans="2:65" s="32" customFormat="1" ht="22.5" customHeight="1" x14ac:dyDescent="0.3">
      <c r="B243" s="33"/>
      <c r="C243" s="121" t="s">
        <v>276</v>
      </c>
      <c r="D243" s="121" t="s">
        <v>120</v>
      </c>
      <c r="E243" s="122" t="s">
        <v>277</v>
      </c>
      <c r="F243" s="123" t="s">
        <v>278</v>
      </c>
      <c r="G243" s="124" t="s">
        <v>123</v>
      </c>
      <c r="H243" s="125">
        <v>10.32</v>
      </c>
      <c r="I243" s="2"/>
      <c r="J243" s="126">
        <f>ROUND(I243*H243,2)</f>
        <v>0</v>
      </c>
      <c r="K243" s="123" t="s">
        <v>124</v>
      </c>
      <c r="L243" s="33"/>
      <c r="M243" s="127" t="s">
        <v>3</v>
      </c>
      <c r="N243" s="128" t="s">
        <v>46</v>
      </c>
      <c r="O243" s="34"/>
      <c r="P243" s="129">
        <f>O243*H243</f>
        <v>0</v>
      </c>
      <c r="Q243" s="129">
        <v>0</v>
      </c>
      <c r="R243" s="129">
        <f>Q243*H243</f>
        <v>0</v>
      </c>
      <c r="S243" s="129">
        <v>0</v>
      </c>
      <c r="T243" s="130">
        <f>S243*H243</f>
        <v>0</v>
      </c>
      <c r="AR243" s="20" t="s">
        <v>125</v>
      </c>
      <c r="AT243" s="20" t="s">
        <v>120</v>
      </c>
      <c r="AU243" s="20" t="s">
        <v>83</v>
      </c>
      <c r="AY243" s="20" t="s">
        <v>118</v>
      </c>
      <c r="BE243" s="131">
        <f>IF(N243="základní",J243,0)</f>
        <v>0</v>
      </c>
      <c r="BF243" s="131">
        <f>IF(N243="snížená",J243,0)</f>
        <v>0</v>
      </c>
      <c r="BG243" s="131">
        <f>IF(N243="zákl. přenesená",J243,0)</f>
        <v>0</v>
      </c>
      <c r="BH243" s="131">
        <f>IF(N243="sníž. přenesená",J243,0)</f>
        <v>0</v>
      </c>
      <c r="BI243" s="131">
        <f>IF(N243="nulová",J243,0)</f>
        <v>0</v>
      </c>
      <c r="BJ243" s="20" t="s">
        <v>23</v>
      </c>
      <c r="BK243" s="131">
        <f>ROUND(I243*H243,2)</f>
        <v>0</v>
      </c>
      <c r="BL243" s="20" t="s">
        <v>125</v>
      </c>
      <c r="BM243" s="20" t="s">
        <v>279</v>
      </c>
    </row>
    <row r="244" spans="2:65" s="137" customFormat="1" x14ac:dyDescent="0.3">
      <c r="B244" s="136"/>
      <c r="D244" s="138" t="s">
        <v>129</v>
      </c>
      <c r="E244" s="139" t="s">
        <v>3</v>
      </c>
      <c r="F244" s="140" t="s">
        <v>130</v>
      </c>
      <c r="H244" s="141">
        <v>10.32</v>
      </c>
      <c r="I244" s="4"/>
      <c r="L244" s="136"/>
      <c r="M244" s="142"/>
      <c r="N244" s="143"/>
      <c r="O244" s="143"/>
      <c r="P244" s="143"/>
      <c r="Q244" s="143"/>
      <c r="R244" s="143"/>
      <c r="S244" s="143"/>
      <c r="T244" s="144"/>
      <c r="AT244" s="145" t="s">
        <v>129</v>
      </c>
      <c r="AU244" s="145" t="s">
        <v>83</v>
      </c>
      <c r="AV244" s="137" t="s">
        <v>83</v>
      </c>
      <c r="AW244" s="137" t="s">
        <v>38</v>
      </c>
      <c r="AX244" s="137" t="s">
        <v>23</v>
      </c>
      <c r="AY244" s="145" t="s">
        <v>118</v>
      </c>
    </row>
    <row r="245" spans="2:65" s="32" customFormat="1" ht="31.5" customHeight="1" x14ac:dyDescent="0.3">
      <c r="B245" s="33"/>
      <c r="C245" s="121" t="s">
        <v>280</v>
      </c>
      <c r="D245" s="121" t="s">
        <v>120</v>
      </c>
      <c r="E245" s="122" t="s">
        <v>281</v>
      </c>
      <c r="F245" s="123" t="s">
        <v>282</v>
      </c>
      <c r="G245" s="124" t="s">
        <v>137</v>
      </c>
      <c r="H245" s="125">
        <v>25.8</v>
      </c>
      <c r="I245" s="2"/>
      <c r="J245" s="126">
        <f>ROUND(I245*H245,2)</f>
        <v>0</v>
      </c>
      <c r="K245" s="123" t="s">
        <v>124</v>
      </c>
      <c r="L245" s="33"/>
      <c r="M245" s="127" t="s">
        <v>3</v>
      </c>
      <c r="N245" s="128" t="s">
        <v>46</v>
      </c>
      <c r="O245" s="34"/>
      <c r="P245" s="129">
        <f>O245*H245</f>
        <v>0</v>
      </c>
      <c r="Q245" s="129">
        <v>2.2399999999999998E-3</v>
      </c>
      <c r="R245" s="129">
        <f>Q245*H245</f>
        <v>5.7791999999999996E-2</v>
      </c>
      <c r="S245" s="129">
        <v>0</v>
      </c>
      <c r="T245" s="130">
        <f>S245*H245</f>
        <v>0</v>
      </c>
      <c r="AR245" s="20" t="s">
        <v>125</v>
      </c>
      <c r="AT245" s="20" t="s">
        <v>120</v>
      </c>
      <c r="AU245" s="20" t="s">
        <v>83</v>
      </c>
      <c r="AY245" s="20" t="s">
        <v>118</v>
      </c>
      <c r="BE245" s="131">
        <f>IF(N245="základní",J245,0)</f>
        <v>0</v>
      </c>
      <c r="BF245" s="131">
        <f>IF(N245="snížená",J245,0)</f>
        <v>0</v>
      </c>
      <c r="BG245" s="131">
        <f>IF(N245="zákl. přenesená",J245,0)</f>
        <v>0</v>
      </c>
      <c r="BH245" s="131">
        <f>IF(N245="sníž. přenesená",J245,0)</f>
        <v>0</v>
      </c>
      <c r="BI245" s="131">
        <f>IF(N245="nulová",J245,0)</f>
        <v>0</v>
      </c>
      <c r="BJ245" s="20" t="s">
        <v>23</v>
      </c>
      <c r="BK245" s="131">
        <f>ROUND(I245*H245,2)</f>
        <v>0</v>
      </c>
      <c r="BL245" s="20" t="s">
        <v>125</v>
      </c>
      <c r="BM245" s="20" t="s">
        <v>283</v>
      </c>
    </row>
    <row r="246" spans="2:65" s="32" customFormat="1" ht="48" x14ac:dyDescent="0.3">
      <c r="B246" s="33"/>
      <c r="D246" s="132" t="s">
        <v>127</v>
      </c>
      <c r="F246" s="133" t="s">
        <v>284</v>
      </c>
      <c r="I246" s="3"/>
      <c r="L246" s="33"/>
      <c r="M246" s="134"/>
      <c r="N246" s="34"/>
      <c r="O246" s="34"/>
      <c r="P246" s="34"/>
      <c r="Q246" s="34"/>
      <c r="R246" s="34"/>
      <c r="S246" s="34"/>
      <c r="T246" s="135"/>
      <c r="AT246" s="20" t="s">
        <v>127</v>
      </c>
      <c r="AU246" s="20" t="s">
        <v>83</v>
      </c>
    </row>
    <row r="247" spans="2:65" s="137" customFormat="1" x14ac:dyDescent="0.3">
      <c r="B247" s="136"/>
      <c r="D247" s="132" t="s">
        <v>129</v>
      </c>
      <c r="E247" s="145" t="s">
        <v>3</v>
      </c>
      <c r="F247" s="146" t="s">
        <v>285</v>
      </c>
      <c r="H247" s="147">
        <v>25.8</v>
      </c>
      <c r="I247" s="4"/>
      <c r="L247" s="136"/>
      <c r="M247" s="142"/>
      <c r="N247" s="143"/>
      <c r="O247" s="143"/>
      <c r="P247" s="143"/>
      <c r="Q247" s="143"/>
      <c r="R247" s="143"/>
      <c r="S247" s="143"/>
      <c r="T247" s="144"/>
      <c r="AT247" s="145" t="s">
        <v>129</v>
      </c>
      <c r="AU247" s="145" t="s">
        <v>83</v>
      </c>
      <c r="AV247" s="137" t="s">
        <v>83</v>
      </c>
      <c r="AW247" s="137" t="s">
        <v>38</v>
      </c>
      <c r="AX247" s="137" t="s">
        <v>23</v>
      </c>
      <c r="AY247" s="145" t="s">
        <v>118</v>
      </c>
    </row>
    <row r="248" spans="2:65" s="108" customFormat="1" ht="29.85" customHeight="1" x14ac:dyDescent="0.35">
      <c r="B248" s="107"/>
      <c r="D248" s="118" t="s">
        <v>74</v>
      </c>
      <c r="E248" s="119" t="s">
        <v>182</v>
      </c>
      <c r="F248" s="119" t="s">
        <v>286</v>
      </c>
      <c r="I248" s="1"/>
      <c r="J248" s="120">
        <f>BK248</f>
        <v>0</v>
      </c>
      <c r="L248" s="107"/>
      <c r="M248" s="112"/>
      <c r="N248" s="113"/>
      <c r="O248" s="113"/>
      <c r="P248" s="114">
        <f>SUM(P249:P312)</f>
        <v>0</v>
      </c>
      <c r="Q248" s="113"/>
      <c r="R248" s="114">
        <f>SUM(R249:R312)</f>
        <v>6.1996025000000001</v>
      </c>
      <c r="S248" s="113"/>
      <c r="T248" s="115">
        <f>SUM(T249:T312)</f>
        <v>0</v>
      </c>
      <c r="AR248" s="109" t="s">
        <v>23</v>
      </c>
      <c r="AT248" s="116" t="s">
        <v>74</v>
      </c>
      <c r="AU248" s="116" t="s">
        <v>23</v>
      </c>
      <c r="AY248" s="109" t="s">
        <v>118</v>
      </c>
      <c r="BK248" s="117">
        <f>SUM(BK249:BK312)</f>
        <v>0</v>
      </c>
    </row>
    <row r="249" spans="2:65" s="32" customFormat="1" ht="31.5" customHeight="1" x14ac:dyDescent="0.3">
      <c r="B249" s="33"/>
      <c r="C249" s="121" t="s">
        <v>287</v>
      </c>
      <c r="D249" s="121" t="s">
        <v>120</v>
      </c>
      <c r="E249" s="122" t="s">
        <v>288</v>
      </c>
      <c r="F249" s="123" t="s">
        <v>289</v>
      </c>
      <c r="G249" s="124" t="s">
        <v>290</v>
      </c>
      <c r="H249" s="125">
        <v>1</v>
      </c>
      <c r="I249" s="2"/>
      <c r="J249" s="126">
        <f>ROUND(I249*H249,2)</f>
        <v>0</v>
      </c>
      <c r="K249" s="123" t="s">
        <v>124</v>
      </c>
      <c r="L249" s="33"/>
      <c r="M249" s="127" t="s">
        <v>3</v>
      </c>
      <c r="N249" s="128" t="s">
        <v>46</v>
      </c>
      <c r="O249" s="34"/>
      <c r="P249" s="129">
        <f>O249*H249</f>
        <v>0</v>
      </c>
      <c r="Q249" s="129">
        <v>0</v>
      </c>
      <c r="R249" s="129">
        <f>Q249*H249</f>
        <v>0</v>
      </c>
      <c r="S249" s="129">
        <v>0</v>
      </c>
      <c r="T249" s="130">
        <f>S249*H249</f>
        <v>0</v>
      </c>
      <c r="AR249" s="20" t="s">
        <v>125</v>
      </c>
      <c r="AT249" s="20" t="s">
        <v>120</v>
      </c>
      <c r="AU249" s="20" t="s">
        <v>83</v>
      </c>
      <c r="AY249" s="20" t="s">
        <v>118</v>
      </c>
      <c r="BE249" s="131">
        <f>IF(N249="základní",J249,0)</f>
        <v>0</v>
      </c>
      <c r="BF249" s="131">
        <f>IF(N249="snížená",J249,0)</f>
        <v>0</v>
      </c>
      <c r="BG249" s="131">
        <f>IF(N249="zákl. přenesená",J249,0)</f>
        <v>0</v>
      </c>
      <c r="BH249" s="131">
        <f>IF(N249="sníž. přenesená",J249,0)</f>
        <v>0</v>
      </c>
      <c r="BI249" s="131">
        <f>IF(N249="nulová",J249,0)</f>
        <v>0</v>
      </c>
      <c r="BJ249" s="20" t="s">
        <v>23</v>
      </c>
      <c r="BK249" s="131">
        <f>ROUND(I249*H249,2)</f>
        <v>0</v>
      </c>
      <c r="BL249" s="20" t="s">
        <v>125</v>
      </c>
      <c r="BM249" s="20" t="s">
        <v>291</v>
      </c>
    </row>
    <row r="250" spans="2:65" s="32" customFormat="1" ht="84" x14ac:dyDescent="0.3">
      <c r="B250" s="33"/>
      <c r="D250" s="138" t="s">
        <v>127</v>
      </c>
      <c r="F250" s="166" t="s">
        <v>292</v>
      </c>
      <c r="I250" s="3"/>
      <c r="L250" s="33"/>
      <c r="M250" s="134"/>
      <c r="N250" s="34"/>
      <c r="O250" s="34"/>
      <c r="P250" s="34"/>
      <c r="Q250" s="34"/>
      <c r="R250" s="34"/>
      <c r="S250" s="34"/>
      <c r="T250" s="135"/>
      <c r="AT250" s="20" t="s">
        <v>127</v>
      </c>
      <c r="AU250" s="20" t="s">
        <v>83</v>
      </c>
    </row>
    <row r="251" spans="2:65" s="32" customFormat="1" ht="22.5" customHeight="1" x14ac:dyDescent="0.3">
      <c r="B251" s="33"/>
      <c r="C251" s="157" t="s">
        <v>293</v>
      </c>
      <c r="D251" s="157" t="s">
        <v>239</v>
      </c>
      <c r="E251" s="158" t="s">
        <v>294</v>
      </c>
      <c r="F251" s="159" t="s">
        <v>295</v>
      </c>
      <c r="G251" s="160" t="s">
        <v>290</v>
      </c>
      <c r="H251" s="161">
        <v>1</v>
      </c>
      <c r="I251" s="6"/>
      <c r="J251" s="162">
        <f>ROUND(I251*H251,2)</f>
        <v>0</v>
      </c>
      <c r="K251" s="159" t="s">
        <v>3</v>
      </c>
      <c r="L251" s="163"/>
      <c r="M251" s="164" t="s">
        <v>3</v>
      </c>
      <c r="N251" s="165" t="s">
        <v>46</v>
      </c>
      <c r="O251" s="34"/>
      <c r="P251" s="129">
        <f>O251*H251</f>
        <v>0</v>
      </c>
      <c r="Q251" s="129">
        <v>1.6500000000000001E-2</v>
      </c>
      <c r="R251" s="129">
        <f>Q251*H251</f>
        <v>1.6500000000000001E-2</v>
      </c>
      <c r="S251" s="129">
        <v>0</v>
      </c>
      <c r="T251" s="130">
        <f>S251*H251</f>
        <v>0</v>
      </c>
      <c r="AR251" s="20" t="s">
        <v>243</v>
      </c>
      <c r="AT251" s="20" t="s">
        <v>239</v>
      </c>
      <c r="AU251" s="20" t="s">
        <v>83</v>
      </c>
      <c r="AY251" s="20" t="s">
        <v>118</v>
      </c>
      <c r="BE251" s="131">
        <f>IF(N251="základní",J251,0)</f>
        <v>0</v>
      </c>
      <c r="BF251" s="131">
        <f>IF(N251="snížená",J251,0)</f>
        <v>0</v>
      </c>
      <c r="BG251" s="131">
        <f>IF(N251="zákl. přenesená",J251,0)</f>
        <v>0</v>
      </c>
      <c r="BH251" s="131">
        <f>IF(N251="sníž. přenesená",J251,0)</f>
        <v>0</v>
      </c>
      <c r="BI251" s="131">
        <f>IF(N251="nulová",J251,0)</f>
        <v>0</v>
      </c>
      <c r="BJ251" s="20" t="s">
        <v>23</v>
      </c>
      <c r="BK251" s="131">
        <f>ROUND(I251*H251,2)</f>
        <v>0</v>
      </c>
      <c r="BL251" s="20" t="s">
        <v>243</v>
      </c>
      <c r="BM251" s="20" t="s">
        <v>296</v>
      </c>
    </row>
    <row r="252" spans="2:65" s="137" customFormat="1" x14ac:dyDescent="0.3">
      <c r="B252" s="136"/>
      <c r="D252" s="138" t="s">
        <v>129</v>
      </c>
      <c r="E252" s="139" t="s">
        <v>3</v>
      </c>
      <c r="F252" s="140" t="s">
        <v>297</v>
      </c>
      <c r="H252" s="141">
        <v>1</v>
      </c>
      <c r="I252" s="4"/>
      <c r="L252" s="136"/>
      <c r="M252" s="142"/>
      <c r="N252" s="143"/>
      <c r="O252" s="143"/>
      <c r="P252" s="143"/>
      <c r="Q252" s="143"/>
      <c r="R252" s="143"/>
      <c r="S252" s="143"/>
      <c r="T252" s="144"/>
      <c r="AT252" s="145" t="s">
        <v>129</v>
      </c>
      <c r="AU252" s="145" t="s">
        <v>83</v>
      </c>
      <c r="AV252" s="137" t="s">
        <v>83</v>
      </c>
      <c r="AW252" s="137" t="s">
        <v>38</v>
      </c>
      <c r="AX252" s="137" t="s">
        <v>23</v>
      </c>
      <c r="AY252" s="145" t="s">
        <v>118</v>
      </c>
    </row>
    <row r="253" spans="2:65" s="32" customFormat="1" ht="22.5" customHeight="1" x14ac:dyDescent="0.3">
      <c r="B253" s="33"/>
      <c r="C253" s="121" t="s">
        <v>298</v>
      </c>
      <c r="D253" s="121" t="s">
        <v>120</v>
      </c>
      <c r="E253" s="122" t="s">
        <v>299</v>
      </c>
      <c r="F253" s="123" t="s">
        <v>300</v>
      </c>
      <c r="G253" s="124" t="s">
        <v>290</v>
      </c>
      <c r="H253" s="125">
        <v>1</v>
      </c>
      <c r="I253" s="2"/>
      <c r="J253" s="126">
        <f>ROUND(I253*H253,2)</f>
        <v>0</v>
      </c>
      <c r="K253" s="123" t="s">
        <v>124</v>
      </c>
      <c r="L253" s="33"/>
      <c r="M253" s="127" t="s">
        <v>3</v>
      </c>
      <c r="N253" s="128" t="s">
        <v>46</v>
      </c>
      <c r="O253" s="34"/>
      <c r="P253" s="129">
        <f>O253*H253</f>
        <v>0</v>
      </c>
      <c r="Q253" s="129">
        <v>8.0000000000000004E-4</v>
      </c>
      <c r="R253" s="129">
        <f>Q253*H253</f>
        <v>8.0000000000000004E-4</v>
      </c>
      <c r="S253" s="129">
        <v>0</v>
      </c>
      <c r="T253" s="130">
        <f>S253*H253</f>
        <v>0</v>
      </c>
      <c r="AR253" s="20" t="s">
        <v>125</v>
      </c>
      <c r="AT253" s="20" t="s">
        <v>120</v>
      </c>
      <c r="AU253" s="20" t="s">
        <v>83</v>
      </c>
      <c r="AY253" s="20" t="s">
        <v>118</v>
      </c>
      <c r="BE253" s="131">
        <f>IF(N253="základní",J253,0)</f>
        <v>0</v>
      </c>
      <c r="BF253" s="131">
        <f>IF(N253="snížená",J253,0)</f>
        <v>0</v>
      </c>
      <c r="BG253" s="131">
        <f>IF(N253="zákl. přenesená",J253,0)</f>
        <v>0</v>
      </c>
      <c r="BH253" s="131">
        <f>IF(N253="sníž. přenesená",J253,0)</f>
        <v>0</v>
      </c>
      <c r="BI253" s="131">
        <f>IF(N253="nulová",J253,0)</f>
        <v>0</v>
      </c>
      <c r="BJ253" s="20" t="s">
        <v>23</v>
      </c>
      <c r="BK253" s="131">
        <f>ROUND(I253*H253,2)</f>
        <v>0</v>
      </c>
      <c r="BL253" s="20" t="s">
        <v>125</v>
      </c>
      <c r="BM253" s="20" t="s">
        <v>301</v>
      </c>
    </row>
    <row r="254" spans="2:65" s="32" customFormat="1" ht="84" x14ac:dyDescent="0.3">
      <c r="B254" s="33"/>
      <c r="D254" s="132" t="s">
        <v>127</v>
      </c>
      <c r="F254" s="133" t="s">
        <v>292</v>
      </c>
      <c r="I254" s="3"/>
      <c r="L254" s="33"/>
      <c r="M254" s="134"/>
      <c r="N254" s="34"/>
      <c r="O254" s="34"/>
      <c r="P254" s="34"/>
      <c r="Q254" s="34"/>
      <c r="R254" s="34"/>
      <c r="S254" s="34"/>
      <c r="T254" s="135"/>
      <c r="AT254" s="20" t="s">
        <v>127</v>
      </c>
      <c r="AU254" s="20" t="s">
        <v>83</v>
      </c>
    </row>
    <row r="255" spans="2:65" s="137" customFormat="1" x14ac:dyDescent="0.3">
      <c r="B255" s="136"/>
      <c r="D255" s="138" t="s">
        <v>129</v>
      </c>
      <c r="E255" s="139" t="s">
        <v>3</v>
      </c>
      <c r="F255" s="140" t="s">
        <v>297</v>
      </c>
      <c r="H255" s="141">
        <v>1</v>
      </c>
      <c r="I255" s="4"/>
      <c r="L255" s="136"/>
      <c r="M255" s="142"/>
      <c r="N255" s="143"/>
      <c r="O255" s="143"/>
      <c r="P255" s="143"/>
      <c r="Q255" s="143"/>
      <c r="R255" s="143"/>
      <c r="S255" s="143"/>
      <c r="T255" s="144"/>
      <c r="AT255" s="145" t="s">
        <v>129</v>
      </c>
      <c r="AU255" s="145" t="s">
        <v>83</v>
      </c>
      <c r="AV255" s="137" t="s">
        <v>83</v>
      </c>
      <c r="AW255" s="137" t="s">
        <v>38</v>
      </c>
      <c r="AX255" s="137" t="s">
        <v>23</v>
      </c>
      <c r="AY255" s="145" t="s">
        <v>118</v>
      </c>
    </row>
    <row r="256" spans="2:65" s="32" customFormat="1" ht="22.5" customHeight="1" x14ac:dyDescent="0.3">
      <c r="B256" s="33"/>
      <c r="C256" s="157" t="s">
        <v>302</v>
      </c>
      <c r="D256" s="157" t="s">
        <v>239</v>
      </c>
      <c r="E256" s="158" t="s">
        <v>303</v>
      </c>
      <c r="F256" s="159" t="s">
        <v>304</v>
      </c>
      <c r="G256" s="160" t="s">
        <v>290</v>
      </c>
      <c r="H256" s="161">
        <v>1</v>
      </c>
      <c r="I256" s="6"/>
      <c r="J256" s="162">
        <f>ROUND(I256*H256,2)</f>
        <v>0</v>
      </c>
      <c r="K256" s="159" t="s">
        <v>3</v>
      </c>
      <c r="L256" s="163"/>
      <c r="M256" s="164" t="s">
        <v>3</v>
      </c>
      <c r="N256" s="165" t="s">
        <v>46</v>
      </c>
      <c r="O256" s="34"/>
      <c r="P256" s="129">
        <f>O256*H256</f>
        <v>0</v>
      </c>
      <c r="Q256" s="129">
        <v>4.1999999999999997E-3</v>
      </c>
      <c r="R256" s="129">
        <f>Q256*H256</f>
        <v>4.1999999999999997E-3</v>
      </c>
      <c r="S256" s="129">
        <v>0</v>
      </c>
      <c r="T256" s="130">
        <f>S256*H256</f>
        <v>0</v>
      </c>
      <c r="AR256" s="20" t="s">
        <v>243</v>
      </c>
      <c r="AT256" s="20" t="s">
        <v>239</v>
      </c>
      <c r="AU256" s="20" t="s">
        <v>83</v>
      </c>
      <c r="AY256" s="20" t="s">
        <v>118</v>
      </c>
      <c r="BE256" s="131">
        <f>IF(N256="základní",J256,0)</f>
        <v>0</v>
      </c>
      <c r="BF256" s="131">
        <f>IF(N256="snížená",J256,0)</f>
        <v>0</v>
      </c>
      <c r="BG256" s="131">
        <f>IF(N256="zákl. přenesená",J256,0)</f>
        <v>0</v>
      </c>
      <c r="BH256" s="131">
        <f>IF(N256="sníž. přenesená",J256,0)</f>
        <v>0</v>
      </c>
      <c r="BI256" s="131">
        <f>IF(N256="nulová",J256,0)</f>
        <v>0</v>
      </c>
      <c r="BJ256" s="20" t="s">
        <v>23</v>
      </c>
      <c r="BK256" s="131">
        <f>ROUND(I256*H256,2)</f>
        <v>0</v>
      </c>
      <c r="BL256" s="20" t="s">
        <v>243</v>
      </c>
      <c r="BM256" s="20" t="s">
        <v>305</v>
      </c>
    </row>
    <row r="257" spans="2:65" s="137" customFormat="1" x14ac:dyDescent="0.3">
      <c r="B257" s="136"/>
      <c r="D257" s="138" t="s">
        <v>129</v>
      </c>
      <c r="E257" s="139" t="s">
        <v>3</v>
      </c>
      <c r="F257" s="140" t="s">
        <v>297</v>
      </c>
      <c r="H257" s="141">
        <v>1</v>
      </c>
      <c r="I257" s="4"/>
      <c r="L257" s="136"/>
      <c r="M257" s="142"/>
      <c r="N257" s="143"/>
      <c r="O257" s="143"/>
      <c r="P257" s="143"/>
      <c r="Q257" s="143"/>
      <c r="R257" s="143"/>
      <c r="S257" s="143"/>
      <c r="T257" s="144"/>
      <c r="AT257" s="145" t="s">
        <v>129</v>
      </c>
      <c r="AU257" s="145" t="s">
        <v>83</v>
      </c>
      <c r="AV257" s="137" t="s">
        <v>83</v>
      </c>
      <c r="AW257" s="137" t="s">
        <v>38</v>
      </c>
      <c r="AX257" s="137" t="s">
        <v>23</v>
      </c>
      <c r="AY257" s="145" t="s">
        <v>118</v>
      </c>
    </row>
    <row r="258" spans="2:65" s="32" customFormat="1" ht="22.5" customHeight="1" x14ac:dyDescent="0.3">
      <c r="B258" s="33"/>
      <c r="C258" s="121" t="s">
        <v>306</v>
      </c>
      <c r="D258" s="121" t="s">
        <v>120</v>
      </c>
      <c r="E258" s="122" t="s">
        <v>307</v>
      </c>
      <c r="F258" s="123" t="s">
        <v>308</v>
      </c>
      <c r="G258" s="124" t="s">
        <v>290</v>
      </c>
      <c r="H258" s="125">
        <v>3</v>
      </c>
      <c r="I258" s="2"/>
      <c r="J258" s="126">
        <f>ROUND(I258*H258,2)</f>
        <v>0</v>
      </c>
      <c r="K258" s="123" t="s">
        <v>3</v>
      </c>
      <c r="L258" s="33"/>
      <c r="M258" s="127" t="s">
        <v>3</v>
      </c>
      <c r="N258" s="128" t="s">
        <v>46</v>
      </c>
      <c r="O258" s="34"/>
      <c r="P258" s="129">
        <f>O258*H258</f>
        <v>0</v>
      </c>
      <c r="Q258" s="129">
        <v>0</v>
      </c>
      <c r="R258" s="129">
        <f>Q258*H258</f>
        <v>0</v>
      </c>
      <c r="S258" s="129">
        <v>0</v>
      </c>
      <c r="T258" s="130">
        <f>S258*H258</f>
        <v>0</v>
      </c>
      <c r="AR258" s="20" t="s">
        <v>125</v>
      </c>
      <c r="AT258" s="20" t="s">
        <v>120</v>
      </c>
      <c r="AU258" s="20" t="s">
        <v>83</v>
      </c>
      <c r="AY258" s="20" t="s">
        <v>118</v>
      </c>
      <c r="BE258" s="131">
        <f>IF(N258="základní",J258,0)</f>
        <v>0</v>
      </c>
      <c r="BF258" s="131">
        <f>IF(N258="snížená",J258,0)</f>
        <v>0</v>
      </c>
      <c r="BG258" s="131">
        <f>IF(N258="zákl. přenesená",J258,0)</f>
        <v>0</v>
      </c>
      <c r="BH258" s="131">
        <f>IF(N258="sníž. přenesená",J258,0)</f>
        <v>0</v>
      </c>
      <c r="BI258" s="131">
        <f>IF(N258="nulová",J258,0)</f>
        <v>0</v>
      </c>
      <c r="BJ258" s="20" t="s">
        <v>23</v>
      </c>
      <c r="BK258" s="131">
        <f>ROUND(I258*H258,2)</f>
        <v>0</v>
      </c>
      <c r="BL258" s="20" t="s">
        <v>125</v>
      </c>
      <c r="BM258" s="20" t="s">
        <v>309</v>
      </c>
    </row>
    <row r="259" spans="2:65" s="137" customFormat="1" x14ac:dyDescent="0.3">
      <c r="B259" s="136"/>
      <c r="D259" s="138" t="s">
        <v>129</v>
      </c>
      <c r="E259" s="139" t="s">
        <v>3</v>
      </c>
      <c r="F259" s="140" t="s">
        <v>310</v>
      </c>
      <c r="H259" s="141">
        <v>3</v>
      </c>
      <c r="I259" s="4"/>
      <c r="L259" s="136"/>
      <c r="M259" s="142"/>
      <c r="N259" s="143"/>
      <c r="O259" s="143"/>
      <c r="P259" s="143"/>
      <c r="Q259" s="143"/>
      <c r="R259" s="143"/>
      <c r="S259" s="143"/>
      <c r="T259" s="144"/>
      <c r="AT259" s="145" t="s">
        <v>129</v>
      </c>
      <c r="AU259" s="145" t="s">
        <v>83</v>
      </c>
      <c r="AV259" s="137" t="s">
        <v>83</v>
      </c>
      <c r="AW259" s="137" t="s">
        <v>38</v>
      </c>
      <c r="AX259" s="137" t="s">
        <v>23</v>
      </c>
      <c r="AY259" s="145" t="s">
        <v>118</v>
      </c>
    </row>
    <row r="260" spans="2:65" s="32" customFormat="1" ht="31.5" customHeight="1" x14ac:dyDescent="0.3">
      <c r="B260" s="33"/>
      <c r="C260" s="121" t="s">
        <v>311</v>
      </c>
      <c r="D260" s="121" t="s">
        <v>120</v>
      </c>
      <c r="E260" s="122" t="s">
        <v>312</v>
      </c>
      <c r="F260" s="123" t="s">
        <v>313</v>
      </c>
      <c r="G260" s="124" t="s">
        <v>137</v>
      </c>
      <c r="H260" s="125">
        <v>1508.5</v>
      </c>
      <c r="I260" s="2"/>
      <c r="J260" s="126">
        <f>ROUND(I260*H260,2)</f>
        <v>0</v>
      </c>
      <c r="K260" s="123" t="s">
        <v>124</v>
      </c>
      <c r="L260" s="33"/>
      <c r="M260" s="127" t="s">
        <v>3</v>
      </c>
      <c r="N260" s="128" t="s">
        <v>46</v>
      </c>
      <c r="O260" s="34"/>
      <c r="P260" s="129">
        <f>O260*H260</f>
        <v>0</v>
      </c>
      <c r="Q260" s="129">
        <v>0</v>
      </c>
      <c r="R260" s="129">
        <f>Q260*H260</f>
        <v>0</v>
      </c>
      <c r="S260" s="129">
        <v>0</v>
      </c>
      <c r="T260" s="130">
        <f>S260*H260</f>
        <v>0</v>
      </c>
      <c r="AR260" s="20" t="s">
        <v>125</v>
      </c>
      <c r="AT260" s="20" t="s">
        <v>120</v>
      </c>
      <c r="AU260" s="20" t="s">
        <v>83</v>
      </c>
      <c r="AY260" s="20" t="s">
        <v>118</v>
      </c>
      <c r="BE260" s="131">
        <f>IF(N260="základní",J260,0)</f>
        <v>0</v>
      </c>
      <c r="BF260" s="131">
        <f>IF(N260="snížená",J260,0)</f>
        <v>0</v>
      </c>
      <c r="BG260" s="131">
        <f>IF(N260="zákl. přenesená",J260,0)</f>
        <v>0</v>
      </c>
      <c r="BH260" s="131">
        <f>IF(N260="sníž. přenesená",J260,0)</f>
        <v>0</v>
      </c>
      <c r="BI260" s="131">
        <f>IF(N260="nulová",J260,0)</f>
        <v>0</v>
      </c>
      <c r="BJ260" s="20" t="s">
        <v>23</v>
      </c>
      <c r="BK260" s="131">
        <f>ROUND(I260*H260,2)</f>
        <v>0</v>
      </c>
      <c r="BL260" s="20" t="s">
        <v>125</v>
      </c>
      <c r="BM260" s="20" t="s">
        <v>314</v>
      </c>
    </row>
    <row r="261" spans="2:65" s="32" customFormat="1" ht="60" x14ac:dyDescent="0.3">
      <c r="B261" s="33"/>
      <c r="D261" s="132" t="s">
        <v>127</v>
      </c>
      <c r="F261" s="133" t="s">
        <v>315</v>
      </c>
      <c r="I261" s="3"/>
      <c r="L261" s="33"/>
      <c r="M261" s="134"/>
      <c r="N261" s="34"/>
      <c r="O261" s="34"/>
      <c r="P261" s="34"/>
      <c r="Q261" s="34"/>
      <c r="R261" s="34"/>
      <c r="S261" s="34"/>
      <c r="T261" s="135"/>
      <c r="AT261" s="20" t="s">
        <v>127</v>
      </c>
      <c r="AU261" s="20" t="s">
        <v>83</v>
      </c>
    </row>
    <row r="262" spans="2:65" s="137" customFormat="1" x14ac:dyDescent="0.3">
      <c r="B262" s="136"/>
      <c r="D262" s="138" t="s">
        <v>129</v>
      </c>
      <c r="E262" s="139" t="s">
        <v>3</v>
      </c>
      <c r="F262" s="140" t="s">
        <v>316</v>
      </c>
      <c r="H262" s="141">
        <v>1508.5</v>
      </c>
      <c r="I262" s="4"/>
      <c r="L262" s="136"/>
      <c r="M262" s="142"/>
      <c r="N262" s="143"/>
      <c r="O262" s="143"/>
      <c r="P262" s="143"/>
      <c r="Q262" s="143"/>
      <c r="R262" s="143"/>
      <c r="S262" s="143"/>
      <c r="T262" s="144"/>
      <c r="AT262" s="145" t="s">
        <v>129</v>
      </c>
      <c r="AU262" s="145" t="s">
        <v>83</v>
      </c>
      <c r="AV262" s="137" t="s">
        <v>83</v>
      </c>
      <c r="AW262" s="137" t="s">
        <v>38</v>
      </c>
      <c r="AX262" s="137" t="s">
        <v>23</v>
      </c>
      <c r="AY262" s="145" t="s">
        <v>118</v>
      </c>
    </row>
    <row r="263" spans="2:65" s="32" customFormat="1" ht="22.5" customHeight="1" x14ac:dyDescent="0.3">
      <c r="B263" s="33"/>
      <c r="C263" s="157" t="s">
        <v>317</v>
      </c>
      <c r="D263" s="157" t="s">
        <v>239</v>
      </c>
      <c r="E263" s="158" t="s">
        <v>318</v>
      </c>
      <c r="F263" s="159" t="s">
        <v>319</v>
      </c>
      <c r="G263" s="160" t="s">
        <v>137</v>
      </c>
      <c r="H263" s="161">
        <v>1583.925</v>
      </c>
      <c r="I263" s="6"/>
      <c r="J263" s="162">
        <f>ROUND(I263*H263,2)</f>
        <v>0</v>
      </c>
      <c r="K263" s="159" t="s">
        <v>124</v>
      </c>
      <c r="L263" s="163"/>
      <c r="M263" s="164" t="s">
        <v>3</v>
      </c>
      <c r="N263" s="165" t="s">
        <v>46</v>
      </c>
      <c r="O263" s="34"/>
      <c r="P263" s="129">
        <f>O263*H263</f>
        <v>0</v>
      </c>
      <c r="Q263" s="129">
        <v>1.4599999999999999E-3</v>
      </c>
      <c r="R263" s="129">
        <f>Q263*H263</f>
        <v>2.3125304999999998</v>
      </c>
      <c r="S263" s="129">
        <v>0</v>
      </c>
      <c r="T263" s="130">
        <f>S263*H263</f>
        <v>0</v>
      </c>
      <c r="AR263" s="20" t="s">
        <v>243</v>
      </c>
      <c r="AT263" s="20" t="s">
        <v>239</v>
      </c>
      <c r="AU263" s="20" t="s">
        <v>83</v>
      </c>
      <c r="AY263" s="20" t="s">
        <v>118</v>
      </c>
      <c r="BE263" s="131">
        <f>IF(N263="základní",J263,0)</f>
        <v>0</v>
      </c>
      <c r="BF263" s="131">
        <f>IF(N263="snížená",J263,0)</f>
        <v>0</v>
      </c>
      <c r="BG263" s="131">
        <f>IF(N263="zákl. přenesená",J263,0)</f>
        <v>0</v>
      </c>
      <c r="BH263" s="131">
        <f>IF(N263="sníž. přenesená",J263,0)</f>
        <v>0</v>
      </c>
      <c r="BI263" s="131">
        <f>IF(N263="nulová",J263,0)</f>
        <v>0</v>
      </c>
      <c r="BJ263" s="20" t="s">
        <v>23</v>
      </c>
      <c r="BK263" s="131">
        <f>ROUND(I263*H263,2)</f>
        <v>0</v>
      </c>
      <c r="BL263" s="20" t="s">
        <v>243</v>
      </c>
      <c r="BM263" s="20" t="s">
        <v>320</v>
      </c>
    </row>
    <row r="264" spans="2:65" s="137" customFormat="1" x14ac:dyDescent="0.3">
      <c r="B264" s="136"/>
      <c r="D264" s="138" t="s">
        <v>129</v>
      </c>
      <c r="E264" s="139" t="s">
        <v>3</v>
      </c>
      <c r="F264" s="140" t="s">
        <v>321</v>
      </c>
      <c r="H264" s="141">
        <v>1583.925</v>
      </c>
      <c r="I264" s="4"/>
      <c r="L264" s="136"/>
      <c r="M264" s="142"/>
      <c r="N264" s="143"/>
      <c r="O264" s="143"/>
      <c r="P264" s="143"/>
      <c r="Q264" s="143"/>
      <c r="R264" s="143"/>
      <c r="S264" s="143"/>
      <c r="T264" s="144"/>
      <c r="AT264" s="145" t="s">
        <v>129</v>
      </c>
      <c r="AU264" s="145" t="s">
        <v>83</v>
      </c>
      <c r="AV264" s="137" t="s">
        <v>83</v>
      </c>
      <c r="AW264" s="137" t="s">
        <v>38</v>
      </c>
      <c r="AX264" s="137" t="s">
        <v>23</v>
      </c>
      <c r="AY264" s="145" t="s">
        <v>118</v>
      </c>
    </row>
    <row r="265" spans="2:65" s="32" customFormat="1" ht="22.5" customHeight="1" x14ac:dyDescent="0.3">
      <c r="B265" s="33"/>
      <c r="C265" s="157" t="s">
        <v>322</v>
      </c>
      <c r="D265" s="157" t="s">
        <v>239</v>
      </c>
      <c r="E265" s="158" t="s">
        <v>323</v>
      </c>
      <c r="F265" s="159" t="s">
        <v>324</v>
      </c>
      <c r="G265" s="160" t="s">
        <v>290</v>
      </c>
      <c r="H265" s="161">
        <v>2</v>
      </c>
      <c r="I265" s="6"/>
      <c r="J265" s="162">
        <f>ROUND(I265*H265,2)</f>
        <v>0</v>
      </c>
      <c r="K265" s="159" t="s">
        <v>124</v>
      </c>
      <c r="L265" s="163"/>
      <c r="M265" s="164" t="s">
        <v>3</v>
      </c>
      <c r="N265" s="165" t="s">
        <v>46</v>
      </c>
      <c r="O265" s="34"/>
      <c r="P265" s="129">
        <f>O265*H265</f>
        <v>0</v>
      </c>
      <c r="Q265" s="129">
        <v>3.5E-4</v>
      </c>
      <c r="R265" s="129">
        <f>Q265*H265</f>
        <v>6.9999999999999999E-4</v>
      </c>
      <c r="S265" s="129">
        <v>0</v>
      </c>
      <c r="T265" s="130">
        <f>S265*H265</f>
        <v>0</v>
      </c>
      <c r="AR265" s="20" t="s">
        <v>243</v>
      </c>
      <c r="AT265" s="20" t="s">
        <v>239</v>
      </c>
      <c r="AU265" s="20" t="s">
        <v>83</v>
      </c>
      <c r="AY265" s="20" t="s">
        <v>118</v>
      </c>
      <c r="BE265" s="131">
        <f>IF(N265="základní",J265,0)</f>
        <v>0</v>
      </c>
      <c r="BF265" s="131">
        <f>IF(N265="snížená",J265,0)</f>
        <v>0</v>
      </c>
      <c r="BG265" s="131">
        <f>IF(N265="zákl. přenesená",J265,0)</f>
        <v>0</v>
      </c>
      <c r="BH265" s="131">
        <f>IF(N265="sníž. přenesená",J265,0)</f>
        <v>0</v>
      </c>
      <c r="BI265" s="131">
        <f>IF(N265="nulová",J265,0)</f>
        <v>0</v>
      </c>
      <c r="BJ265" s="20" t="s">
        <v>23</v>
      </c>
      <c r="BK265" s="131">
        <f>ROUND(I265*H265,2)</f>
        <v>0</v>
      </c>
      <c r="BL265" s="20" t="s">
        <v>243</v>
      </c>
      <c r="BM265" s="20" t="s">
        <v>325</v>
      </c>
    </row>
    <row r="266" spans="2:65" s="137" customFormat="1" x14ac:dyDescent="0.3">
      <c r="B266" s="136"/>
      <c r="D266" s="138" t="s">
        <v>129</v>
      </c>
      <c r="E266" s="139" t="s">
        <v>3</v>
      </c>
      <c r="F266" s="140" t="s">
        <v>326</v>
      </c>
      <c r="H266" s="141">
        <v>2</v>
      </c>
      <c r="I266" s="4"/>
      <c r="L266" s="136"/>
      <c r="M266" s="142"/>
      <c r="N266" s="143"/>
      <c r="O266" s="143"/>
      <c r="P266" s="143"/>
      <c r="Q266" s="143"/>
      <c r="R266" s="143"/>
      <c r="S266" s="143"/>
      <c r="T266" s="144"/>
      <c r="AT266" s="145" t="s">
        <v>129</v>
      </c>
      <c r="AU266" s="145" t="s">
        <v>83</v>
      </c>
      <c r="AV266" s="137" t="s">
        <v>83</v>
      </c>
      <c r="AW266" s="137" t="s">
        <v>38</v>
      </c>
      <c r="AX266" s="137" t="s">
        <v>23</v>
      </c>
      <c r="AY266" s="145" t="s">
        <v>118</v>
      </c>
    </row>
    <row r="267" spans="2:65" s="32" customFormat="1" ht="31.5" customHeight="1" x14ac:dyDescent="0.3">
      <c r="B267" s="33"/>
      <c r="C267" s="121" t="s">
        <v>327</v>
      </c>
      <c r="D267" s="121" t="s">
        <v>120</v>
      </c>
      <c r="E267" s="122" t="s">
        <v>328</v>
      </c>
      <c r="F267" s="123" t="s">
        <v>329</v>
      </c>
      <c r="G267" s="124" t="s">
        <v>290</v>
      </c>
      <c r="H267" s="125">
        <v>1</v>
      </c>
      <c r="I267" s="2"/>
      <c r="J267" s="126">
        <f>ROUND(I267*H267,2)</f>
        <v>0</v>
      </c>
      <c r="K267" s="123" t="s">
        <v>124</v>
      </c>
      <c r="L267" s="33"/>
      <c r="M267" s="127" t="s">
        <v>3</v>
      </c>
      <c r="N267" s="128" t="s">
        <v>46</v>
      </c>
      <c r="O267" s="34"/>
      <c r="P267" s="129">
        <f>O267*H267</f>
        <v>0</v>
      </c>
      <c r="Q267" s="129">
        <v>6.8999999999999997E-4</v>
      </c>
      <c r="R267" s="129">
        <f>Q267*H267</f>
        <v>6.8999999999999997E-4</v>
      </c>
      <c r="S267" s="129">
        <v>0</v>
      </c>
      <c r="T267" s="130">
        <f>S267*H267</f>
        <v>0</v>
      </c>
      <c r="AR267" s="20" t="s">
        <v>125</v>
      </c>
      <c r="AT267" s="20" t="s">
        <v>120</v>
      </c>
      <c r="AU267" s="20" t="s">
        <v>83</v>
      </c>
      <c r="AY267" s="20" t="s">
        <v>118</v>
      </c>
      <c r="BE267" s="131">
        <f>IF(N267="základní",J267,0)</f>
        <v>0</v>
      </c>
      <c r="BF267" s="131">
        <f>IF(N267="snížená",J267,0)</f>
        <v>0</v>
      </c>
      <c r="BG267" s="131">
        <f>IF(N267="zákl. přenesená",J267,0)</f>
        <v>0</v>
      </c>
      <c r="BH267" s="131">
        <f>IF(N267="sníž. přenesená",J267,0)</f>
        <v>0</v>
      </c>
      <c r="BI267" s="131">
        <f>IF(N267="nulová",J267,0)</f>
        <v>0</v>
      </c>
      <c r="BJ267" s="20" t="s">
        <v>23</v>
      </c>
      <c r="BK267" s="131">
        <f>ROUND(I267*H267,2)</f>
        <v>0</v>
      </c>
      <c r="BL267" s="20" t="s">
        <v>125</v>
      </c>
      <c r="BM267" s="20" t="s">
        <v>330</v>
      </c>
    </row>
    <row r="268" spans="2:65" s="32" customFormat="1" ht="240" x14ac:dyDescent="0.3">
      <c r="B268" s="33"/>
      <c r="D268" s="132" t="s">
        <v>127</v>
      </c>
      <c r="F268" s="133" t="s">
        <v>331</v>
      </c>
      <c r="I268" s="3"/>
      <c r="L268" s="33"/>
      <c r="M268" s="134"/>
      <c r="N268" s="34"/>
      <c r="O268" s="34"/>
      <c r="P268" s="34"/>
      <c r="Q268" s="34"/>
      <c r="R268" s="34"/>
      <c r="S268" s="34"/>
      <c r="T268" s="135"/>
      <c r="AT268" s="20" t="s">
        <v>127</v>
      </c>
      <c r="AU268" s="20" t="s">
        <v>83</v>
      </c>
    </row>
    <row r="269" spans="2:65" s="137" customFormat="1" x14ac:dyDescent="0.3">
      <c r="B269" s="136"/>
      <c r="D269" s="138" t="s">
        <v>129</v>
      </c>
      <c r="E269" s="139" t="s">
        <v>3</v>
      </c>
      <c r="F269" s="140" t="s">
        <v>297</v>
      </c>
      <c r="H269" s="141">
        <v>1</v>
      </c>
      <c r="I269" s="4"/>
      <c r="L269" s="136"/>
      <c r="M269" s="142"/>
      <c r="N269" s="143"/>
      <c r="O269" s="143"/>
      <c r="P269" s="143"/>
      <c r="Q269" s="143"/>
      <c r="R269" s="143"/>
      <c r="S269" s="143"/>
      <c r="T269" s="144"/>
      <c r="AT269" s="145" t="s">
        <v>129</v>
      </c>
      <c r="AU269" s="145" t="s">
        <v>83</v>
      </c>
      <c r="AV269" s="137" t="s">
        <v>83</v>
      </c>
      <c r="AW269" s="137" t="s">
        <v>38</v>
      </c>
      <c r="AX269" s="137" t="s">
        <v>23</v>
      </c>
      <c r="AY269" s="145" t="s">
        <v>118</v>
      </c>
    </row>
    <row r="270" spans="2:65" s="32" customFormat="1" ht="22.5" customHeight="1" x14ac:dyDescent="0.3">
      <c r="B270" s="33"/>
      <c r="C270" s="157" t="s">
        <v>332</v>
      </c>
      <c r="D270" s="157" t="s">
        <v>239</v>
      </c>
      <c r="E270" s="158" t="s">
        <v>333</v>
      </c>
      <c r="F270" s="159" t="s">
        <v>334</v>
      </c>
      <c r="G270" s="160" t="s">
        <v>290</v>
      </c>
      <c r="H270" s="161">
        <v>1</v>
      </c>
      <c r="I270" s="6"/>
      <c r="J270" s="162">
        <f>ROUND(I270*H270,2)</f>
        <v>0</v>
      </c>
      <c r="K270" s="159" t="s">
        <v>3</v>
      </c>
      <c r="L270" s="163"/>
      <c r="M270" s="164" t="s">
        <v>3</v>
      </c>
      <c r="N270" s="165" t="s">
        <v>46</v>
      </c>
      <c r="O270" s="34"/>
      <c r="P270" s="129">
        <f>O270*H270</f>
        <v>0</v>
      </c>
      <c r="Q270" s="129">
        <v>2E-3</v>
      </c>
      <c r="R270" s="129">
        <f>Q270*H270</f>
        <v>2E-3</v>
      </c>
      <c r="S270" s="129">
        <v>0</v>
      </c>
      <c r="T270" s="130">
        <f>S270*H270</f>
        <v>0</v>
      </c>
      <c r="AR270" s="20" t="s">
        <v>243</v>
      </c>
      <c r="AT270" s="20" t="s">
        <v>239</v>
      </c>
      <c r="AU270" s="20" t="s">
        <v>83</v>
      </c>
      <c r="AY270" s="20" t="s">
        <v>118</v>
      </c>
      <c r="BE270" s="131">
        <f>IF(N270="základní",J270,0)</f>
        <v>0</v>
      </c>
      <c r="BF270" s="131">
        <f>IF(N270="snížená",J270,0)</f>
        <v>0</v>
      </c>
      <c r="BG270" s="131">
        <f>IF(N270="zákl. přenesená",J270,0)</f>
        <v>0</v>
      </c>
      <c r="BH270" s="131">
        <f>IF(N270="sníž. přenesená",J270,0)</f>
        <v>0</v>
      </c>
      <c r="BI270" s="131">
        <f>IF(N270="nulová",J270,0)</f>
        <v>0</v>
      </c>
      <c r="BJ270" s="20" t="s">
        <v>23</v>
      </c>
      <c r="BK270" s="131">
        <f>ROUND(I270*H270,2)</f>
        <v>0</v>
      </c>
      <c r="BL270" s="20" t="s">
        <v>243</v>
      </c>
      <c r="BM270" s="20" t="s">
        <v>335</v>
      </c>
    </row>
    <row r="271" spans="2:65" s="137" customFormat="1" x14ac:dyDescent="0.3">
      <c r="B271" s="136"/>
      <c r="D271" s="138" t="s">
        <v>129</v>
      </c>
      <c r="E271" s="139" t="s">
        <v>3</v>
      </c>
      <c r="F271" s="140" t="s">
        <v>297</v>
      </c>
      <c r="H271" s="141">
        <v>1</v>
      </c>
      <c r="I271" s="4"/>
      <c r="L271" s="136"/>
      <c r="M271" s="142"/>
      <c r="N271" s="143"/>
      <c r="O271" s="143"/>
      <c r="P271" s="143"/>
      <c r="Q271" s="143"/>
      <c r="R271" s="143"/>
      <c r="S271" s="143"/>
      <c r="T271" s="144"/>
      <c r="AT271" s="145" t="s">
        <v>129</v>
      </c>
      <c r="AU271" s="145" t="s">
        <v>83</v>
      </c>
      <c r="AV271" s="137" t="s">
        <v>83</v>
      </c>
      <c r="AW271" s="137" t="s">
        <v>38</v>
      </c>
      <c r="AX271" s="137" t="s">
        <v>23</v>
      </c>
      <c r="AY271" s="145" t="s">
        <v>118</v>
      </c>
    </row>
    <row r="272" spans="2:65" s="32" customFormat="1" ht="22.5" customHeight="1" x14ac:dyDescent="0.3">
      <c r="B272" s="33"/>
      <c r="C272" s="121" t="s">
        <v>336</v>
      </c>
      <c r="D272" s="121" t="s">
        <v>120</v>
      </c>
      <c r="E272" s="122" t="s">
        <v>337</v>
      </c>
      <c r="F272" s="123" t="s">
        <v>338</v>
      </c>
      <c r="G272" s="124" t="s">
        <v>137</v>
      </c>
      <c r="H272" s="125">
        <v>1508.5</v>
      </c>
      <c r="I272" s="2"/>
      <c r="J272" s="126">
        <f>ROUND(I272*H272,2)</f>
        <v>0</v>
      </c>
      <c r="K272" s="123" t="s">
        <v>124</v>
      </c>
      <c r="L272" s="33"/>
      <c r="M272" s="127" t="s">
        <v>3</v>
      </c>
      <c r="N272" s="128" t="s">
        <v>46</v>
      </c>
      <c r="O272" s="34"/>
      <c r="P272" s="129">
        <f>O272*H272</f>
        <v>0</v>
      </c>
      <c r="Q272" s="129">
        <v>0</v>
      </c>
      <c r="R272" s="129">
        <f>Q272*H272</f>
        <v>0</v>
      </c>
      <c r="S272" s="129">
        <v>0</v>
      </c>
      <c r="T272" s="130">
        <f>S272*H272</f>
        <v>0</v>
      </c>
      <c r="AR272" s="20" t="s">
        <v>125</v>
      </c>
      <c r="AT272" s="20" t="s">
        <v>120</v>
      </c>
      <c r="AU272" s="20" t="s">
        <v>83</v>
      </c>
      <c r="AY272" s="20" t="s">
        <v>118</v>
      </c>
      <c r="BE272" s="131">
        <f>IF(N272="základní",J272,0)</f>
        <v>0</v>
      </c>
      <c r="BF272" s="131">
        <f>IF(N272="snížená",J272,0)</f>
        <v>0</v>
      </c>
      <c r="BG272" s="131">
        <f>IF(N272="zákl. přenesená",J272,0)</f>
        <v>0</v>
      </c>
      <c r="BH272" s="131">
        <f>IF(N272="sníž. přenesená",J272,0)</f>
        <v>0</v>
      </c>
      <c r="BI272" s="131">
        <f>IF(N272="nulová",J272,0)</f>
        <v>0</v>
      </c>
      <c r="BJ272" s="20" t="s">
        <v>23</v>
      </c>
      <c r="BK272" s="131">
        <f>ROUND(I272*H272,2)</f>
        <v>0</v>
      </c>
      <c r="BL272" s="20" t="s">
        <v>125</v>
      </c>
      <c r="BM272" s="20" t="s">
        <v>339</v>
      </c>
    </row>
    <row r="273" spans="2:65" s="32" customFormat="1" ht="96" x14ac:dyDescent="0.3">
      <c r="B273" s="33"/>
      <c r="D273" s="132" t="s">
        <v>127</v>
      </c>
      <c r="F273" s="133" t="s">
        <v>340</v>
      </c>
      <c r="I273" s="3"/>
      <c r="L273" s="33"/>
      <c r="M273" s="134"/>
      <c r="N273" s="34"/>
      <c r="O273" s="34"/>
      <c r="P273" s="34"/>
      <c r="Q273" s="34"/>
      <c r="R273" s="34"/>
      <c r="S273" s="34"/>
      <c r="T273" s="135"/>
      <c r="AT273" s="20" t="s">
        <v>127</v>
      </c>
      <c r="AU273" s="20" t="s">
        <v>83</v>
      </c>
    </row>
    <row r="274" spans="2:65" s="137" customFormat="1" x14ac:dyDescent="0.3">
      <c r="B274" s="136"/>
      <c r="D274" s="138" t="s">
        <v>129</v>
      </c>
      <c r="E274" s="139" t="s">
        <v>3</v>
      </c>
      <c r="F274" s="140" t="s">
        <v>341</v>
      </c>
      <c r="H274" s="141">
        <v>1508.5</v>
      </c>
      <c r="I274" s="4"/>
      <c r="L274" s="136"/>
      <c r="M274" s="142"/>
      <c r="N274" s="143"/>
      <c r="O274" s="143"/>
      <c r="P274" s="143"/>
      <c r="Q274" s="143"/>
      <c r="R274" s="143"/>
      <c r="S274" s="143"/>
      <c r="T274" s="144"/>
      <c r="AT274" s="145" t="s">
        <v>129</v>
      </c>
      <c r="AU274" s="145" t="s">
        <v>83</v>
      </c>
      <c r="AV274" s="137" t="s">
        <v>83</v>
      </c>
      <c r="AW274" s="137" t="s">
        <v>38</v>
      </c>
      <c r="AX274" s="137" t="s">
        <v>23</v>
      </c>
      <c r="AY274" s="145" t="s">
        <v>118</v>
      </c>
    </row>
    <row r="275" spans="2:65" s="32" customFormat="1" ht="31.5" customHeight="1" x14ac:dyDescent="0.3">
      <c r="B275" s="33"/>
      <c r="C275" s="121" t="s">
        <v>342</v>
      </c>
      <c r="D275" s="121" t="s">
        <v>120</v>
      </c>
      <c r="E275" s="122" t="s">
        <v>343</v>
      </c>
      <c r="F275" s="123" t="s">
        <v>344</v>
      </c>
      <c r="G275" s="124" t="s">
        <v>143</v>
      </c>
      <c r="H275" s="125">
        <v>3.84</v>
      </c>
      <c r="I275" s="2"/>
      <c r="J275" s="126">
        <f>ROUND(I275*H275,2)</f>
        <v>0</v>
      </c>
      <c r="K275" s="123" t="s">
        <v>124</v>
      </c>
      <c r="L275" s="33"/>
      <c r="M275" s="127" t="s">
        <v>3</v>
      </c>
      <c r="N275" s="128" t="s">
        <v>46</v>
      </c>
      <c r="O275" s="34"/>
      <c r="P275" s="129">
        <f>O275*H275</f>
        <v>0</v>
      </c>
      <c r="Q275" s="129">
        <v>0</v>
      </c>
      <c r="R275" s="129">
        <f>Q275*H275</f>
        <v>0</v>
      </c>
      <c r="S275" s="129">
        <v>0</v>
      </c>
      <c r="T275" s="130">
        <f>S275*H275</f>
        <v>0</v>
      </c>
      <c r="AR275" s="20" t="s">
        <v>125</v>
      </c>
      <c r="AT275" s="20" t="s">
        <v>120</v>
      </c>
      <c r="AU275" s="20" t="s">
        <v>83</v>
      </c>
      <c r="AY275" s="20" t="s">
        <v>118</v>
      </c>
      <c r="BE275" s="131">
        <f>IF(N275="základní",J275,0)</f>
        <v>0</v>
      </c>
      <c r="BF275" s="131">
        <f>IF(N275="snížená",J275,0)</f>
        <v>0</v>
      </c>
      <c r="BG275" s="131">
        <f>IF(N275="zákl. přenesená",J275,0)</f>
        <v>0</v>
      </c>
      <c r="BH275" s="131">
        <f>IF(N275="sníž. přenesená",J275,0)</f>
        <v>0</v>
      </c>
      <c r="BI275" s="131">
        <f>IF(N275="nulová",J275,0)</f>
        <v>0</v>
      </c>
      <c r="BJ275" s="20" t="s">
        <v>23</v>
      </c>
      <c r="BK275" s="131">
        <f>ROUND(I275*H275,2)</f>
        <v>0</v>
      </c>
      <c r="BL275" s="20" t="s">
        <v>125</v>
      </c>
      <c r="BM275" s="20" t="s">
        <v>345</v>
      </c>
    </row>
    <row r="276" spans="2:65" s="32" customFormat="1" ht="48" x14ac:dyDescent="0.3">
      <c r="B276" s="33"/>
      <c r="D276" s="132" t="s">
        <v>127</v>
      </c>
      <c r="F276" s="133" t="s">
        <v>346</v>
      </c>
      <c r="I276" s="3"/>
      <c r="L276" s="33"/>
      <c r="M276" s="134"/>
      <c r="N276" s="34"/>
      <c r="O276" s="34"/>
      <c r="P276" s="34"/>
      <c r="Q276" s="34"/>
      <c r="R276" s="34"/>
      <c r="S276" s="34"/>
      <c r="T276" s="135"/>
      <c r="AT276" s="20" t="s">
        <v>127</v>
      </c>
      <c r="AU276" s="20" t="s">
        <v>83</v>
      </c>
    </row>
    <row r="277" spans="2:65" s="137" customFormat="1" x14ac:dyDescent="0.3">
      <c r="B277" s="136"/>
      <c r="D277" s="138" t="s">
        <v>129</v>
      </c>
      <c r="E277" s="139" t="s">
        <v>3</v>
      </c>
      <c r="F277" s="140" t="s">
        <v>347</v>
      </c>
      <c r="H277" s="141">
        <v>3.84</v>
      </c>
      <c r="I277" s="4"/>
      <c r="L277" s="136"/>
      <c r="M277" s="142"/>
      <c r="N277" s="143"/>
      <c r="O277" s="143"/>
      <c r="P277" s="143"/>
      <c r="Q277" s="143"/>
      <c r="R277" s="143"/>
      <c r="S277" s="143"/>
      <c r="T277" s="144"/>
      <c r="AT277" s="145" t="s">
        <v>129</v>
      </c>
      <c r="AU277" s="145" t="s">
        <v>83</v>
      </c>
      <c r="AV277" s="137" t="s">
        <v>83</v>
      </c>
      <c r="AW277" s="137" t="s">
        <v>38</v>
      </c>
      <c r="AX277" s="137" t="s">
        <v>23</v>
      </c>
      <c r="AY277" s="145" t="s">
        <v>118</v>
      </c>
    </row>
    <row r="278" spans="2:65" s="32" customFormat="1" ht="22.5" customHeight="1" x14ac:dyDescent="0.3">
      <c r="B278" s="33"/>
      <c r="C278" s="121" t="s">
        <v>348</v>
      </c>
      <c r="D278" s="121" t="s">
        <v>120</v>
      </c>
      <c r="E278" s="122" t="s">
        <v>349</v>
      </c>
      <c r="F278" s="123" t="s">
        <v>350</v>
      </c>
      <c r="G278" s="124" t="s">
        <v>290</v>
      </c>
      <c r="H278" s="125">
        <v>3</v>
      </c>
      <c r="I278" s="2"/>
      <c r="J278" s="126">
        <f>ROUND(I278*H278,2)</f>
        <v>0</v>
      </c>
      <c r="K278" s="123" t="s">
        <v>124</v>
      </c>
      <c r="L278" s="33"/>
      <c r="M278" s="127" t="s">
        <v>3</v>
      </c>
      <c r="N278" s="128" t="s">
        <v>46</v>
      </c>
      <c r="O278" s="34"/>
      <c r="P278" s="129">
        <f>O278*H278</f>
        <v>0</v>
      </c>
      <c r="Q278" s="129">
        <v>1.4239999999999999E-2</v>
      </c>
      <c r="R278" s="129">
        <f>Q278*H278</f>
        <v>4.2719999999999994E-2</v>
      </c>
      <c r="S278" s="129">
        <v>0</v>
      </c>
      <c r="T278" s="130">
        <f>S278*H278</f>
        <v>0</v>
      </c>
      <c r="AR278" s="20" t="s">
        <v>125</v>
      </c>
      <c r="AT278" s="20" t="s">
        <v>120</v>
      </c>
      <c r="AU278" s="20" t="s">
        <v>83</v>
      </c>
      <c r="AY278" s="20" t="s">
        <v>118</v>
      </c>
      <c r="BE278" s="131">
        <f>IF(N278="základní",J278,0)</f>
        <v>0</v>
      </c>
      <c r="BF278" s="131">
        <f>IF(N278="snížená",J278,0)</f>
        <v>0</v>
      </c>
      <c r="BG278" s="131">
        <f>IF(N278="zákl. přenesená",J278,0)</f>
        <v>0</v>
      </c>
      <c r="BH278" s="131">
        <f>IF(N278="sníž. přenesená",J278,0)</f>
        <v>0</v>
      </c>
      <c r="BI278" s="131">
        <f>IF(N278="nulová",J278,0)</f>
        <v>0</v>
      </c>
      <c r="BJ278" s="20" t="s">
        <v>23</v>
      </c>
      <c r="BK278" s="131">
        <f>ROUND(I278*H278,2)</f>
        <v>0</v>
      </c>
      <c r="BL278" s="20" t="s">
        <v>125</v>
      </c>
      <c r="BM278" s="20" t="s">
        <v>351</v>
      </c>
    </row>
    <row r="279" spans="2:65" s="32" customFormat="1" ht="36" x14ac:dyDescent="0.3">
      <c r="B279" s="33"/>
      <c r="D279" s="132" t="s">
        <v>127</v>
      </c>
      <c r="F279" s="133" t="s">
        <v>352</v>
      </c>
      <c r="I279" s="3"/>
      <c r="L279" s="33"/>
      <c r="M279" s="134"/>
      <c r="N279" s="34"/>
      <c r="O279" s="34"/>
      <c r="P279" s="34"/>
      <c r="Q279" s="34"/>
      <c r="R279" s="34"/>
      <c r="S279" s="34"/>
      <c r="T279" s="135"/>
      <c r="AT279" s="20" t="s">
        <v>127</v>
      </c>
      <c r="AU279" s="20" t="s">
        <v>83</v>
      </c>
    </row>
    <row r="280" spans="2:65" s="137" customFormat="1" x14ac:dyDescent="0.3">
      <c r="B280" s="136"/>
      <c r="D280" s="138" t="s">
        <v>129</v>
      </c>
      <c r="E280" s="139" t="s">
        <v>3</v>
      </c>
      <c r="F280" s="140" t="s">
        <v>657</v>
      </c>
      <c r="H280" s="141">
        <v>3</v>
      </c>
      <c r="I280" s="4"/>
      <c r="L280" s="136"/>
      <c r="M280" s="142"/>
      <c r="N280" s="143"/>
      <c r="O280" s="143"/>
      <c r="P280" s="143"/>
      <c r="Q280" s="143"/>
      <c r="R280" s="143"/>
      <c r="S280" s="143"/>
      <c r="T280" s="144"/>
      <c r="AT280" s="145" t="s">
        <v>129</v>
      </c>
      <c r="AU280" s="145" t="s">
        <v>83</v>
      </c>
      <c r="AV280" s="137" t="s">
        <v>83</v>
      </c>
      <c r="AW280" s="137" t="s">
        <v>38</v>
      </c>
      <c r="AX280" s="137" t="s">
        <v>23</v>
      </c>
      <c r="AY280" s="145" t="s">
        <v>118</v>
      </c>
    </row>
    <row r="281" spans="2:65" s="32" customFormat="1" ht="22.5" customHeight="1" x14ac:dyDescent="0.3">
      <c r="B281" s="33"/>
      <c r="C281" s="157" t="s">
        <v>353</v>
      </c>
      <c r="D281" s="157" t="s">
        <v>239</v>
      </c>
      <c r="E281" s="158" t="s">
        <v>354</v>
      </c>
      <c r="F281" s="159" t="s">
        <v>355</v>
      </c>
      <c r="G281" s="160" t="s">
        <v>290</v>
      </c>
      <c r="H281" s="161">
        <v>3</v>
      </c>
      <c r="I281" s="6"/>
      <c r="J281" s="162">
        <f>ROUND(I281*H281,2)</f>
        <v>0</v>
      </c>
      <c r="K281" s="159" t="s">
        <v>124</v>
      </c>
      <c r="L281" s="163"/>
      <c r="M281" s="164" t="s">
        <v>3</v>
      </c>
      <c r="N281" s="165" t="s">
        <v>46</v>
      </c>
      <c r="O281" s="34"/>
      <c r="P281" s="129">
        <f>O281*H281</f>
        <v>0</v>
      </c>
      <c r="Q281" s="129">
        <v>0.5</v>
      </c>
      <c r="R281" s="129">
        <f>Q281*H281</f>
        <v>1.5</v>
      </c>
      <c r="S281" s="129">
        <v>0</v>
      </c>
      <c r="T281" s="130">
        <f>S281*H281</f>
        <v>0</v>
      </c>
      <c r="AR281" s="20" t="s">
        <v>243</v>
      </c>
      <c r="AT281" s="20" t="s">
        <v>239</v>
      </c>
      <c r="AU281" s="20" t="s">
        <v>83</v>
      </c>
      <c r="AY281" s="20" t="s">
        <v>118</v>
      </c>
      <c r="BE281" s="131">
        <f>IF(N281="základní",J281,0)</f>
        <v>0</v>
      </c>
      <c r="BF281" s="131">
        <f>IF(N281="snížená",J281,0)</f>
        <v>0</v>
      </c>
      <c r="BG281" s="131">
        <f>IF(N281="zákl. přenesená",J281,0)</f>
        <v>0</v>
      </c>
      <c r="BH281" s="131">
        <f>IF(N281="sníž. přenesená",J281,0)</f>
        <v>0</v>
      </c>
      <c r="BI281" s="131">
        <f>IF(N281="nulová",J281,0)</f>
        <v>0</v>
      </c>
      <c r="BJ281" s="20" t="s">
        <v>23</v>
      </c>
      <c r="BK281" s="131">
        <f>ROUND(I281*H281,2)</f>
        <v>0</v>
      </c>
      <c r="BL281" s="20" t="s">
        <v>243</v>
      </c>
      <c r="BM281" s="20" t="s">
        <v>356</v>
      </c>
    </row>
    <row r="282" spans="2:65" s="32" customFormat="1" ht="22.5" customHeight="1" x14ac:dyDescent="0.3">
      <c r="B282" s="33"/>
      <c r="C282" s="157" t="s">
        <v>357</v>
      </c>
      <c r="D282" s="157" t="s">
        <v>239</v>
      </c>
      <c r="E282" s="158" t="s">
        <v>358</v>
      </c>
      <c r="F282" s="159" t="s">
        <v>359</v>
      </c>
      <c r="G282" s="160" t="s">
        <v>290</v>
      </c>
      <c r="H282" s="161">
        <v>3</v>
      </c>
      <c r="I282" s="6"/>
      <c r="J282" s="162">
        <f>ROUND(I282*H282,2)</f>
        <v>0</v>
      </c>
      <c r="K282" s="159" t="s">
        <v>124</v>
      </c>
      <c r="L282" s="163"/>
      <c r="M282" s="164" t="s">
        <v>3</v>
      </c>
      <c r="N282" s="165" t="s">
        <v>46</v>
      </c>
      <c r="O282" s="34"/>
      <c r="P282" s="129">
        <f>O282*H282</f>
        <v>0</v>
      </c>
      <c r="Q282" s="129">
        <v>0.52100000000000002</v>
      </c>
      <c r="R282" s="129">
        <f>Q282*H282</f>
        <v>1.5630000000000002</v>
      </c>
      <c r="S282" s="129">
        <v>0</v>
      </c>
      <c r="T282" s="130">
        <f>S282*H282</f>
        <v>0</v>
      </c>
      <c r="AR282" s="20" t="s">
        <v>243</v>
      </c>
      <c r="AT282" s="20" t="s">
        <v>239</v>
      </c>
      <c r="AU282" s="20" t="s">
        <v>83</v>
      </c>
      <c r="AY282" s="20" t="s">
        <v>118</v>
      </c>
      <c r="BE282" s="131">
        <f>IF(N282="základní",J282,0)</f>
        <v>0</v>
      </c>
      <c r="BF282" s="131">
        <f>IF(N282="snížená",J282,0)</f>
        <v>0</v>
      </c>
      <c r="BG282" s="131">
        <f>IF(N282="zákl. přenesená",J282,0)</f>
        <v>0</v>
      </c>
      <c r="BH282" s="131">
        <f>IF(N282="sníž. přenesená",J282,0)</f>
        <v>0</v>
      </c>
      <c r="BI282" s="131">
        <f>IF(N282="nulová",J282,0)</f>
        <v>0</v>
      </c>
      <c r="BJ282" s="20" t="s">
        <v>23</v>
      </c>
      <c r="BK282" s="131">
        <f>ROUND(I282*H282,2)</f>
        <v>0</v>
      </c>
      <c r="BL282" s="20" t="s">
        <v>243</v>
      </c>
      <c r="BM282" s="20" t="s">
        <v>360</v>
      </c>
    </row>
    <row r="283" spans="2:65" s="137" customFormat="1" x14ac:dyDescent="0.3">
      <c r="B283" s="136"/>
      <c r="D283" s="138" t="s">
        <v>129</v>
      </c>
      <c r="E283" s="139" t="s">
        <v>3</v>
      </c>
      <c r="F283" s="140" t="s">
        <v>310</v>
      </c>
      <c r="H283" s="141">
        <v>3</v>
      </c>
      <c r="I283" s="4"/>
      <c r="L283" s="136"/>
      <c r="M283" s="142"/>
      <c r="N283" s="143"/>
      <c r="O283" s="143"/>
      <c r="P283" s="143"/>
      <c r="Q283" s="143"/>
      <c r="R283" s="143"/>
      <c r="S283" s="143"/>
      <c r="T283" s="144"/>
      <c r="AT283" s="145" t="s">
        <v>129</v>
      </c>
      <c r="AU283" s="145" t="s">
        <v>83</v>
      </c>
      <c r="AV283" s="137" t="s">
        <v>83</v>
      </c>
      <c r="AW283" s="137" t="s">
        <v>38</v>
      </c>
      <c r="AX283" s="137" t="s">
        <v>23</v>
      </c>
      <c r="AY283" s="145" t="s">
        <v>118</v>
      </c>
    </row>
    <row r="284" spans="2:65" s="32" customFormat="1" ht="22.5" customHeight="1" x14ac:dyDescent="0.3">
      <c r="B284" s="33"/>
      <c r="C284" s="121" t="s">
        <v>361</v>
      </c>
      <c r="D284" s="121" t="s">
        <v>120</v>
      </c>
      <c r="E284" s="122" t="s">
        <v>362</v>
      </c>
      <c r="F284" s="123" t="s">
        <v>363</v>
      </c>
      <c r="G284" s="124" t="s">
        <v>290</v>
      </c>
      <c r="H284" s="125">
        <v>3</v>
      </c>
      <c r="I284" s="2"/>
      <c r="J284" s="126">
        <f>ROUND(I284*H284,2)</f>
        <v>0</v>
      </c>
      <c r="K284" s="123" t="s">
        <v>124</v>
      </c>
      <c r="L284" s="33"/>
      <c r="M284" s="127" t="s">
        <v>3</v>
      </c>
      <c r="N284" s="128" t="s">
        <v>46</v>
      </c>
      <c r="O284" s="34"/>
      <c r="P284" s="129">
        <f>O284*H284</f>
        <v>0</v>
      </c>
      <c r="Q284" s="129">
        <v>3.9030000000000002E-2</v>
      </c>
      <c r="R284" s="129">
        <f>Q284*H284</f>
        <v>0.11709</v>
      </c>
      <c r="S284" s="129">
        <v>0</v>
      </c>
      <c r="T284" s="130">
        <f>S284*H284</f>
        <v>0</v>
      </c>
      <c r="AR284" s="20" t="s">
        <v>125</v>
      </c>
      <c r="AT284" s="20" t="s">
        <v>120</v>
      </c>
      <c r="AU284" s="20" t="s">
        <v>83</v>
      </c>
      <c r="AY284" s="20" t="s">
        <v>118</v>
      </c>
      <c r="BE284" s="131">
        <f>IF(N284="základní",J284,0)</f>
        <v>0</v>
      </c>
      <c r="BF284" s="131">
        <f>IF(N284="snížená",J284,0)</f>
        <v>0</v>
      </c>
      <c r="BG284" s="131">
        <f>IF(N284="zákl. přenesená",J284,0)</f>
        <v>0</v>
      </c>
      <c r="BH284" s="131">
        <f>IF(N284="sníž. přenesená",J284,0)</f>
        <v>0</v>
      </c>
      <c r="BI284" s="131">
        <f>IF(N284="nulová",J284,0)</f>
        <v>0</v>
      </c>
      <c r="BJ284" s="20" t="s">
        <v>23</v>
      </c>
      <c r="BK284" s="131">
        <f>ROUND(I284*H284,2)</f>
        <v>0</v>
      </c>
      <c r="BL284" s="20" t="s">
        <v>125</v>
      </c>
      <c r="BM284" s="20" t="s">
        <v>364</v>
      </c>
    </row>
    <row r="285" spans="2:65" s="32" customFormat="1" ht="36" x14ac:dyDescent="0.3">
      <c r="B285" s="33"/>
      <c r="D285" s="132" t="s">
        <v>127</v>
      </c>
      <c r="F285" s="133" t="s">
        <v>352</v>
      </c>
      <c r="I285" s="3"/>
      <c r="L285" s="33"/>
      <c r="M285" s="134"/>
      <c r="N285" s="34"/>
      <c r="O285" s="34"/>
      <c r="P285" s="34"/>
      <c r="Q285" s="34"/>
      <c r="R285" s="34"/>
      <c r="S285" s="34"/>
      <c r="T285" s="135"/>
      <c r="AT285" s="20" t="s">
        <v>127</v>
      </c>
      <c r="AU285" s="20" t="s">
        <v>83</v>
      </c>
    </row>
    <row r="286" spans="2:65" s="137" customFormat="1" x14ac:dyDescent="0.3">
      <c r="B286" s="136"/>
      <c r="D286" s="138" t="s">
        <v>129</v>
      </c>
      <c r="E286" s="139" t="s">
        <v>3</v>
      </c>
      <c r="F286" s="140" t="s">
        <v>310</v>
      </c>
      <c r="H286" s="141">
        <v>3</v>
      </c>
      <c r="I286" s="4"/>
      <c r="L286" s="136"/>
      <c r="M286" s="142"/>
      <c r="N286" s="143"/>
      <c r="O286" s="143"/>
      <c r="P286" s="143"/>
      <c r="Q286" s="143"/>
      <c r="R286" s="143"/>
      <c r="S286" s="143"/>
      <c r="T286" s="144"/>
      <c r="AT286" s="145" t="s">
        <v>129</v>
      </c>
      <c r="AU286" s="145" t="s">
        <v>83</v>
      </c>
      <c r="AV286" s="137" t="s">
        <v>83</v>
      </c>
      <c r="AW286" s="137" t="s">
        <v>38</v>
      </c>
      <c r="AX286" s="137" t="s">
        <v>23</v>
      </c>
      <c r="AY286" s="145" t="s">
        <v>118</v>
      </c>
    </row>
    <row r="287" spans="2:65" s="32" customFormat="1" ht="22.5" customHeight="1" x14ac:dyDescent="0.3">
      <c r="B287" s="33"/>
      <c r="C287" s="121" t="s">
        <v>365</v>
      </c>
      <c r="D287" s="121" t="s">
        <v>120</v>
      </c>
      <c r="E287" s="122" t="s">
        <v>366</v>
      </c>
      <c r="F287" s="123" t="s">
        <v>367</v>
      </c>
      <c r="G287" s="124" t="s">
        <v>290</v>
      </c>
      <c r="H287" s="125">
        <v>1</v>
      </c>
      <c r="I287" s="2"/>
      <c r="J287" s="126">
        <f>ROUND(I287*H287,2)</f>
        <v>0</v>
      </c>
      <c r="K287" s="123" t="s">
        <v>3</v>
      </c>
      <c r="L287" s="33"/>
      <c r="M287" s="127" t="s">
        <v>3</v>
      </c>
      <c r="N287" s="128" t="s">
        <v>46</v>
      </c>
      <c r="O287" s="34"/>
      <c r="P287" s="129">
        <f>O287*H287</f>
        <v>0</v>
      </c>
      <c r="Q287" s="129">
        <v>0</v>
      </c>
      <c r="R287" s="129">
        <f>Q287*H287</f>
        <v>0</v>
      </c>
      <c r="S287" s="129">
        <v>0</v>
      </c>
      <c r="T287" s="130">
        <f>S287*H287</f>
        <v>0</v>
      </c>
      <c r="AR287" s="20" t="s">
        <v>125</v>
      </c>
      <c r="AT287" s="20" t="s">
        <v>120</v>
      </c>
      <c r="AU287" s="20" t="s">
        <v>83</v>
      </c>
      <c r="AY287" s="20" t="s">
        <v>118</v>
      </c>
      <c r="BE287" s="131">
        <f>IF(N287="základní",J287,0)</f>
        <v>0</v>
      </c>
      <c r="BF287" s="131">
        <f>IF(N287="snížená",J287,0)</f>
        <v>0</v>
      </c>
      <c r="BG287" s="131">
        <f>IF(N287="zákl. přenesená",J287,0)</f>
        <v>0</v>
      </c>
      <c r="BH287" s="131">
        <f>IF(N287="sníž. přenesená",J287,0)</f>
        <v>0</v>
      </c>
      <c r="BI287" s="131">
        <f>IF(N287="nulová",J287,0)</f>
        <v>0</v>
      </c>
      <c r="BJ287" s="20" t="s">
        <v>23</v>
      </c>
      <c r="BK287" s="131">
        <f>ROUND(I287*H287,2)</f>
        <v>0</v>
      </c>
      <c r="BL287" s="20" t="s">
        <v>125</v>
      </c>
      <c r="BM287" s="20" t="s">
        <v>368</v>
      </c>
    </row>
    <row r="288" spans="2:65" s="137" customFormat="1" x14ac:dyDescent="0.3">
      <c r="B288" s="136"/>
      <c r="D288" s="138" t="s">
        <v>129</v>
      </c>
      <c r="E288" s="139" t="s">
        <v>3</v>
      </c>
      <c r="F288" s="140" t="s">
        <v>655</v>
      </c>
      <c r="H288" s="141">
        <v>1</v>
      </c>
      <c r="I288" s="4"/>
      <c r="L288" s="136"/>
      <c r="M288" s="142"/>
      <c r="N288" s="143"/>
      <c r="O288" s="143"/>
      <c r="P288" s="143"/>
      <c r="Q288" s="143"/>
      <c r="R288" s="143"/>
      <c r="S288" s="143"/>
      <c r="T288" s="144"/>
      <c r="AT288" s="145" t="s">
        <v>129</v>
      </c>
      <c r="AU288" s="145" t="s">
        <v>83</v>
      </c>
      <c r="AV288" s="137" t="s">
        <v>83</v>
      </c>
      <c r="AW288" s="137" t="s">
        <v>38</v>
      </c>
      <c r="AX288" s="137" t="s">
        <v>23</v>
      </c>
      <c r="AY288" s="145" t="s">
        <v>118</v>
      </c>
    </row>
    <row r="289" spans="2:65" s="32" customFormat="1" ht="22.5" customHeight="1" x14ac:dyDescent="0.3">
      <c r="B289" s="33"/>
      <c r="C289" s="121" t="s">
        <v>369</v>
      </c>
      <c r="D289" s="121" t="s">
        <v>120</v>
      </c>
      <c r="E289" s="122" t="s">
        <v>370</v>
      </c>
      <c r="F289" s="123" t="s">
        <v>371</v>
      </c>
      <c r="G289" s="124" t="s">
        <v>290</v>
      </c>
      <c r="H289" s="125">
        <v>1</v>
      </c>
      <c r="I289" s="2"/>
      <c r="J289" s="126">
        <f>ROUND(I289*H289,2)</f>
        <v>0</v>
      </c>
      <c r="K289" s="123" t="s">
        <v>3</v>
      </c>
      <c r="L289" s="33"/>
      <c r="M289" s="127" t="s">
        <v>3</v>
      </c>
      <c r="N289" s="128" t="s">
        <v>46</v>
      </c>
      <c r="O289" s="34"/>
      <c r="P289" s="129">
        <f>O289*H289</f>
        <v>0</v>
      </c>
      <c r="Q289" s="129">
        <v>0</v>
      </c>
      <c r="R289" s="129">
        <f>Q289*H289</f>
        <v>0</v>
      </c>
      <c r="S289" s="129">
        <v>0</v>
      </c>
      <c r="T289" s="130">
        <f>S289*H289</f>
        <v>0</v>
      </c>
      <c r="AR289" s="20" t="s">
        <v>125</v>
      </c>
      <c r="AT289" s="20" t="s">
        <v>120</v>
      </c>
      <c r="AU289" s="20" t="s">
        <v>83</v>
      </c>
      <c r="AY289" s="20" t="s">
        <v>118</v>
      </c>
      <c r="BE289" s="131">
        <f>IF(N289="základní",J289,0)</f>
        <v>0</v>
      </c>
      <c r="BF289" s="131">
        <f>IF(N289="snížená",J289,0)</f>
        <v>0</v>
      </c>
      <c r="BG289" s="131">
        <f>IF(N289="zákl. přenesená",J289,0)</f>
        <v>0</v>
      </c>
      <c r="BH289" s="131">
        <f>IF(N289="sníž. přenesená",J289,0)</f>
        <v>0</v>
      </c>
      <c r="BI289" s="131">
        <f>IF(N289="nulová",J289,0)</f>
        <v>0</v>
      </c>
      <c r="BJ289" s="20" t="s">
        <v>23</v>
      </c>
      <c r="BK289" s="131">
        <f>ROUND(I289*H289,2)</f>
        <v>0</v>
      </c>
      <c r="BL289" s="20" t="s">
        <v>125</v>
      </c>
      <c r="BM289" s="20" t="s">
        <v>372</v>
      </c>
    </row>
    <row r="290" spans="2:65" s="137" customFormat="1" x14ac:dyDescent="0.3">
      <c r="B290" s="136"/>
      <c r="D290" s="138" t="s">
        <v>129</v>
      </c>
      <c r="E290" s="139" t="s">
        <v>3</v>
      </c>
      <c r="F290" s="140" t="s">
        <v>655</v>
      </c>
      <c r="H290" s="141">
        <v>1</v>
      </c>
      <c r="I290" s="4"/>
      <c r="L290" s="136"/>
      <c r="M290" s="142"/>
      <c r="N290" s="143"/>
      <c r="O290" s="143"/>
      <c r="P290" s="143"/>
      <c r="Q290" s="143"/>
      <c r="R290" s="143"/>
      <c r="S290" s="143"/>
      <c r="T290" s="144"/>
      <c r="AT290" s="145" t="s">
        <v>129</v>
      </c>
      <c r="AU290" s="145" t="s">
        <v>83</v>
      </c>
      <c r="AV290" s="137" t="s">
        <v>83</v>
      </c>
      <c r="AW290" s="137" t="s">
        <v>38</v>
      </c>
      <c r="AX290" s="137" t="s">
        <v>23</v>
      </c>
      <c r="AY290" s="145" t="s">
        <v>118</v>
      </c>
    </row>
    <row r="291" spans="2:65" s="32" customFormat="1" ht="31.5" customHeight="1" x14ac:dyDescent="0.3">
      <c r="B291" s="33"/>
      <c r="C291" s="121" t="s">
        <v>373</v>
      </c>
      <c r="D291" s="121" t="s">
        <v>120</v>
      </c>
      <c r="E291" s="122" t="s">
        <v>374</v>
      </c>
      <c r="F291" s="123" t="s">
        <v>375</v>
      </c>
      <c r="G291" s="124" t="s">
        <v>290</v>
      </c>
      <c r="H291" s="125">
        <v>2</v>
      </c>
      <c r="I291" s="2"/>
      <c r="J291" s="126">
        <f>ROUND(I291*H291,2)</f>
        <v>0</v>
      </c>
      <c r="K291" s="123" t="s">
        <v>124</v>
      </c>
      <c r="L291" s="33"/>
      <c r="M291" s="127" t="s">
        <v>3</v>
      </c>
      <c r="N291" s="128" t="s">
        <v>46</v>
      </c>
      <c r="O291" s="34"/>
      <c r="P291" s="129">
        <f>O291*H291</f>
        <v>0</v>
      </c>
      <c r="Q291" s="129">
        <v>1.6000000000000001E-4</v>
      </c>
      <c r="R291" s="129">
        <f>Q291*H291</f>
        <v>3.2000000000000003E-4</v>
      </c>
      <c r="S291" s="129">
        <v>0</v>
      </c>
      <c r="T291" s="130">
        <f>S291*H291</f>
        <v>0</v>
      </c>
      <c r="AR291" s="20" t="s">
        <v>125</v>
      </c>
      <c r="AT291" s="20" t="s">
        <v>120</v>
      </c>
      <c r="AU291" s="20" t="s">
        <v>83</v>
      </c>
      <c r="AY291" s="20" t="s">
        <v>118</v>
      </c>
      <c r="BE291" s="131">
        <f>IF(N291="základní",J291,0)</f>
        <v>0</v>
      </c>
      <c r="BF291" s="131">
        <f>IF(N291="snížená",J291,0)</f>
        <v>0</v>
      </c>
      <c r="BG291" s="131">
        <f>IF(N291="zákl. přenesená",J291,0)</f>
        <v>0</v>
      </c>
      <c r="BH291" s="131">
        <f>IF(N291="sníž. přenesená",J291,0)</f>
        <v>0</v>
      </c>
      <c r="BI291" s="131">
        <f>IF(N291="nulová",J291,0)</f>
        <v>0</v>
      </c>
      <c r="BJ291" s="20" t="s">
        <v>23</v>
      </c>
      <c r="BK291" s="131">
        <f>ROUND(I291*H291,2)</f>
        <v>0</v>
      </c>
      <c r="BL291" s="20" t="s">
        <v>125</v>
      </c>
      <c r="BM291" s="20" t="s">
        <v>376</v>
      </c>
    </row>
    <row r="292" spans="2:65" s="32" customFormat="1" ht="60" x14ac:dyDescent="0.3">
      <c r="B292" s="33"/>
      <c r="D292" s="132" t="s">
        <v>127</v>
      </c>
      <c r="F292" s="133" t="s">
        <v>377</v>
      </c>
      <c r="I292" s="3"/>
      <c r="L292" s="33"/>
      <c r="M292" s="134"/>
      <c r="N292" s="34"/>
      <c r="O292" s="34"/>
      <c r="P292" s="34"/>
      <c r="Q292" s="34"/>
      <c r="R292" s="34"/>
      <c r="S292" s="34"/>
      <c r="T292" s="135"/>
      <c r="AT292" s="20" t="s">
        <v>127</v>
      </c>
      <c r="AU292" s="20" t="s">
        <v>83</v>
      </c>
    </row>
    <row r="293" spans="2:65" s="137" customFormat="1" x14ac:dyDescent="0.3">
      <c r="B293" s="136"/>
      <c r="D293" s="138" t="s">
        <v>129</v>
      </c>
      <c r="E293" s="139" t="s">
        <v>3</v>
      </c>
      <c r="F293" s="140" t="s">
        <v>656</v>
      </c>
      <c r="H293" s="141">
        <v>2</v>
      </c>
      <c r="I293" s="4"/>
      <c r="L293" s="136"/>
      <c r="M293" s="142"/>
      <c r="N293" s="143"/>
      <c r="O293" s="143"/>
      <c r="P293" s="143"/>
      <c r="Q293" s="143"/>
      <c r="R293" s="143"/>
      <c r="S293" s="143"/>
      <c r="T293" s="144"/>
      <c r="AT293" s="145" t="s">
        <v>129</v>
      </c>
      <c r="AU293" s="145" t="s">
        <v>83</v>
      </c>
      <c r="AV293" s="137" t="s">
        <v>83</v>
      </c>
      <c r="AW293" s="137" t="s">
        <v>38</v>
      </c>
      <c r="AX293" s="137" t="s">
        <v>23</v>
      </c>
      <c r="AY293" s="145" t="s">
        <v>118</v>
      </c>
    </row>
    <row r="294" spans="2:65" s="32" customFormat="1" ht="22.5" customHeight="1" x14ac:dyDescent="0.3">
      <c r="B294" s="33"/>
      <c r="C294" s="121" t="s">
        <v>378</v>
      </c>
      <c r="D294" s="121" t="s">
        <v>120</v>
      </c>
      <c r="E294" s="122" t="s">
        <v>379</v>
      </c>
      <c r="F294" s="123" t="s">
        <v>380</v>
      </c>
      <c r="G294" s="124" t="s">
        <v>137</v>
      </c>
      <c r="H294" s="125">
        <v>1508.5</v>
      </c>
      <c r="I294" s="2"/>
      <c r="J294" s="126">
        <f>ROUND(I294*H294,2)</f>
        <v>0</v>
      </c>
      <c r="K294" s="123" t="s">
        <v>124</v>
      </c>
      <c r="L294" s="33"/>
      <c r="M294" s="127" t="s">
        <v>3</v>
      </c>
      <c r="N294" s="128" t="s">
        <v>46</v>
      </c>
      <c r="O294" s="34"/>
      <c r="P294" s="129">
        <f>O294*H294</f>
        <v>0</v>
      </c>
      <c r="Q294" s="129">
        <v>1.9000000000000001E-4</v>
      </c>
      <c r="R294" s="129">
        <f>Q294*H294</f>
        <v>0.28661500000000001</v>
      </c>
      <c r="S294" s="129">
        <v>0</v>
      </c>
      <c r="T294" s="130">
        <f>S294*H294</f>
        <v>0</v>
      </c>
      <c r="AR294" s="20" t="s">
        <v>125</v>
      </c>
      <c r="AT294" s="20" t="s">
        <v>120</v>
      </c>
      <c r="AU294" s="20" t="s">
        <v>83</v>
      </c>
      <c r="AY294" s="20" t="s">
        <v>118</v>
      </c>
      <c r="BE294" s="131">
        <f>IF(N294="základní",J294,0)</f>
        <v>0</v>
      </c>
      <c r="BF294" s="131">
        <f>IF(N294="snížená",J294,0)</f>
        <v>0</v>
      </c>
      <c r="BG294" s="131">
        <f>IF(N294="zákl. přenesená",J294,0)</f>
        <v>0</v>
      </c>
      <c r="BH294" s="131">
        <f>IF(N294="sníž. přenesená",J294,0)</f>
        <v>0</v>
      </c>
      <c r="BI294" s="131">
        <f>IF(N294="nulová",J294,0)</f>
        <v>0</v>
      </c>
      <c r="BJ294" s="20" t="s">
        <v>23</v>
      </c>
      <c r="BK294" s="131">
        <f>ROUND(I294*H294,2)</f>
        <v>0</v>
      </c>
      <c r="BL294" s="20" t="s">
        <v>125</v>
      </c>
      <c r="BM294" s="20" t="s">
        <v>381</v>
      </c>
    </row>
    <row r="295" spans="2:65" s="137" customFormat="1" x14ac:dyDescent="0.3">
      <c r="B295" s="136"/>
      <c r="D295" s="138" t="s">
        <v>129</v>
      </c>
      <c r="E295" s="139" t="s">
        <v>3</v>
      </c>
      <c r="F295" s="140" t="s">
        <v>341</v>
      </c>
      <c r="H295" s="141">
        <v>1508.5</v>
      </c>
      <c r="I295" s="4"/>
      <c r="L295" s="136"/>
      <c r="M295" s="142"/>
      <c r="N295" s="143"/>
      <c r="O295" s="143"/>
      <c r="P295" s="143"/>
      <c r="Q295" s="143"/>
      <c r="R295" s="143"/>
      <c r="S295" s="143"/>
      <c r="T295" s="144"/>
      <c r="AT295" s="145" t="s">
        <v>129</v>
      </c>
      <c r="AU295" s="145" t="s">
        <v>83</v>
      </c>
      <c r="AV295" s="137" t="s">
        <v>83</v>
      </c>
      <c r="AW295" s="137" t="s">
        <v>38</v>
      </c>
      <c r="AX295" s="137" t="s">
        <v>23</v>
      </c>
      <c r="AY295" s="145" t="s">
        <v>118</v>
      </c>
    </row>
    <row r="296" spans="2:65" s="32" customFormat="1" ht="22.5" customHeight="1" x14ac:dyDescent="0.3">
      <c r="B296" s="33"/>
      <c r="C296" s="121" t="s">
        <v>382</v>
      </c>
      <c r="D296" s="121" t="s">
        <v>120</v>
      </c>
      <c r="E296" s="122" t="s">
        <v>383</v>
      </c>
      <c r="F296" s="123" t="s">
        <v>384</v>
      </c>
      <c r="G296" s="124" t="s">
        <v>137</v>
      </c>
      <c r="H296" s="125">
        <v>1508.5</v>
      </c>
      <c r="I296" s="2"/>
      <c r="J296" s="126">
        <f>ROUND(I296*H296,2)</f>
        <v>0</v>
      </c>
      <c r="K296" s="123" t="s">
        <v>124</v>
      </c>
      <c r="L296" s="33"/>
      <c r="M296" s="127" t="s">
        <v>3</v>
      </c>
      <c r="N296" s="128" t="s">
        <v>46</v>
      </c>
      <c r="O296" s="34"/>
      <c r="P296" s="129">
        <f>O296*H296</f>
        <v>0</v>
      </c>
      <c r="Q296" s="129">
        <v>6.9999999999999994E-5</v>
      </c>
      <c r="R296" s="129">
        <f>Q296*H296</f>
        <v>0.10559499999999999</v>
      </c>
      <c r="S296" s="129">
        <v>0</v>
      </c>
      <c r="T296" s="130">
        <f>S296*H296</f>
        <v>0</v>
      </c>
      <c r="AR296" s="20" t="s">
        <v>125</v>
      </c>
      <c r="AT296" s="20" t="s">
        <v>120</v>
      </c>
      <c r="AU296" s="20" t="s">
        <v>83</v>
      </c>
      <c r="AY296" s="20" t="s">
        <v>118</v>
      </c>
      <c r="BE296" s="131">
        <f>IF(N296="základní",J296,0)</f>
        <v>0</v>
      </c>
      <c r="BF296" s="131">
        <f>IF(N296="snížená",J296,0)</f>
        <v>0</v>
      </c>
      <c r="BG296" s="131">
        <f>IF(N296="zákl. přenesená",J296,0)</f>
        <v>0</v>
      </c>
      <c r="BH296" s="131">
        <f>IF(N296="sníž. přenesená",J296,0)</f>
        <v>0</v>
      </c>
      <c r="BI296" s="131">
        <f>IF(N296="nulová",J296,0)</f>
        <v>0</v>
      </c>
      <c r="BJ296" s="20" t="s">
        <v>23</v>
      </c>
      <c r="BK296" s="131">
        <f>ROUND(I296*H296,2)</f>
        <v>0</v>
      </c>
      <c r="BL296" s="20" t="s">
        <v>125</v>
      </c>
      <c r="BM296" s="20" t="s">
        <v>385</v>
      </c>
    </row>
    <row r="297" spans="2:65" s="137" customFormat="1" x14ac:dyDescent="0.3">
      <c r="B297" s="136"/>
      <c r="D297" s="138" t="s">
        <v>129</v>
      </c>
      <c r="E297" s="139" t="s">
        <v>3</v>
      </c>
      <c r="F297" s="140" t="s">
        <v>658</v>
      </c>
      <c r="H297" s="141">
        <v>1508.5</v>
      </c>
      <c r="I297" s="4"/>
      <c r="L297" s="136"/>
      <c r="M297" s="142"/>
      <c r="N297" s="143"/>
      <c r="O297" s="143"/>
      <c r="P297" s="143"/>
      <c r="Q297" s="143"/>
      <c r="R297" s="143"/>
      <c r="S297" s="143"/>
      <c r="T297" s="144"/>
      <c r="AT297" s="145" t="s">
        <v>129</v>
      </c>
      <c r="AU297" s="145" t="s">
        <v>83</v>
      </c>
      <c r="AV297" s="137" t="s">
        <v>83</v>
      </c>
      <c r="AW297" s="137" t="s">
        <v>38</v>
      </c>
      <c r="AX297" s="137" t="s">
        <v>23</v>
      </c>
      <c r="AY297" s="145" t="s">
        <v>118</v>
      </c>
    </row>
    <row r="298" spans="2:65" s="32" customFormat="1" ht="31.5" customHeight="1" x14ac:dyDescent="0.3">
      <c r="B298" s="33"/>
      <c r="C298" s="121" t="s">
        <v>386</v>
      </c>
      <c r="D298" s="121" t="s">
        <v>120</v>
      </c>
      <c r="E298" s="122" t="s">
        <v>387</v>
      </c>
      <c r="F298" s="123" t="s">
        <v>388</v>
      </c>
      <c r="G298" s="124" t="s">
        <v>290</v>
      </c>
      <c r="H298" s="125">
        <v>18</v>
      </c>
      <c r="I298" s="2"/>
      <c r="J298" s="126">
        <f>ROUND(I298*H298,2)</f>
        <v>0</v>
      </c>
      <c r="K298" s="123" t="s">
        <v>124</v>
      </c>
      <c r="L298" s="33"/>
      <c r="M298" s="127" t="s">
        <v>3</v>
      </c>
      <c r="N298" s="128" t="s">
        <v>46</v>
      </c>
      <c r="O298" s="34"/>
      <c r="P298" s="129">
        <f>O298*H298</f>
        <v>0</v>
      </c>
      <c r="Q298" s="129">
        <v>1E-4</v>
      </c>
      <c r="R298" s="129">
        <f>Q298*H298</f>
        <v>1.8000000000000002E-3</v>
      </c>
      <c r="S298" s="129">
        <v>0</v>
      </c>
      <c r="T298" s="130">
        <f>S298*H298</f>
        <v>0</v>
      </c>
      <c r="AR298" s="20" t="s">
        <v>125</v>
      </c>
      <c r="AT298" s="20" t="s">
        <v>120</v>
      </c>
      <c r="AU298" s="20" t="s">
        <v>83</v>
      </c>
      <c r="AY298" s="20" t="s">
        <v>118</v>
      </c>
      <c r="BE298" s="131">
        <f>IF(N298="základní",J298,0)</f>
        <v>0</v>
      </c>
      <c r="BF298" s="131">
        <f>IF(N298="snížená",J298,0)</f>
        <v>0</v>
      </c>
      <c r="BG298" s="131">
        <f>IF(N298="zákl. přenesená",J298,0)</f>
        <v>0</v>
      </c>
      <c r="BH298" s="131">
        <f>IF(N298="sníž. přenesená",J298,0)</f>
        <v>0</v>
      </c>
      <c r="BI298" s="131">
        <f>IF(N298="nulová",J298,0)</f>
        <v>0</v>
      </c>
      <c r="BJ298" s="20" t="s">
        <v>23</v>
      </c>
      <c r="BK298" s="131">
        <f>ROUND(I298*H298,2)</f>
        <v>0</v>
      </c>
      <c r="BL298" s="20" t="s">
        <v>125</v>
      </c>
      <c r="BM298" s="20" t="s">
        <v>389</v>
      </c>
    </row>
    <row r="299" spans="2:65" s="137" customFormat="1" x14ac:dyDescent="0.3">
      <c r="B299" s="136"/>
      <c r="D299" s="138" t="s">
        <v>129</v>
      </c>
      <c r="E299" s="139" t="s">
        <v>3</v>
      </c>
      <c r="F299" s="140" t="s">
        <v>653</v>
      </c>
      <c r="H299" s="141">
        <v>18</v>
      </c>
      <c r="I299" s="4"/>
      <c r="L299" s="136"/>
      <c r="M299" s="142"/>
      <c r="N299" s="143"/>
      <c r="O299" s="143"/>
      <c r="P299" s="143"/>
      <c r="Q299" s="143"/>
      <c r="R299" s="143"/>
      <c r="S299" s="143"/>
      <c r="T299" s="144"/>
      <c r="AT299" s="145" t="s">
        <v>129</v>
      </c>
      <c r="AU299" s="145" t="s">
        <v>83</v>
      </c>
      <c r="AV299" s="137" t="s">
        <v>83</v>
      </c>
      <c r="AW299" s="137" t="s">
        <v>38</v>
      </c>
      <c r="AX299" s="137" t="s">
        <v>23</v>
      </c>
      <c r="AY299" s="145" t="s">
        <v>118</v>
      </c>
    </row>
    <row r="300" spans="2:65" s="32" customFormat="1" ht="22.5" customHeight="1" x14ac:dyDescent="0.3">
      <c r="B300" s="33"/>
      <c r="C300" s="121" t="s">
        <v>390</v>
      </c>
      <c r="D300" s="121" t="s">
        <v>120</v>
      </c>
      <c r="E300" s="122" t="s">
        <v>391</v>
      </c>
      <c r="F300" s="123" t="s">
        <v>392</v>
      </c>
      <c r="G300" s="124" t="s">
        <v>290</v>
      </c>
      <c r="H300" s="125">
        <v>4</v>
      </c>
      <c r="I300" s="2"/>
      <c r="J300" s="126">
        <f>ROUND(I300*H300,2)</f>
        <v>0</v>
      </c>
      <c r="K300" s="123" t="s">
        <v>124</v>
      </c>
      <c r="L300" s="33"/>
      <c r="M300" s="127" t="s">
        <v>3</v>
      </c>
      <c r="N300" s="128" t="s">
        <v>46</v>
      </c>
      <c r="O300" s="34"/>
      <c r="P300" s="129">
        <f>O300*H300</f>
        <v>0</v>
      </c>
      <c r="Q300" s="129">
        <v>4.6000000000000001E-4</v>
      </c>
      <c r="R300" s="129">
        <f>Q300*H300</f>
        <v>1.8400000000000001E-3</v>
      </c>
      <c r="S300" s="129">
        <v>0</v>
      </c>
      <c r="T300" s="130">
        <f>S300*H300</f>
        <v>0</v>
      </c>
      <c r="AR300" s="20" t="s">
        <v>125</v>
      </c>
      <c r="AT300" s="20" t="s">
        <v>120</v>
      </c>
      <c r="AU300" s="20" t="s">
        <v>83</v>
      </c>
      <c r="AY300" s="20" t="s">
        <v>118</v>
      </c>
      <c r="BE300" s="131">
        <f>IF(N300="základní",J300,0)</f>
        <v>0</v>
      </c>
      <c r="BF300" s="131">
        <f>IF(N300="snížená",J300,0)</f>
        <v>0</v>
      </c>
      <c r="BG300" s="131">
        <f>IF(N300="zákl. přenesená",J300,0)</f>
        <v>0</v>
      </c>
      <c r="BH300" s="131">
        <f>IF(N300="sníž. přenesená",J300,0)</f>
        <v>0</v>
      </c>
      <c r="BI300" s="131">
        <f>IF(N300="nulová",J300,0)</f>
        <v>0</v>
      </c>
      <c r="BJ300" s="20" t="s">
        <v>23</v>
      </c>
      <c r="BK300" s="131">
        <f>ROUND(I300*H300,2)</f>
        <v>0</v>
      </c>
      <c r="BL300" s="20" t="s">
        <v>125</v>
      </c>
      <c r="BM300" s="20" t="s">
        <v>393</v>
      </c>
    </row>
    <row r="301" spans="2:65" s="32" customFormat="1" ht="24" x14ac:dyDescent="0.3">
      <c r="B301" s="33"/>
      <c r="D301" s="132" t="s">
        <v>127</v>
      </c>
      <c r="F301" s="133" t="s">
        <v>394</v>
      </c>
      <c r="I301" s="3"/>
      <c r="L301" s="33"/>
      <c r="M301" s="134"/>
      <c r="N301" s="34"/>
      <c r="O301" s="34"/>
      <c r="P301" s="34"/>
      <c r="Q301" s="34"/>
      <c r="R301" s="34"/>
      <c r="S301" s="34"/>
      <c r="T301" s="135"/>
      <c r="AT301" s="20" t="s">
        <v>127</v>
      </c>
      <c r="AU301" s="20" t="s">
        <v>83</v>
      </c>
    </row>
    <row r="302" spans="2:65" s="137" customFormat="1" x14ac:dyDescent="0.3">
      <c r="B302" s="136"/>
      <c r="D302" s="138" t="s">
        <v>129</v>
      </c>
      <c r="E302" s="139" t="s">
        <v>3</v>
      </c>
      <c r="F302" s="140" t="s">
        <v>652</v>
      </c>
      <c r="H302" s="141">
        <v>4</v>
      </c>
      <c r="I302" s="4"/>
      <c r="L302" s="136"/>
      <c r="M302" s="142"/>
      <c r="N302" s="143"/>
      <c r="O302" s="143"/>
      <c r="P302" s="143"/>
      <c r="Q302" s="143"/>
      <c r="R302" s="143"/>
      <c r="S302" s="143"/>
      <c r="T302" s="144"/>
      <c r="AT302" s="145" t="s">
        <v>129</v>
      </c>
      <c r="AU302" s="145" t="s">
        <v>83</v>
      </c>
      <c r="AV302" s="137" t="s">
        <v>83</v>
      </c>
      <c r="AW302" s="137" t="s">
        <v>38</v>
      </c>
      <c r="AX302" s="137" t="s">
        <v>23</v>
      </c>
      <c r="AY302" s="145" t="s">
        <v>118</v>
      </c>
    </row>
    <row r="303" spans="2:65" s="32" customFormat="1" ht="22.5" customHeight="1" x14ac:dyDescent="0.3">
      <c r="B303" s="33"/>
      <c r="C303" s="121" t="s">
        <v>395</v>
      </c>
      <c r="D303" s="121" t="s">
        <v>120</v>
      </c>
      <c r="E303" s="122" t="s">
        <v>396</v>
      </c>
      <c r="F303" s="123" t="s">
        <v>397</v>
      </c>
      <c r="G303" s="124" t="s">
        <v>137</v>
      </c>
      <c r="H303" s="125">
        <v>15.1</v>
      </c>
      <c r="I303" s="2"/>
      <c r="J303" s="126">
        <f>ROUND(I303*H303,2)</f>
        <v>0</v>
      </c>
      <c r="K303" s="123" t="s">
        <v>124</v>
      </c>
      <c r="L303" s="33"/>
      <c r="M303" s="127" t="s">
        <v>3</v>
      </c>
      <c r="N303" s="128" t="s">
        <v>46</v>
      </c>
      <c r="O303" s="34"/>
      <c r="P303" s="129">
        <f>O303*H303</f>
        <v>0</v>
      </c>
      <c r="Q303" s="129">
        <v>4.6999999999999999E-4</v>
      </c>
      <c r="R303" s="129">
        <f>Q303*H303</f>
        <v>7.097E-3</v>
      </c>
      <c r="S303" s="129">
        <v>0</v>
      </c>
      <c r="T303" s="130">
        <f>S303*H303</f>
        <v>0</v>
      </c>
      <c r="AR303" s="20" t="s">
        <v>125</v>
      </c>
      <c r="AT303" s="20" t="s">
        <v>120</v>
      </c>
      <c r="AU303" s="20" t="s">
        <v>83</v>
      </c>
      <c r="AY303" s="20" t="s">
        <v>118</v>
      </c>
      <c r="BE303" s="131">
        <f>IF(N303="základní",J303,0)</f>
        <v>0</v>
      </c>
      <c r="BF303" s="131">
        <f>IF(N303="snížená",J303,0)</f>
        <v>0</v>
      </c>
      <c r="BG303" s="131">
        <f>IF(N303="zákl. přenesená",J303,0)</f>
        <v>0</v>
      </c>
      <c r="BH303" s="131">
        <f>IF(N303="sníž. přenesená",J303,0)</f>
        <v>0</v>
      </c>
      <c r="BI303" s="131">
        <f>IF(N303="nulová",J303,0)</f>
        <v>0</v>
      </c>
      <c r="BJ303" s="20" t="s">
        <v>23</v>
      </c>
      <c r="BK303" s="131">
        <f>ROUND(I303*H303,2)</f>
        <v>0</v>
      </c>
      <c r="BL303" s="20" t="s">
        <v>125</v>
      </c>
      <c r="BM303" s="20" t="s">
        <v>398</v>
      </c>
    </row>
    <row r="304" spans="2:65" s="137" customFormat="1" x14ac:dyDescent="0.3">
      <c r="B304" s="136"/>
      <c r="D304" s="138" t="s">
        <v>129</v>
      </c>
      <c r="E304" s="139" t="s">
        <v>3</v>
      </c>
      <c r="F304" s="140" t="s">
        <v>651</v>
      </c>
      <c r="H304" s="141">
        <v>15.1</v>
      </c>
      <c r="I304" s="4"/>
      <c r="L304" s="136"/>
      <c r="M304" s="142"/>
      <c r="N304" s="143"/>
      <c r="O304" s="143"/>
      <c r="P304" s="143"/>
      <c r="Q304" s="143"/>
      <c r="R304" s="143"/>
      <c r="S304" s="143"/>
      <c r="T304" s="144"/>
      <c r="AT304" s="145" t="s">
        <v>129</v>
      </c>
      <c r="AU304" s="145" t="s">
        <v>83</v>
      </c>
      <c r="AV304" s="137" t="s">
        <v>83</v>
      </c>
      <c r="AW304" s="137" t="s">
        <v>38</v>
      </c>
      <c r="AX304" s="137" t="s">
        <v>23</v>
      </c>
      <c r="AY304" s="145" t="s">
        <v>118</v>
      </c>
    </row>
    <row r="305" spans="2:65" s="32" customFormat="1" ht="22.5" customHeight="1" x14ac:dyDescent="0.3">
      <c r="B305" s="33"/>
      <c r="C305" s="157" t="s">
        <v>399</v>
      </c>
      <c r="D305" s="157" t="s">
        <v>239</v>
      </c>
      <c r="E305" s="158" t="s">
        <v>400</v>
      </c>
      <c r="F305" s="159" t="s">
        <v>401</v>
      </c>
      <c r="G305" s="160" t="s">
        <v>137</v>
      </c>
      <c r="H305" s="161">
        <v>11.5</v>
      </c>
      <c r="I305" s="6"/>
      <c r="J305" s="162">
        <f>ROUND(I305*H305,2)</f>
        <v>0</v>
      </c>
      <c r="K305" s="159" t="s">
        <v>124</v>
      </c>
      <c r="L305" s="163"/>
      <c r="M305" s="164" t="s">
        <v>3</v>
      </c>
      <c r="N305" s="165" t="s">
        <v>46</v>
      </c>
      <c r="O305" s="34"/>
      <c r="P305" s="129">
        <f>O305*H305</f>
        <v>0</v>
      </c>
      <c r="Q305" s="129">
        <v>1.7149999999999999E-2</v>
      </c>
      <c r="R305" s="129">
        <f>Q305*H305</f>
        <v>0.19722499999999998</v>
      </c>
      <c r="S305" s="129">
        <v>0</v>
      </c>
      <c r="T305" s="130">
        <f>S305*H305</f>
        <v>0</v>
      </c>
      <c r="AR305" s="20" t="s">
        <v>243</v>
      </c>
      <c r="AT305" s="20" t="s">
        <v>239</v>
      </c>
      <c r="AU305" s="20" t="s">
        <v>83</v>
      </c>
      <c r="AY305" s="20" t="s">
        <v>118</v>
      </c>
      <c r="BE305" s="131">
        <f>IF(N305="základní",J305,0)</f>
        <v>0</v>
      </c>
      <c r="BF305" s="131">
        <f>IF(N305="snížená",J305,0)</f>
        <v>0</v>
      </c>
      <c r="BG305" s="131">
        <f>IF(N305="zákl. přenesená",J305,0)</f>
        <v>0</v>
      </c>
      <c r="BH305" s="131">
        <f>IF(N305="sníž. přenesená",J305,0)</f>
        <v>0</v>
      </c>
      <c r="BI305" s="131">
        <f>IF(N305="nulová",J305,0)</f>
        <v>0</v>
      </c>
      <c r="BJ305" s="20" t="s">
        <v>23</v>
      </c>
      <c r="BK305" s="131">
        <f>ROUND(I305*H305,2)</f>
        <v>0</v>
      </c>
      <c r="BL305" s="20" t="s">
        <v>243</v>
      </c>
      <c r="BM305" s="20" t="s">
        <v>402</v>
      </c>
    </row>
    <row r="306" spans="2:65" s="137" customFormat="1" x14ac:dyDescent="0.3">
      <c r="B306" s="136"/>
      <c r="D306" s="138" t="s">
        <v>129</v>
      </c>
      <c r="E306" s="139" t="s">
        <v>3</v>
      </c>
      <c r="F306" s="140" t="s">
        <v>650</v>
      </c>
      <c r="H306" s="141">
        <v>11.5</v>
      </c>
      <c r="I306" s="4"/>
      <c r="L306" s="136"/>
      <c r="M306" s="142"/>
      <c r="N306" s="143"/>
      <c r="O306" s="143"/>
      <c r="P306" s="143"/>
      <c r="Q306" s="143"/>
      <c r="R306" s="143"/>
      <c r="S306" s="143"/>
      <c r="T306" s="144"/>
      <c r="AT306" s="145" t="s">
        <v>129</v>
      </c>
      <c r="AU306" s="145" t="s">
        <v>83</v>
      </c>
      <c r="AV306" s="137" t="s">
        <v>83</v>
      </c>
      <c r="AW306" s="137" t="s">
        <v>38</v>
      </c>
      <c r="AX306" s="137" t="s">
        <v>23</v>
      </c>
      <c r="AY306" s="145" t="s">
        <v>118</v>
      </c>
    </row>
    <row r="307" spans="2:65" s="32" customFormat="1" ht="22.5" customHeight="1" x14ac:dyDescent="0.3">
      <c r="B307" s="33"/>
      <c r="C307" s="157" t="s">
        <v>403</v>
      </c>
      <c r="D307" s="157" t="s">
        <v>239</v>
      </c>
      <c r="E307" s="158" t="s">
        <v>404</v>
      </c>
      <c r="F307" s="159" t="s">
        <v>405</v>
      </c>
      <c r="G307" s="160" t="s">
        <v>137</v>
      </c>
      <c r="H307" s="161">
        <v>3.6</v>
      </c>
      <c r="I307" s="6"/>
      <c r="J307" s="162">
        <f>ROUND(I307*H307,2)</f>
        <v>0</v>
      </c>
      <c r="K307" s="159" t="s">
        <v>124</v>
      </c>
      <c r="L307" s="163"/>
      <c r="M307" s="164" t="s">
        <v>3</v>
      </c>
      <c r="N307" s="165" t="s">
        <v>46</v>
      </c>
      <c r="O307" s="34"/>
      <c r="P307" s="129">
        <f>O307*H307</f>
        <v>0</v>
      </c>
      <c r="Q307" s="129">
        <v>1.0800000000000001E-2</v>
      </c>
      <c r="R307" s="129">
        <f>Q307*H307</f>
        <v>3.8880000000000005E-2</v>
      </c>
      <c r="S307" s="129">
        <v>0</v>
      </c>
      <c r="T307" s="130">
        <f>S307*H307</f>
        <v>0</v>
      </c>
      <c r="AR307" s="20" t="s">
        <v>243</v>
      </c>
      <c r="AT307" s="20" t="s">
        <v>239</v>
      </c>
      <c r="AU307" s="20" t="s">
        <v>83</v>
      </c>
      <c r="AY307" s="20" t="s">
        <v>118</v>
      </c>
      <c r="BE307" s="131">
        <f>IF(N307="základní",J307,0)</f>
        <v>0</v>
      </c>
      <c r="BF307" s="131">
        <f>IF(N307="snížená",J307,0)</f>
        <v>0</v>
      </c>
      <c r="BG307" s="131">
        <f>IF(N307="zákl. přenesená",J307,0)</f>
        <v>0</v>
      </c>
      <c r="BH307" s="131">
        <f>IF(N307="sníž. přenesená",J307,0)</f>
        <v>0</v>
      </c>
      <c r="BI307" s="131">
        <f>IF(N307="nulová",J307,0)</f>
        <v>0</v>
      </c>
      <c r="BJ307" s="20" t="s">
        <v>23</v>
      </c>
      <c r="BK307" s="131">
        <f>ROUND(I307*H307,2)</f>
        <v>0</v>
      </c>
      <c r="BL307" s="20" t="s">
        <v>243</v>
      </c>
      <c r="BM307" s="20" t="s">
        <v>406</v>
      </c>
    </row>
    <row r="308" spans="2:65" s="137" customFormat="1" x14ac:dyDescent="0.3">
      <c r="B308" s="136"/>
      <c r="D308" s="138" t="s">
        <v>129</v>
      </c>
      <c r="E308" s="139" t="s">
        <v>3</v>
      </c>
      <c r="F308" s="140" t="s">
        <v>407</v>
      </c>
      <c r="H308" s="141">
        <v>3.6</v>
      </c>
      <c r="I308" s="4"/>
      <c r="L308" s="136"/>
      <c r="M308" s="142"/>
      <c r="N308" s="143"/>
      <c r="O308" s="143"/>
      <c r="P308" s="143"/>
      <c r="Q308" s="143"/>
      <c r="R308" s="143"/>
      <c r="S308" s="143"/>
      <c r="T308" s="144"/>
      <c r="AT308" s="145" t="s">
        <v>129</v>
      </c>
      <c r="AU308" s="145" t="s">
        <v>83</v>
      </c>
      <c r="AV308" s="137" t="s">
        <v>83</v>
      </c>
      <c r="AW308" s="137" t="s">
        <v>38</v>
      </c>
      <c r="AX308" s="137" t="s">
        <v>23</v>
      </c>
      <c r="AY308" s="145" t="s">
        <v>118</v>
      </c>
    </row>
    <row r="309" spans="2:65" s="32" customFormat="1" ht="22.5" customHeight="1" x14ac:dyDescent="0.3">
      <c r="B309" s="33"/>
      <c r="C309" s="121" t="s">
        <v>408</v>
      </c>
      <c r="D309" s="121" t="s">
        <v>120</v>
      </c>
      <c r="E309" s="122" t="s">
        <v>409</v>
      </c>
      <c r="F309" s="123" t="s">
        <v>410</v>
      </c>
      <c r="G309" s="124" t="s">
        <v>290</v>
      </c>
      <c r="H309" s="125">
        <v>2</v>
      </c>
      <c r="I309" s="2"/>
      <c r="J309" s="126">
        <f>ROUND(I309*H309,2)</f>
        <v>0</v>
      </c>
      <c r="K309" s="123" t="s">
        <v>3</v>
      </c>
      <c r="L309" s="33"/>
      <c r="M309" s="127" t="s">
        <v>3</v>
      </c>
      <c r="N309" s="128" t="s">
        <v>46</v>
      </c>
      <c r="O309" s="34"/>
      <c r="P309" s="129">
        <f>O309*H309</f>
        <v>0</v>
      </c>
      <c r="Q309" s="129">
        <v>0</v>
      </c>
      <c r="R309" s="129">
        <f>Q309*H309</f>
        <v>0</v>
      </c>
      <c r="S309" s="129">
        <v>0</v>
      </c>
      <c r="T309" s="130">
        <f>S309*H309</f>
        <v>0</v>
      </c>
      <c r="AR309" s="20" t="s">
        <v>125</v>
      </c>
      <c r="AT309" s="20" t="s">
        <v>120</v>
      </c>
      <c r="AU309" s="20" t="s">
        <v>83</v>
      </c>
      <c r="AY309" s="20" t="s">
        <v>118</v>
      </c>
      <c r="BE309" s="131">
        <f>IF(N309="základní",J309,0)</f>
        <v>0</v>
      </c>
      <c r="BF309" s="131">
        <f>IF(N309="snížená",J309,0)</f>
        <v>0</v>
      </c>
      <c r="BG309" s="131">
        <f>IF(N309="zákl. přenesená",J309,0)</f>
        <v>0</v>
      </c>
      <c r="BH309" s="131">
        <f>IF(N309="sníž. přenesená",J309,0)</f>
        <v>0</v>
      </c>
      <c r="BI309" s="131">
        <f>IF(N309="nulová",J309,0)</f>
        <v>0</v>
      </c>
      <c r="BJ309" s="20" t="s">
        <v>23</v>
      </c>
      <c r="BK309" s="131">
        <f>ROUND(I309*H309,2)</f>
        <v>0</v>
      </c>
      <c r="BL309" s="20" t="s">
        <v>125</v>
      </c>
      <c r="BM309" s="20" t="s">
        <v>411</v>
      </c>
    </row>
    <row r="310" spans="2:65" s="137" customFormat="1" x14ac:dyDescent="0.3">
      <c r="B310" s="136"/>
      <c r="D310" s="138" t="s">
        <v>129</v>
      </c>
      <c r="E310" s="139" t="s">
        <v>3</v>
      </c>
      <c r="F310" s="140" t="s">
        <v>654</v>
      </c>
      <c r="H310" s="141">
        <v>2</v>
      </c>
      <c r="I310" s="4"/>
      <c r="L310" s="136"/>
      <c r="M310" s="142"/>
      <c r="N310" s="143"/>
      <c r="O310" s="143"/>
      <c r="P310" s="143"/>
      <c r="Q310" s="143"/>
      <c r="R310" s="143"/>
      <c r="S310" s="143"/>
      <c r="T310" s="144"/>
      <c r="AT310" s="145" t="s">
        <v>129</v>
      </c>
      <c r="AU310" s="145" t="s">
        <v>83</v>
      </c>
      <c r="AV310" s="137" t="s">
        <v>83</v>
      </c>
      <c r="AW310" s="137" t="s">
        <v>38</v>
      </c>
      <c r="AX310" s="137" t="s">
        <v>23</v>
      </c>
      <c r="AY310" s="145" t="s">
        <v>118</v>
      </c>
    </row>
    <row r="311" spans="2:65" s="32" customFormat="1" ht="22.5" customHeight="1" x14ac:dyDescent="0.3">
      <c r="B311" s="33"/>
      <c r="C311" s="121" t="s">
        <v>412</v>
      </c>
      <c r="D311" s="121" t="s">
        <v>120</v>
      </c>
      <c r="E311" s="122" t="s">
        <v>413</v>
      </c>
      <c r="F311" s="123" t="s">
        <v>414</v>
      </c>
      <c r="G311" s="124" t="s">
        <v>290</v>
      </c>
      <c r="H311" s="125">
        <v>3</v>
      </c>
      <c r="I311" s="2"/>
      <c r="J311" s="126">
        <f>ROUND(I311*H311,2)</f>
        <v>0</v>
      </c>
      <c r="K311" s="123" t="s">
        <v>3</v>
      </c>
      <c r="L311" s="33"/>
      <c r="M311" s="127" t="s">
        <v>3</v>
      </c>
      <c r="N311" s="128" t="s">
        <v>46</v>
      </c>
      <c r="O311" s="34"/>
      <c r="P311" s="129">
        <f>O311*H311</f>
        <v>0</v>
      </c>
      <c r="Q311" s="129">
        <v>0</v>
      </c>
      <c r="R311" s="129">
        <f>Q311*H311</f>
        <v>0</v>
      </c>
      <c r="S311" s="129">
        <v>0</v>
      </c>
      <c r="T311" s="130">
        <f>S311*H311</f>
        <v>0</v>
      </c>
      <c r="AR311" s="20" t="s">
        <v>125</v>
      </c>
      <c r="AT311" s="20" t="s">
        <v>120</v>
      </c>
      <c r="AU311" s="20" t="s">
        <v>83</v>
      </c>
      <c r="AY311" s="20" t="s">
        <v>118</v>
      </c>
      <c r="BE311" s="131">
        <f>IF(N311="základní",J311,0)</f>
        <v>0</v>
      </c>
      <c r="BF311" s="131">
        <f>IF(N311="snížená",J311,0)</f>
        <v>0</v>
      </c>
      <c r="BG311" s="131">
        <f>IF(N311="zákl. přenesená",J311,0)</f>
        <v>0</v>
      </c>
      <c r="BH311" s="131">
        <f>IF(N311="sníž. přenesená",J311,0)</f>
        <v>0</v>
      </c>
      <c r="BI311" s="131">
        <f>IF(N311="nulová",J311,0)</f>
        <v>0</v>
      </c>
      <c r="BJ311" s="20" t="s">
        <v>23</v>
      </c>
      <c r="BK311" s="131">
        <f>ROUND(I311*H311,2)</f>
        <v>0</v>
      </c>
      <c r="BL311" s="20" t="s">
        <v>125</v>
      </c>
      <c r="BM311" s="20" t="s">
        <v>415</v>
      </c>
    </row>
    <row r="312" spans="2:65" s="137" customFormat="1" x14ac:dyDescent="0.3">
      <c r="B312" s="136"/>
      <c r="D312" s="132" t="s">
        <v>129</v>
      </c>
      <c r="E312" s="145" t="s">
        <v>3</v>
      </c>
      <c r="F312" s="146" t="s">
        <v>310</v>
      </c>
      <c r="H312" s="147">
        <v>3</v>
      </c>
      <c r="I312" s="4"/>
      <c r="L312" s="136"/>
      <c r="M312" s="142"/>
      <c r="N312" s="143"/>
      <c r="O312" s="143"/>
      <c r="P312" s="143"/>
      <c r="Q312" s="143"/>
      <c r="R312" s="143"/>
      <c r="S312" s="143"/>
      <c r="T312" s="144"/>
      <c r="AT312" s="145" t="s">
        <v>129</v>
      </c>
      <c r="AU312" s="145" t="s">
        <v>83</v>
      </c>
      <c r="AV312" s="137" t="s">
        <v>83</v>
      </c>
      <c r="AW312" s="137" t="s">
        <v>38</v>
      </c>
      <c r="AX312" s="137" t="s">
        <v>23</v>
      </c>
      <c r="AY312" s="145" t="s">
        <v>118</v>
      </c>
    </row>
    <row r="313" spans="2:65" s="108" customFormat="1" ht="29.85" customHeight="1" x14ac:dyDescent="0.35">
      <c r="B313" s="107"/>
      <c r="D313" s="118" t="s">
        <v>74</v>
      </c>
      <c r="E313" s="119" t="s">
        <v>186</v>
      </c>
      <c r="F313" s="119" t="s">
        <v>416</v>
      </c>
      <c r="I313" s="1"/>
      <c r="J313" s="120">
        <f>BK313</f>
        <v>0</v>
      </c>
      <c r="L313" s="107"/>
      <c r="M313" s="112"/>
      <c r="N313" s="113"/>
      <c r="O313" s="113"/>
      <c r="P313" s="114">
        <f>SUM(P314:P316)</f>
        <v>0</v>
      </c>
      <c r="Q313" s="113"/>
      <c r="R313" s="114">
        <f>SUM(R314:R316)</f>
        <v>0</v>
      </c>
      <c r="S313" s="113"/>
      <c r="T313" s="115">
        <f>SUM(T314:T316)</f>
        <v>0</v>
      </c>
      <c r="AR313" s="109" t="s">
        <v>23</v>
      </c>
      <c r="AT313" s="116" t="s">
        <v>74</v>
      </c>
      <c r="AU313" s="116" t="s">
        <v>23</v>
      </c>
      <c r="AY313" s="109" t="s">
        <v>118</v>
      </c>
      <c r="BK313" s="117">
        <f>SUM(BK314:BK316)</f>
        <v>0</v>
      </c>
    </row>
    <row r="314" spans="2:65" s="32" customFormat="1" ht="22.5" customHeight="1" x14ac:dyDescent="0.3">
      <c r="B314" s="33"/>
      <c r="C314" s="121" t="s">
        <v>417</v>
      </c>
      <c r="D314" s="121" t="s">
        <v>120</v>
      </c>
      <c r="E314" s="122" t="s">
        <v>418</v>
      </c>
      <c r="F314" s="123" t="s">
        <v>419</v>
      </c>
      <c r="G314" s="124" t="s">
        <v>137</v>
      </c>
      <c r="H314" s="125">
        <v>25.8</v>
      </c>
      <c r="I314" s="2"/>
      <c r="J314" s="126">
        <f>ROUND(I314*H314,2)</f>
        <v>0</v>
      </c>
      <c r="K314" s="123" t="s">
        <v>124</v>
      </c>
      <c r="L314" s="33"/>
      <c r="M314" s="127" t="s">
        <v>3</v>
      </c>
      <c r="N314" s="128" t="s">
        <v>46</v>
      </c>
      <c r="O314" s="34"/>
      <c r="P314" s="129">
        <f>O314*H314</f>
        <v>0</v>
      </c>
      <c r="Q314" s="129">
        <v>0</v>
      </c>
      <c r="R314" s="129">
        <f>Q314*H314</f>
        <v>0</v>
      </c>
      <c r="S314" s="129">
        <v>0</v>
      </c>
      <c r="T314" s="130">
        <f>S314*H314</f>
        <v>0</v>
      </c>
      <c r="AR314" s="20" t="s">
        <v>125</v>
      </c>
      <c r="AT314" s="20" t="s">
        <v>120</v>
      </c>
      <c r="AU314" s="20" t="s">
        <v>83</v>
      </c>
      <c r="AY314" s="20" t="s">
        <v>118</v>
      </c>
      <c r="BE314" s="131">
        <f>IF(N314="základní",J314,0)</f>
        <v>0</v>
      </c>
      <c r="BF314" s="131">
        <f>IF(N314="snížená",J314,0)</f>
        <v>0</v>
      </c>
      <c r="BG314" s="131">
        <f>IF(N314="zákl. přenesená",J314,0)</f>
        <v>0</v>
      </c>
      <c r="BH314" s="131">
        <f>IF(N314="sníž. přenesená",J314,0)</f>
        <v>0</v>
      </c>
      <c r="BI314" s="131">
        <f>IF(N314="nulová",J314,0)</f>
        <v>0</v>
      </c>
      <c r="BJ314" s="20" t="s">
        <v>23</v>
      </c>
      <c r="BK314" s="131">
        <f>ROUND(I314*H314,2)</f>
        <v>0</v>
      </c>
      <c r="BL314" s="20" t="s">
        <v>125</v>
      </c>
      <c r="BM314" s="20" t="s">
        <v>420</v>
      </c>
    </row>
    <row r="315" spans="2:65" s="32" customFormat="1" ht="24" x14ac:dyDescent="0.3">
      <c r="B315" s="33"/>
      <c r="D315" s="132" t="s">
        <v>127</v>
      </c>
      <c r="F315" s="133" t="s">
        <v>421</v>
      </c>
      <c r="I315" s="3"/>
      <c r="L315" s="33"/>
      <c r="M315" s="134"/>
      <c r="N315" s="34"/>
      <c r="O315" s="34"/>
      <c r="P315" s="34"/>
      <c r="Q315" s="34"/>
      <c r="R315" s="34"/>
      <c r="S315" s="34"/>
      <c r="T315" s="135"/>
      <c r="AT315" s="20" t="s">
        <v>127</v>
      </c>
      <c r="AU315" s="20" t="s">
        <v>83</v>
      </c>
    </row>
    <row r="316" spans="2:65" s="137" customFormat="1" x14ac:dyDescent="0.3">
      <c r="B316" s="136"/>
      <c r="D316" s="132" t="s">
        <v>129</v>
      </c>
      <c r="E316" s="145" t="s">
        <v>3</v>
      </c>
      <c r="F316" s="146" t="s">
        <v>285</v>
      </c>
      <c r="H316" s="147">
        <v>25.8</v>
      </c>
      <c r="I316" s="4"/>
      <c r="L316" s="136"/>
      <c r="M316" s="142"/>
      <c r="N316" s="143"/>
      <c r="O316" s="143"/>
      <c r="P316" s="143"/>
      <c r="Q316" s="143"/>
      <c r="R316" s="143"/>
      <c r="S316" s="143"/>
      <c r="T316" s="144"/>
      <c r="AT316" s="145" t="s">
        <v>129</v>
      </c>
      <c r="AU316" s="145" t="s">
        <v>83</v>
      </c>
      <c r="AV316" s="137" t="s">
        <v>83</v>
      </c>
      <c r="AW316" s="137" t="s">
        <v>38</v>
      </c>
      <c r="AX316" s="137" t="s">
        <v>23</v>
      </c>
      <c r="AY316" s="145" t="s">
        <v>118</v>
      </c>
    </row>
    <row r="317" spans="2:65" s="108" customFormat="1" ht="29.85" customHeight="1" x14ac:dyDescent="0.35">
      <c r="B317" s="107"/>
      <c r="D317" s="118" t="s">
        <v>74</v>
      </c>
      <c r="E317" s="119" t="s">
        <v>422</v>
      </c>
      <c r="F317" s="119" t="s">
        <v>423</v>
      </c>
      <c r="I317" s="1"/>
      <c r="J317" s="120">
        <f>BK317</f>
        <v>0</v>
      </c>
      <c r="L317" s="107"/>
      <c r="M317" s="112"/>
      <c r="N317" s="113"/>
      <c r="O317" s="113"/>
      <c r="P317" s="114">
        <f>SUM(P318:P328)</f>
        <v>0</v>
      </c>
      <c r="Q317" s="113"/>
      <c r="R317" s="114">
        <f>SUM(R318:R328)</f>
        <v>0</v>
      </c>
      <c r="S317" s="113"/>
      <c r="T317" s="115">
        <f>SUM(T318:T328)</f>
        <v>0</v>
      </c>
      <c r="AR317" s="109" t="s">
        <v>23</v>
      </c>
      <c r="AT317" s="116" t="s">
        <v>74</v>
      </c>
      <c r="AU317" s="116" t="s">
        <v>23</v>
      </c>
      <c r="AY317" s="109" t="s">
        <v>118</v>
      </c>
      <c r="BK317" s="117">
        <f>SUM(BK318:BK328)</f>
        <v>0</v>
      </c>
    </row>
    <row r="318" spans="2:65" s="32" customFormat="1" ht="31.5" customHeight="1" x14ac:dyDescent="0.3">
      <c r="B318" s="33"/>
      <c r="C318" s="121" t="s">
        <v>424</v>
      </c>
      <c r="D318" s="121" t="s">
        <v>120</v>
      </c>
      <c r="E318" s="122" t="s">
        <v>425</v>
      </c>
      <c r="F318" s="123" t="s">
        <v>426</v>
      </c>
      <c r="G318" s="124" t="s">
        <v>427</v>
      </c>
      <c r="H318" s="125">
        <v>9.0399999999999991</v>
      </c>
      <c r="I318" s="2"/>
      <c r="J318" s="126">
        <f>ROUND(I318*H318,2)</f>
        <v>0</v>
      </c>
      <c r="K318" s="123" t="s">
        <v>124</v>
      </c>
      <c r="L318" s="33"/>
      <c r="M318" s="127" t="s">
        <v>3</v>
      </c>
      <c r="N318" s="128" t="s">
        <v>46</v>
      </c>
      <c r="O318" s="34"/>
      <c r="P318" s="129">
        <f>O318*H318</f>
        <v>0</v>
      </c>
      <c r="Q318" s="129">
        <v>0</v>
      </c>
      <c r="R318" s="129">
        <f>Q318*H318</f>
        <v>0</v>
      </c>
      <c r="S318" s="129">
        <v>0</v>
      </c>
      <c r="T318" s="130">
        <f>S318*H318</f>
        <v>0</v>
      </c>
      <c r="AR318" s="20" t="s">
        <v>125</v>
      </c>
      <c r="AT318" s="20" t="s">
        <v>120</v>
      </c>
      <c r="AU318" s="20" t="s">
        <v>83</v>
      </c>
      <c r="AY318" s="20" t="s">
        <v>118</v>
      </c>
      <c r="BE318" s="131">
        <f>IF(N318="základní",J318,0)</f>
        <v>0</v>
      </c>
      <c r="BF318" s="131">
        <f>IF(N318="snížená",J318,0)</f>
        <v>0</v>
      </c>
      <c r="BG318" s="131">
        <f>IF(N318="zákl. přenesená",J318,0)</f>
        <v>0</v>
      </c>
      <c r="BH318" s="131">
        <f>IF(N318="sníž. přenesená",J318,0)</f>
        <v>0</v>
      </c>
      <c r="BI318" s="131">
        <f>IF(N318="nulová",J318,0)</f>
        <v>0</v>
      </c>
      <c r="BJ318" s="20" t="s">
        <v>23</v>
      </c>
      <c r="BK318" s="131">
        <f>ROUND(I318*H318,2)</f>
        <v>0</v>
      </c>
      <c r="BL318" s="20" t="s">
        <v>125</v>
      </c>
      <c r="BM318" s="20" t="s">
        <v>428</v>
      </c>
    </row>
    <row r="319" spans="2:65" s="32" customFormat="1" ht="96" x14ac:dyDescent="0.3">
      <c r="B319" s="33"/>
      <c r="D319" s="138" t="s">
        <v>127</v>
      </c>
      <c r="F319" s="166" t="s">
        <v>429</v>
      </c>
      <c r="I319" s="3"/>
      <c r="L319" s="33"/>
      <c r="M319" s="134"/>
      <c r="N319" s="34"/>
      <c r="O319" s="34"/>
      <c r="P319" s="34"/>
      <c r="Q319" s="34"/>
      <c r="R319" s="34"/>
      <c r="S319" s="34"/>
      <c r="T319" s="135"/>
      <c r="AT319" s="20" t="s">
        <v>127</v>
      </c>
      <c r="AU319" s="20" t="s">
        <v>83</v>
      </c>
    </row>
    <row r="320" spans="2:65" s="32" customFormat="1" ht="31.5" customHeight="1" x14ac:dyDescent="0.3">
      <c r="B320" s="33"/>
      <c r="C320" s="121" t="s">
        <v>430</v>
      </c>
      <c r="D320" s="121" t="s">
        <v>120</v>
      </c>
      <c r="E320" s="122" t="s">
        <v>431</v>
      </c>
      <c r="F320" s="123" t="s">
        <v>432</v>
      </c>
      <c r="G320" s="124" t="s">
        <v>427</v>
      </c>
      <c r="H320" s="125">
        <v>36.159999999999997</v>
      </c>
      <c r="I320" s="2"/>
      <c r="J320" s="126">
        <f>ROUND(I320*H320,2)</f>
        <v>0</v>
      </c>
      <c r="K320" s="123" t="s">
        <v>124</v>
      </c>
      <c r="L320" s="33"/>
      <c r="M320" s="127" t="s">
        <v>3</v>
      </c>
      <c r="N320" s="128" t="s">
        <v>46</v>
      </c>
      <c r="O320" s="34"/>
      <c r="P320" s="129">
        <f>O320*H320</f>
        <v>0</v>
      </c>
      <c r="Q320" s="129">
        <v>0</v>
      </c>
      <c r="R320" s="129">
        <f>Q320*H320</f>
        <v>0</v>
      </c>
      <c r="S320" s="129">
        <v>0</v>
      </c>
      <c r="T320" s="130">
        <f>S320*H320</f>
        <v>0</v>
      </c>
      <c r="AR320" s="20" t="s">
        <v>125</v>
      </c>
      <c r="AT320" s="20" t="s">
        <v>120</v>
      </c>
      <c r="AU320" s="20" t="s">
        <v>83</v>
      </c>
      <c r="AY320" s="20" t="s">
        <v>118</v>
      </c>
      <c r="BE320" s="131">
        <f>IF(N320="základní",J320,0)</f>
        <v>0</v>
      </c>
      <c r="BF320" s="131">
        <f>IF(N320="snížená",J320,0)</f>
        <v>0</v>
      </c>
      <c r="BG320" s="131">
        <f>IF(N320="zákl. přenesená",J320,0)</f>
        <v>0</v>
      </c>
      <c r="BH320" s="131">
        <f>IF(N320="sníž. přenesená",J320,0)</f>
        <v>0</v>
      </c>
      <c r="BI320" s="131">
        <f>IF(N320="nulová",J320,0)</f>
        <v>0</v>
      </c>
      <c r="BJ320" s="20" t="s">
        <v>23</v>
      </c>
      <c r="BK320" s="131">
        <f>ROUND(I320*H320,2)</f>
        <v>0</v>
      </c>
      <c r="BL320" s="20" t="s">
        <v>125</v>
      </c>
      <c r="BM320" s="20" t="s">
        <v>433</v>
      </c>
    </row>
    <row r="321" spans="2:65" s="32" customFormat="1" ht="96" x14ac:dyDescent="0.3">
      <c r="B321" s="33"/>
      <c r="D321" s="132" t="s">
        <v>127</v>
      </c>
      <c r="F321" s="133" t="s">
        <v>429</v>
      </c>
      <c r="I321" s="3"/>
      <c r="L321" s="33"/>
      <c r="M321" s="134"/>
      <c r="N321" s="34"/>
      <c r="O321" s="34"/>
      <c r="P321" s="34"/>
      <c r="Q321" s="34"/>
      <c r="R321" s="34"/>
      <c r="S321" s="34"/>
      <c r="T321" s="135"/>
      <c r="AT321" s="20" t="s">
        <v>127</v>
      </c>
      <c r="AU321" s="20" t="s">
        <v>83</v>
      </c>
    </row>
    <row r="322" spans="2:65" s="137" customFormat="1" x14ac:dyDescent="0.3">
      <c r="B322" s="136"/>
      <c r="D322" s="138" t="s">
        <v>129</v>
      </c>
      <c r="F322" s="140" t="s">
        <v>434</v>
      </c>
      <c r="H322" s="141">
        <v>36.159999999999997</v>
      </c>
      <c r="I322" s="4"/>
      <c r="L322" s="136"/>
      <c r="M322" s="142"/>
      <c r="N322" s="143"/>
      <c r="O322" s="143"/>
      <c r="P322" s="143"/>
      <c r="Q322" s="143"/>
      <c r="R322" s="143"/>
      <c r="S322" s="143"/>
      <c r="T322" s="144"/>
      <c r="AT322" s="145" t="s">
        <v>129</v>
      </c>
      <c r="AU322" s="145" t="s">
        <v>83</v>
      </c>
      <c r="AV322" s="137" t="s">
        <v>83</v>
      </c>
      <c r="AW322" s="137" t="s">
        <v>4</v>
      </c>
      <c r="AX322" s="137" t="s">
        <v>23</v>
      </c>
      <c r="AY322" s="145" t="s">
        <v>118</v>
      </c>
    </row>
    <row r="323" spans="2:65" s="32" customFormat="1" ht="22.5" customHeight="1" x14ac:dyDescent="0.3">
      <c r="B323" s="33"/>
      <c r="C323" s="121" t="s">
        <v>435</v>
      </c>
      <c r="D323" s="121" t="s">
        <v>120</v>
      </c>
      <c r="E323" s="122" t="s">
        <v>436</v>
      </c>
      <c r="F323" s="123" t="s">
        <v>437</v>
      </c>
      <c r="G323" s="124" t="s">
        <v>427</v>
      </c>
      <c r="H323" s="125">
        <v>9.0399999999999991</v>
      </c>
      <c r="I323" s="2"/>
      <c r="J323" s="126">
        <f>ROUND(I323*H323,2)</f>
        <v>0</v>
      </c>
      <c r="K323" s="123" t="s">
        <v>124</v>
      </c>
      <c r="L323" s="33"/>
      <c r="M323" s="127" t="s">
        <v>3</v>
      </c>
      <c r="N323" s="128" t="s">
        <v>46</v>
      </c>
      <c r="O323" s="34"/>
      <c r="P323" s="129">
        <f>O323*H323</f>
        <v>0</v>
      </c>
      <c r="Q323" s="129">
        <v>0</v>
      </c>
      <c r="R323" s="129">
        <f>Q323*H323</f>
        <v>0</v>
      </c>
      <c r="S323" s="129">
        <v>0</v>
      </c>
      <c r="T323" s="130">
        <f>S323*H323</f>
        <v>0</v>
      </c>
      <c r="AR323" s="20" t="s">
        <v>125</v>
      </c>
      <c r="AT323" s="20" t="s">
        <v>120</v>
      </c>
      <c r="AU323" s="20" t="s">
        <v>83</v>
      </c>
      <c r="AY323" s="20" t="s">
        <v>118</v>
      </c>
      <c r="BE323" s="131">
        <f>IF(N323="základní",J323,0)</f>
        <v>0</v>
      </c>
      <c r="BF323" s="131">
        <f>IF(N323="snížená",J323,0)</f>
        <v>0</v>
      </c>
      <c r="BG323" s="131">
        <f>IF(N323="zákl. přenesená",J323,0)</f>
        <v>0</v>
      </c>
      <c r="BH323" s="131">
        <f>IF(N323="sníž. přenesená",J323,0)</f>
        <v>0</v>
      </c>
      <c r="BI323" s="131">
        <f>IF(N323="nulová",J323,0)</f>
        <v>0</v>
      </c>
      <c r="BJ323" s="20" t="s">
        <v>23</v>
      </c>
      <c r="BK323" s="131">
        <f>ROUND(I323*H323,2)</f>
        <v>0</v>
      </c>
      <c r="BL323" s="20" t="s">
        <v>125</v>
      </c>
      <c r="BM323" s="20" t="s">
        <v>438</v>
      </c>
    </row>
    <row r="324" spans="2:65" s="32" customFormat="1" ht="36" x14ac:dyDescent="0.3">
      <c r="B324" s="33"/>
      <c r="D324" s="138" t="s">
        <v>127</v>
      </c>
      <c r="F324" s="166" t="s">
        <v>439</v>
      </c>
      <c r="I324" s="3"/>
      <c r="L324" s="33"/>
      <c r="M324" s="134"/>
      <c r="N324" s="34"/>
      <c r="O324" s="34"/>
      <c r="P324" s="34"/>
      <c r="Q324" s="34"/>
      <c r="R324" s="34"/>
      <c r="S324" s="34"/>
      <c r="T324" s="135"/>
      <c r="AT324" s="20" t="s">
        <v>127</v>
      </c>
      <c r="AU324" s="20" t="s">
        <v>83</v>
      </c>
    </row>
    <row r="325" spans="2:65" s="32" customFormat="1" ht="22.5" customHeight="1" x14ac:dyDescent="0.3">
      <c r="B325" s="33"/>
      <c r="C325" s="121" t="s">
        <v>440</v>
      </c>
      <c r="D325" s="121" t="s">
        <v>120</v>
      </c>
      <c r="E325" s="122" t="s">
        <v>441</v>
      </c>
      <c r="F325" s="123" t="s">
        <v>442</v>
      </c>
      <c r="G325" s="124" t="s">
        <v>427</v>
      </c>
      <c r="H325" s="125">
        <v>3.2610000000000001</v>
      </c>
      <c r="I325" s="2"/>
      <c r="J325" s="126">
        <f>ROUND(I325*H325,2)</f>
        <v>0</v>
      </c>
      <c r="K325" s="123" t="s">
        <v>124</v>
      </c>
      <c r="L325" s="33"/>
      <c r="M325" s="127" t="s">
        <v>3</v>
      </c>
      <c r="N325" s="128" t="s">
        <v>46</v>
      </c>
      <c r="O325" s="34"/>
      <c r="P325" s="129">
        <f>O325*H325</f>
        <v>0</v>
      </c>
      <c r="Q325" s="129">
        <v>0</v>
      </c>
      <c r="R325" s="129">
        <f>Q325*H325</f>
        <v>0</v>
      </c>
      <c r="S325" s="129">
        <v>0</v>
      </c>
      <c r="T325" s="130">
        <f>S325*H325</f>
        <v>0</v>
      </c>
      <c r="AR325" s="20" t="s">
        <v>125</v>
      </c>
      <c r="AT325" s="20" t="s">
        <v>120</v>
      </c>
      <c r="AU325" s="20" t="s">
        <v>83</v>
      </c>
      <c r="AY325" s="20" t="s">
        <v>118</v>
      </c>
      <c r="BE325" s="131">
        <f>IF(N325="základní",J325,0)</f>
        <v>0</v>
      </c>
      <c r="BF325" s="131">
        <f>IF(N325="snížená",J325,0)</f>
        <v>0</v>
      </c>
      <c r="BG325" s="131">
        <f>IF(N325="zákl. přenesená",J325,0)</f>
        <v>0</v>
      </c>
      <c r="BH325" s="131">
        <f>IF(N325="sníž. přenesená",J325,0)</f>
        <v>0</v>
      </c>
      <c r="BI325" s="131">
        <f>IF(N325="nulová",J325,0)</f>
        <v>0</v>
      </c>
      <c r="BJ325" s="20" t="s">
        <v>23</v>
      </c>
      <c r="BK325" s="131">
        <f>ROUND(I325*H325,2)</f>
        <v>0</v>
      </c>
      <c r="BL325" s="20" t="s">
        <v>125</v>
      </c>
      <c r="BM325" s="20" t="s">
        <v>443</v>
      </c>
    </row>
    <row r="326" spans="2:65" s="32" customFormat="1" ht="72" x14ac:dyDescent="0.3">
      <c r="B326" s="33"/>
      <c r="D326" s="138" t="s">
        <v>127</v>
      </c>
      <c r="F326" s="166" t="s">
        <v>444</v>
      </c>
      <c r="I326" s="3"/>
      <c r="L326" s="33"/>
      <c r="M326" s="134"/>
      <c r="N326" s="34"/>
      <c r="O326" s="34"/>
      <c r="P326" s="34"/>
      <c r="Q326" s="34"/>
      <c r="R326" s="34"/>
      <c r="S326" s="34"/>
      <c r="T326" s="135"/>
      <c r="AT326" s="20" t="s">
        <v>127</v>
      </c>
      <c r="AU326" s="20" t="s">
        <v>83</v>
      </c>
    </row>
    <row r="327" spans="2:65" s="32" customFormat="1" ht="22.5" customHeight="1" x14ac:dyDescent="0.3">
      <c r="B327" s="33"/>
      <c r="C327" s="121" t="s">
        <v>445</v>
      </c>
      <c r="D327" s="121" t="s">
        <v>120</v>
      </c>
      <c r="E327" s="122" t="s">
        <v>446</v>
      </c>
      <c r="F327" s="123" t="s">
        <v>447</v>
      </c>
      <c r="G327" s="124" t="s">
        <v>427</v>
      </c>
      <c r="H327" s="125">
        <v>5.7789999999999999</v>
      </c>
      <c r="I327" s="2"/>
      <c r="J327" s="126">
        <f>ROUND(I327*H327,2)</f>
        <v>0</v>
      </c>
      <c r="K327" s="123" t="s">
        <v>124</v>
      </c>
      <c r="L327" s="33"/>
      <c r="M327" s="127" t="s">
        <v>3</v>
      </c>
      <c r="N327" s="128" t="s">
        <v>46</v>
      </c>
      <c r="O327" s="34"/>
      <c r="P327" s="129">
        <f>O327*H327</f>
        <v>0</v>
      </c>
      <c r="Q327" s="129">
        <v>0</v>
      </c>
      <c r="R327" s="129">
        <f>Q327*H327</f>
        <v>0</v>
      </c>
      <c r="S327" s="129">
        <v>0</v>
      </c>
      <c r="T327" s="130">
        <f>S327*H327</f>
        <v>0</v>
      </c>
      <c r="AR327" s="20" t="s">
        <v>125</v>
      </c>
      <c r="AT327" s="20" t="s">
        <v>120</v>
      </c>
      <c r="AU327" s="20" t="s">
        <v>83</v>
      </c>
      <c r="AY327" s="20" t="s">
        <v>118</v>
      </c>
      <c r="BE327" s="131">
        <f>IF(N327="základní",J327,0)</f>
        <v>0</v>
      </c>
      <c r="BF327" s="131">
        <f>IF(N327="snížená",J327,0)</f>
        <v>0</v>
      </c>
      <c r="BG327" s="131">
        <f>IF(N327="zákl. přenesená",J327,0)</f>
        <v>0</v>
      </c>
      <c r="BH327" s="131">
        <f>IF(N327="sníž. přenesená",J327,0)</f>
        <v>0</v>
      </c>
      <c r="BI327" s="131">
        <f>IF(N327="nulová",J327,0)</f>
        <v>0</v>
      </c>
      <c r="BJ327" s="20" t="s">
        <v>23</v>
      </c>
      <c r="BK327" s="131">
        <f>ROUND(I327*H327,2)</f>
        <v>0</v>
      </c>
      <c r="BL327" s="20" t="s">
        <v>125</v>
      </c>
      <c r="BM327" s="20" t="s">
        <v>448</v>
      </c>
    </row>
    <row r="328" spans="2:65" s="32" customFormat="1" ht="72" x14ac:dyDescent="0.3">
      <c r="B328" s="33"/>
      <c r="D328" s="132" t="s">
        <v>127</v>
      </c>
      <c r="F328" s="133" t="s">
        <v>444</v>
      </c>
      <c r="I328" s="3"/>
      <c r="L328" s="33"/>
      <c r="M328" s="134"/>
      <c r="N328" s="34"/>
      <c r="O328" s="34"/>
      <c r="P328" s="34"/>
      <c r="Q328" s="34"/>
      <c r="R328" s="34"/>
      <c r="S328" s="34"/>
      <c r="T328" s="135"/>
      <c r="AT328" s="20" t="s">
        <v>127</v>
      </c>
      <c r="AU328" s="20" t="s">
        <v>83</v>
      </c>
    </row>
    <row r="329" spans="2:65" s="108" customFormat="1" ht="29.85" customHeight="1" x14ac:dyDescent="0.35">
      <c r="B329" s="107"/>
      <c r="D329" s="118" t="s">
        <v>74</v>
      </c>
      <c r="E329" s="119" t="s">
        <v>449</v>
      </c>
      <c r="F329" s="119" t="s">
        <v>450</v>
      </c>
      <c r="I329" s="1"/>
      <c r="J329" s="120">
        <f>BK329</f>
        <v>0</v>
      </c>
      <c r="L329" s="107"/>
      <c r="M329" s="112"/>
      <c r="N329" s="113"/>
      <c r="O329" s="113"/>
      <c r="P329" s="114">
        <f>SUM(P330:P333)</f>
        <v>0</v>
      </c>
      <c r="Q329" s="113"/>
      <c r="R329" s="114">
        <f>SUM(R330:R333)</f>
        <v>0</v>
      </c>
      <c r="S329" s="113"/>
      <c r="T329" s="115">
        <f>SUM(T330:T333)</f>
        <v>0</v>
      </c>
      <c r="AR329" s="109" t="s">
        <v>23</v>
      </c>
      <c r="AT329" s="116" t="s">
        <v>74</v>
      </c>
      <c r="AU329" s="116" t="s">
        <v>23</v>
      </c>
      <c r="AY329" s="109" t="s">
        <v>118</v>
      </c>
      <c r="BK329" s="117">
        <f>SUM(BK330:BK333)</f>
        <v>0</v>
      </c>
    </row>
    <row r="330" spans="2:65" s="32" customFormat="1" ht="44.25" customHeight="1" x14ac:dyDescent="0.3">
      <c r="B330" s="33"/>
      <c r="C330" s="121" t="s">
        <v>451</v>
      </c>
      <c r="D330" s="121" t="s">
        <v>120</v>
      </c>
      <c r="E330" s="122" t="s">
        <v>452</v>
      </c>
      <c r="F330" s="123" t="s">
        <v>453</v>
      </c>
      <c r="G330" s="124" t="s">
        <v>427</v>
      </c>
      <c r="H330" s="125">
        <v>12.948</v>
      </c>
      <c r="I330" s="2"/>
      <c r="J330" s="126">
        <f>ROUND(I330*H330,2)</f>
        <v>0</v>
      </c>
      <c r="K330" s="123" t="s">
        <v>124</v>
      </c>
      <c r="L330" s="33"/>
      <c r="M330" s="127" t="s">
        <v>3</v>
      </c>
      <c r="N330" s="128" t="s">
        <v>46</v>
      </c>
      <c r="O330" s="34"/>
      <c r="P330" s="129">
        <f>O330*H330</f>
        <v>0</v>
      </c>
      <c r="Q330" s="129">
        <v>0</v>
      </c>
      <c r="R330" s="129">
        <f>Q330*H330</f>
        <v>0</v>
      </c>
      <c r="S330" s="129">
        <v>0</v>
      </c>
      <c r="T330" s="130">
        <f>S330*H330</f>
        <v>0</v>
      </c>
      <c r="AR330" s="20" t="s">
        <v>125</v>
      </c>
      <c r="AT330" s="20" t="s">
        <v>120</v>
      </c>
      <c r="AU330" s="20" t="s">
        <v>83</v>
      </c>
      <c r="AY330" s="20" t="s">
        <v>118</v>
      </c>
      <c r="BE330" s="131">
        <f>IF(N330="základní",J330,0)</f>
        <v>0</v>
      </c>
      <c r="BF330" s="131">
        <f>IF(N330="snížená",J330,0)</f>
        <v>0</v>
      </c>
      <c r="BG330" s="131">
        <f>IF(N330="zákl. přenesená",J330,0)</f>
        <v>0</v>
      </c>
      <c r="BH330" s="131">
        <f>IF(N330="sníž. přenesená",J330,0)</f>
        <v>0</v>
      </c>
      <c r="BI330" s="131">
        <f>IF(N330="nulová",J330,0)</f>
        <v>0</v>
      </c>
      <c r="BJ330" s="20" t="s">
        <v>23</v>
      </c>
      <c r="BK330" s="131">
        <f>ROUND(I330*H330,2)</f>
        <v>0</v>
      </c>
      <c r="BL330" s="20" t="s">
        <v>125</v>
      </c>
      <c r="BM330" s="20" t="s">
        <v>454</v>
      </c>
    </row>
    <row r="331" spans="2:65" s="32" customFormat="1" ht="48" x14ac:dyDescent="0.3">
      <c r="B331" s="33"/>
      <c r="D331" s="138" t="s">
        <v>127</v>
      </c>
      <c r="F331" s="166" t="s">
        <v>455</v>
      </c>
      <c r="I331" s="3"/>
      <c r="L331" s="33"/>
      <c r="M331" s="134"/>
      <c r="N331" s="34"/>
      <c r="O331" s="34"/>
      <c r="P331" s="34"/>
      <c r="Q331" s="34"/>
      <c r="R331" s="34"/>
      <c r="S331" s="34"/>
      <c r="T331" s="135"/>
      <c r="AT331" s="20" t="s">
        <v>127</v>
      </c>
      <c r="AU331" s="20" t="s">
        <v>83</v>
      </c>
    </row>
    <row r="332" spans="2:65" s="32" customFormat="1" ht="44.25" customHeight="1" x14ac:dyDescent="0.3">
      <c r="B332" s="33"/>
      <c r="C332" s="121" t="s">
        <v>456</v>
      </c>
      <c r="D332" s="121" t="s">
        <v>120</v>
      </c>
      <c r="E332" s="122" t="s">
        <v>457</v>
      </c>
      <c r="F332" s="123" t="s">
        <v>458</v>
      </c>
      <c r="G332" s="124" t="s">
        <v>427</v>
      </c>
      <c r="H332" s="125">
        <v>12.948</v>
      </c>
      <c r="I332" s="2"/>
      <c r="J332" s="126">
        <f>ROUND(I332*H332,2)</f>
        <v>0</v>
      </c>
      <c r="K332" s="123" t="s">
        <v>124</v>
      </c>
      <c r="L332" s="33"/>
      <c r="M332" s="127" t="s">
        <v>3</v>
      </c>
      <c r="N332" s="128" t="s">
        <v>46</v>
      </c>
      <c r="O332" s="34"/>
      <c r="P332" s="129">
        <f>O332*H332</f>
        <v>0</v>
      </c>
      <c r="Q332" s="129">
        <v>0</v>
      </c>
      <c r="R332" s="129">
        <f>Q332*H332</f>
        <v>0</v>
      </c>
      <c r="S332" s="129">
        <v>0</v>
      </c>
      <c r="T332" s="130">
        <f>S332*H332</f>
        <v>0</v>
      </c>
      <c r="AR332" s="20" t="s">
        <v>125</v>
      </c>
      <c r="AT332" s="20" t="s">
        <v>120</v>
      </c>
      <c r="AU332" s="20" t="s">
        <v>83</v>
      </c>
      <c r="AY332" s="20" t="s">
        <v>118</v>
      </c>
      <c r="BE332" s="131">
        <f>IF(N332="základní",J332,0)</f>
        <v>0</v>
      </c>
      <c r="BF332" s="131">
        <f>IF(N332="snížená",J332,0)</f>
        <v>0</v>
      </c>
      <c r="BG332" s="131">
        <f>IF(N332="zákl. přenesená",J332,0)</f>
        <v>0</v>
      </c>
      <c r="BH332" s="131">
        <f>IF(N332="sníž. přenesená",J332,0)</f>
        <v>0</v>
      </c>
      <c r="BI332" s="131">
        <f>IF(N332="nulová",J332,0)</f>
        <v>0</v>
      </c>
      <c r="BJ332" s="20" t="s">
        <v>23</v>
      </c>
      <c r="BK332" s="131">
        <f>ROUND(I332*H332,2)</f>
        <v>0</v>
      </c>
      <c r="BL332" s="20" t="s">
        <v>125</v>
      </c>
      <c r="BM332" s="20" t="s">
        <v>459</v>
      </c>
    </row>
    <row r="333" spans="2:65" s="32" customFormat="1" ht="48" x14ac:dyDescent="0.3">
      <c r="B333" s="33"/>
      <c r="D333" s="132" t="s">
        <v>127</v>
      </c>
      <c r="F333" s="133" t="s">
        <v>455</v>
      </c>
      <c r="L333" s="33"/>
      <c r="M333" s="167"/>
      <c r="N333" s="168"/>
      <c r="O333" s="168"/>
      <c r="P333" s="168"/>
      <c r="Q333" s="168"/>
      <c r="R333" s="168"/>
      <c r="S333" s="168"/>
      <c r="T333" s="169"/>
      <c r="AT333" s="20" t="s">
        <v>127</v>
      </c>
      <c r="AU333" s="20" t="s">
        <v>83</v>
      </c>
    </row>
    <row r="334" spans="2:65" s="32" customFormat="1" ht="6.9" customHeight="1" x14ac:dyDescent="0.3">
      <c r="B334" s="61"/>
      <c r="C334" s="62"/>
      <c r="D334" s="62"/>
      <c r="E334" s="62"/>
      <c r="F334" s="62"/>
      <c r="G334" s="62"/>
      <c r="H334" s="62"/>
      <c r="I334" s="62"/>
      <c r="J334" s="62"/>
      <c r="K334" s="62"/>
      <c r="L334" s="33"/>
    </row>
  </sheetData>
  <sheetProtection password="C6B9" sheet="1" objects="1" scenarios="1" formatRows="0" selectLockedCells="1"/>
  <autoFilter ref="C84:K84"/>
  <mergeCells count="9">
    <mergeCell ref="E75:H75"/>
    <mergeCell ref="E77:H77"/>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84"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16"/>
  <sheetViews>
    <sheetView showGridLines="0" tabSelected="1" topLeftCell="A25" zoomScaleNormal="100" workbookViewId="0">
      <selection sqref="A1:XFD1048576"/>
    </sheetView>
  </sheetViews>
  <sheetFormatPr defaultRowHeight="20.399999999999999" customHeight="1" x14ac:dyDescent="0.3"/>
  <cols>
    <col min="1" max="1" width="8.28515625" style="242" customWidth="1"/>
    <col min="2" max="2" width="1.7109375" style="242" customWidth="1"/>
    <col min="3" max="4" width="5" style="242" customWidth="1"/>
    <col min="5" max="5" width="11.7109375" style="242" customWidth="1"/>
    <col min="6" max="6" width="9.140625" style="242" customWidth="1"/>
    <col min="7" max="7" width="5" style="242" customWidth="1"/>
    <col min="8" max="8" width="77.85546875" style="242" customWidth="1"/>
    <col min="9" max="10" width="20" style="242" customWidth="1"/>
    <col min="11" max="11" width="1.7109375" style="242" customWidth="1"/>
    <col min="12" max="256" width="9.28515625" style="242"/>
    <col min="257" max="257" width="8.28515625" style="242" customWidth="1"/>
    <col min="258" max="258" width="1.7109375" style="242" customWidth="1"/>
    <col min="259" max="260" width="5" style="242" customWidth="1"/>
    <col min="261" max="261" width="11.7109375" style="242" customWidth="1"/>
    <col min="262" max="262" width="9.140625" style="242" customWidth="1"/>
    <col min="263" max="263" width="5" style="242" customWidth="1"/>
    <col min="264" max="264" width="77.85546875" style="242" customWidth="1"/>
    <col min="265" max="266" width="20" style="242" customWidth="1"/>
    <col min="267" max="267" width="1.7109375" style="242" customWidth="1"/>
    <col min="268" max="512" width="9.28515625" style="242"/>
    <col min="513" max="513" width="8.28515625" style="242" customWidth="1"/>
    <col min="514" max="514" width="1.7109375" style="242" customWidth="1"/>
    <col min="515" max="516" width="5" style="242" customWidth="1"/>
    <col min="517" max="517" width="11.7109375" style="242" customWidth="1"/>
    <col min="518" max="518" width="9.140625" style="242" customWidth="1"/>
    <col min="519" max="519" width="5" style="242" customWidth="1"/>
    <col min="520" max="520" width="77.85546875" style="242" customWidth="1"/>
    <col min="521" max="522" width="20" style="242" customWidth="1"/>
    <col min="523" max="523" width="1.7109375" style="242" customWidth="1"/>
    <col min="524" max="768" width="9.28515625" style="242"/>
    <col min="769" max="769" width="8.28515625" style="242" customWidth="1"/>
    <col min="770" max="770" width="1.7109375" style="242" customWidth="1"/>
    <col min="771" max="772" width="5" style="242" customWidth="1"/>
    <col min="773" max="773" width="11.7109375" style="242" customWidth="1"/>
    <col min="774" max="774" width="9.140625" style="242" customWidth="1"/>
    <col min="775" max="775" width="5" style="242" customWidth="1"/>
    <col min="776" max="776" width="77.85546875" style="242" customWidth="1"/>
    <col min="777" max="778" width="20" style="242" customWidth="1"/>
    <col min="779" max="779" width="1.7109375" style="242" customWidth="1"/>
    <col min="780" max="1024" width="9.28515625" style="242"/>
    <col min="1025" max="1025" width="8.28515625" style="242" customWidth="1"/>
    <col min="1026" max="1026" width="1.7109375" style="242" customWidth="1"/>
    <col min="1027" max="1028" width="5" style="242" customWidth="1"/>
    <col min="1029" max="1029" width="11.7109375" style="242" customWidth="1"/>
    <col min="1030" max="1030" width="9.140625" style="242" customWidth="1"/>
    <col min="1031" max="1031" width="5" style="242" customWidth="1"/>
    <col min="1032" max="1032" width="77.85546875" style="242" customWidth="1"/>
    <col min="1033" max="1034" width="20" style="242" customWidth="1"/>
    <col min="1035" max="1035" width="1.7109375" style="242" customWidth="1"/>
    <col min="1036" max="1280" width="9.28515625" style="242"/>
    <col min="1281" max="1281" width="8.28515625" style="242" customWidth="1"/>
    <col min="1282" max="1282" width="1.7109375" style="242" customWidth="1"/>
    <col min="1283" max="1284" width="5" style="242" customWidth="1"/>
    <col min="1285" max="1285" width="11.7109375" style="242" customWidth="1"/>
    <col min="1286" max="1286" width="9.140625" style="242" customWidth="1"/>
    <col min="1287" max="1287" width="5" style="242" customWidth="1"/>
    <col min="1288" max="1288" width="77.85546875" style="242" customWidth="1"/>
    <col min="1289" max="1290" width="20" style="242" customWidth="1"/>
    <col min="1291" max="1291" width="1.7109375" style="242" customWidth="1"/>
    <col min="1292" max="1536" width="9.28515625" style="242"/>
    <col min="1537" max="1537" width="8.28515625" style="242" customWidth="1"/>
    <col min="1538" max="1538" width="1.7109375" style="242" customWidth="1"/>
    <col min="1539" max="1540" width="5" style="242" customWidth="1"/>
    <col min="1541" max="1541" width="11.7109375" style="242" customWidth="1"/>
    <col min="1542" max="1542" width="9.140625" style="242" customWidth="1"/>
    <col min="1543" max="1543" width="5" style="242" customWidth="1"/>
    <col min="1544" max="1544" width="77.85546875" style="242" customWidth="1"/>
    <col min="1545" max="1546" width="20" style="242" customWidth="1"/>
    <col min="1547" max="1547" width="1.7109375" style="242" customWidth="1"/>
    <col min="1548" max="1792" width="9.28515625" style="242"/>
    <col min="1793" max="1793" width="8.28515625" style="242" customWidth="1"/>
    <col min="1794" max="1794" width="1.7109375" style="242" customWidth="1"/>
    <col min="1795" max="1796" width="5" style="242" customWidth="1"/>
    <col min="1797" max="1797" width="11.7109375" style="242" customWidth="1"/>
    <col min="1798" max="1798" width="9.140625" style="242" customWidth="1"/>
    <col min="1799" max="1799" width="5" style="242" customWidth="1"/>
    <col min="1800" max="1800" width="77.85546875" style="242" customWidth="1"/>
    <col min="1801" max="1802" width="20" style="242" customWidth="1"/>
    <col min="1803" max="1803" width="1.7109375" style="242" customWidth="1"/>
    <col min="1804" max="2048" width="9.28515625" style="242"/>
    <col min="2049" max="2049" width="8.28515625" style="242" customWidth="1"/>
    <col min="2050" max="2050" width="1.7109375" style="242" customWidth="1"/>
    <col min="2051" max="2052" width="5" style="242" customWidth="1"/>
    <col min="2053" max="2053" width="11.7109375" style="242" customWidth="1"/>
    <col min="2054" max="2054" width="9.140625" style="242" customWidth="1"/>
    <col min="2055" max="2055" width="5" style="242" customWidth="1"/>
    <col min="2056" max="2056" width="77.85546875" style="242" customWidth="1"/>
    <col min="2057" max="2058" width="20" style="242" customWidth="1"/>
    <col min="2059" max="2059" width="1.7109375" style="242" customWidth="1"/>
    <col min="2060" max="2304" width="9.28515625" style="242"/>
    <col min="2305" max="2305" width="8.28515625" style="242" customWidth="1"/>
    <col min="2306" max="2306" width="1.7109375" style="242" customWidth="1"/>
    <col min="2307" max="2308" width="5" style="242" customWidth="1"/>
    <col min="2309" max="2309" width="11.7109375" style="242" customWidth="1"/>
    <col min="2310" max="2310" width="9.140625" style="242" customWidth="1"/>
    <col min="2311" max="2311" width="5" style="242" customWidth="1"/>
    <col min="2312" max="2312" width="77.85546875" style="242" customWidth="1"/>
    <col min="2313" max="2314" width="20" style="242" customWidth="1"/>
    <col min="2315" max="2315" width="1.7109375" style="242" customWidth="1"/>
    <col min="2316" max="2560" width="9.28515625" style="242"/>
    <col min="2561" max="2561" width="8.28515625" style="242" customWidth="1"/>
    <col min="2562" max="2562" width="1.7109375" style="242" customWidth="1"/>
    <col min="2563" max="2564" width="5" style="242" customWidth="1"/>
    <col min="2565" max="2565" width="11.7109375" style="242" customWidth="1"/>
    <col min="2566" max="2566" width="9.140625" style="242" customWidth="1"/>
    <col min="2567" max="2567" width="5" style="242" customWidth="1"/>
    <col min="2568" max="2568" width="77.85546875" style="242" customWidth="1"/>
    <col min="2569" max="2570" width="20" style="242" customWidth="1"/>
    <col min="2571" max="2571" width="1.7109375" style="242" customWidth="1"/>
    <col min="2572" max="2816" width="9.28515625" style="242"/>
    <col min="2817" max="2817" width="8.28515625" style="242" customWidth="1"/>
    <col min="2818" max="2818" width="1.7109375" style="242" customWidth="1"/>
    <col min="2819" max="2820" width="5" style="242" customWidth="1"/>
    <col min="2821" max="2821" width="11.7109375" style="242" customWidth="1"/>
    <col min="2822" max="2822" width="9.140625" style="242" customWidth="1"/>
    <col min="2823" max="2823" width="5" style="242" customWidth="1"/>
    <col min="2824" max="2824" width="77.85546875" style="242" customWidth="1"/>
    <col min="2825" max="2826" width="20" style="242" customWidth="1"/>
    <col min="2827" max="2827" width="1.7109375" style="242" customWidth="1"/>
    <col min="2828" max="3072" width="9.28515625" style="242"/>
    <col min="3073" max="3073" width="8.28515625" style="242" customWidth="1"/>
    <col min="3074" max="3074" width="1.7109375" style="242" customWidth="1"/>
    <col min="3075" max="3076" width="5" style="242" customWidth="1"/>
    <col min="3077" max="3077" width="11.7109375" style="242" customWidth="1"/>
    <col min="3078" max="3078" width="9.140625" style="242" customWidth="1"/>
    <col min="3079" max="3079" width="5" style="242" customWidth="1"/>
    <col min="3080" max="3080" width="77.85546875" style="242" customWidth="1"/>
    <col min="3081" max="3082" width="20" style="242" customWidth="1"/>
    <col min="3083" max="3083" width="1.7109375" style="242" customWidth="1"/>
    <col min="3084" max="3328" width="9.28515625" style="242"/>
    <col min="3329" max="3329" width="8.28515625" style="242" customWidth="1"/>
    <col min="3330" max="3330" width="1.7109375" style="242" customWidth="1"/>
    <col min="3331" max="3332" width="5" style="242" customWidth="1"/>
    <col min="3333" max="3333" width="11.7109375" style="242" customWidth="1"/>
    <col min="3334" max="3334" width="9.140625" style="242" customWidth="1"/>
    <col min="3335" max="3335" width="5" style="242" customWidth="1"/>
    <col min="3336" max="3336" width="77.85546875" style="242" customWidth="1"/>
    <col min="3337" max="3338" width="20" style="242" customWidth="1"/>
    <col min="3339" max="3339" width="1.7109375" style="242" customWidth="1"/>
    <col min="3340" max="3584" width="9.28515625" style="242"/>
    <col min="3585" max="3585" width="8.28515625" style="242" customWidth="1"/>
    <col min="3586" max="3586" width="1.7109375" style="242" customWidth="1"/>
    <col min="3587" max="3588" width="5" style="242" customWidth="1"/>
    <col min="3589" max="3589" width="11.7109375" style="242" customWidth="1"/>
    <col min="3590" max="3590" width="9.140625" style="242" customWidth="1"/>
    <col min="3591" max="3591" width="5" style="242" customWidth="1"/>
    <col min="3592" max="3592" width="77.85546875" style="242" customWidth="1"/>
    <col min="3593" max="3594" width="20" style="242" customWidth="1"/>
    <col min="3595" max="3595" width="1.7109375" style="242" customWidth="1"/>
    <col min="3596" max="3840" width="9.28515625" style="242"/>
    <col min="3841" max="3841" width="8.28515625" style="242" customWidth="1"/>
    <col min="3842" max="3842" width="1.7109375" style="242" customWidth="1"/>
    <col min="3843" max="3844" width="5" style="242" customWidth="1"/>
    <col min="3845" max="3845" width="11.7109375" style="242" customWidth="1"/>
    <col min="3846" max="3846" width="9.140625" style="242" customWidth="1"/>
    <col min="3847" max="3847" width="5" style="242" customWidth="1"/>
    <col min="3848" max="3848" width="77.85546875" style="242" customWidth="1"/>
    <col min="3849" max="3850" width="20" style="242" customWidth="1"/>
    <col min="3851" max="3851" width="1.7109375" style="242" customWidth="1"/>
    <col min="3852" max="4096" width="9.28515625" style="242"/>
    <col min="4097" max="4097" width="8.28515625" style="242" customWidth="1"/>
    <col min="4098" max="4098" width="1.7109375" style="242" customWidth="1"/>
    <col min="4099" max="4100" width="5" style="242" customWidth="1"/>
    <col min="4101" max="4101" width="11.7109375" style="242" customWidth="1"/>
    <col min="4102" max="4102" width="9.140625" style="242" customWidth="1"/>
    <col min="4103" max="4103" width="5" style="242" customWidth="1"/>
    <col min="4104" max="4104" width="77.85546875" style="242" customWidth="1"/>
    <col min="4105" max="4106" width="20" style="242" customWidth="1"/>
    <col min="4107" max="4107" width="1.7109375" style="242" customWidth="1"/>
    <col min="4108" max="4352" width="9.28515625" style="242"/>
    <col min="4353" max="4353" width="8.28515625" style="242" customWidth="1"/>
    <col min="4354" max="4354" width="1.7109375" style="242" customWidth="1"/>
    <col min="4355" max="4356" width="5" style="242" customWidth="1"/>
    <col min="4357" max="4357" width="11.7109375" style="242" customWidth="1"/>
    <col min="4358" max="4358" width="9.140625" style="242" customWidth="1"/>
    <col min="4359" max="4359" width="5" style="242" customWidth="1"/>
    <col min="4360" max="4360" width="77.85546875" style="242" customWidth="1"/>
    <col min="4361" max="4362" width="20" style="242" customWidth="1"/>
    <col min="4363" max="4363" width="1.7109375" style="242" customWidth="1"/>
    <col min="4364" max="4608" width="9.28515625" style="242"/>
    <col min="4609" max="4609" width="8.28515625" style="242" customWidth="1"/>
    <col min="4610" max="4610" width="1.7109375" style="242" customWidth="1"/>
    <col min="4611" max="4612" width="5" style="242" customWidth="1"/>
    <col min="4613" max="4613" width="11.7109375" style="242" customWidth="1"/>
    <col min="4614" max="4614" width="9.140625" style="242" customWidth="1"/>
    <col min="4615" max="4615" width="5" style="242" customWidth="1"/>
    <col min="4616" max="4616" width="77.85546875" style="242" customWidth="1"/>
    <col min="4617" max="4618" width="20" style="242" customWidth="1"/>
    <col min="4619" max="4619" width="1.7109375" style="242" customWidth="1"/>
    <col min="4620" max="4864" width="9.28515625" style="242"/>
    <col min="4865" max="4865" width="8.28515625" style="242" customWidth="1"/>
    <col min="4866" max="4866" width="1.7109375" style="242" customWidth="1"/>
    <col min="4867" max="4868" width="5" style="242" customWidth="1"/>
    <col min="4869" max="4869" width="11.7109375" style="242" customWidth="1"/>
    <col min="4870" max="4870" width="9.140625" style="242" customWidth="1"/>
    <col min="4871" max="4871" width="5" style="242" customWidth="1"/>
    <col min="4872" max="4872" width="77.85546875" style="242" customWidth="1"/>
    <col min="4873" max="4874" width="20" style="242" customWidth="1"/>
    <col min="4875" max="4875" width="1.7109375" style="242" customWidth="1"/>
    <col min="4876" max="5120" width="9.28515625" style="242"/>
    <col min="5121" max="5121" width="8.28515625" style="242" customWidth="1"/>
    <col min="5122" max="5122" width="1.7109375" style="242" customWidth="1"/>
    <col min="5123" max="5124" width="5" style="242" customWidth="1"/>
    <col min="5125" max="5125" width="11.7109375" style="242" customWidth="1"/>
    <col min="5126" max="5126" width="9.140625" style="242" customWidth="1"/>
    <col min="5127" max="5127" width="5" style="242" customWidth="1"/>
    <col min="5128" max="5128" width="77.85546875" style="242" customWidth="1"/>
    <col min="5129" max="5130" width="20" style="242" customWidth="1"/>
    <col min="5131" max="5131" width="1.7109375" style="242" customWidth="1"/>
    <col min="5132" max="5376" width="9.28515625" style="242"/>
    <col min="5377" max="5377" width="8.28515625" style="242" customWidth="1"/>
    <col min="5378" max="5378" width="1.7109375" style="242" customWidth="1"/>
    <col min="5379" max="5380" width="5" style="242" customWidth="1"/>
    <col min="5381" max="5381" width="11.7109375" style="242" customWidth="1"/>
    <col min="5382" max="5382" width="9.140625" style="242" customWidth="1"/>
    <col min="5383" max="5383" width="5" style="242" customWidth="1"/>
    <col min="5384" max="5384" width="77.85546875" style="242" customWidth="1"/>
    <col min="5385" max="5386" width="20" style="242" customWidth="1"/>
    <col min="5387" max="5387" width="1.7109375" style="242" customWidth="1"/>
    <col min="5388" max="5632" width="9.28515625" style="242"/>
    <col min="5633" max="5633" width="8.28515625" style="242" customWidth="1"/>
    <col min="5634" max="5634" width="1.7109375" style="242" customWidth="1"/>
    <col min="5635" max="5636" width="5" style="242" customWidth="1"/>
    <col min="5637" max="5637" width="11.7109375" style="242" customWidth="1"/>
    <col min="5638" max="5638" width="9.140625" style="242" customWidth="1"/>
    <col min="5639" max="5639" width="5" style="242" customWidth="1"/>
    <col min="5640" max="5640" width="77.85546875" style="242" customWidth="1"/>
    <col min="5641" max="5642" width="20" style="242" customWidth="1"/>
    <col min="5643" max="5643" width="1.7109375" style="242" customWidth="1"/>
    <col min="5644" max="5888" width="9.28515625" style="242"/>
    <col min="5889" max="5889" width="8.28515625" style="242" customWidth="1"/>
    <col min="5890" max="5890" width="1.7109375" style="242" customWidth="1"/>
    <col min="5891" max="5892" width="5" style="242" customWidth="1"/>
    <col min="5893" max="5893" width="11.7109375" style="242" customWidth="1"/>
    <col min="5894" max="5894" width="9.140625" style="242" customWidth="1"/>
    <col min="5895" max="5895" width="5" style="242" customWidth="1"/>
    <col min="5896" max="5896" width="77.85546875" style="242" customWidth="1"/>
    <col min="5897" max="5898" width="20" style="242" customWidth="1"/>
    <col min="5899" max="5899" width="1.7109375" style="242" customWidth="1"/>
    <col min="5900" max="6144" width="9.28515625" style="242"/>
    <col min="6145" max="6145" width="8.28515625" style="242" customWidth="1"/>
    <col min="6146" max="6146" width="1.7109375" style="242" customWidth="1"/>
    <col min="6147" max="6148" width="5" style="242" customWidth="1"/>
    <col min="6149" max="6149" width="11.7109375" style="242" customWidth="1"/>
    <col min="6150" max="6150" width="9.140625" style="242" customWidth="1"/>
    <col min="6151" max="6151" width="5" style="242" customWidth="1"/>
    <col min="6152" max="6152" width="77.85546875" style="242" customWidth="1"/>
    <col min="6153" max="6154" width="20" style="242" customWidth="1"/>
    <col min="6155" max="6155" width="1.7109375" style="242" customWidth="1"/>
    <col min="6156" max="6400" width="9.28515625" style="242"/>
    <col min="6401" max="6401" width="8.28515625" style="242" customWidth="1"/>
    <col min="6402" max="6402" width="1.7109375" style="242" customWidth="1"/>
    <col min="6403" max="6404" width="5" style="242" customWidth="1"/>
    <col min="6405" max="6405" width="11.7109375" style="242" customWidth="1"/>
    <col min="6406" max="6406" width="9.140625" style="242" customWidth="1"/>
    <col min="6407" max="6407" width="5" style="242" customWidth="1"/>
    <col min="6408" max="6408" width="77.85546875" style="242" customWidth="1"/>
    <col min="6409" max="6410" width="20" style="242" customWidth="1"/>
    <col min="6411" max="6411" width="1.7109375" style="242" customWidth="1"/>
    <col min="6412" max="6656" width="9.28515625" style="242"/>
    <col min="6657" max="6657" width="8.28515625" style="242" customWidth="1"/>
    <col min="6658" max="6658" width="1.7109375" style="242" customWidth="1"/>
    <col min="6659" max="6660" width="5" style="242" customWidth="1"/>
    <col min="6661" max="6661" width="11.7109375" style="242" customWidth="1"/>
    <col min="6662" max="6662" width="9.140625" style="242" customWidth="1"/>
    <col min="6663" max="6663" width="5" style="242" customWidth="1"/>
    <col min="6664" max="6664" width="77.85546875" style="242" customWidth="1"/>
    <col min="6665" max="6666" width="20" style="242" customWidth="1"/>
    <col min="6667" max="6667" width="1.7109375" style="242" customWidth="1"/>
    <col min="6668" max="6912" width="9.28515625" style="242"/>
    <col min="6913" max="6913" width="8.28515625" style="242" customWidth="1"/>
    <col min="6914" max="6914" width="1.7109375" style="242" customWidth="1"/>
    <col min="6915" max="6916" width="5" style="242" customWidth="1"/>
    <col min="6917" max="6917" width="11.7109375" style="242" customWidth="1"/>
    <col min="6918" max="6918" width="9.140625" style="242" customWidth="1"/>
    <col min="6919" max="6919" width="5" style="242" customWidth="1"/>
    <col min="6920" max="6920" width="77.85546875" style="242" customWidth="1"/>
    <col min="6921" max="6922" width="20" style="242" customWidth="1"/>
    <col min="6923" max="6923" width="1.7109375" style="242" customWidth="1"/>
    <col min="6924" max="7168" width="9.28515625" style="242"/>
    <col min="7169" max="7169" width="8.28515625" style="242" customWidth="1"/>
    <col min="7170" max="7170" width="1.7109375" style="242" customWidth="1"/>
    <col min="7171" max="7172" width="5" style="242" customWidth="1"/>
    <col min="7173" max="7173" width="11.7109375" style="242" customWidth="1"/>
    <col min="7174" max="7174" width="9.140625" style="242" customWidth="1"/>
    <col min="7175" max="7175" width="5" style="242" customWidth="1"/>
    <col min="7176" max="7176" width="77.85546875" style="242" customWidth="1"/>
    <col min="7177" max="7178" width="20" style="242" customWidth="1"/>
    <col min="7179" max="7179" width="1.7109375" style="242" customWidth="1"/>
    <col min="7180" max="7424" width="9.28515625" style="242"/>
    <col min="7425" max="7425" width="8.28515625" style="242" customWidth="1"/>
    <col min="7426" max="7426" width="1.7109375" style="242" customWidth="1"/>
    <col min="7427" max="7428" width="5" style="242" customWidth="1"/>
    <col min="7429" max="7429" width="11.7109375" style="242" customWidth="1"/>
    <col min="7430" max="7430" width="9.140625" style="242" customWidth="1"/>
    <col min="7431" max="7431" width="5" style="242" customWidth="1"/>
    <col min="7432" max="7432" width="77.85546875" style="242" customWidth="1"/>
    <col min="7433" max="7434" width="20" style="242" customWidth="1"/>
    <col min="7435" max="7435" width="1.7109375" style="242" customWidth="1"/>
    <col min="7436" max="7680" width="9.28515625" style="242"/>
    <col min="7681" max="7681" width="8.28515625" style="242" customWidth="1"/>
    <col min="7682" max="7682" width="1.7109375" style="242" customWidth="1"/>
    <col min="7683" max="7684" width="5" style="242" customWidth="1"/>
    <col min="7685" max="7685" width="11.7109375" style="242" customWidth="1"/>
    <col min="7686" max="7686" width="9.140625" style="242" customWidth="1"/>
    <col min="7687" max="7687" width="5" style="242" customWidth="1"/>
    <col min="7688" max="7688" width="77.85546875" style="242" customWidth="1"/>
    <col min="7689" max="7690" width="20" style="242" customWidth="1"/>
    <col min="7691" max="7691" width="1.7109375" style="242" customWidth="1"/>
    <col min="7692" max="7936" width="9.28515625" style="242"/>
    <col min="7937" max="7937" width="8.28515625" style="242" customWidth="1"/>
    <col min="7938" max="7938" width="1.7109375" style="242" customWidth="1"/>
    <col min="7939" max="7940" width="5" style="242" customWidth="1"/>
    <col min="7941" max="7941" width="11.7109375" style="242" customWidth="1"/>
    <col min="7942" max="7942" width="9.140625" style="242" customWidth="1"/>
    <col min="7943" max="7943" width="5" style="242" customWidth="1"/>
    <col min="7944" max="7944" width="77.85546875" style="242" customWidth="1"/>
    <col min="7945" max="7946" width="20" style="242" customWidth="1"/>
    <col min="7947" max="7947" width="1.7109375" style="242" customWidth="1"/>
    <col min="7948" max="8192" width="9.28515625" style="242"/>
    <col min="8193" max="8193" width="8.28515625" style="242" customWidth="1"/>
    <col min="8194" max="8194" width="1.7109375" style="242" customWidth="1"/>
    <col min="8195" max="8196" width="5" style="242" customWidth="1"/>
    <col min="8197" max="8197" width="11.7109375" style="242" customWidth="1"/>
    <col min="8198" max="8198" width="9.140625" style="242" customWidth="1"/>
    <col min="8199" max="8199" width="5" style="242" customWidth="1"/>
    <col min="8200" max="8200" width="77.85546875" style="242" customWidth="1"/>
    <col min="8201" max="8202" width="20" style="242" customWidth="1"/>
    <col min="8203" max="8203" width="1.7109375" style="242" customWidth="1"/>
    <col min="8204" max="8448" width="9.28515625" style="242"/>
    <col min="8449" max="8449" width="8.28515625" style="242" customWidth="1"/>
    <col min="8450" max="8450" width="1.7109375" style="242" customWidth="1"/>
    <col min="8451" max="8452" width="5" style="242" customWidth="1"/>
    <col min="8453" max="8453" width="11.7109375" style="242" customWidth="1"/>
    <col min="8454" max="8454" width="9.140625" style="242" customWidth="1"/>
    <col min="8455" max="8455" width="5" style="242" customWidth="1"/>
    <col min="8456" max="8456" width="77.85546875" style="242" customWidth="1"/>
    <col min="8457" max="8458" width="20" style="242" customWidth="1"/>
    <col min="8459" max="8459" width="1.7109375" style="242" customWidth="1"/>
    <col min="8460" max="8704" width="9.28515625" style="242"/>
    <col min="8705" max="8705" width="8.28515625" style="242" customWidth="1"/>
    <col min="8706" max="8706" width="1.7109375" style="242" customWidth="1"/>
    <col min="8707" max="8708" width="5" style="242" customWidth="1"/>
    <col min="8709" max="8709" width="11.7109375" style="242" customWidth="1"/>
    <col min="8710" max="8710" width="9.140625" style="242" customWidth="1"/>
    <col min="8711" max="8711" width="5" style="242" customWidth="1"/>
    <col min="8712" max="8712" width="77.85546875" style="242" customWidth="1"/>
    <col min="8713" max="8714" width="20" style="242" customWidth="1"/>
    <col min="8715" max="8715" width="1.7109375" style="242" customWidth="1"/>
    <col min="8716" max="8960" width="9.28515625" style="242"/>
    <col min="8961" max="8961" width="8.28515625" style="242" customWidth="1"/>
    <col min="8962" max="8962" width="1.7109375" style="242" customWidth="1"/>
    <col min="8963" max="8964" width="5" style="242" customWidth="1"/>
    <col min="8965" max="8965" width="11.7109375" style="242" customWidth="1"/>
    <col min="8966" max="8966" width="9.140625" style="242" customWidth="1"/>
    <col min="8967" max="8967" width="5" style="242" customWidth="1"/>
    <col min="8968" max="8968" width="77.85546875" style="242" customWidth="1"/>
    <col min="8969" max="8970" width="20" style="242" customWidth="1"/>
    <col min="8971" max="8971" width="1.7109375" style="242" customWidth="1"/>
    <col min="8972" max="9216" width="9.28515625" style="242"/>
    <col min="9217" max="9217" width="8.28515625" style="242" customWidth="1"/>
    <col min="9218" max="9218" width="1.7109375" style="242" customWidth="1"/>
    <col min="9219" max="9220" width="5" style="242" customWidth="1"/>
    <col min="9221" max="9221" width="11.7109375" style="242" customWidth="1"/>
    <col min="9222" max="9222" width="9.140625" style="242" customWidth="1"/>
    <col min="9223" max="9223" width="5" style="242" customWidth="1"/>
    <col min="9224" max="9224" width="77.85546875" style="242" customWidth="1"/>
    <col min="9225" max="9226" width="20" style="242" customWidth="1"/>
    <col min="9227" max="9227" width="1.7109375" style="242" customWidth="1"/>
    <col min="9228" max="9472" width="9.28515625" style="242"/>
    <col min="9473" max="9473" width="8.28515625" style="242" customWidth="1"/>
    <col min="9474" max="9474" width="1.7109375" style="242" customWidth="1"/>
    <col min="9475" max="9476" width="5" style="242" customWidth="1"/>
    <col min="9477" max="9477" width="11.7109375" style="242" customWidth="1"/>
    <col min="9478" max="9478" width="9.140625" style="242" customWidth="1"/>
    <col min="9479" max="9479" width="5" style="242" customWidth="1"/>
    <col min="9480" max="9480" width="77.85546875" style="242" customWidth="1"/>
    <col min="9481" max="9482" width="20" style="242" customWidth="1"/>
    <col min="9483" max="9483" width="1.7109375" style="242" customWidth="1"/>
    <col min="9484" max="9728" width="9.28515625" style="242"/>
    <col min="9729" max="9729" width="8.28515625" style="242" customWidth="1"/>
    <col min="9730" max="9730" width="1.7109375" style="242" customWidth="1"/>
    <col min="9731" max="9732" width="5" style="242" customWidth="1"/>
    <col min="9733" max="9733" width="11.7109375" style="242" customWidth="1"/>
    <col min="9734" max="9734" width="9.140625" style="242" customWidth="1"/>
    <col min="9735" max="9735" width="5" style="242" customWidth="1"/>
    <col min="9736" max="9736" width="77.85546875" style="242" customWidth="1"/>
    <col min="9737" max="9738" width="20" style="242" customWidth="1"/>
    <col min="9739" max="9739" width="1.7109375" style="242" customWidth="1"/>
    <col min="9740" max="9984" width="9.28515625" style="242"/>
    <col min="9985" max="9985" width="8.28515625" style="242" customWidth="1"/>
    <col min="9986" max="9986" width="1.7109375" style="242" customWidth="1"/>
    <col min="9987" max="9988" width="5" style="242" customWidth="1"/>
    <col min="9989" max="9989" width="11.7109375" style="242" customWidth="1"/>
    <col min="9990" max="9990" width="9.140625" style="242" customWidth="1"/>
    <col min="9991" max="9991" width="5" style="242" customWidth="1"/>
    <col min="9992" max="9992" width="77.85546875" style="242" customWidth="1"/>
    <col min="9993" max="9994" width="20" style="242" customWidth="1"/>
    <col min="9995" max="9995" width="1.7109375" style="242" customWidth="1"/>
    <col min="9996" max="10240" width="9.28515625" style="242"/>
    <col min="10241" max="10241" width="8.28515625" style="242" customWidth="1"/>
    <col min="10242" max="10242" width="1.7109375" style="242" customWidth="1"/>
    <col min="10243" max="10244" width="5" style="242" customWidth="1"/>
    <col min="10245" max="10245" width="11.7109375" style="242" customWidth="1"/>
    <col min="10246" max="10246" width="9.140625" style="242" customWidth="1"/>
    <col min="10247" max="10247" width="5" style="242" customWidth="1"/>
    <col min="10248" max="10248" width="77.85546875" style="242" customWidth="1"/>
    <col min="10249" max="10250" width="20" style="242" customWidth="1"/>
    <col min="10251" max="10251" width="1.7109375" style="242" customWidth="1"/>
    <col min="10252" max="10496" width="9.28515625" style="242"/>
    <col min="10497" max="10497" width="8.28515625" style="242" customWidth="1"/>
    <col min="10498" max="10498" width="1.7109375" style="242" customWidth="1"/>
    <col min="10499" max="10500" width="5" style="242" customWidth="1"/>
    <col min="10501" max="10501" width="11.7109375" style="242" customWidth="1"/>
    <col min="10502" max="10502" width="9.140625" style="242" customWidth="1"/>
    <col min="10503" max="10503" width="5" style="242" customWidth="1"/>
    <col min="10504" max="10504" width="77.85546875" style="242" customWidth="1"/>
    <col min="10505" max="10506" width="20" style="242" customWidth="1"/>
    <col min="10507" max="10507" width="1.7109375" style="242" customWidth="1"/>
    <col min="10508" max="10752" width="9.28515625" style="242"/>
    <col min="10753" max="10753" width="8.28515625" style="242" customWidth="1"/>
    <col min="10754" max="10754" width="1.7109375" style="242" customWidth="1"/>
    <col min="10755" max="10756" width="5" style="242" customWidth="1"/>
    <col min="10757" max="10757" width="11.7109375" style="242" customWidth="1"/>
    <col min="10758" max="10758" width="9.140625" style="242" customWidth="1"/>
    <col min="10759" max="10759" width="5" style="242" customWidth="1"/>
    <col min="10760" max="10760" width="77.85546875" style="242" customWidth="1"/>
    <col min="10761" max="10762" width="20" style="242" customWidth="1"/>
    <col min="10763" max="10763" width="1.7109375" style="242" customWidth="1"/>
    <col min="10764" max="11008" width="9.28515625" style="242"/>
    <col min="11009" max="11009" width="8.28515625" style="242" customWidth="1"/>
    <col min="11010" max="11010" width="1.7109375" style="242" customWidth="1"/>
    <col min="11011" max="11012" width="5" style="242" customWidth="1"/>
    <col min="11013" max="11013" width="11.7109375" style="242" customWidth="1"/>
    <col min="11014" max="11014" width="9.140625" style="242" customWidth="1"/>
    <col min="11015" max="11015" width="5" style="242" customWidth="1"/>
    <col min="11016" max="11016" width="77.85546875" style="242" customWidth="1"/>
    <col min="11017" max="11018" width="20" style="242" customWidth="1"/>
    <col min="11019" max="11019" width="1.7109375" style="242" customWidth="1"/>
    <col min="11020" max="11264" width="9.28515625" style="242"/>
    <col min="11265" max="11265" width="8.28515625" style="242" customWidth="1"/>
    <col min="11266" max="11266" width="1.7109375" style="242" customWidth="1"/>
    <col min="11267" max="11268" width="5" style="242" customWidth="1"/>
    <col min="11269" max="11269" width="11.7109375" style="242" customWidth="1"/>
    <col min="11270" max="11270" width="9.140625" style="242" customWidth="1"/>
    <col min="11271" max="11271" width="5" style="242" customWidth="1"/>
    <col min="11272" max="11272" width="77.85546875" style="242" customWidth="1"/>
    <col min="11273" max="11274" width="20" style="242" customWidth="1"/>
    <col min="11275" max="11275" width="1.7109375" style="242" customWidth="1"/>
    <col min="11276" max="11520" width="9.28515625" style="242"/>
    <col min="11521" max="11521" width="8.28515625" style="242" customWidth="1"/>
    <col min="11522" max="11522" width="1.7109375" style="242" customWidth="1"/>
    <col min="11523" max="11524" width="5" style="242" customWidth="1"/>
    <col min="11525" max="11525" width="11.7109375" style="242" customWidth="1"/>
    <col min="11526" max="11526" width="9.140625" style="242" customWidth="1"/>
    <col min="11527" max="11527" width="5" style="242" customWidth="1"/>
    <col min="11528" max="11528" width="77.85546875" style="242" customWidth="1"/>
    <col min="11529" max="11530" width="20" style="242" customWidth="1"/>
    <col min="11531" max="11531" width="1.7109375" style="242" customWidth="1"/>
    <col min="11532" max="11776" width="9.28515625" style="242"/>
    <col min="11777" max="11777" width="8.28515625" style="242" customWidth="1"/>
    <col min="11778" max="11778" width="1.7109375" style="242" customWidth="1"/>
    <col min="11779" max="11780" width="5" style="242" customWidth="1"/>
    <col min="11781" max="11781" width="11.7109375" style="242" customWidth="1"/>
    <col min="11782" max="11782" width="9.140625" style="242" customWidth="1"/>
    <col min="11783" max="11783" width="5" style="242" customWidth="1"/>
    <col min="11784" max="11784" width="77.85546875" style="242" customWidth="1"/>
    <col min="11785" max="11786" width="20" style="242" customWidth="1"/>
    <col min="11787" max="11787" width="1.7109375" style="242" customWidth="1"/>
    <col min="11788" max="12032" width="9.28515625" style="242"/>
    <col min="12033" max="12033" width="8.28515625" style="242" customWidth="1"/>
    <col min="12034" max="12034" width="1.7109375" style="242" customWidth="1"/>
    <col min="12035" max="12036" width="5" style="242" customWidth="1"/>
    <col min="12037" max="12037" width="11.7109375" style="242" customWidth="1"/>
    <col min="12038" max="12038" width="9.140625" style="242" customWidth="1"/>
    <col min="12039" max="12039" width="5" style="242" customWidth="1"/>
    <col min="12040" max="12040" width="77.85546875" style="242" customWidth="1"/>
    <col min="12041" max="12042" width="20" style="242" customWidth="1"/>
    <col min="12043" max="12043" width="1.7109375" style="242" customWidth="1"/>
    <col min="12044" max="12288" width="9.28515625" style="242"/>
    <col min="12289" max="12289" width="8.28515625" style="242" customWidth="1"/>
    <col min="12290" max="12290" width="1.7109375" style="242" customWidth="1"/>
    <col min="12291" max="12292" width="5" style="242" customWidth="1"/>
    <col min="12293" max="12293" width="11.7109375" style="242" customWidth="1"/>
    <col min="12294" max="12294" width="9.140625" style="242" customWidth="1"/>
    <col min="12295" max="12295" width="5" style="242" customWidth="1"/>
    <col min="12296" max="12296" width="77.85546875" style="242" customWidth="1"/>
    <col min="12297" max="12298" width="20" style="242" customWidth="1"/>
    <col min="12299" max="12299" width="1.7109375" style="242" customWidth="1"/>
    <col min="12300" max="12544" width="9.28515625" style="242"/>
    <col min="12545" max="12545" width="8.28515625" style="242" customWidth="1"/>
    <col min="12546" max="12546" width="1.7109375" style="242" customWidth="1"/>
    <col min="12547" max="12548" width="5" style="242" customWidth="1"/>
    <col min="12549" max="12549" width="11.7109375" style="242" customWidth="1"/>
    <col min="12550" max="12550" width="9.140625" style="242" customWidth="1"/>
    <col min="12551" max="12551" width="5" style="242" customWidth="1"/>
    <col min="12552" max="12552" width="77.85546875" style="242" customWidth="1"/>
    <col min="12553" max="12554" width="20" style="242" customWidth="1"/>
    <col min="12555" max="12555" width="1.7109375" style="242" customWidth="1"/>
    <col min="12556" max="12800" width="9.28515625" style="242"/>
    <col min="12801" max="12801" width="8.28515625" style="242" customWidth="1"/>
    <col min="12802" max="12802" width="1.7109375" style="242" customWidth="1"/>
    <col min="12803" max="12804" width="5" style="242" customWidth="1"/>
    <col min="12805" max="12805" width="11.7109375" style="242" customWidth="1"/>
    <col min="12806" max="12806" width="9.140625" style="242" customWidth="1"/>
    <col min="12807" max="12807" width="5" style="242" customWidth="1"/>
    <col min="12808" max="12808" width="77.85546875" style="242" customWidth="1"/>
    <col min="12809" max="12810" width="20" style="242" customWidth="1"/>
    <col min="12811" max="12811" width="1.7109375" style="242" customWidth="1"/>
    <col min="12812" max="13056" width="9.28515625" style="242"/>
    <col min="13057" max="13057" width="8.28515625" style="242" customWidth="1"/>
    <col min="13058" max="13058" width="1.7109375" style="242" customWidth="1"/>
    <col min="13059" max="13060" width="5" style="242" customWidth="1"/>
    <col min="13061" max="13061" width="11.7109375" style="242" customWidth="1"/>
    <col min="13062" max="13062" width="9.140625" style="242" customWidth="1"/>
    <col min="13063" max="13063" width="5" style="242" customWidth="1"/>
    <col min="13064" max="13064" width="77.85546875" style="242" customWidth="1"/>
    <col min="13065" max="13066" width="20" style="242" customWidth="1"/>
    <col min="13067" max="13067" width="1.7109375" style="242" customWidth="1"/>
    <col min="13068" max="13312" width="9.28515625" style="242"/>
    <col min="13313" max="13313" width="8.28515625" style="242" customWidth="1"/>
    <col min="13314" max="13314" width="1.7109375" style="242" customWidth="1"/>
    <col min="13315" max="13316" width="5" style="242" customWidth="1"/>
    <col min="13317" max="13317" width="11.7109375" style="242" customWidth="1"/>
    <col min="13318" max="13318" width="9.140625" style="242" customWidth="1"/>
    <col min="13319" max="13319" width="5" style="242" customWidth="1"/>
    <col min="13320" max="13320" width="77.85546875" style="242" customWidth="1"/>
    <col min="13321" max="13322" width="20" style="242" customWidth="1"/>
    <col min="13323" max="13323" width="1.7109375" style="242" customWidth="1"/>
    <col min="13324" max="13568" width="9.28515625" style="242"/>
    <col min="13569" max="13569" width="8.28515625" style="242" customWidth="1"/>
    <col min="13570" max="13570" width="1.7109375" style="242" customWidth="1"/>
    <col min="13571" max="13572" width="5" style="242" customWidth="1"/>
    <col min="13573" max="13573" width="11.7109375" style="242" customWidth="1"/>
    <col min="13574" max="13574" width="9.140625" style="242" customWidth="1"/>
    <col min="13575" max="13575" width="5" style="242" customWidth="1"/>
    <col min="13576" max="13576" width="77.85546875" style="242" customWidth="1"/>
    <col min="13577" max="13578" width="20" style="242" customWidth="1"/>
    <col min="13579" max="13579" width="1.7109375" style="242" customWidth="1"/>
    <col min="13580" max="13824" width="9.28515625" style="242"/>
    <col min="13825" max="13825" width="8.28515625" style="242" customWidth="1"/>
    <col min="13826" max="13826" width="1.7109375" style="242" customWidth="1"/>
    <col min="13827" max="13828" width="5" style="242" customWidth="1"/>
    <col min="13829" max="13829" width="11.7109375" style="242" customWidth="1"/>
    <col min="13830" max="13830" width="9.140625" style="242" customWidth="1"/>
    <col min="13831" max="13831" width="5" style="242" customWidth="1"/>
    <col min="13832" max="13832" width="77.85546875" style="242" customWidth="1"/>
    <col min="13833" max="13834" width="20" style="242" customWidth="1"/>
    <col min="13835" max="13835" width="1.7109375" style="242" customWidth="1"/>
    <col min="13836" max="14080" width="9.28515625" style="242"/>
    <col min="14081" max="14081" width="8.28515625" style="242" customWidth="1"/>
    <col min="14082" max="14082" width="1.7109375" style="242" customWidth="1"/>
    <col min="14083" max="14084" width="5" style="242" customWidth="1"/>
    <col min="14085" max="14085" width="11.7109375" style="242" customWidth="1"/>
    <col min="14086" max="14086" width="9.140625" style="242" customWidth="1"/>
    <col min="14087" max="14087" width="5" style="242" customWidth="1"/>
    <col min="14088" max="14088" width="77.85546875" style="242" customWidth="1"/>
    <col min="14089" max="14090" width="20" style="242" customWidth="1"/>
    <col min="14091" max="14091" width="1.7109375" style="242" customWidth="1"/>
    <col min="14092" max="14336" width="9.28515625" style="242"/>
    <col min="14337" max="14337" width="8.28515625" style="242" customWidth="1"/>
    <col min="14338" max="14338" width="1.7109375" style="242" customWidth="1"/>
    <col min="14339" max="14340" width="5" style="242" customWidth="1"/>
    <col min="14341" max="14341" width="11.7109375" style="242" customWidth="1"/>
    <col min="14342" max="14342" width="9.140625" style="242" customWidth="1"/>
    <col min="14343" max="14343" width="5" style="242" customWidth="1"/>
    <col min="14344" max="14344" width="77.85546875" style="242" customWidth="1"/>
    <col min="14345" max="14346" width="20" style="242" customWidth="1"/>
    <col min="14347" max="14347" width="1.7109375" style="242" customWidth="1"/>
    <col min="14348" max="14592" width="9.28515625" style="242"/>
    <col min="14593" max="14593" width="8.28515625" style="242" customWidth="1"/>
    <col min="14594" max="14594" width="1.7109375" style="242" customWidth="1"/>
    <col min="14595" max="14596" width="5" style="242" customWidth="1"/>
    <col min="14597" max="14597" width="11.7109375" style="242" customWidth="1"/>
    <col min="14598" max="14598" width="9.140625" style="242" customWidth="1"/>
    <col min="14599" max="14599" width="5" style="242" customWidth="1"/>
    <col min="14600" max="14600" width="77.85546875" style="242" customWidth="1"/>
    <col min="14601" max="14602" width="20" style="242" customWidth="1"/>
    <col min="14603" max="14603" width="1.7109375" style="242" customWidth="1"/>
    <col min="14604" max="14848" width="9.28515625" style="242"/>
    <col min="14849" max="14849" width="8.28515625" style="242" customWidth="1"/>
    <col min="14850" max="14850" width="1.7109375" style="242" customWidth="1"/>
    <col min="14851" max="14852" width="5" style="242" customWidth="1"/>
    <col min="14853" max="14853" width="11.7109375" style="242" customWidth="1"/>
    <col min="14854" max="14854" width="9.140625" style="242" customWidth="1"/>
    <col min="14855" max="14855" width="5" style="242" customWidth="1"/>
    <col min="14856" max="14856" width="77.85546875" style="242" customWidth="1"/>
    <col min="14857" max="14858" width="20" style="242" customWidth="1"/>
    <col min="14859" max="14859" width="1.7109375" style="242" customWidth="1"/>
    <col min="14860" max="15104" width="9.28515625" style="242"/>
    <col min="15105" max="15105" width="8.28515625" style="242" customWidth="1"/>
    <col min="15106" max="15106" width="1.7109375" style="242" customWidth="1"/>
    <col min="15107" max="15108" width="5" style="242" customWidth="1"/>
    <col min="15109" max="15109" width="11.7109375" style="242" customWidth="1"/>
    <col min="15110" max="15110" width="9.140625" style="242" customWidth="1"/>
    <col min="15111" max="15111" width="5" style="242" customWidth="1"/>
    <col min="15112" max="15112" width="77.85546875" style="242" customWidth="1"/>
    <col min="15113" max="15114" width="20" style="242" customWidth="1"/>
    <col min="15115" max="15115" width="1.7109375" style="242" customWidth="1"/>
    <col min="15116" max="15360" width="9.28515625" style="242"/>
    <col min="15361" max="15361" width="8.28515625" style="242" customWidth="1"/>
    <col min="15362" max="15362" width="1.7109375" style="242" customWidth="1"/>
    <col min="15363" max="15364" width="5" style="242" customWidth="1"/>
    <col min="15365" max="15365" width="11.7109375" style="242" customWidth="1"/>
    <col min="15366" max="15366" width="9.140625" style="242" customWidth="1"/>
    <col min="15367" max="15367" width="5" style="242" customWidth="1"/>
    <col min="15368" max="15368" width="77.85546875" style="242" customWidth="1"/>
    <col min="15369" max="15370" width="20" style="242" customWidth="1"/>
    <col min="15371" max="15371" width="1.7109375" style="242" customWidth="1"/>
    <col min="15372" max="15616" width="9.28515625" style="242"/>
    <col min="15617" max="15617" width="8.28515625" style="242" customWidth="1"/>
    <col min="15618" max="15618" width="1.7109375" style="242" customWidth="1"/>
    <col min="15619" max="15620" width="5" style="242" customWidth="1"/>
    <col min="15621" max="15621" width="11.7109375" style="242" customWidth="1"/>
    <col min="15622" max="15622" width="9.140625" style="242" customWidth="1"/>
    <col min="15623" max="15623" width="5" style="242" customWidth="1"/>
    <col min="15624" max="15624" width="77.85546875" style="242" customWidth="1"/>
    <col min="15625" max="15626" width="20" style="242" customWidth="1"/>
    <col min="15627" max="15627" width="1.7109375" style="242" customWidth="1"/>
    <col min="15628" max="15872" width="9.28515625" style="242"/>
    <col min="15873" max="15873" width="8.28515625" style="242" customWidth="1"/>
    <col min="15874" max="15874" width="1.7109375" style="242" customWidth="1"/>
    <col min="15875" max="15876" width="5" style="242" customWidth="1"/>
    <col min="15877" max="15877" width="11.7109375" style="242" customWidth="1"/>
    <col min="15878" max="15878" width="9.140625" style="242" customWidth="1"/>
    <col min="15879" max="15879" width="5" style="242" customWidth="1"/>
    <col min="15880" max="15880" width="77.85546875" style="242" customWidth="1"/>
    <col min="15881" max="15882" width="20" style="242" customWidth="1"/>
    <col min="15883" max="15883" width="1.7109375" style="242" customWidth="1"/>
    <col min="15884" max="16128" width="9.28515625" style="242"/>
    <col min="16129" max="16129" width="8.28515625" style="242" customWidth="1"/>
    <col min="16130" max="16130" width="1.7109375" style="242" customWidth="1"/>
    <col min="16131" max="16132" width="5" style="242" customWidth="1"/>
    <col min="16133" max="16133" width="11.7109375" style="242" customWidth="1"/>
    <col min="16134" max="16134" width="9.140625" style="242" customWidth="1"/>
    <col min="16135" max="16135" width="5" style="242" customWidth="1"/>
    <col min="16136" max="16136" width="77.85546875" style="242" customWidth="1"/>
    <col min="16137" max="16138" width="20" style="242" customWidth="1"/>
    <col min="16139" max="16139" width="1.7109375" style="242" customWidth="1"/>
    <col min="16140" max="16384" width="9.28515625" style="242"/>
  </cols>
  <sheetData>
    <row r="2" spans="2:11" ht="20.399999999999999" customHeight="1" x14ac:dyDescent="0.3">
      <c r="B2" s="243"/>
      <c r="C2" s="244"/>
      <c r="D2" s="244"/>
      <c r="E2" s="244"/>
      <c r="F2" s="244"/>
      <c r="G2" s="244"/>
      <c r="H2" s="244"/>
      <c r="I2" s="244"/>
      <c r="J2" s="244"/>
      <c r="K2" s="245"/>
    </row>
    <row r="3" spans="2:11" s="249" customFormat="1" ht="20.399999999999999" customHeight="1" x14ac:dyDescent="0.3">
      <c r="B3" s="246"/>
      <c r="C3" s="247" t="s">
        <v>467</v>
      </c>
      <c r="D3" s="247"/>
      <c r="E3" s="247"/>
      <c r="F3" s="247"/>
      <c r="G3" s="247"/>
      <c r="H3" s="247"/>
      <c r="I3" s="247"/>
      <c r="J3" s="247"/>
      <c r="K3" s="248"/>
    </row>
    <row r="4" spans="2:11" ht="20.399999999999999" customHeight="1" x14ac:dyDescent="0.3">
      <c r="B4" s="250"/>
      <c r="C4" s="251" t="s">
        <v>468</v>
      </c>
      <c r="D4" s="251"/>
      <c r="E4" s="251"/>
      <c r="F4" s="251"/>
      <c r="G4" s="251"/>
      <c r="H4" s="251"/>
      <c r="I4" s="251"/>
      <c r="J4" s="251"/>
      <c r="K4" s="252"/>
    </row>
    <row r="5" spans="2:11" ht="20.399999999999999" customHeight="1" x14ac:dyDescent="0.3">
      <c r="B5" s="250"/>
      <c r="C5" s="253"/>
      <c r="D5" s="253"/>
      <c r="E5" s="253"/>
      <c r="F5" s="253"/>
      <c r="G5" s="253"/>
      <c r="H5" s="253"/>
      <c r="I5" s="253"/>
      <c r="J5" s="253"/>
      <c r="K5" s="252"/>
    </row>
    <row r="6" spans="2:11" ht="20.399999999999999" customHeight="1" x14ac:dyDescent="0.3">
      <c r="B6" s="250"/>
      <c r="C6" s="254" t="s">
        <v>469</v>
      </c>
      <c r="D6" s="254"/>
      <c r="E6" s="254"/>
      <c r="F6" s="254"/>
      <c r="G6" s="254"/>
      <c r="H6" s="254"/>
      <c r="I6" s="254"/>
      <c r="J6" s="254"/>
      <c r="K6" s="252"/>
    </row>
    <row r="7" spans="2:11" ht="20.399999999999999" customHeight="1" x14ac:dyDescent="0.3">
      <c r="B7" s="255"/>
      <c r="C7" s="254" t="s">
        <v>470</v>
      </c>
      <c r="D7" s="254"/>
      <c r="E7" s="254"/>
      <c r="F7" s="254"/>
      <c r="G7" s="254"/>
      <c r="H7" s="254"/>
      <c r="I7" s="254"/>
      <c r="J7" s="254"/>
      <c r="K7" s="252"/>
    </row>
    <row r="8" spans="2:11" ht="20.399999999999999" customHeight="1" x14ac:dyDescent="0.3">
      <c r="B8" s="255"/>
      <c r="C8" s="256"/>
      <c r="D8" s="256"/>
      <c r="E8" s="256"/>
      <c r="F8" s="256"/>
      <c r="G8" s="256"/>
      <c r="H8" s="256"/>
      <c r="I8" s="256"/>
      <c r="J8" s="256"/>
      <c r="K8" s="252"/>
    </row>
    <row r="9" spans="2:11" ht="20.399999999999999" customHeight="1" x14ac:dyDescent="0.3">
      <c r="B9" s="255"/>
      <c r="C9" s="254" t="s">
        <v>471</v>
      </c>
      <c r="D9" s="254"/>
      <c r="E9" s="254"/>
      <c r="F9" s="254"/>
      <c r="G9" s="254"/>
      <c r="H9" s="254"/>
      <c r="I9" s="254"/>
      <c r="J9" s="254"/>
      <c r="K9" s="252"/>
    </row>
    <row r="10" spans="2:11" ht="20.399999999999999" customHeight="1" x14ac:dyDescent="0.3">
      <c r="B10" s="255"/>
      <c r="C10" s="256"/>
      <c r="D10" s="254" t="s">
        <v>472</v>
      </c>
      <c r="E10" s="254"/>
      <c r="F10" s="254"/>
      <c r="G10" s="254"/>
      <c r="H10" s="254"/>
      <c r="I10" s="254"/>
      <c r="J10" s="254"/>
      <c r="K10" s="252"/>
    </row>
    <row r="11" spans="2:11" ht="20.399999999999999" customHeight="1" x14ac:dyDescent="0.3">
      <c r="B11" s="255"/>
      <c r="C11" s="257"/>
      <c r="D11" s="254" t="s">
        <v>473</v>
      </c>
      <c r="E11" s="254"/>
      <c r="F11" s="254"/>
      <c r="G11" s="254"/>
      <c r="H11" s="254"/>
      <c r="I11" s="254"/>
      <c r="J11" s="254"/>
      <c r="K11" s="252"/>
    </row>
    <row r="12" spans="2:11" ht="20.399999999999999" customHeight="1" x14ac:dyDescent="0.3">
      <c r="B12" s="255"/>
      <c r="C12" s="257"/>
      <c r="D12" s="257"/>
      <c r="E12" s="257"/>
      <c r="F12" s="257"/>
      <c r="G12" s="257"/>
      <c r="H12" s="257"/>
      <c r="I12" s="257"/>
      <c r="J12" s="257"/>
      <c r="K12" s="252"/>
    </row>
    <row r="13" spans="2:11" ht="20.399999999999999" customHeight="1" x14ac:dyDescent="0.3">
      <c r="B13" s="255"/>
      <c r="C13" s="257"/>
      <c r="D13" s="254" t="s">
        <v>474</v>
      </c>
      <c r="E13" s="254"/>
      <c r="F13" s="254"/>
      <c r="G13" s="254"/>
      <c r="H13" s="254"/>
      <c r="I13" s="254"/>
      <c r="J13" s="254"/>
      <c r="K13" s="252"/>
    </row>
    <row r="14" spans="2:11" ht="20.399999999999999" customHeight="1" x14ac:dyDescent="0.3">
      <c r="B14" s="255"/>
      <c r="C14" s="257"/>
      <c r="D14" s="254" t="s">
        <v>475</v>
      </c>
      <c r="E14" s="254"/>
      <c r="F14" s="254"/>
      <c r="G14" s="254"/>
      <c r="H14" s="254"/>
      <c r="I14" s="254"/>
      <c r="J14" s="254"/>
      <c r="K14" s="252"/>
    </row>
    <row r="15" spans="2:11" ht="20.399999999999999" customHeight="1" x14ac:dyDescent="0.3">
      <c r="B15" s="255"/>
      <c r="C15" s="257"/>
      <c r="D15" s="254" t="s">
        <v>476</v>
      </c>
      <c r="E15" s="254"/>
      <c r="F15" s="254"/>
      <c r="G15" s="254"/>
      <c r="H15" s="254"/>
      <c r="I15" s="254"/>
      <c r="J15" s="254"/>
      <c r="K15" s="252"/>
    </row>
    <row r="16" spans="2:11" ht="20.399999999999999" customHeight="1" x14ac:dyDescent="0.3">
      <c r="B16" s="255"/>
      <c r="C16" s="257"/>
      <c r="D16" s="257"/>
      <c r="E16" s="258" t="s">
        <v>477</v>
      </c>
      <c r="F16" s="254" t="s">
        <v>478</v>
      </c>
      <c r="G16" s="254"/>
      <c r="H16" s="254"/>
      <c r="I16" s="254"/>
      <c r="J16" s="254"/>
      <c r="K16" s="252"/>
    </row>
    <row r="17" spans="2:11" ht="20.399999999999999" customHeight="1" x14ac:dyDescent="0.3">
      <c r="B17" s="255"/>
      <c r="C17" s="257"/>
      <c r="D17" s="257"/>
      <c r="E17" s="258" t="s">
        <v>81</v>
      </c>
      <c r="F17" s="254" t="s">
        <v>479</v>
      </c>
      <c r="G17" s="254"/>
      <c r="H17" s="254"/>
      <c r="I17" s="254"/>
      <c r="J17" s="254"/>
      <c r="K17" s="252"/>
    </row>
    <row r="18" spans="2:11" ht="20.399999999999999" customHeight="1" x14ac:dyDescent="0.3">
      <c r="B18" s="255"/>
      <c r="C18" s="257"/>
      <c r="D18" s="257"/>
      <c r="E18" s="258" t="s">
        <v>480</v>
      </c>
      <c r="F18" s="254" t="s">
        <v>481</v>
      </c>
      <c r="G18" s="254"/>
      <c r="H18" s="254"/>
      <c r="I18" s="254"/>
      <c r="J18" s="254"/>
      <c r="K18" s="252"/>
    </row>
    <row r="19" spans="2:11" ht="20.399999999999999" customHeight="1" x14ac:dyDescent="0.3">
      <c r="B19" s="255"/>
      <c r="C19" s="257"/>
      <c r="D19" s="257"/>
      <c r="E19" s="258" t="s">
        <v>482</v>
      </c>
      <c r="F19" s="254" t="s">
        <v>483</v>
      </c>
      <c r="G19" s="254"/>
      <c r="H19" s="254"/>
      <c r="I19" s="254"/>
      <c r="J19" s="254"/>
      <c r="K19" s="252"/>
    </row>
    <row r="20" spans="2:11" ht="20.399999999999999" customHeight="1" x14ac:dyDescent="0.3">
      <c r="B20" s="255"/>
      <c r="C20" s="257"/>
      <c r="D20" s="257"/>
      <c r="E20" s="258" t="s">
        <v>484</v>
      </c>
      <c r="F20" s="254" t="s">
        <v>485</v>
      </c>
      <c r="G20" s="254"/>
      <c r="H20" s="254"/>
      <c r="I20" s="254"/>
      <c r="J20" s="254"/>
      <c r="K20" s="252"/>
    </row>
    <row r="21" spans="2:11" ht="20.399999999999999" customHeight="1" x14ac:dyDescent="0.3">
      <c r="B21" s="255"/>
      <c r="C21" s="257"/>
      <c r="D21" s="257"/>
      <c r="E21" s="258" t="s">
        <v>486</v>
      </c>
      <c r="F21" s="254" t="s">
        <v>487</v>
      </c>
      <c r="G21" s="254"/>
      <c r="H21" s="254"/>
      <c r="I21" s="254"/>
      <c r="J21" s="254"/>
      <c r="K21" s="252"/>
    </row>
    <row r="22" spans="2:11" ht="20.399999999999999" customHeight="1" x14ac:dyDescent="0.3">
      <c r="B22" s="255"/>
      <c r="C22" s="257"/>
      <c r="D22" s="257"/>
      <c r="E22" s="257"/>
      <c r="F22" s="257"/>
      <c r="G22" s="257"/>
      <c r="H22" s="257"/>
      <c r="I22" s="257"/>
      <c r="J22" s="257"/>
      <c r="K22" s="252"/>
    </row>
    <row r="23" spans="2:11" ht="20.399999999999999" customHeight="1" x14ac:dyDescent="0.3">
      <c r="B23" s="255"/>
      <c r="C23" s="254" t="s">
        <v>488</v>
      </c>
      <c r="D23" s="254"/>
      <c r="E23" s="254"/>
      <c r="F23" s="254"/>
      <c r="G23" s="254"/>
      <c r="H23" s="254"/>
      <c r="I23" s="254"/>
      <c r="J23" s="254"/>
      <c r="K23" s="252"/>
    </row>
    <row r="24" spans="2:11" ht="20.399999999999999" customHeight="1" x14ac:dyDescent="0.3">
      <c r="B24" s="255"/>
      <c r="C24" s="254" t="s">
        <v>489</v>
      </c>
      <c r="D24" s="254"/>
      <c r="E24" s="254"/>
      <c r="F24" s="254"/>
      <c r="G24" s="254"/>
      <c r="H24" s="254"/>
      <c r="I24" s="254"/>
      <c r="J24" s="254"/>
      <c r="K24" s="252"/>
    </row>
    <row r="25" spans="2:11" ht="20.399999999999999" customHeight="1" x14ac:dyDescent="0.3">
      <c r="B25" s="255"/>
      <c r="C25" s="256"/>
      <c r="D25" s="254" t="s">
        <v>490</v>
      </c>
      <c r="E25" s="254"/>
      <c r="F25" s="254"/>
      <c r="G25" s="254"/>
      <c r="H25" s="254"/>
      <c r="I25" s="254"/>
      <c r="J25" s="254"/>
      <c r="K25" s="252"/>
    </row>
    <row r="26" spans="2:11" ht="20.399999999999999" customHeight="1" x14ac:dyDescent="0.3">
      <c r="B26" s="255"/>
      <c r="C26" s="257"/>
      <c r="D26" s="254" t="s">
        <v>491</v>
      </c>
      <c r="E26" s="254"/>
      <c r="F26" s="254"/>
      <c r="G26" s="254"/>
      <c r="H26" s="254"/>
      <c r="I26" s="254"/>
      <c r="J26" s="254"/>
      <c r="K26" s="252"/>
    </row>
    <row r="27" spans="2:11" ht="20.399999999999999" customHeight="1" x14ac:dyDescent="0.3">
      <c r="B27" s="255"/>
      <c r="C27" s="257"/>
      <c r="D27" s="257"/>
      <c r="E27" s="257"/>
      <c r="F27" s="257"/>
      <c r="G27" s="257"/>
      <c r="H27" s="257"/>
      <c r="I27" s="257"/>
      <c r="J27" s="257"/>
      <c r="K27" s="252"/>
    </row>
    <row r="28" spans="2:11" ht="20.399999999999999" customHeight="1" x14ac:dyDescent="0.3">
      <c r="B28" s="255"/>
      <c r="C28" s="257"/>
      <c r="D28" s="254" t="s">
        <v>492</v>
      </c>
      <c r="E28" s="254"/>
      <c r="F28" s="254"/>
      <c r="G28" s="254"/>
      <c r="H28" s="254"/>
      <c r="I28" s="254"/>
      <c r="J28" s="254"/>
      <c r="K28" s="252"/>
    </row>
    <row r="29" spans="2:11" ht="20.399999999999999" customHeight="1" x14ac:dyDescent="0.3">
      <c r="B29" s="255"/>
      <c r="C29" s="257"/>
      <c r="D29" s="254" t="s">
        <v>493</v>
      </c>
      <c r="E29" s="254"/>
      <c r="F29" s="254"/>
      <c r="G29" s="254"/>
      <c r="H29" s="254"/>
      <c r="I29" s="254"/>
      <c r="J29" s="254"/>
      <c r="K29" s="252"/>
    </row>
    <row r="30" spans="2:11" ht="20.399999999999999" customHeight="1" x14ac:dyDescent="0.3">
      <c r="B30" s="255"/>
      <c r="C30" s="257"/>
      <c r="D30" s="257"/>
      <c r="E30" s="257"/>
      <c r="F30" s="257"/>
      <c r="G30" s="257"/>
      <c r="H30" s="257"/>
      <c r="I30" s="257"/>
      <c r="J30" s="257"/>
      <c r="K30" s="252"/>
    </row>
    <row r="31" spans="2:11" ht="20.399999999999999" customHeight="1" x14ac:dyDescent="0.3">
      <c r="B31" s="255"/>
      <c r="C31" s="257"/>
      <c r="D31" s="254" t="s">
        <v>494</v>
      </c>
      <c r="E31" s="254"/>
      <c r="F31" s="254"/>
      <c r="G31" s="254"/>
      <c r="H31" s="254"/>
      <c r="I31" s="254"/>
      <c r="J31" s="254"/>
      <c r="K31" s="252"/>
    </row>
    <row r="32" spans="2:11" ht="20.399999999999999" customHeight="1" x14ac:dyDescent="0.3">
      <c r="B32" s="255"/>
      <c r="C32" s="257"/>
      <c r="D32" s="254" t="s">
        <v>495</v>
      </c>
      <c r="E32" s="254"/>
      <c r="F32" s="254"/>
      <c r="G32" s="254"/>
      <c r="H32" s="254"/>
      <c r="I32" s="254"/>
      <c r="J32" s="254"/>
      <c r="K32" s="252"/>
    </row>
    <row r="33" spans="2:11" ht="20.399999999999999" customHeight="1" x14ac:dyDescent="0.3">
      <c r="B33" s="255"/>
      <c r="C33" s="257"/>
      <c r="D33" s="254" t="s">
        <v>496</v>
      </c>
      <c r="E33" s="254"/>
      <c r="F33" s="254"/>
      <c r="G33" s="254"/>
      <c r="H33" s="254"/>
      <c r="I33" s="254"/>
      <c r="J33" s="254"/>
      <c r="K33" s="252"/>
    </row>
    <row r="34" spans="2:11" ht="20.399999999999999" customHeight="1" x14ac:dyDescent="0.3">
      <c r="B34" s="255"/>
      <c r="C34" s="257"/>
      <c r="D34" s="256"/>
      <c r="E34" s="259" t="s">
        <v>103</v>
      </c>
      <c r="F34" s="256"/>
      <c r="G34" s="254" t="s">
        <v>497</v>
      </c>
      <c r="H34" s="254"/>
      <c r="I34" s="254"/>
      <c r="J34" s="254"/>
      <c r="K34" s="252"/>
    </row>
    <row r="35" spans="2:11" ht="20.399999999999999" customHeight="1" x14ac:dyDescent="0.3">
      <c r="B35" s="255"/>
      <c r="C35" s="257"/>
      <c r="D35" s="256"/>
      <c r="E35" s="259" t="s">
        <v>498</v>
      </c>
      <c r="F35" s="256"/>
      <c r="G35" s="254" t="s">
        <v>499</v>
      </c>
      <c r="H35" s="254"/>
      <c r="I35" s="254"/>
      <c r="J35" s="254"/>
      <c r="K35" s="252"/>
    </row>
    <row r="36" spans="2:11" ht="20.399999999999999" customHeight="1" x14ac:dyDescent="0.3">
      <c r="B36" s="255"/>
      <c r="C36" s="257"/>
      <c r="D36" s="256"/>
      <c r="E36" s="259" t="s">
        <v>56</v>
      </c>
      <c r="F36" s="256"/>
      <c r="G36" s="254" t="s">
        <v>500</v>
      </c>
      <c r="H36" s="254"/>
      <c r="I36" s="254"/>
      <c r="J36" s="254"/>
      <c r="K36" s="252"/>
    </row>
    <row r="37" spans="2:11" ht="20.399999999999999" customHeight="1" x14ac:dyDescent="0.3">
      <c r="B37" s="255"/>
      <c r="C37" s="257"/>
      <c r="D37" s="256"/>
      <c r="E37" s="259" t="s">
        <v>104</v>
      </c>
      <c r="F37" s="256"/>
      <c r="G37" s="254" t="s">
        <v>501</v>
      </c>
      <c r="H37" s="254"/>
      <c r="I37" s="254"/>
      <c r="J37" s="254"/>
      <c r="K37" s="252"/>
    </row>
    <row r="38" spans="2:11" ht="20.399999999999999" customHeight="1" x14ac:dyDescent="0.3">
      <c r="B38" s="255"/>
      <c r="C38" s="257"/>
      <c r="D38" s="256"/>
      <c r="E38" s="259" t="s">
        <v>105</v>
      </c>
      <c r="F38" s="256"/>
      <c r="G38" s="254" t="s">
        <v>502</v>
      </c>
      <c r="H38" s="254"/>
      <c r="I38" s="254"/>
      <c r="J38" s="254"/>
      <c r="K38" s="252"/>
    </row>
    <row r="39" spans="2:11" ht="20.399999999999999" customHeight="1" x14ac:dyDescent="0.3">
      <c r="B39" s="255"/>
      <c r="C39" s="257"/>
      <c r="D39" s="256"/>
      <c r="E39" s="259" t="s">
        <v>106</v>
      </c>
      <c r="F39" s="256"/>
      <c r="G39" s="254" t="s">
        <v>503</v>
      </c>
      <c r="H39" s="254"/>
      <c r="I39" s="254"/>
      <c r="J39" s="254"/>
      <c r="K39" s="252"/>
    </row>
    <row r="40" spans="2:11" ht="20.399999999999999" customHeight="1" x14ac:dyDescent="0.3">
      <c r="B40" s="255"/>
      <c r="C40" s="257"/>
      <c r="D40" s="256"/>
      <c r="E40" s="259" t="s">
        <v>504</v>
      </c>
      <c r="F40" s="256"/>
      <c r="G40" s="254" t="s">
        <v>505</v>
      </c>
      <c r="H40" s="254"/>
      <c r="I40" s="254"/>
      <c r="J40" s="254"/>
      <c r="K40" s="252"/>
    </row>
    <row r="41" spans="2:11" ht="20.399999999999999" customHeight="1" x14ac:dyDescent="0.3">
      <c r="B41" s="255"/>
      <c r="C41" s="257"/>
      <c r="D41" s="256"/>
      <c r="E41" s="259"/>
      <c r="F41" s="256"/>
      <c r="G41" s="254" t="s">
        <v>506</v>
      </c>
      <c r="H41" s="254"/>
      <c r="I41" s="254"/>
      <c r="J41" s="254"/>
      <c r="K41" s="252"/>
    </row>
    <row r="42" spans="2:11" ht="20.399999999999999" customHeight="1" x14ac:dyDescent="0.3">
      <c r="B42" s="255"/>
      <c r="C42" s="257"/>
      <c r="D42" s="256"/>
      <c r="E42" s="259" t="s">
        <v>507</v>
      </c>
      <c r="F42" s="256"/>
      <c r="G42" s="254" t="s">
        <v>508</v>
      </c>
      <c r="H42" s="254"/>
      <c r="I42" s="254"/>
      <c r="J42" s="254"/>
      <c r="K42" s="252"/>
    </row>
    <row r="43" spans="2:11" ht="20.399999999999999" customHeight="1" x14ac:dyDescent="0.3">
      <c r="B43" s="255"/>
      <c r="C43" s="257"/>
      <c r="D43" s="256"/>
      <c r="E43" s="259" t="s">
        <v>108</v>
      </c>
      <c r="F43" s="256"/>
      <c r="G43" s="254" t="s">
        <v>509</v>
      </c>
      <c r="H43" s="254"/>
      <c r="I43" s="254"/>
      <c r="J43" s="254"/>
      <c r="K43" s="252"/>
    </row>
    <row r="44" spans="2:11" ht="20.399999999999999" customHeight="1" x14ac:dyDescent="0.3">
      <c r="B44" s="255"/>
      <c r="C44" s="257"/>
      <c r="D44" s="256"/>
      <c r="E44" s="256"/>
      <c r="F44" s="256"/>
      <c r="G44" s="256"/>
      <c r="H44" s="256"/>
      <c r="I44" s="256"/>
      <c r="J44" s="256"/>
      <c r="K44" s="252"/>
    </row>
    <row r="45" spans="2:11" ht="20.399999999999999" customHeight="1" x14ac:dyDescent="0.3">
      <c r="B45" s="255"/>
      <c r="C45" s="257"/>
      <c r="D45" s="254" t="s">
        <v>510</v>
      </c>
      <c r="E45" s="254"/>
      <c r="F45" s="254"/>
      <c r="G45" s="254"/>
      <c r="H45" s="254"/>
      <c r="I45" s="254"/>
      <c r="J45" s="254"/>
      <c r="K45" s="252"/>
    </row>
    <row r="46" spans="2:11" ht="20.399999999999999" customHeight="1" x14ac:dyDescent="0.3">
      <c r="B46" s="255"/>
      <c r="C46" s="257"/>
      <c r="D46" s="257"/>
      <c r="E46" s="254" t="s">
        <v>511</v>
      </c>
      <c r="F46" s="254"/>
      <c r="G46" s="254"/>
      <c r="H46" s="254"/>
      <c r="I46" s="254"/>
      <c r="J46" s="254"/>
      <c r="K46" s="252"/>
    </row>
    <row r="47" spans="2:11" ht="20.399999999999999" customHeight="1" x14ac:dyDescent="0.3">
      <c r="B47" s="255"/>
      <c r="C47" s="257"/>
      <c r="D47" s="257"/>
      <c r="E47" s="254" t="s">
        <v>512</v>
      </c>
      <c r="F47" s="254"/>
      <c r="G47" s="254"/>
      <c r="H47" s="254"/>
      <c r="I47" s="254"/>
      <c r="J47" s="254"/>
      <c r="K47" s="252"/>
    </row>
    <row r="48" spans="2:11" ht="20.399999999999999" customHeight="1" x14ac:dyDescent="0.3">
      <c r="B48" s="255"/>
      <c r="C48" s="257"/>
      <c r="D48" s="257"/>
      <c r="E48" s="254" t="s">
        <v>513</v>
      </c>
      <c r="F48" s="254"/>
      <c r="G48" s="254"/>
      <c r="H48" s="254"/>
      <c r="I48" s="254"/>
      <c r="J48" s="254"/>
      <c r="K48" s="252"/>
    </row>
    <row r="49" spans="2:11" ht="20.399999999999999" customHeight="1" x14ac:dyDescent="0.3">
      <c r="B49" s="255"/>
      <c r="C49" s="257"/>
      <c r="D49" s="254" t="s">
        <v>514</v>
      </c>
      <c r="E49" s="254"/>
      <c r="F49" s="254"/>
      <c r="G49" s="254"/>
      <c r="H49" s="254"/>
      <c r="I49" s="254"/>
      <c r="J49" s="254"/>
      <c r="K49" s="252"/>
    </row>
    <row r="50" spans="2:11" ht="20.399999999999999" customHeight="1" x14ac:dyDescent="0.3">
      <c r="B50" s="250"/>
      <c r="C50" s="251" t="s">
        <v>515</v>
      </c>
      <c r="D50" s="251"/>
      <c r="E50" s="251"/>
      <c r="F50" s="251"/>
      <c r="G50" s="251"/>
      <c r="H50" s="251"/>
      <c r="I50" s="251"/>
      <c r="J50" s="251"/>
      <c r="K50" s="252"/>
    </row>
    <row r="51" spans="2:11" ht="20.399999999999999" customHeight="1" x14ac:dyDescent="0.3">
      <c r="B51" s="250"/>
      <c r="C51" s="253"/>
      <c r="D51" s="253"/>
      <c r="E51" s="253"/>
      <c r="F51" s="253"/>
      <c r="G51" s="253"/>
      <c r="H51" s="253"/>
      <c r="I51" s="253"/>
      <c r="J51" s="253"/>
      <c r="K51" s="252"/>
    </row>
    <row r="52" spans="2:11" ht="20.399999999999999" customHeight="1" x14ac:dyDescent="0.3">
      <c r="B52" s="250"/>
      <c r="C52" s="254" t="s">
        <v>516</v>
      </c>
      <c r="D52" s="254"/>
      <c r="E52" s="254"/>
      <c r="F52" s="254"/>
      <c r="G52" s="254"/>
      <c r="H52" s="254"/>
      <c r="I52" s="254"/>
      <c r="J52" s="254"/>
      <c r="K52" s="252"/>
    </row>
    <row r="53" spans="2:11" ht="20.399999999999999" customHeight="1" x14ac:dyDescent="0.3">
      <c r="B53" s="250"/>
      <c r="C53" s="254" t="s">
        <v>517</v>
      </c>
      <c r="D53" s="254"/>
      <c r="E53" s="254"/>
      <c r="F53" s="254"/>
      <c r="G53" s="254"/>
      <c r="H53" s="254"/>
      <c r="I53" s="254"/>
      <c r="J53" s="254"/>
      <c r="K53" s="252"/>
    </row>
    <row r="54" spans="2:11" ht="20.399999999999999" customHeight="1" x14ac:dyDescent="0.3">
      <c r="B54" s="250"/>
      <c r="C54" s="256"/>
      <c r="D54" s="256"/>
      <c r="E54" s="256"/>
      <c r="F54" s="256"/>
      <c r="G54" s="256"/>
      <c r="H54" s="256"/>
      <c r="I54" s="256"/>
      <c r="J54" s="256"/>
      <c r="K54" s="252"/>
    </row>
    <row r="55" spans="2:11" ht="20.399999999999999" customHeight="1" x14ac:dyDescent="0.3">
      <c r="B55" s="250"/>
      <c r="C55" s="254" t="s">
        <v>518</v>
      </c>
      <c r="D55" s="254"/>
      <c r="E55" s="254"/>
      <c r="F55" s="254"/>
      <c r="G55" s="254"/>
      <c r="H55" s="254"/>
      <c r="I55" s="254"/>
      <c r="J55" s="254"/>
      <c r="K55" s="252"/>
    </row>
    <row r="56" spans="2:11" ht="20.399999999999999" customHeight="1" x14ac:dyDescent="0.3">
      <c r="B56" s="250"/>
      <c r="C56" s="257"/>
      <c r="D56" s="254" t="s">
        <v>519</v>
      </c>
      <c r="E56" s="254"/>
      <c r="F56" s="254"/>
      <c r="G56" s="254"/>
      <c r="H56" s="254"/>
      <c r="I56" s="254"/>
      <c r="J56" s="254"/>
      <c r="K56" s="252"/>
    </row>
    <row r="57" spans="2:11" ht="20.399999999999999" customHeight="1" x14ac:dyDescent="0.3">
      <c r="B57" s="250"/>
      <c r="C57" s="257"/>
      <c r="D57" s="254" t="s">
        <v>520</v>
      </c>
      <c r="E57" s="254"/>
      <c r="F57" s="254"/>
      <c r="G57" s="254"/>
      <c r="H57" s="254"/>
      <c r="I57" s="254"/>
      <c r="J57" s="254"/>
      <c r="K57" s="252"/>
    </row>
    <row r="58" spans="2:11" ht="20.399999999999999" customHeight="1" x14ac:dyDescent="0.3">
      <c r="B58" s="250"/>
      <c r="C58" s="257"/>
      <c r="D58" s="254" t="s">
        <v>521</v>
      </c>
      <c r="E58" s="254"/>
      <c r="F58" s="254"/>
      <c r="G58" s="254"/>
      <c r="H58" s="254"/>
      <c r="I58" s="254"/>
      <c r="J58" s="254"/>
      <c r="K58" s="252"/>
    </row>
    <row r="59" spans="2:11" ht="20.399999999999999" customHeight="1" x14ac:dyDescent="0.3">
      <c r="B59" s="250"/>
      <c r="C59" s="257"/>
      <c r="D59" s="254" t="s">
        <v>522</v>
      </c>
      <c r="E59" s="254"/>
      <c r="F59" s="254"/>
      <c r="G59" s="254"/>
      <c r="H59" s="254"/>
      <c r="I59" s="254"/>
      <c r="J59" s="254"/>
      <c r="K59" s="252"/>
    </row>
    <row r="60" spans="2:11" ht="20.399999999999999" customHeight="1" x14ac:dyDescent="0.3">
      <c r="B60" s="250"/>
      <c r="C60" s="257"/>
      <c r="D60" s="260" t="s">
        <v>523</v>
      </c>
      <c r="E60" s="260"/>
      <c r="F60" s="260"/>
      <c r="G60" s="260"/>
      <c r="H60" s="260"/>
      <c r="I60" s="260"/>
      <c r="J60" s="260"/>
      <c r="K60" s="252"/>
    </row>
    <row r="61" spans="2:11" ht="20.399999999999999" customHeight="1" x14ac:dyDescent="0.3">
      <c r="B61" s="250"/>
      <c r="C61" s="257"/>
      <c r="D61" s="254" t="s">
        <v>524</v>
      </c>
      <c r="E61" s="254"/>
      <c r="F61" s="254"/>
      <c r="G61" s="254"/>
      <c r="H61" s="254"/>
      <c r="I61" s="254"/>
      <c r="J61" s="254"/>
      <c r="K61" s="252"/>
    </row>
    <row r="62" spans="2:11" ht="20.399999999999999" customHeight="1" x14ac:dyDescent="0.3">
      <c r="B62" s="250"/>
      <c r="C62" s="257"/>
      <c r="D62" s="257"/>
      <c r="E62" s="261"/>
      <c r="F62" s="257"/>
      <c r="G62" s="257"/>
      <c r="H62" s="257"/>
      <c r="I62" s="257"/>
      <c r="J62" s="257"/>
      <c r="K62" s="252"/>
    </row>
    <row r="63" spans="2:11" ht="20.399999999999999" customHeight="1" x14ac:dyDescent="0.3">
      <c r="B63" s="250"/>
      <c r="C63" s="257"/>
      <c r="D63" s="254" t="s">
        <v>525</v>
      </c>
      <c r="E63" s="254"/>
      <c r="F63" s="254"/>
      <c r="G63" s="254"/>
      <c r="H63" s="254"/>
      <c r="I63" s="254"/>
      <c r="J63" s="254"/>
      <c r="K63" s="252"/>
    </row>
    <row r="64" spans="2:11" ht="20.399999999999999" customHeight="1" x14ac:dyDescent="0.3">
      <c r="B64" s="250"/>
      <c r="C64" s="257"/>
      <c r="D64" s="260" t="s">
        <v>526</v>
      </c>
      <c r="E64" s="260"/>
      <c r="F64" s="260"/>
      <c r="G64" s="260"/>
      <c r="H64" s="260"/>
      <c r="I64" s="260"/>
      <c r="J64" s="260"/>
      <c r="K64" s="252"/>
    </row>
    <row r="65" spans="2:11" ht="20.399999999999999" customHeight="1" x14ac:dyDescent="0.3">
      <c r="B65" s="250"/>
      <c r="C65" s="257"/>
      <c r="D65" s="254" t="s">
        <v>527</v>
      </c>
      <c r="E65" s="254"/>
      <c r="F65" s="254"/>
      <c r="G65" s="254"/>
      <c r="H65" s="254"/>
      <c r="I65" s="254"/>
      <c r="J65" s="254"/>
      <c r="K65" s="252"/>
    </row>
    <row r="66" spans="2:11" ht="20.399999999999999" customHeight="1" x14ac:dyDescent="0.3">
      <c r="B66" s="250"/>
      <c r="C66" s="257"/>
      <c r="D66" s="254" t="s">
        <v>528</v>
      </c>
      <c r="E66" s="254"/>
      <c r="F66" s="254"/>
      <c r="G66" s="254"/>
      <c r="H66" s="254"/>
      <c r="I66" s="254"/>
      <c r="J66" s="254"/>
      <c r="K66" s="252"/>
    </row>
    <row r="67" spans="2:11" ht="20.399999999999999" customHeight="1" x14ac:dyDescent="0.3">
      <c r="B67" s="250"/>
      <c r="C67" s="257"/>
      <c r="D67" s="254" t="s">
        <v>529</v>
      </c>
      <c r="E67" s="254"/>
      <c r="F67" s="254"/>
      <c r="G67" s="254"/>
      <c r="H67" s="254"/>
      <c r="I67" s="254"/>
      <c r="J67" s="254"/>
      <c r="K67" s="252"/>
    </row>
    <row r="68" spans="2:11" ht="20.399999999999999" customHeight="1" x14ac:dyDescent="0.3">
      <c r="B68" s="250"/>
      <c r="C68" s="257"/>
      <c r="D68" s="254" t="s">
        <v>530</v>
      </c>
      <c r="E68" s="254"/>
      <c r="F68" s="254"/>
      <c r="G68" s="254"/>
      <c r="H68" s="254"/>
      <c r="I68" s="254"/>
      <c r="J68" s="254"/>
      <c r="K68" s="252"/>
    </row>
    <row r="69" spans="2:11" ht="20.399999999999999" customHeight="1" x14ac:dyDescent="0.3">
      <c r="B69" s="262"/>
      <c r="C69" s="263"/>
      <c r="D69" s="263"/>
      <c r="E69" s="263"/>
      <c r="F69" s="263"/>
      <c r="G69" s="263"/>
      <c r="H69" s="263"/>
      <c r="I69" s="263"/>
      <c r="J69" s="263"/>
      <c r="K69" s="264"/>
    </row>
    <row r="70" spans="2:11" ht="20.399999999999999" customHeight="1" x14ac:dyDescent="0.3">
      <c r="B70" s="265"/>
      <c r="C70" s="265"/>
      <c r="D70" s="265"/>
      <c r="E70" s="265"/>
      <c r="F70" s="265"/>
      <c r="G70" s="265"/>
      <c r="H70" s="265"/>
      <c r="I70" s="265"/>
      <c r="J70" s="265"/>
      <c r="K70" s="266"/>
    </row>
    <row r="71" spans="2:11" ht="20.399999999999999" customHeight="1" x14ac:dyDescent="0.3">
      <c r="B71" s="266"/>
      <c r="C71" s="266"/>
      <c r="D71" s="266"/>
      <c r="E71" s="266"/>
      <c r="F71" s="266"/>
      <c r="G71" s="266"/>
      <c r="H71" s="266"/>
      <c r="I71" s="266"/>
      <c r="J71" s="266"/>
      <c r="K71" s="266"/>
    </row>
    <row r="72" spans="2:11" ht="20.399999999999999" customHeight="1" x14ac:dyDescent="0.3">
      <c r="B72" s="267"/>
      <c r="C72" s="268"/>
      <c r="D72" s="268"/>
      <c r="E72" s="268"/>
      <c r="F72" s="268"/>
      <c r="G72" s="268"/>
      <c r="H72" s="268"/>
      <c r="I72" s="268"/>
      <c r="J72" s="268"/>
      <c r="K72" s="269"/>
    </row>
    <row r="73" spans="2:11" ht="20.399999999999999" customHeight="1" x14ac:dyDescent="0.3">
      <c r="B73" s="270"/>
      <c r="C73" s="271" t="s">
        <v>466</v>
      </c>
      <c r="D73" s="271"/>
      <c r="E73" s="271"/>
      <c r="F73" s="271"/>
      <c r="G73" s="271"/>
      <c r="H73" s="271"/>
      <c r="I73" s="271"/>
      <c r="J73" s="271"/>
      <c r="K73" s="272"/>
    </row>
    <row r="74" spans="2:11" ht="20.399999999999999" customHeight="1" x14ac:dyDescent="0.3">
      <c r="B74" s="270"/>
      <c r="C74" s="273" t="s">
        <v>531</v>
      </c>
      <c r="D74" s="273"/>
      <c r="E74" s="273"/>
      <c r="F74" s="273" t="s">
        <v>532</v>
      </c>
      <c r="G74" s="274"/>
      <c r="H74" s="273" t="s">
        <v>104</v>
      </c>
      <c r="I74" s="273" t="s">
        <v>60</v>
      </c>
      <c r="J74" s="273" t="s">
        <v>533</v>
      </c>
      <c r="K74" s="272"/>
    </row>
    <row r="75" spans="2:11" ht="20.399999999999999" customHeight="1" x14ac:dyDescent="0.3">
      <c r="B75" s="270"/>
      <c r="C75" s="275" t="s">
        <v>534</v>
      </c>
      <c r="D75" s="275"/>
      <c r="E75" s="275"/>
      <c r="F75" s="276" t="s">
        <v>535</v>
      </c>
      <c r="G75" s="277"/>
      <c r="H75" s="275"/>
      <c r="I75" s="275"/>
      <c r="J75" s="275" t="s">
        <v>536</v>
      </c>
      <c r="K75" s="272"/>
    </row>
    <row r="76" spans="2:11" ht="20.399999999999999" customHeight="1" x14ac:dyDescent="0.3">
      <c r="B76" s="270"/>
      <c r="C76" s="278"/>
      <c r="D76" s="278"/>
      <c r="E76" s="278"/>
      <c r="F76" s="278"/>
      <c r="G76" s="279"/>
      <c r="H76" s="278"/>
      <c r="I76" s="278"/>
      <c r="J76" s="278"/>
      <c r="K76" s="272"/>
    </row>
    <row r="77" spans="2:11" ht="20.399999999999999" customHeight="1" x14ac:dyDescent="0.3">
      <c r="B77" s="270"/>
      <c r="C77" s="259" t="s">
        <v>56</v>
      </c>
      <c r="D77" s="278"/>
      <c r="E77" s="278"/>
      <c r="F77" s="280" t="s">
        <v>537</v>
      </c>
      <c r="G77" s="279"/>
      <c r="H77" s="259" t="s">
        <v>538</v>
      </c>
      <c r="I77" s="259" t="s">
        <v>539</v>
      </c>
      <c r="J77" s="259">
        <v>20</v>
      </c>
      <c r="K77" s="272"/>
    </row>
    <row r="78" spans="2:11" ht="20.399999999999999" customHeight="1" x14ac:dyDescent="0.3">
      <c r="B78" s="270"/>
      <c r="C78" s="259" t="s">
        <v>540</v>
      </c>
      <c r="D78" s="259"/>
      <c r="E78" s="259"/>
      <c r="F78" s="280" t="s">
        <v>537</v>
      </c>
      <c r="G78" s="279"/>
      <c r="H78" s="259" t="s">
        <v>541</v>
      </c>
      <c r="I78" s="259" t="s">
        <v>539</v>
      </c>
      <c r="J78" s="259">
        <v>120</v>
      </c>
      <c r="K78" s="272"/>
    </row>
    <row r="79" spans="2:11" ht="20.399999999999999" customHeight="1" x14ac:dyDescent="0.3">
      <c r="B79" s="281"/>
      <c r="C79" s="259" t="s">
        <v>542</v>
      </c>
      <c r="D79" s="259"/>
      <c r="E79" s="259"/>
      <c r="F79" s="280" t="s">
        <v>543</v>
      </c>
      <c r="G79" s="279"/>
      <c r="H79" s="259" t="s">
        <v>544</v>
      </c>
      <c r="I79" s="259" t="s">
        <v>539</v>
      </c>
      <c r="J79" s="259">
        <v>50</v>
      </c>
      <c r="K79" s="272"/>
    </row>
    <row r="80" spans="2:11" ht="20.399999999999999" customHeight="1" x14ac:dyDescent="0.3">
      <c r="B80" s="281"/>
      <c r="C80" s="259" t="s">
        <v>545</v>
      </c>
      <c r="D80" s="259"/>
      <c r="E80" s="259"/>
      <c r="F80" s="280" t="s">
        <v>537</v>
      </c>
      <c r="G80" s="279"/>
      <c r="H80" s="259" t="s">
        <v>546</v>
      </c>
      <c r="I80" s="259" t="s">
        <v>547</v>
      </c>
      <c r="J80" s="259"/>
      <c r="K80" s="272"/>
    </row>
    <row r="81" spans="2:11" ht="20.399999999999999" customHeight="1" x14ac:dyDescent="0.3">
      <c r="B81" s="281"/>
      <c r="C81" s="282" t="s">
        <v>548</v>
      </c>
      <c r="D81" s="282"/>
      <c r="E81" s="282"/>
      <c r="F81" s="283" t="s">
        <v>543</v>
      </c>
      <c r="G81" s="282"/>
      <c r="H81" s="282" t="s">
        <v>549</v>
      </c>
      <c r="I81" s="282" t="s">
        <v>539</v>
      </c>
      <c r="J81" s="282">
        <v>15</v>
      </c>
      <c r="K81" s="272"/>
    </row>
    <row r="82" spans="2:11" ht="20.399999999999999" customHeight="1" x14ac:dyDescent="0.3">
      <c r="B82" s="281"/>
      <c r="C82" s="282" t="s">
        <v>550</v>
      </c>
      <c r="D82" s="282"/>
      <c r="E82" s="282"/>
      <c r="F82" s="283" t="s">
        <v>543</v>
      </c>
      <c r="G82" s="282"/>
      <c r="H82" s="282" t="s">
        <v>551</v>
      </c>
      <c r="I82" s="282" t="s">
        <v>539</v>
      </c>
      <c r="J82" s="282">
        <v>15</v>
      </c>
      <c r="K82" s="272"/>
    </row>
    <row r="83" spans="2:11" ht="20.399999999999999" customHeight="1" x14ac:dyDescent="0.3">
      <c r="B83" s="281"/>
      <c r="C83" s="282" t="s">
        <v>552</v>
      </c>
      <c r="D83" s="282"/>
      <c r="E83" s="282"/>
      <c r="F83" s="283" t="s">
        <v>543</v>
      </c>
      <c r="G83" s="282"/>
      <c r="H83" s="282" t="s">
        <v>553</v>
      </c>
      <c r="I83" s="282" t="s">
        <v>539</v>
      </c>
      <c r="J83" s="282">
        <v>20</v>
      </c>
      <c r="K83" s="272"/>
    </row>
    <row r="84" spans="2:11" ht="20.399999999999999" customHeight="1" x14ac:dyDescent="0.3">
      <c r="B84" s="281"/>
      <c r="C84" s="282" t="s">
        <v>554</v>
      </c>
      <c r="D84" s="282"/>
      <c r="E84" s="282"/>
      <c r="F84" s="283" t="s">
        <v>543</v>
      </c>
      <c r="G84" s="282"/>
      <c r="H84" s="282" t="s">
        <v>555</v>
      </c>
      <c r="I84" s="282" t="s">
        <v>539</v>
      </c>
      <c r="J84" s="282">
        <v>20</v>
      </c>
      <c r="K84" s="272"/>
    </row>
    <row r="85" spans="2:11" ht="20.399999999999999" customHeight="1" x14ac:dyDescent="0.3">
      <c r="B85" s="281"/>
      <c r="C85" s="259" t="s">
        <v>556</v>
      </c>
      <c r="D85" s="259"/>
      <c r="E85" s="259"/>
      <c r="F85" s="280" t="s">
        <v>543</v>
      </c>
      <c r="G85" s="279"/>
      <c r="H85" s="259" t="s">
        <v>557</v>
      </c>
      <c r="I85" s="259" t="s">
        <v>539</v>
      </c>
      <c r="J85" s="259">
        <v>50</v>
      </c>
      <c r="K85" s="272"/>
    </row>
    <row r="86" spans="2:11" ht="20.399999999999999" customHeight="1" x14ac:dyDescent="0.3">
      <c r="B86" s="281"/>
      <c r="C86" s="259" t="s">
        <v>558</v>
      </c>
      <c r="D86" s="259"/>
      <c r="E86" s="259"/>
      <c r="F86" s="280" t="s">
        <v>543</v>
      </c>
      <c r="G86" s="279"/>
      <c r="H86" s="259" t="s">
        <v>559</v>
      </c>
      <c r="I86" s="259" t="s">
        <v>539</v>
      </c>
      <c r="J86" s="259">
        <v>20</v>
      </c>
      <c r="K86" s="272"/>
    </row>
    <row r="87" spans="2:11" ht="20.399999999999999" customHeight="1" x14ac:dyDescent="0.3">
      <c r="B87" s="281"/>
      <c r="C87" s="259" t="s">
        <v>560</v>
      </c>
      <c r="D87" s="259"/>
      <c r="E87" s="259"/>
      <c r="F87" s="280" t="s">
        <v>543</v>
      </c>
      <c r="G87" s="279"/>
      <c r="H87" s="259" t="s">
        <v>561</v>
      </c>
      <c r="I87" s="259" t="s">
        <v>539</v>
      </c>
      <c r="J87" s="259">
        <v>20</v>
      </c>
      <c r="K87" s="272"/>
    </row>
    <row r="88" spans="2:11" ht="20.399999999999999" customHeight="1" x14ac:dyDescent="0.3">
      <c r="B88" s="281"/>
      <c r="C88" s="259" t="s">
        <v>562</v>
      </c>
      <c r="D88" s="259"/>
      <c r="E88" s="259"/>
      <c r="F88" s="280" t="s">
        <v>543</v>
      </c>
      <c r="G88" s="279"/>
      <c r="H88" s="259" t="s">
        <v>563</v>
      </c>
      <c r="I88" s="259" t="s">
        <v>539</v>
      </c>
      <c r="J88" s="259">
        <v>50</v>
      </c>
      <c r="K88" s="272"/>
    </row>
    <row r="89" spans="2:11" ht="20.399999999999999" customHeight="1" x14ac:dyDescent="0.3">
      <c r="B89" s="281"/>
      <c r="C89" s="259" t="s">
        <v>564</v>
      </c>
      <c r="D89" s="259"/>
      <c r="E89" s="259"/>
      <c r="F89" s="280" t="s">
        <v>543</v>
      </c>
      <c r="G89" s="279"/>
      <c r="H89" s="259" t="s">
        <v>564</v>
      </c>
      <c r="I89" s="259" t="s">
        <v>539</v>
      </c>
      <c r="J89" s="259">
        <v>50</v>
      </c>
      <c r="K89" s="272"/>
    </row>
    <row r="90" spans="2:11" ht="20.399999999999999" customHeight="1" x14ac:dyDescent="0.3">
      <c r="B90" s="281"/>
      <c r="C90" s="259" t="s">
        <v>109</v>
      </c>
      <c r="D90" s="259"/>
      <c r="E90" s="259"/>
      <c r="F90" s="280" t="s">
        <v>543</v>
      </c>
      <c r="G90" s="279"/>
      <c r="H90" s="259" t="s">
        <v>565</v>
      </c>
      <c r="I90" s="259" t="s">
        <v>539</v>
      </c>
      <c r="J90" s="259">
        <v>255</v>
      </c>
      <c r="K90" s="272"/>
    </row>
    <row r="91" spans="2:11" ht="20.399999999999999" customHeight="1" x14ac:dyDescent="0.3">
      <c r="B91" s="281"/>
      <c r="C91" s="259" t="s">
        <v>566</v>
      </c>
      <c r="D91" s="259"/>
      <c r="E91" s="259"/>
      <c r="F91" s="280" t="s">
        <v>537</v>
      </c>
      <c r="G91" s="279"/>
      <c r="H91" s="259" t="s">
        <v>567</v>
      </c>
      <c r="I91" s="259" t="s">
        <v>568</v>
      </c>
      <c r="J91" s="259"/>
      <c r="K91" s="272"/>
    </row>
    <row r="92" spans="2:11" ht="20.399999999999999" customHeight="1" x14ac:dyDescent="0.3">
      <c r="B92" s="281"/>
      <c r="C92" s="259" t="s">
        <v>569</v>
      </c>
      <c r="D92" s="259"/>
      <c r="E92" s="259"/>
      <c r="F92" s="280" t="s">
        <v>537</v>
      </c>
      <c r="G92" s="279"/>
      <c r="H92" s="259" t="s">
        <v>570</v>
      </c>
      <c r="I92" s="259" t="s">
        <v>571</v>
      </c>
      <c r="J92" s="259"/>
      <c r="K92" s="272"/>
    </row>
    <row r="93" spans="2:11" ht="20.399999999999999" customHeight="1" x14ac:dyDescent="0.3">
      <c r="B93" s="281"/>
      <c r="C93" s="259" t="s">
        <v>572</v>
      </c>
      <c r="D93" s="259"/>
      <c r="E93" s="259"/>
      <c r="F93" s="280" t="s">
        <v>537</v>
      </c>
      <c r="G93" s="279"/>
      <c r="H93" s="259" t="s">
        <v>572</v>
      </c>
      <c r="I93" s="259" t="s">
        <v>571</v>
      </c>
      <c r="J93" s="259"/>
      <c r="K93" s="272"/>
    </row>
    <row r="94" spans="2:11" ht="20.399999999999999" customHeight="1" x14ac:dyDescent="0.3">
      <c r="B94" s="281"/>
      <c r="C94" s="259" t="s">
        <v>41</v>
      </c>
      <c r="D94" s="259"/>
      <c r="E94" s="259"/>
      <c r="F94" s="280" t="s">
        <v>537</v>
      </c>
      <c r="G94" s="279"/>
      <c r="H94" s="259" t="s">
        <v>573</v>
      </c>
      <c r="I94" s="259" t="s">
        <v>571</v>
      </c>
      <c r="J94" s="259"/>
      <c r="K94" s="272"/>
    </row>
    <row r="95" spans="2:11" ht="20.399999999999999" customHeight="1" x14ac:dyDescent="0.3">
      <c r="B95" s="281"/>
      <c r="C95" s="259" t="s">
        <v>51</v>
      </c>
      <c r="D95" s="259"/>
      <c r="E95" s="259"/>
      <c r="F95" s="280" t="s">
        <v>537</v>
      </c>
      <c r="G95" s="279"/>
      <c r="H95" s="259" t="s">
        <v>574</v>
      </c>
      <c r="I95" s="259" t="s">
        <v>571</v>
      </c>
      <c r="J95" s="259"/>
      <c r="K95" s="272"/>
    </row>
    <row r="96" spans="2:11" ht="20.399999999999999" customHeight="1" x14ac:dyDescent="0.3">
      <c r="B96" s="284"/>
      <c r="C96" s="285"/>
      <c r="D96" s="285"/>
      <c r="E96" s="285"/>
      <c r="F96" s="285"/>
      <c r="G96" s="285"/>
      <c r="H96" s="285"/>
      <c r="I96" s="285"/>
      <c r="J96" s="285"/>
      <c r="K96" s="286"/>
    </row>
    <row r="97" spans="2:11" ht="20.399999999999999" customHeight="1" x14ac:dyDescent="0.3">
      <c r="B97" s="287"/>
      <c r="C97" s="288"/>
      <c r="D97" s="288"/>
      <c r="E97" s="288"/>
      <c r="F97" s="288"/>
      <c r="G97" s="288"/>
      <c r="H97" s="288"/>
      <c r="I97" s="288"/>
      <c r="J97" s="288"/>
      <c r="K97" s="287"/>
    </row>
    <row r="98" spans="2:11" ht="20.399999999999999" customHeight="1" x14ac:dyDescent="0.3">
      <c r="B98" s="266"/>
      <c r="C98" s="266"/>
      <c r="D98" s="266"/>
      <c r="E98" s="266"/>
      <c r="F98" s="266"/>
      <c r="G98" s="266"/>
      <c r="H98" s="266"/>
      <c r="I98" s="266"/>
      <c r="J98" s="266"/>
      <c r="K98" s="266"/>
    </row>
    <row r="99" spans="2:11" ht="20.399999999999999" customHeight="1" x14ac:dyDescent="0.3">
      <c r="B99" s="267"/>
      <c r="C99" s="268"/>
      <c r="D99" s="268"/>
      <c r="E99" s="268"/>
      <c r="F99" s="268"/>
      <c r="G99" s="268"/>
      <c r="H99" s="268"/>
      <c r="I99" s="268"/>
      <c r="J99" s="268"/>
      <c r="K99" s="269"/>
    </row>
    <row r="100" spans="2:11" ht="20.399999999999999" customHeight="1" x14ac:dyDescent="0.3">
      <c r="B100" s="270"/>
      <c r="C100" s="271" t="s">
        <v>575</v>
      </c>
      <c r="D100" s="271"/>
      <c r="E100" s="271"/>
      <c r="F100" s="271"/>
      <c r="G100" s="271"/>
      <c r="H100" s="271"/>
      <c r="I100" s="271"/>
      <c r="J100" s="271"/>
      <c r="K100" s="272"/>
    </row>
    <row r="101" spans="2:11" ht="20.399999999999999" customHeight="1" x14ac:dyDescent="0.3">
      <c r="B101" s="270"/>
      <c r="C101" s="273" t="s">
        <v>531</v>
      </c>
      <c r="D101" s="273"/>
      <c r="E101" s="273"/>
      <c r="F101" s="273" t="s">
        <v>532</v>
      </c>
      <c r="G101" s="274"/>
      <c r="H101" s="273" t="s">
        <v>104</v>
      </c>
      <c r="I101" s="273" t="s">
        <v>60</v>
      </c>
      <c r="J101" s="273" t="s">
        <v>533</v>
      </c>
      <c r="K101" s="272"/>
    </row>
    <row r="102" spans="2:11" ht="20.399999999999999" customHeight="1" x14ac:dyDescent="0.3">
      <c r="B102" s="270"/>
      <c r="C102" s="275" t="s">
        <v>534</v>
      </c>
      <c r="D102" s="275"/>
      <c r="E102" s="275"/>
      <c r="F102" s="276" t="s">
        <v>535</v>
      </c>
      <c r="G102" s="277"/>
      <c r="H102" s="275"/>
      <c r="I102" s="275"/>
      <c r="J102" s="275" t="s">
        <v>536</v>
      </c>
      <c r="K102" s="272"/>
    </row>
    <row r="103" spans="2:11" ht="20.399999999999999" customHeight="1" x14ac:dyDescent="0.3">
      <c r="B103" s="270"/>
      <c r="C103" s="273"/>
      <c r="D103" s="273"/>
      <c r="E103" s="273"/>
      <c r="F103" s="273"/>
      <c r="G103" s="289"/>
      <c r="H103" s="273"/>
      <c r="I103" s="273"/>
      <c r="J103" s="273"/>
      <c r="K103" s="272"/>
    </row>
    <row r="104" spans="2:11" ht="20.399999999999999" customHeight="1" x14ac:dyDescent="0.3">
      <c r="B104" s="270"/>
      <c r="C104" s="259" t="s">
        <v>56</v>
      </c>
      <c r="D104" s="278"/>
      <c r="E104" s="278"/>
      <c r="F104" s="280" t="s">
        <v>537</v>
      </c>
      <c r="G104" s="289"/>
      <c r="H104" s="259" t="s">
        <v>576</v>
      </c>
      <c r="I104" s="259" t="s">
        <v>539</v>
      </c>
      <c r="J104" s="259">
        <v>20</v>
      </c>
      <c r="K104" s="272"/>
    </row>
    <row r="105" spans="2:11" ht="20.399999999999999" customHeight="1" x14ac:dyDescent="0.3">
      <c r="B105" s="270"/>
      <c r="C105" s="259" t="s">
        <v>540</v>
      </c>
      <c r="D105" s="259"/>
      <c r="E105" s="259"/>
      <c r="F105" s="280" t="s">
        <v>537</v>
      </c>
      <c r="G105" s="259"/>
      <c r="H105" s="259" t="s">
        <v>576</v>
      </c>
      <c r="I105" s="259" t="s">
        <v>539</v>
      </c>
      <c r="J105" s="259">
        <v>120</v>
      </c>
      <c r="K105" s="272"/>
    </row>
    <row r="106" spans="2:11" ht="20.399999999999999" customHeight="1" x14ac:dyDescent="0.3">
      <c r="B106" s="281"/>
      <c r="C106" s="259" t="s">
        <v>542</v>
      </c>
      <c r="D106" s="259"/>
      <c r="E106" s="259"/>
      <c r="F106" s="280" t="s">
        <v>543</v>
      </c>
      <c r="G106" s="259"/>
      <c r="H106" s="259" t="s">
        <v>576</v>
      </c>
      <c r="I106" s="259" t="s">
        <v>539</v>
      </c>
      <c r="J106" s="259">
        <v>50</v>
      </c>
      <c r="K106" s="272"/>
    </row>
    <row r="107" spans="2:11" ht="20.399999999999999" customHeight="1" x14ac:dyDescent="0.3">
      <c r="B107" s="281"/>
      <c r="C107" s="259" t="s">
        <v>545</v>
      </c>
      <c r="D107" s="259"/>
      <c r="E107" s="259"/>
      <c r="F107" s="280" t="s">
        <v>537</v>
      </c>
      <c r="G107" s="259"/>
      <c r="H107" s="259" t="s">
        <v>576</v>
      </c>
      <c r="I107" s="259" t="s">
        <v>547</v>
      </c>
      <c r="J107" s="259"/>
      <c r="K107" s="272"/>
    </row>
    <row r="108" spans="2:11" ht="20.399999999999999" customHeight="1" x14ac:dyDescent="0.3">
      <c r="B108" s="281"/>
      <c r="C108" s="259" t="s">
        <v>556</v>
      </c>
      <c r="D108" s="259"/>
      <c r="E108" s="259"/>
      <c r="F108" s="280" t="s">
        <v>543</v>
      </c>
      <c r="G108" s="259"/>
      <c r="H108" s="259" t="s">
        <v>576</v>
      </c>
      <c r="I108" s="259" t="s">
        <v>539</v>
      </c>
      <c r="J108" s="259">
        <v>50</v>
      </c>
      <c r="K108" s="272"/>
    </row>
    <row r="109" spans="2:11" ht="20.399999999999999" customHeight="1" x14ac:dyDescent="0.3">
      <c r="B109" s="281"/>
      <c r="C109" s="259" t="s">
        <v>564</v>
      </c>
      <c r="D109" s="259"/>
      <c r="E109" s="259"/>
      <c r="F109" s="280" t="s">
        <v>543</v>
      </c>
      <c r="G109" s="259"/>
      <c r="H109" s="259" t="s">
        <v>576</v>
      </c>
      <c r="I109" s="259" t="s">
        <v>539</v>
      </c>
      <c r="J109" s="259">
        <v>50</v>
      </c>
      <c r="K109" s="272"/>
    </row>
    <row r="110" spans="2:11" ht="20.399999999999999" customHeight="1" x14ac:dyDescent="0.3">
      <c r="B110" s="281"/>
      <c r="C110" s="259" t="s">
        <v>562</v>
      </c>
      <c r="D110" s="259"/>
      <c r="E110" s="259"/>
      <c r="F110" s="280" t="s">
        <v>543</v>
      </c>
      <c r="G110" s="259"/>
      <c r="H110" s="259" t="s">
        <v>576</v>
      </c>
      <c r="I110" s="259" t="s">
        <v>539</v>
      </c>
      <c r="J110" s="259">
        <v>50</v>
      </c>
      <c r="K110" s="272"/>
    </row>
    <row r="111" spans="2:11" ht="20.399999999999999" customHeight="1" x14ac:dyDescent="0.3">
      <c r="B111" s="281"/>
      <c r="C111" s="259" t="s">
        <v>56</v>
      </c>
      <c r="D111" s="259"/>
      <c r="E111" s="259"/>
      <c r="F111" s="280" t="s">
        <v>537</v>
      </c>
      <c r="G111" s="259"/>
      <c r="H111" s="259" t="s">
        <v>577</v>
      </c>
      <c r="I111" s="259" t="s">
        <v>539</v>
      </c>
      <c r="J111" s="259">
        <v>20</v>
      </c>
      <c r="K111" s="272"/>
    </row>
    <row r="112" spans="2:11" ht="20.399999999999999" customHeight="1" x14ac:dyDescent="0.3">
      <c r="B112" s="281"/>
      <c r="C112" s="259" t="s">
        <v>578</v>
      </c>
      <c r="D112" s="259"/>
      <c r="E112" s="259"/>
      <c r="F112" s="280" t="s">
        <v>537</v>
      </c>
      <c r="G112" s="259"/>
      <c r="H112" s="259" t="s">
        <v>579</v>
      </c>
      <c r="I112" s="259" t="s">
        <v>539</v>
      </c>
      <c r="J112" s="259">
        <v>120</v>
      </c>
      <c r="K112" s="272"/>
    </row>
    <row r="113" spans="2:11" ht="20.399999999999999" customHeight="1" x14ac:dyDescent="0.3">
      <c r="B113" s="281"/>
      <c r="C113" s="259" t="s">
        <v>41</v>
      </c>
      <c r="D113" s="259"/>
      <c r="E113" s="259"/>
      <c r="F113" s="280" t="s">
        <v>537</v>
      </c>
      <c r="G113" s="259"/>
      <c r="H113" s="259" t="s">
        <v>580</v>
      </c>
      <c r="I113" s="259" t="s">
        <v>571</v>
      </c>
      <c r="J113" s="259"/>
      <c r="K113" s="272"/>
    </row>
    <row r="114" spans="2:11" ht="20.399999999999999" customHeight="1" x14ac:dyDescent="0.3">
      <c r="B114" s="281"/>
      <c r="C114" s="259" t="s">
        <v>51</v>
      </c>
      <c r="D114" s="259"/>
      <c r="E114" s="259"/>
      <c r="F114" s="280" t="s">
        <v>537</v>
      </c>
      <c r="G114" s="259"/>
      <c r="H114" s="259" t="s">
        <v>581</v>
      </c>
      <c r="I114" s="259" t="s">
        <v>571</v>
      </c>
      <c r="J114" s="259"/>
      <c r="K114" s="272"/>
    </row>
    <row r="115" spans="2:11" ht="20.399999999999999" customHeight="1" x14ac:dyDescent="0.3">
      <c r="B115" s="281"/>
      <c r="C115" s="259" t="s">
        <v>60</v>
      </c>
      <c r="D115" s="259"/>
      <c r="E115" s="259"/>
      <c r="F115" s="280" t="s">
        <v>537</v>
      </c>
      <c r="G115" s="259"/>
      <c r="H115" s="259" t="s">
        <v>582</v>
      </c>
      <c r="I115" s="259" t="s">
        <v>583</v>
      </c>
      <c r="J115" s="259"/>
      <c r="K115" s="272"/>
    </row>
    <row r="116" spans="2:11" ht="20.399999999999999" customHeight="1" x14ac:dyDescent="0.3">
      <c r="B116" s="284"/>
      <c r="C116" s="290"/>
      <c r="D116" s="290"/>
      <c r="E116" s="290"/>
      <c r="F116" s="290"/>
      <c r="G116" s="290"/>
      <c r="H116" s="290"/>
      <c r="I116" s="290"/>
      <c r="J116" s="290"/>
      <c r="K116" s="286"/>
    </row>
    <row r="117" spans="2:11" ht="20.399999999999999" customHeight="1" x14ac:dyDescent="0.3">
      <c r="B117" s="291"/>
      <c r="C117" s="256"/>
      <c r="D117" s="256"/>
      <c r="E117" s="256"/>
      <c r="F117" s="292"/>
      <c r="G117" s="256"/>
      <c r="H117" s="256"/>
      <c r="I117" s="256"/>
      <c r="J117" s="256"/>
      <c r="K117" s="291"/>
    </row>
    <row r="118" spans="2:11" ht="20.399999999999999" customHeight="1" x14ac:dyDescent="0.3">
      <c r="B118" s="266"/>
      <c r="C118" s="266"/>
      <c r="D118" s="266"/>
      <c r="E118" s="266"/>
      <c r="F118" s="266"/>
      <c r="G118" s="266"/>
      <c r="H118" s="266"/>
      <c r="I118" s="266"/>
      <c r="J118" s="266"/>
      <c r="K118" s="266"/>
    </row>
    <row r="119" spans="2:11" ht="20.399999999999999" customHeight="1" x14ac:dyDescent="0.3">
      <c r="B119" s="293"/>
      <c r="C119" s="294"/>
      <c r="D119" s="294"/>
      <c r="E119" s="294"/>
      <c r="F119" s="294"/>
      <c r="G119" s="294"/>
      <c r="H119" s="294"/>
      <c r="I119" s="294"/>
      <c r="J119" s="294"/>
      <c r="K119" s="295"/>
    </row>
    <row r="120" spans="2:11" ht="20.399999999999999" customHeight="1" x14ac:dyDescent="0.3">
      <c r="B120" s="296"/>
      <c r="C120" s="247" t="s">
        <v>584</v>
      </c>
      <c r="D120" s="247"/>
      <c r="E120" s="247"/>
      <c r="F120" s="247"/>
      <c r="G120" s="247"/>
      <c r="H120" s="247"/>
      <c r="I120" s="247"/>
      <c r="J120" s="247"/>
      <c r="K120" s="297"/>
    </row>
    <row r="121" spans="2:11" ht="20.399999999999999" customHeight="1" x14ac:dyDescent="0.3">
      <c r="B121" s="298"/>
      <c r="C121" s="273" t="s">
        <v>531</v>
      </c>
      <c r="D121" s="273"/>
      <c r="E121" s="273"/>
      <c r="F121" s="273" t="s">
        <v>532</v>
      </c>
      <c r="G121" s="274"/>
      <c r="H121" s="273" t="s">
        <v>104</v>
      </c>
      <c r="I121" s="273" t="s">
        <v>60</v>
      </c>
      <c r="J121" s="273" t="s">
        <v>533</v>
      </c>
      <c r="K121" s="299"/>
    </row>
    <row r="122" spans="2:11" ht="20.399999999999999" customHeight="1" x14ac:dyDescent="0.3">
      <c r="B122" s="298"/>
      <c r="C122" s="275" t="s">
        <v>534</v>
      </c>
      <c r="D122" s="275"/>
      <c r="E122" s="275"/>
      <c r="F122" s="276" t="s">
        <v>535</v>
      </c>
      <c r="G122" s="277"/>
      <c r="H122" s="275"/>
      <c r="I122" s="275"/>
      <c r="J122" s="275" t="s">
        <v>536</v>
      </c>
      <c r="K122" s="299"/>
    </row>
    <row r="123" spans="2:11" ht="20.399999999999999" customHeight="1" x14ac:dyDescent="0.3">
      <c r="B123" s="300"/>
      <c r="C123" s="278"/>
      <c r="D123" s="278"/>
      <c r="E123" s="278"/>
      <c r="F123" s="278"/>
      <c r="G123" s="259"/>
      <c r="H123" s="278"/>
      <c r="I123" s="278"/>
      <c r="J123" s="278"/>
      <c r="K123" s="301"/>
    </row>
    <row r="124" spans="2:11" ht="20.399999999999999" customHeight="1" x14ac:dyDescent="0.3">
      <c r="B124" s="300"/>
      <c r="C124" s="259" t="s">
        <v>540</v>
      </c>
      <c r="D124" s="278"/>
      <c r="E124" s="278"/>
      <c r="F124" s="280" t="s">
        <v>537</v>
      </c>
      <c r="G124" s="259"/>
      <c r="H124" s="259" t="s">
        <v>576</v>
      </c>
      <c r="I124" s="259" t="s">
        <v>539</v>
      </c>
      <c r="J124" s="259">
        <v>120</v>
      </c>
      <c r="K124" s="302"/>
    </row>
    <row r="125" spans="2:11" ht="20.399999999999999" customHeight="1" x14ac:dyDescent="0.3">
      <c r="B125" s="300"/>
      <c r="C125" s="259" t="s">
        <v>585</v>
      </c>
      <c r="D125" s="259"/>
      <c r="E125" s="259"/>
      <c r="F125" s="280" t="s">
        <v>537</v>
      </c>
      <c r="G125" s="259"/>
      <c r="H125" s="259" t="s">
        <v>586</v>
      </c>
      <c r="I125" s="259" t="s">
        <v>539</v>
      </c>
      <c r="J125" s="259" t="s">
        <v>587</v>
      </c>
      <c r="K125" s="302"/>
    </row>
    <row r="126" spans="2:11" ht="20.399999999999999" customHeight="1" x14ac:dyDescent="0.3">
      <c r="B126" s="300"/>
      <c r="C126" s="259" t="s">
        <v>486</v>
      </c>
      <c r="D126" s="259"/>
      <c r="E126" s="259"/>
      <c r="F126" s="280" t="s">
        <v>537</v>
      </c>
      <c r="G126" s="259"/>
      <c r="H126" s="259" t="s">
        <v>588</v>
      </c>
      <c r="I126" s="259" t="s">
        <v>539</v>
      </c>
      <c r="J126" s="259" t="s">
        <v>587</v>
      </c>
      <c r="K126" s="302"/>
    </row>
    <row r="127" spans="2:11" ht="20.399999999999999" customHeight="1" x14ac:dyDescent="0.3">
      <c r="B127" s="300"/>
      <c r="C127" s="259" t="s">
        <v>548</v>
      </c>
      <c r="D127" s="259"/>
      <c r="E127" s="259"/>
      <c r="F127" s="280" t="s">
        <v>543</v>
      </c>
      <c r="G127" s="259"/>
      <c r="H127" s="259" t="s">
        <v>549</v>
      </c>
      <c r="I127" s="259" t="s">
        <v>539</v>
      </c>
      <c r="J127" s="259">
        <v>15</v>
      </c>
      <c r="K127" s="302"/>
    </row>
    <row r="128" spans="2:11" ht="20.399999999999999" customHeight="1" x14ac:dyDescent="0.3">
      <c r="B128" s="300"/>
      <c r="C128" s="282" t="s">
        <v>550</v>
      </c>
      <c r="D128" s="282"/>
      <c r="E128" s="282"/>
      <c r="F128" s="283" t="s">
        <v>543</v>
      </c>
      <c r="G128" s="282"/>
      <c r="H128" s="282" t="s">
        <v>551</v>
      </c>
      <c r="I128" s="282" t="s">
        <v>539</v>
      </c>
      <c r="J128" s="282">
        <v>15</v>
      </c>
      <c r="K128" s="302"/>
    </row>
    <row r="129" spans="2:11" ht="20.399999999999999" customHeight="1" x14ac:dyDescent="0.3">
      <c r="B129" s="300"/>
      <c r="C129" s="282" t="s">
        <v>552</v>
      </c>
      <c r="D129" s="282"/>
      <c r="E129" s="282"/>
      <c r="F129" s="283" t="s">
        <v>543</v>
      </c>
      <c r="G129" s="282"/>
      <c r="H129" s="282" t="s">
        <v>553</v>
      </c>
      <c r="I129" s="282" t="s">
        <v>539</v>
      </c>
      <c r="J129" s="282">
        <v>20</v>
      </c>
      <c r="K129" s="302"/>
    </row>
    <row r="130" spans="2:11" ht="20.399999999999999" customHeight="1" x14ac:dyDescent="0.3">
      <c r="B130" s="300"/>
      <c r="C130" s="282" t="s">
        <v>554</v>
      </c>
      <c r="D130" s="282"/>
      <c r="E130" s="282"/>
      <c r="F130" s="283" t="s">
        <v>543</v>
      </c>
      <c r="G130" s="282"/>
      <c r="H130" s="282" t="s">
        <v>555</v>
      </c>
      <c r="I130" s="282" t="s">
        <v>539</v>
      </c>
      <c r="J130" s="282">
        <v>20</v>
      </c>
      <c r="K130" s="302"/>
    </row>
    <row r="131" spans="2:11" ht="20.399999999999999" customHeight="1" x14ac:dyDescent="0.3">
      <c r="B131" s="300"/>
      <c r="C131" s="259" t="s">
        <v>542</v>
      </c>
      <c r="D131" s="259"/>
      <c r="E131" s="259"/>
      <c r="F131" s="280" t="s">
        <v>543</v>
      </c>
      <c r="G131" s="259"/>
      <c r="H131" s="259" t="s">
        <v>576</v>
      </c>
      <c r="I131" s="259" t="s">
        <v>539</v>
      </c>
      <c r="J131" s="259">
        <v>50</v>
      </c>
      <c r="K131" s="302"/>
    </row>
    <row r="132" spans="2:11" ht="20.399999999999999" customHeight="1" x14ac:dyDescent="0.3">
      <c r="B132" s="300"/>
      <c r="C132" s="259" t="s">
        <v>556</v>
      </c>
      <c r="D132" s="259"/>
      <c r="E132" s="259"/>
      <c r="F132" s="280" t="s">
        <v>543</v>
      </c>
      <c r="G132" s="259"/>
      <c r="H132" s="259" t="s">
        <v>576</v>
      </c>
      <c r="I132" s="259" t="s">
        <v>539</v>
      </c>
      <c r="J132" s="259">
        <v>50</v>
      </c>
      <c r="K132" s="302"/>
    </row>
    <row r="133" spans="2:11" ht="20.399999999999999" customHeight="1" x14ac:dyDescent="0.3">
      <c r="B133" s="300"/>
      <c r="C133" s="259" t="s">
        <v>562</v>
      </c>
      <c r="D133" s="259"/>
      <c r="E133" s="259"/>
      <c r="F133" s="280" t="s">
        <v>543</v>
      </c>
      <c r="G133" s="259"/>
      <c r="H133" s="259" t="s">
        <v>576</v>
      </c>
      <c r="I133" s="259" t="s">
        <v>539</v>
      </c>
      <c r="J133" s="259">
        <v>50</v>
      </c>
      <c r="K133" s="302"/>
    </row>
    <row r="134" spans="2:11" ht="20.399999999999999" customHeight="1" x14ac:dyDescent="0.3">
      <c r="B134" s="300"/>
      <c r="C134" s="259" t="s">
        <v>564</v>
      </c>
      <c r="D134" s="259"/>
      <c r="E134" s="259"/>
      <c r="F134" s="280" t="s">
        <v>543</v>
      </c>
      <c r="G134" s="259"/>
      <c r="H134" s="259" t="s">
        <v>576</v>
      </c>
      <c r="I134" s="259" t="s">
        <v>539</v>
      </c>
      <c r="J134" s="259">
        <v>50</v>
      </c>
      <c r="K134" s="302"/>
    </row>
    <row r="135" spans="2:11" ht="20.399999999999999" customHeight="1" x14ac:dyDescent="0.3">
      <c r="B135" s="300"/>
      <c r="C135" s="259" t="s">
        <v>109</v>
      </c>
      <c r="D135" s="259"/>
      <c r="E135" s="259"/>
      <c r="F135" s="280" t="s">
        <v>543</v>
      </c>
      <c r="G135" s="259"/>
      <c r="H135" s="259" t="s">
        <v>589</v>
      </c>
      <c r="I135" s="259" t="s">
        <v>539</v>
      </c>
      <c r="J135" s="259">
        <v>255</v>
      </c>
      <c r="K135" s="302"/>
    </row>
    <row r="136" spans="2:11" ht="20.399999999999999" customHeight="1" x14ac:dyDescent="0.3">
      <c r="B136" s="300"/>
      <c r="C136" s="259" t="s">
        <v>566</v>
      </c>
      <c r="D136" s="259"/>
      <c r="E136" s="259"/>
      <c r="F136" s="280" t="s">
        <v>537</v>
      </c>
      <c r="G136" s="259"/>
      <c r="H136" s="259" t="s">
        <v>590</v>
      </c>
      <c r="I136" s="259" t="s">
        <v>568</v>
      </c>
      <c r="J136" s="259"/>
      <c r="K136" s="302"/>
    </row>
    <row r="137" spans="2:11" ht="20.399999999999999" customHeight="1" x14ac:dyDescent="0.3">
      <c r="B137" s="300"/>
      <c r="C137" s="259" t="s">
        <v>569</v>
      </c>
      <c r="D137" s="259"/>
      <c r="E137" s="259"/>
      <c r="F137" s="280" t="s">
        <v>537</v>
      </c>
      <c r="G137" s="259"/>
      <c r="H137" s="259" t="s">
        <v>591</v>
      </c>
      <c r="I137" s="259" t="s">
        <v>571</v>
      </c>
      <c r="J137" s="259"/>
      <c r="K137" s="302"/>
    </row>
    <row r="138" spans="2:11" ht="20.399999999999999" customHeight="1" x14ac:dyDescent="0.3">
      <c r="B138" s="300"/>
      <c r="C138" s="259" t="s">
        <v>572</v>
      </c>
      <c r="D138" s="259"/>
      <c r="E138" s="259"/>
      <c r="F138" s="280" t="s">
        <v>537</v>
      </c>
      <c r="G138" s="259"/>
      <c r="H138" s="259" t="s">
        <v>572</v>
      </c>
      <c r="I138" s="259" t="s">
        <v>571</v>
      </c>
      <c r="J138" s="259"/>
      <c r="K138" s="302"/>
    </row>
    <row r="139" spans="2:11" ht="20.399999999999999" customHeight="1" x14ac:dyDescent="0.3">
      <c r="B139" s="300"/>
      <c r="C139" s="259" t="s">
        <v>41</v>
      </c>
      <c r="D139" s="259"/>
      <c r="E139" s="259"/>
      <c r="F139" s="280" t="s">
        <v>537</v>
      </c>
      <c r="G139" s="259"/>
      <c r="H139" s="259" t="s">
        <v>592</v>
      </c>
      <c r="I139" s="259" t="s">
        <v>571</v>
      </c>
      <c r="J139" s="259"/>
      <c r="K139" s="302"/>
    </row>
    <row r="140" spans="2:11" ht="20.399999999999999" customHeight="1" x14ac:dyDescent="0.3">
      <c r="B140" s="300"/>
      <c r="C140" s="259" t="s">
        <v>593</v>
      </c>
      <c r="D140" s="259"/>
      <c r="E140" s="259"/>
      <c r="F140" s="280" t="s">
        <v>537</v>
      </c>
      <c r="G140" s="259"/>
      <c r="H140" s="259" t="s">
        <v>594</v>
      </c>
      <c r="I140" s="259" t="s">
        <v>571</v>
      </c>
      <c r="J140" s="259"/>
      <c r="K140" s="302"/>
    </row>
    <row r="141" spans="2:11" ht="20.399999999999999" customHeight="1" x14ac:dyDescent="0.3">
      <c r="B141" s="303"/>
      <c r="C141" s="304"/>
      <c r="D141" s="304"/>
      <c r="E141" s="304"/>
      <c r="F141" s="304"/>
      <c r="G141" s="304"/>
      <c r="H141" s="304"/>
      <c r="I141" s="304"/>
      <c r="J141" s="304"/>
      <c r="K141" s="305"/>
    </row>
    <row r="142" spans="2:11" ht="20.399999999999999" customHeight="1" x14ac:dyDescent="0.3">
      <c r="B142" s="256"/>
      <c r="C142" s="256"/>
      <c r="D142" s="256"/>
      <c r="E142" s="256"/>
      <c r="F142" s="292"/>
      <c r="G142" s="256"/>
      <c r="H142" s="256"/>
      <c r="I142" s="256"/>
      <c r="J142" s="256"/>
      <c r="K142" s="256"/>
    </row>
    <row r="143" spans="2:11" ht="20.399999999999999" customHeight="1" x14ac:dyDescent="0.3">
      <c r="B143" s="266"/>
      <c r="C143" s="266"/>
      <c r="D143" s="266"/>
      <c r="E143" s="266"/>
      <c r="F143" s="266"/>
      <c r="G143" s="266"/>
      <c r="H143" s="266"/>
      <c r="I143" s="266"/>
      <c r="J143" s="266"/>
      <c r="K143" s="266"/>
    </row>
    <row r="144" spans="2:11" ht="20.399999999999999" customHeight="1" x14ac:dyDescent="0.3">
      <c r="B144" s="267"/>
      <c r="C144" s="268"/>
      <c r="D144" s="268"/>
      <c r="E144" s="268"/>
      <c r="F144" s="268"/>
      <c r="G144" s="268"/>
      <c r="H144" s="268"/>
      <c r="I144" s="268"/>
      <c r="J144" s="268"/>
      <c r="K144" s="269"/>
    </row>
    <row r="145" spans="2:11" ht="20.399999999999999" customHeight="1" x14ac:dyDescent="0.3">
      <c r="B145" s="270"/>
      <c r="C145" s="271" t="s">
        <v>595</v>
      </c>
      <c r="D145" s="271"/>
      <c r="E145" s="271"/>
      <c r="F145" s="271"/>
      <c r="G145" s="271"/>
      <c r="H145" s="271"/>
      <c r="I145" s="271"/>
      <c r="J145" s="271"/>
      <c r="K145" s="272"/>
    </row>
    <row r="146" spans="2:11" ht="20.399999999999999" customHeight="1" x14ac:dyDescent="0.3">
      <c r="B146" s="270"/>
      <c r="C146" s="273" t="s">
        <v>531</v>
      </c>
      <c r="D146" s="273"/>
      <c r="E146" s="273"/>
      <c r="F146" s="273" t="s">
        <v>532</v>
      </c>
      <c r="G146" s="274"/>
      <c r="H146" s="273" t="s">
        <v>104</v>
      </c>
      <c r="I146" s="273" t="s">
        <v>60</v>
      </c>
      <c r="J146" s="273" t="s">
        <v>533</v>
      </c>
      <c r="K146" s="272"/>
    </row>
    <row r="147" spans="2:11" ht="20.399999999999999" customHeight="1" x14ac:dyDescent="0.3">
      <c r="B147" s="270"/>
      <c r="C147" s="275" t="s">
        <v>534</v>
      </c>
      <c r="D147" s="275"/>
      <c r="E147" s="275"/>
      <c r="F147" s="276" t="s">
        <v>535</v>
      </c>
      <c r="G147" s="277"/>
      <c r="H147" s="275"/>
      <c r="I147" s="275"/>
      <c r="J147" s="275" t="s">
        <v>536</v>
      </c>
      <c r="K147" s="272"/>
    </row>
    <row r="148" spans="2:11" ht="20.399999999999999" customHeight="1" x14ac:dyDescent="0.3">
      <c r="B148" s="281"/>
      <c r="C148" s="278"/>
      <c r="D148" s="278"/>
      <c r="E148" s="278"/>
      <c r="F148" s="278"/>
      <c r="G148" s="279"/>
      <c r="H148" s="278"/>
      <c r="I148" s="278"/>
      <c r="J148" s="278"/>
      <c r="K148" s="302"/>
    </row>
    <row r="149" spans="2:11" ht="20.399999999999999" customHeight="1" x14ac:dyDescent="0.3">
      <c r="B149" s="281"/>
      <c r="C149" s="306" t="s">
        <v>540</v>
      </c>
      <c r="D149" s="259"/>
      <c r="E149" s="259"/>
      <c r="F149" s="307" t="s">
        <v>537</v>
      </c>
      <c r="G149" s="259"/>
      <c r="H149" s="306" t="s">
        <v>576</v>
      </c>
      <c r="I149" s="306" t="s">
        <v>539</v>
      </c>
      <c r="J149" s="306">
        <v>120</v>
      </c>
      <c r="K149" s="302"/>
    </row>
    <row r="150" spans="2:11" ht="20.399999999999999" customHeight="1" x14ac:dyDescent="0.3">
      <c r="B150" s="281"/>
      <c r="C150" s="306" t="s">
        <v>585</v>
      </c>
      <c r="D150" s="259"/>
      <c r="E150" s="259"/>
      <c r="F150" s="307" t="s">
        <v>537</v>
      </c>
      <c r="G150" s="259"/>
      <c r="H150" s="306" t="s">
        <v>596</v>
      </c>
      <c r="I150" s="306" t="s">
        <v>539</v>
      </c>
      <c r="J150" s="306" t="s">
        <v>587</v>
      </c>
      <c r="K150" s="302"/>
    </row>
    <row r="151" spans="2:11" ht="20.399999999999999" customHeight="1" x14ac:dyDescent="0.3">
      <c r="B151" s="281"/>
      <c r="C151" s="306" t="s">
        <v>486</v>
      </c>
      <c r="D151" s="259"/>
      <c r="E151" s="259"/>
      <c r="F151" s="307" t="s">
        <v>537</v>
      </c>
      <c r="G151" s="259"/>
      <c r="H151" s="306" t="s">
        <v>597</v>
      </c>
      <c r="I151" s="306" t="s">
        <v>539</v>
      </c>
      <c r="J151" s="306" t="s">
        <v>587</v>
      </c>
      <c r="K151" s="302"/>
    </row>
    <row r="152" spans="2:11" ht="20.399999999999999" customHeight="1" x14ac:dyDescent="0.3">
      <c r="B152" s="281"/>
      <c r="C152" s="306" t="s">
        <v>542</v>
      </c>
      <c r="D152" s="259"/>
      <c r="E152" s="259"/>
      <c r="F152" s="307" t="s">
        <v>543</v>
      </c>
      <c r="G152" s="259"/>
      <c r="H152" s="306" t="s">
        <v>576</v>
      </c>
      <c r="I152" s="306" t="s">
        <v>539</v>
      </c>
      <c r="J152" s="306">
        <v>50</v>
      </c>
      <c r="K152" s="302"/>
    </row>
    <row r="153" spans="2:11" ht="20.399999999999999" customHeight="1" x14ac:dyDescent="0.3">
      <c r="B153" s="281"/>
      <c r="C153" s="306" t="s">
        <v>545</v>
      </c>
      <c r="D153" s="259"/>
      <c r="E153" s="259"/>
      <c r="F153" s="307" t="s">
        <v>537</v>
      </c>
      <c r="G153" s="259"/>
      <c r="H153" s="306" t="s">
        <v>576</v>
      </c>
      <c r="I153" s="306" t="s">
        <v>547</v>
      </c>
      <c r="J153" s="306"/>
      <c r="K153" s="302"/>
    </row>
    <row r="154" spans="2:11" ht="20.399999999999999" customHeight="1" x14ac:dyDescent="0.3">
      <c r="B154" s="281"/>
      <c r="C154" s="306" t="s">
        <v>556</v>
      </c>
      <c r="D154" s="259"/>
      <c r="E154" s="259"/>
      <c r="F154" s="307" t="s">
        <v>543</v>
      </c>
      <c r="G154" s="259"/>
      <c r="H154" s="306" t="s">
        <v>576</v>
      </c>
      <c r="I154" s="306" t="s">
        <v>539</v>
      </c>
      <c r="J154" s="306">
        <v>50</v>
      </c>
      <c r="K154" s="302"/>
    </row>
    <row r="155" spans="2:11" ht="20.399999999999999" customHeight="1" x14ac:dyDescent="0.3">
      <c r="B155" s="281"/>
      <c r="C155" s="306" t="s">
        <v>564</v>
      </c>
      <c r="D155" s="259"/>
      <c r="E155" s="259"/>
      <c r="F155" s="307" t="s">
        <v>543</v>
      </c>
      <c r="G155" s="259"/>
      <c r="H155" s="306" t="s">
        <v>576</v>
      </c>
      <c r="I155" s="306" t="s">
        <v>539</v>
      </c>
      <c r="J155" s="306">
        <v>50</v>
      </c>
      <c r="K155" s="302"/>
    </row>
    <row r="156" spans="2:11" ht="20.399999999999999" customHeight="1" x14ac:dyDescent="0.3">
      <c r="B156" s="281"/>
      <c r="C156" s="306" t="s">
        <v>562</v>
      </c>
      <c r="D156" s="259"/>
      <c r="E156" s="259"/>
      <c r="F156" s="307" t="s">
        <v>543</v>
      </c>
      <c r="G156" s="259"/>
      <c r="H156" s="306" t="s">
        <v>576</v>
      </c>
      <c r="I156" s="306" t="s">
        <v>539</v>
      </c>
      <c r="J156" s="306">
        <v>50</v>
      </c>
      <c r="K156" s="302"/>
    </row>
    <row r="157" spans="2:11" ht="20.399999999999999" customHeight="1" x14ac:dyDescent="0.3">
      <c r="B157" s="281"/>
      <c r="C157" s="306" t="s">
        <v>89</v>
      </c>
      <c r="D157" s="259"/>
      <c r="E157" s="259"/>
      <c r="F157" s="307" t="s">
        <v>537</v>
      </c>
      <c r="G157" s="259"/>
      <c r="H157" s="306" t="s">
        <v>598</v>
      </c>
      <c r="I157" s="306" t="s">
        <v>539</v>
      </c>
      <c r="J157" s="306" t="s">
        <v>599</v>
      </c>
      <c r="K157" s="302"/>
    </row>
    <row r="158" spans="2:11" ht="20.399999999999999" customHeight="1" x14ac:dyDescent="0.3">
      <c r="B158" s="281"/>
      <c r="C158" s="306" t="s">
        <v>600</v>
      </c>
      <c r="D158" s="259"/>
      <c r="E158" s="259"/>
      <c r="F158" s="307" t="s">
        <v>537</v>
      </c>
      <c r="G158" s="259"/>
      <c r="H158" s="306" t="s">
        <v>601</v>
      </c>
      <c r="I158" s="306" t="s">
        <v>571</v>
      </c>
      <c r="J158" s="306"/>
      <c r="K158" s="302"/>
    </row>
    <row r="159" spans="2:11" ht="20.399999999999999" customHeight="1" x14ac:dyDescent="0.3">
      <c r="B159" s="308"/>
      <c r="C159" s="290"/>
      <c r="D159" s="290"/>
      <c r="E159" s="290"/>
      <c r="F159" s="290"/>
      <c r="G159" s="290"/>
      <c r="H159" s="290"/>
      <c r="I159" s="290"/>
      <c r="J159" s="290"/>
      <c r="K159" s="309"/>
    </row>
    <row r="160" spans="2:11" ht="20.399999999999999" customHeight="1" x14ac:dyDescent="0.3">
      <c r="B160" s="256"/>
      <c r="C160" s="259"/>
      <c r="D160" s="259"/>
      <c r="E160" s="259"/>
      <c r="F160" s="280"/>
      <c r="G160" s="259"/>
      <c r="H160" s="259"/>
      <c r="I160" s="259"/>
      <c r="J160" s="259"/>
      <c r="K160" s="256"/>
    </row>
    <row r="161" spans="2:11" ht="20.399999999999999" customHeight="1" x14ac:dyDescent="0.3">
      <c r="B161" s="266"/>
      <c r="C161" s="266"/>
      <c r="D161" s="266"/>
      <c r="E161" s="266"/>
      <c r="F161" s="266"/>
      <c r="G161" s="266"/>
      <c r="H161" s="266"/>
      <c r="I161" s="266"/>
      <c r="J161" s="266"/>
      <c r="K161" s="266"/>
    </row>
    <row r="162" spans="2:11" ht="20.399999999999999" customHeight="1" x14ac:dyDescent="0.3">
      <c r="B162" s="243"/>
      <c r="C162" s="244"/>
      <c r="D162" s="244"/>
      <c r="E162" s="244"/>
      <c r="F162" s="244"/>
      <c r="G162" s="244"/>
      <c r="H162" s="244"/>
      <c r="I162" s="244"/>
      <c r="J162" s="244"/>
      <c r="K162" s="245"/>
    </row>
    <row r="163" spans="2:11" ht="20.399999999999999" customHeight="1" x14ac:dyDescent="0.3">
      <c r="B163" s="246"/>
      <c r="C163" s="247" t="s">
        <v>602</v>
      </c>
      <c r="D163" s="247"/>
      <c r="E163" s="247"/>
      <c r="F163" s="247"/>
      <c r="G163" s="247"/>
      <c r="H163" s="247"/>
      <c r="I163" s="247"/>
      <c r="J163" s="247"/>
      <c r="K163" s="248"/>
    </row>
    <row r="164" spans="2:11" ht="20.399999999999999" customHeight="1" x14ac:dyDescent="0.3">
      <c r="B164" s="246"/>
      <c r="C164" s="273" t="s">
        <v>531</v>
      </c>
      <c r="D164" s="273"/>
      <c r="E164" s="273"/>
      <c r="F164" s="273" t="s">
        <v>532</v>
      </c>
      <c r="G164" s="310"/>
      <c r="H164" s="311" t="s">
        <v>104</v>
      </c>
      <c r="I164" s="311" t="s">
        <v>60</v>
      </c>
      <c r="J164" s="273" t="s">
        <v>533</v>
      </c>
      <c r="K164" s="248"/>
    </row>
    <row r="165" spans="2:11" ht="20.399999999999999" customHeight="1" x14ac:dyDescent="0.3">
      <c r="B165" s="250"/>
      <c r="C165" s="275" t="s">
        <v>534</v>
      </c>
      <c r="D165" s="275"/>
      <c r="E165" s="275"/>
      <c r="F165" s="276" t="s">
        <v>535</v>
      </c>
      <c r="G165" s="312"/>
      <c r="H165" s="313"/>
      <c r="I165" s="313"/>
      <c r="J165" s="275" t="s">
        <v>536</v>
      </c>
      <c r="K165" s="252"/>
    </row>
    <row r="166" spans="2:11" ht="20.399999999999999" customHeight="1" x14ac:dyDescent="0.3">
      <c r="B166" s="281"/>
      <c r="C166" s="278"/>
      <c r="D166" s="278"/>
      <c r="E166" s="278"/>
      <c r="F166" s="278"/>
      <c r="G166" s="279"/>
      <c r="H166" s="278"/>
      <c r="I166" s="278"/>
      <c r="J166" s="278"/>
      <c r="K166" s="302"/>
    </row>
    <row r="167" spans="2:11" ht="20.399999999999999" customHeight="1" x14ac:dyDescent="0.3">
      <c r="B167" s="281"/>
      <c r="C167" s="259" t="s">
        <v>540</v>
      </c>
      <c r="D167" s="259"/>
      <c r="E167" s="259"/>
      <c r="F167" s="280" t="s">
        <v>537</v>
      </c>
      <c r="G167" s="259"/>
      <c r="H167" s="259" t="s">
        <v>576</v>
      </c>
      <c r="I167" s="259" t="s">
        <v>539</v>
      </c>
      <c r="J167" s="259">
        <v>120</v>
      </c>
      <c r="K167" s="302"/>
    </row>
    <row r="168" spans="2:11" ht="20.399999999999999" customHeight="1" x14ac:dyDescent="0.3">
      <c r="B168" s="281"/>
      <c r="C168" s="259" t="s">
        <v>585</v>
      </c>
      <c r="D168" s="259"/>
      <c r="E168" s="259"/>
      <c r="F168" s="280" t="s">
        <v>537</v>
      </c>
      <c r="G168" s="259"/>
      <c r="H168" s="259" t="s">
        <v>586</v>
      </c>
      <c r="I168" s="259" t="s">
        <v>539</v>
      </c>
      <c r="J168" s="259" t="s">
        <v>587</v>
      </c>
      <c r="K168" s="302"/>
    </row>
    <row r="169" spans="2:11" ht="20.399999999999999" customHeight="1" x14ac:dyDescent="0.3">
      <c r="B169" s="281"/>
      <c r="C169" s="259" t="s">
        <v>486</v>
      </c>
      <c r="D169" s="259"/>
      <c r="E169" s="259"/>
      <c r="F169" s="280" t="s">
        <v>537</v>
      </c>
      <c r="G169" s="259"/>
      <c r="H169" s="259" t="s">
        <v>603</v>
      </c>
      <c r="I169" s="259" t="s">
        <v>539</v>
      </c>
      <c r="J169" s="259" t="s">
        <v>587</v>
      </c>
      <c r="K169" s="302"/>
    </row>
    <row r="170" spans="2:11" ht="20.399999999999999" customHeight="1" x14ac:dyDescent="0.3">
      <c r="B170" s="281"/>
      <c r="C170" s="259" t="s">
        <v>542</v>
      </c>
      <c r="D170" s="259"/>
      <c r="E170" s="259"/>
      <c r="F170" s="280" t="s">
        <v>543</v>
      </c>
      <c r="G170" s="259"/>
      <c r="H170" s="259" t="s">
        <v>603</v>
      </c>
      <c r="I170" s="259" t="s">
        <v>539</v>
      </c>
      <c r="J170" s="259">
        <v>50</v>
      </c>
      <c r="K170" s="302"/>
    </row>
    <row r="171" spans="2:11" ht="20.399999999999999" customHeight="1" x14ac:dyDescent="0.3">
      <c r="B171" s="281"/>
      <c r="C171" s="259" t="s">
        <v>545</v>
      </c>
      <c r="D171" s="259"/>
      <c r="E171" s="259"/>
      <c r="F171" s="280" t="s">
        <v>537</v>
      </c>
      <c r="G171" s="259"/>
      <c r="H171" s="259" t="s">
        <v>603</v>
      </c>
      <c r="I171" s="259" t="s">
        <v>547</v>
      </c>
      <c r="J171" s="259"/>
      <c r="K171" s="302"/>
    </row>
    <row r="172" spans="2:11" ht="20.399999999999999" customHeight="1" x14ac:dyDescent="0.3">
      <c r="B172" s="281"/>
      <c r="C172" s="259" t="s">
        <v>556</v>
      </c>
      <c r="D172" s="259"/>
      <c r="E172" s="259"/>
      <c r="F172" s="280" t="s">
        <v>543</v>
      </c>
      <c r="G172" s="259"/>
      <c r="H172" s="259" t="s">
        <v>603</v>
      </c>
      <c r="I172" s="259" t="s">
        <v>539</v>
      </c>
      <c r="J172" s="259">
        <v>50</v>
      </c>
      <c r="K172" s="302"/>
    </row>
    <row r="173" spans="2:11" ht="20.399999999999999" customHeight="1" x14ac:dyDescent="0.3">
      <c r="B173" s="281"/>
      <c r="C173" s="259" t="s">
        <v>564</v>
      </c>
      <c r="D173" s="259"/>
      <c r="E173" s="259"/>
      <c r="F173" s="280" t="s">
        <v>543</v>
      </c>
      <c r="G173" s="259"/>
      <c r="H173" s="259" t="s">
        <v>603</v>
      </c>
      <c r="I173" s="259" t="s">
        <v>539</v>
      </c>
      <c r="J173" s="259">
        <v>50</v>
      </c>
      <c r="K173" s="302"/>
    </row>
    <row r="174" spans="2:11" ht="20.399999999999999" customHeight="1" x14ac:dyDescent="0.3">
      <c r="B174" s="281"/>
      <c r="C174" s="259" t="s">
        <v>562</v>
      </c>
      <c r="D174" s="259"/>
      <c r="E174" s="259"/>
      <c r="F174" s="280" t="s">
        <v>543</v>
      </c>
      <c r="G174" s="259"/>
      <c r="H174" s="259" t="s">
        <v>603</v>
      </c>
      <c r="I174" s="259" t="s">
        <v>539</v>
      </c>
      <c r="J174" s="259">
        <v>50</v>
      </c>
      <c r="K174" s="302"/>
    </row>
    <row r="175" spans="2:11" ht="20.399999999999999" customHeight="1" x14ac:dyDescent="0.3">
      <c r="B175" s="281"/>
      <c r="C175" s="259" t="s">
        <v>103</v>
      </c>
      <c r="D175" s="259"/>
      <c r="E175" s="259"/>
      <c r="F175" s="280" t="s">
        <v>537</v>
      </c>
      <c r="G175" s="259"/>
      <c r="H175" s="259" t="s">
        <v>604</v>
      </c>
      <c r="I175" s="259" t="s">
        <v>605</v>
      </c>
      <c r="J175" s="259"/>
      <c r="K175" s="302"/>
    </row>
    <row r="176" spans="2:11" ht="20.399999999999999" customHeight="1" x14ac:dyDescent="0.3">
      <c r="B176" s="281"/>
      <c r="C176" s="259" t="s">
        <v>60</v>
      </c>
      <c r="D176" s="259"/>
      <c r="E176" s="259"/>
      <c r="F176" s="280" t="s">
        <v>537</v>
      </c>
      <c r="G176" s="259"/>
      <c r="H176" s="259" t="s">
        <v>606</v>
      </c>
      <c r="I176" s="259" t="s">
        <v>607</v>
      </c>
      <c r="J176" s="259">
        <v>1</v>
      </c>
      <c r="K176" s="302"/>
    </row>
    <row r="177" spans="2:11" ht="20.399999999999999" customHeight="1" x14ac:dyDescent="0.3">
      <c r="B177" s="281"/>
      <c r="C177" s="259" t="s">
        <v>56</v>
      </c>
      <c r="D177" s="259"/>
      <c r="E177" s="259"/>
      <c r="F177" s="280" t="s">
        <v>537</v>
      </c>
      <c r="G177" s="259"/>
      <c r="H177" s="259" t="s">
        <v>608</v>
      </c>
      <c r="I177" s="259" t="s">
        <v>539</v>
      </c>
      <c r="J177" s="259">
        <v>20</v>
      </c>
      <c r="K177" s="302"/>
    </row>
    <row r="178" spans="2:11" ht="20.399999999999999" customHeight="1" x14ac:dyDescent="0.3">
      <c r="B178" s="281"/>
      <c r="C178" s="259" t="s">
        <v>104</v>
      </c>
      <c r="D178" s="259"/>
      <c r="E178" s="259"/>
      <c r="F178" s="280" t="s">
        <v>537</v>
      </c>
      <c r="G178" s="259"/>
      <c r="H178" s="259" t="s">
        <v>609</v>
      </c>
      <c r="I178" s="259" t="s">
        <v>539</v>
      </c>
      <c r="J178" s="259">
        <v>255</v>
      </c>
      <c r="K178" s="302"/>
    </row>
    <row r="179" spans="2:11" ht="20.399999999999999" customHeight="1" x14ac:dyDescent="0.3">
      <c r="B179" s="281"/>
      <c r="C179" s="259" t="s">
        <v>105</v>
      </c>
      <c r="D179" s="259"/>
      <c r="E179" s="259"/>
      <c r="F179" s="280" t="s">
        <v>537</v>
      </c>
      <c r="G179" s="259"/>
      <c r="H179" s="259" t="s">
        <v>502</v>
      </c>
      <c r="I179" s="259" t="s">
        <v>539</v>
      </c>
      <c r="J179" s="259">
        <v>10</v>
      </c>
      <c r="K179" s="302"/>
    </row>
    <row r="180" spans="2:11" ht="20.399999999999999" customHeight="1" x14ac:dyDescent="0.3">
      <c r="B180" s="281"/>
      <c r="C180" s="259" t="s">
        <v>106</v>
      </c>
      <c r="D180" s="259"/>
      <c r="E180" s="259"/>
      <c r="F180" s="280" t="s">
        <v>537</v>
      </c>
      <c r="G180" s="259"/>
      <c r="H180" s="259" t="s">
        <v>610</v>
      </c>
      <c r="I180" s="259" t="s">
        <v>571</v>
      </c>
      <c r="J180" s="259"/>
      <c r="K180" s="302"/>
    </row>
    <row r="181" spans="2:11" ht="20.399999999999999" customHeight="1" x14ac:dyDescent="0.3">
      <c r="B181" s="281"/>
      <c r="C181" s="259" t="s">
        <v>611</v>
      </c>
      <c r="D181" s="259"/>
      <c r="E181" s="259"/>
      <c r="F181" s="280" t="s">
        <v>537</v>
      </c>
      <c r="G181" s="259"/>
      <c r="H181" s="259" t="s">
        <v>612</v>
      </c>
      <c r="I181" s="259" t="s">
        <v>571</v>
      </c>
      <c r="J181" s="259"/>
      <c r="K181" s="302"/>
    </row>
    <row r="182" spans="2:11" ht="20.399999999999999" customHeight="1" x14ac:dyDescent="0.3">
      <c r="B182" s="281"/>
      <c r="C182" s="259" t="s">
        <v>600</v>
      </c>
      <c r="D182" s="259"/>
      <c r="E182" s="259"/>
      <c r="F182" s="280" t="s">
        <v>537</v>
      </c>
      <c r="G182" s="259"/>
      <c r="H182" s="259" t="s">
        <v>613</v>
      </c>
      <c r="I182" s="259" t="s">
        <v>571</v>
      </c>
      <c r="J182" s="259"/>
      <c r="K182" s="302"/>
    </row>
    <row r="183" spans="2:11" ht="20.399999999999999" customHeight="1" x14ac:dyDescent="0.3">
      <c r="B183" s="281"/>
      <c r="C183" s="259" t="s">
        <v>108</v>
      </c>
      <c r="D183" s="259"/>
      <c r="E183" s="259"/>
      <c r="F183" s="280" t="s">
        <v>543</v>
      </c>
      <c r="G183" s="259"/>
      <c r="H183" s="259" t="s">
        <v>614</v>
      </c>
      <c r="I183" s="259" t="s">
        <v>539</v>
      </c>
      <c r="J183" s="259">
        <v>50</v>
      </c>
      <c r="K183" s="302"/>
    </row>
    <row r="184" spans="2:11" ht="20.399999999999999" customHeight="1" x14ac:dyDescent="0.3">
      <c r="B184" s="281"/>
      <c r="C184" s="259" t="s">
        <v>615</v>
      </c>
      <c r="D184" s="259"/>
      <c r="E184" s="259"/>
      <c r="F184" s="280" t="s">
        <v>543</v>
      </c>
      <c r="G184" s="259"/>
      <c r="H184" s="259" t="s">
        <v>616</v>
      </c>
      <c r="I184" s="259" t="s">
        <v>617</v>
      </c>
      <c r="J184" s="259"/>
      <c r="K184" s="302"/>
    </row>
    <row r="185" spans="2:11" ht="20.399999999999999" customHeight="1" x14ac:dyDescent="0.3">
      <c r="B185" s="281"/>
      <c r="C185" s="259" t="s">
        <v>618</v>
      </c>
      <c r="D185" s="259"/>
      <c r="E185" s="259"/>
      <c r="F185" s="280" t="s">
        <v>543</v>
      </c>
      <c r="G185" s="259"/>
      <c r="H185" s="259" t="s">
        <v>619</v>
      </c>
      <c r="I185" s="259" t="s">
        <v>617</v>
      </c>
      <c r="J185" s="259"/>
      <c r="K185" s="302"/>
    </row>
    <row r="186" spans="2:11" ht="20.399999999999999" customHeight="1" x14ac:dyDescent="0.3">
      <c r="B186" s="281"/>
      <c r="C186" s="259" t="s">
        <v>620</v>
      </c>
      <c r="D186" s="259"/>
      <c r="E186" s="259"/>
      <c r="F186" s="280" t="s">
        <v>543</v>
      </c>
      <c r="G186" s="259"/>
      <c r="H186" s="259" t="s">
        <v>621</v>
      </c>
      <c r="I186" s="259" t="s">
        <v>617</v>
      </c>
      <c r="J186" s="259"/>
      <c r="K186" s="302"/>
    </row>
    <row r="187" spans="2:11" ht="20.399999999999999" customHeight="1" x14ac:dyDescent="0.3">
      <c r="B187" s="281"/>
      <c r="C187" s="314" t="s">
        <v>622</v>
      </c>
      <c r="D187" s="259"/>
      <c r="E187" s="259"/>
      <c r="F187" s="280" t="s">
        <v>543</v>
      </c>
      <c r="G187" s="259"/>
      <c r="H187" s="259" t="s">
        <v>623</v>
      </c>
      <c r="I187" s="259" t="s">
        <v>624</v>
      </c>
      <c r="J187" s="315" t="s">
        <v>625</v>
      </c>
      <c r="K187" s="302"/>
    </row>
    <row r="188" spans="2:11" ht="20.399999999999999" customHeight="1" x14ac:dyDescent="0.3">
      <c r="B188" s="281"/>
      <c r="C188" s="265" t="s">
        <v>45</v>
      </c>
      <c r="D188" s="259"/>
      <c r="E188" s="259"/>
      <c r="F188" s="280" t="s">
        <v>537</v>
      </c>
      <c r="G188" s="259"/>
      <c r="H188" s="256" t="s">
        <v>626</v>
      </c>
      <c r="I188" s="259" t="s">
        <v>627</v>
      </c>
      <c r="J188" s="259"/>
      <c r="K188" s="302"/>
    </row>
    <row r="189" spans="2:11" ht="20.399999999999999" customHeight="1" x14ac:dyDescent="0.3">
      <c r="B189" s="281"/>
      <c r="C189" s="265" t="s">
        <v>628</v>
      </c>
      <c r="D189" s="259"/>
      <c r="E189" s="259"/>
      <c r="F189" s="280" t="s">
        <v>537</v>
      </c>
      <c r="G189" s="259"/>
      <c r="H189" s="259" t="s">
        <v>629</v>
      </c>
      <c r="I189" s="259" t="s">
        <v>571</v>
      </c>
      <c r="J189" s="259"/>
      <c r="K189" s="302"/>
    </row>
    <row r="190" spans="2:11" ht="20.399999999999999" customHeight="1" x14ac:dyDescent="0.3">
      <c r="B190" s="281"/>
      <c r="C190" s="265" t="s">
        <v>630</v>
      </c>
      <c r="D190" s="259"/>
      <c r="E190" s="259"/>
      <c r="F190" s="280" t="s">
        <v>537</v>
      </c>
      <c r="G190" s="259"/>
      <c r="H190" s="259" t="s">
        <v>631</v>
      </c>
      <c r="I190" s="259" t="s">
        <v>571</v>
      </c>
      <c r="J190" s="259"/>
      <c r="K190" s="302"/>
    </row>
    <row r="191" spans="2:11" ht="20.399999999999999" customHeight="1" x14ac:dyDescent="0.3">
      <c r="B191" s="281"/>
      <c r="C191" s="265" t="s">
        <v>632</v>
      </c>
      <c r="D191" s="259"/>
      <c r="E191" s="259"/>
      <c r="F191" s="280" t="s">
        <v>543</v>
      </c>
      <c r="G191" s="259"/>
      <c r="H191" s="259" t="s">
        <v>633</v>
      </c>
      <c r="I191" s="259" t="s">
        <v>571</v>
      </c>
      <c r="J191" s="259"/>
      <c r="K191" s="302"/>
    </row>
    <row r="192" spans="2:11" ht="20.399999999999999" customHeight="1" x14ac:dyDescent="0.3">
      <c r="B192" s="308"/>
      <c r="C192" s="316"/>
      <c r="D192" s="290"/>
      <c r="E192" s="290"/>
      <c r="F192" s="290"/>
      <c r="G192" s="290"/>
      <c r="H192" s="290"/>
      <c r="I192" s="290"/>
      <c r="J192" s="290"/>
      <c r="K192" s="309"/>
    </row>
    <row r="193" spans="2:11" ht="20.399999999999999" customHeight="1" x14ac:dyDescent="0.3">
      <c r="B193" s="256"/>
      <c r="C193" s="259"/>
      <c r="D193" s="259"/>
      <c r="E193" s="259"/>
      <c r="F193" s="280"/>
      <c r="G193" s="259"/>
      <c r="H193" s="259"/>
      <c r="I193" s="259"/>
      <c r="J193" s="259"/>
      <c r="K193" s="256"/>
    </row>
    <row r="194" spans="2:11" ht="20.399999999999999" customHeight="1" x14ac:dyDescent="0.3">
      <c r="B194" s="256"/>
      <c r="C194" s="259"/>
      <c r="D194" s="259"/>
      <c r="E194" s="259"/>
      <c r="F194" s="280"/>
      <c r="G194" s="259"/>
      <c r="H194" s="259"/>
      <c r="I194" s="259"/>
      <c r="J194" s="259"/>
      <c r="K194" s="256"/>
    </row>
    <row r="195" spans="2:11" ht="20.399999999999999" customHeight="1" x14ac:dyDescent="0.3">
      <c r="B195" s="266"/>
      <c r="C195" s="266"/>
      <c r="D195" s="266"/>
      <c r="E195" s="266"/>
      <c r="F195" s="266"/>
      <c r="G195" s="266"/>
      <c r="H195" s="266"/>
      <c r="I195" s="266"/>
      <c r="J195" s="266"/>
      <c r="K195" s="266"/>
    </row>
    <row r="196" spans="2:11" ht="20.399999999999999" customHeight="1" x14ac:dyDescent="0.3">
      <c r="B196" s="243"/>
      <c r="C196" s="244"/>
      <c r="D196" s="244"/>
      <c r="E196" s="244"/>
      <c r="F196" s="244"/>
      <c r="G196" s="244"/>
      <c r="H196" s="244"/>
      <c r="I196" s="244"/>
      <c r="J196" s="244"/>
      <c r="K196" s="245"/>
    </row>
    <row r="197" spans="2:11" ht="20.399999999999999" customHeight="1" x14ac:dyDescent="0.3">
      <c r="B197" s="246"/>
      <c r="C197" s="247" t="s">
        <v>634</v>
      </c>
      <c r="D197" s="247"/>
      <c r="E197" s="247"/>
      <c r="F197" s="247"/>
      <c r="G197" s="247"/>
      <c r="H197" s="247"/>
      <c r="I197" s="247"/>
      <c r="J197" s="247"/>
      <c r="K197" s="248"/>
    </row>
    <row r="198" spans="2:11" ht="20.399999999999999" customHeight="1" x14ac:dyDescent="0.3">
      <c r="B198" s="246"/>
      <c r="C198" s="317" t="s">
        <v>635</v>
      </c>
      <c r="D198" s="317"/>
      <c r="E198" s="317"/>
      <c r="F198" s="317" t="s">
        <v>636</v>
      </c>
      <c r="G198" s="318"/>
      <c r="H198" s="319" t="s">
        <v>637</v>
      </c>
      <c r="I198" s="319"/>
      <c r="J198" s="319"/>
      <c r="K198" s="248"/>
    </row>
    <row r="199" spans="2:11" ht="20.399999999999999" customHeight="1" x14ac:dyDescent="0.3">
      <c r="B199" s="281"/>
      <c r="C199" s="278"/>
      <c r="D199" s="278"/>
      <c r="E199" s="278"/>
      <c r="F199" s="278"/>
      <c r="G199" s="259"/>
      <c r="H199" s="278"/>
      <c r="I199" s="278"/>
      <c r="J199" s="278"/>
      <c r="K199" s="302"/>
    </row>
    <row r="200" spans="2:11" ht="20.399999999999999" customHeight="1" x14ac:dyDescent="0.3">
      <c r="B200" s="281"/>
      <c r="C200" s="259" t="s">
        <v>627</v>
      </c>
      <c r="D200" s="259"/>
      <c r="E200" s="259"/>
      <c r="F200" s="280" t="s">
        <v>46</v>
      </c>
      <c r="G200" s="259"/>
      <c r="H200" s="320" t="s">
        <v>638</v>
      </c>
      <c r="I200" s="320"/>
      <c r="J200" s="320"/>
      <c r="K200" s="302"/>
    </row>
    <row r="201" spans="2:11" ht="20.399999999999999" customHeight="1" x14ac:dyDescent="0.3">
      <c r="B201" s="281"/>
      <c r="C201" s="287"/>
      <c r="D201" s="259"/>
      <c r="E201" s="259"/>
      <c r="F201" s="280" t="s">
        <v>47</v>
      </c>
      <c r="G201" s="259"/>
      <c r="H201" s="320" t="s">
        <v>639</v>
      </c>
      <c r="I201" s="320"/>
      <c r="J201" s="320"/>
      <c r="K201" s="302"/>
    </row>
    <row r="202" spans="2:11" ht="20.399999999999999" customHeight="1" x14ac:dyDescent="0.3">
      <c r="B202" s="281"/>
      <c r="C202" s="287"/>
      <c r="D202" s="259"/>
      <c r="E202" s="259"/>
      <c r="F202" s="280" t="s">
        <v>50</v>
      </c>
      <c r="G202" s="259"/>
      <c r="H202" s="320" t="s">
        <v>640</v>
      </c>
      <c r="I202" s="320"/>
      <c r="J202" s="320"/>
      <c r="K202" s="302"/>
    </row>
    <row r="203" spans="2:11" ht="20.399999999999999" customHeight="1" x14ac:dyDescent="0.3">
      <c r="B203" s="281"/>
      <c r="C203" s="259"/>
      <c r="D203" s="259"/>
      <c r="E203" s="259"/>
      <c r="F203" s="280" t="s">
        <v>48</v>
      </c>
      <c r="G203" s="259"/>
      <c r="H203" s="320" t="s">
        <v>641</v>
      </c>
      <c r="I203" s="320"/>
      <c r="J203" s="320"/>
      <c r="K203" s="302"/>
    </row>
    <row r="204" spans="2:11" ht="20.399999999999999" customHeight="1" x14ac:dyDescent="0.3">
      <c r="B204" s="281"/>
      <c r="C204" s="259"/>
      <c r="D204" s="259"/>
      <c r="E204" s="259"/>
      <c r="F204" s="280" t="s">
        <v>49</v>
      </c>
      <c r="G204" s="259"/>
      <c r="H204" s="320" t="s">
        <v>642</v>
      </c>
      <c r="I204" s="320"/>
      <c r="J204" s="320"/>
      <c r="K204" s="302"/>
    </row>
    <row r="205" spans="2:11" ht="20.399999999999999" customHeight="1" x14ac:dyDescent="0.3">
      <c r="B205" s="281"/>
      <c r="C205" s="259"/>
      <c r="D205" s="259"/>
      <c r="E205" s="259"/>
      <c r="F205" s="280"/>
      <c r="G205" s="259"/>
      <c r="H205" s="259"/>
      <c r="I205" s="259"/>
      <c r="J205" s="259"/>
      <c r="K205" s="302"/>
    </row>
    <row r="206" spans="2:11" ht="20.399999999999999" customHeight="1" x14ac:dyDescent="0.3">
      <c r="B206" s="281"/>
      <c r="C206" s="259" t="s">
        <v>583</v>
      </c>
      <c r="D206" s="259"/>
      <c r="E206" s="259"/>
      <c r="F206" s="280" t="s">
        <v>477</v>
      </c>
      <c r="G206" s="259"/>
      <c r="H206" s="320" t="s">
        <v>643</v>
      </c>
      <c r="I206" s="320"/>
      <c r="J206" s="320"/>
      <c r="K206" s="302"/>
    </row>
    <row r="207" spans="2:11" ht="20.399999999999999" customHeight="1" x14ac:dyDescent="0.3">
      <c r="B207" s="281"/>
      <c r="C207" s="287"/>
      <c r="D207" s="259"/>
      <c r="E207" s="259"/>
      <c r="F207" s="280" t="s">
        <v>480</v>
      </c>
      <c r="G207" s="259"/>
      <c r="H207" s="320" t="s">
        <v>481</v>
      </c>
      <c r="I207" s="320"/>
      <c r="J207" s="320"/>
      <c r="K207" s="302"/>
    </row>
    <row r="208" spans="2:11" ht="20.399999999999999" customHeight="1" x14ac:dyDescent="0.3">
      <c r="B208" s="281"/>
      <c r="C208" s="259"/>
      <c r="D208" s="259"/>
      <c r="E208" s="259"/>
      <c r="F208" s="280" t="s">
        <v>81</v>
      </c>
      <c r="G208" s="259"/>
      <c r="H208" s="320" t="s">
        <v>644</v>
      </c>
      <c r="I208" s="320"/>
      <c r="J208" s="320"/>
      <c r="K208" s="302"/>
    </row>
    <row r="209" spans="2:11" ht="20.399999999999999" customHeight="1" x14ac:dyDescent="0.3">
      <c r="B209" s="321"/>
      <c r="C209" s="287"/>
      <c r="D209" s="287"/>
      <c r="E209" s="287"/>
      <c r="F209" s="280" t="s">
        <v>482</v>
      </c>
      <c r="G209" s="265"/>
      <c r="H209" s="322" t="s">
        <v>483</v>
      </c>
      <c r="I209" s="322"/>
      <c r="J209" s="322"/>
      <c r="K209" s="323"/>
    </row>
    <row r="210" spans="2:11" ht="20.399999999999999" customHeight="1" x14ac:dyDescent="0.3">
      <c r="B210" s="321"/>
      <c r="C210" s="287"/>
      <c r="D210" s="287"/>
      <c r="E210" s="287"/>
      <c r="F210" s="280" t="s">
        <v>484</v>
      </c>
      <c r="G210" s="265"/>
      <c r="H210" s="322" t="s">
        <v>645</v>
      </c>
      <c r="I210" s="322"/>
      <c r="J210" s="322"/>
      <c r="K210" s="323"/>
    </row>
    <row r="211" spans="2:11" ht="20.399999999999999" customHeight="1" x14ac:dyDescent="0.3">
      <c r="B211" s="321"/>
      <c r="C211" s="287"/>
      <c r="D211" s="287"/>
      <c r="E211" s="287"/>
      <c r="F211" s="324"/>
      <c r="G211" s="265"/>
      <c r="H211" s="325"/>
      <c r="I211" s="325"/>
      <c r="J211" s="325"/>
      <c r="K211" s="323"/>
    </row>
    <row r="212" spans="2:11" ht="20.399999999999999" customHeight="1" x14ac:dyDescent="0.3">
      <c r="B212" s="321"/>
      <c r="C212" s="259" t="s">
        <v>607</v>
      </c>
      <c r="D212" s="287"/>
      <c r="E212" s="287"/>
      <c r="F212" s="280">
        <v>1</v>
      </c>
      <c r="G212" s="265"/>
      <c r="H212" s="322" t="s">
        <v>646</v>
      </c>
      <c r="I212" s="322"/>
      <c r="J212" s="322"/>
      <c r="K212" s="323"/>
    </row>
    <row r="213" spans="2:11" ht="20.399999999999999" customHeight="1" x14ac:dyDescent="0.3">
      <c r="B213" s="321"/>
      <c r="C213" s="287"/>
      <c r="D213" s="287"/>
      <c r="E213" s="287"/>
      <c r="F213" s="280">
        <v>2</v>
      </c>
      <c r="G213" s="265"/>
      <c r="H213" s="322" t="s">
        <v>647</v>
      </c>
      <c r="I213" s="322"/>
      <c r="J213" s="322"/>
      <c r="K213" s="323"/>
    </row>
    <row r="214" spans="2:11" ht="20.399999999999999" customHeight="1" x14ac:dyDescent="0.3">
      <c r="B214" s="321"/>
      <c r="C214" s="287"/>
      <c r="D214" s="287"/>
      <c r="E214" s="287"/>
      <c r="F214" s="280">
        <v>3</v>
      </c>
      <c r="G214" s="265"/>
      <c r="H214" s="322" t="s">
        <v>648</v>
      </c>
      <c r="I214" s="322"/>
      <c r="J214" s="322"/>
      <c r="K214" s="323"/>
    </row>
    <row r="215" spans="2:11" ht="20.399999999999999" customHeight="1" x14ac:dyDescent="0.3">
      <c r="B215" s="321"/>
      <c r="C215" s="287"/>
      <c r="D215" s="287"/>
      <c r="E215" s="287"/>
      <c r="F215" s="280">
        <v>4</v>
      </c>
      <c r="G215" s="265"/>
      <c r="H215" s="322" t="s">
        <v>649</v>
      </c>
      <c r="I215" s="322"/>
      <c r="J215" s="322"/>
      <c r="K215" s="323"/>
    </row>
    <row r="216" spans="2:11" ht="20.399999999999999" customHeight="1" x14ac:dyDescent="0.3">
      <c r="B216" s="326"/>
      <c r="C216" s="327"/>
      <c r="D216" s="327"/>
      <c r="E216" s="327"/>
      <c r="F216" s="327"/>
      <c r="G216" s="327"/>
      <c r="H216" s="327"/>
      <c r="I216" s="327"/>
      <c r="J216" s="327"/>
      <c r="K216" s="328"/>
    </row>
  </sheetData>
  <sheetProtection password="C6B9" sheet="1" objects="1" scenarios="1" formatRows="0" selectLockedCells="1"/>
  <mergeCells count="77">
    <mergeCell ref="H210:J210"/>
    <mergeCell ref="H212:J212"/>
    <mergeCell ref="H213:J213"/>
    <mergeCell ref="H214:J214"/>
    <mergeCell ref="H215:J215"/>
    <mergeCell ref="H209:J209"/>
    <mergeCell ref="C163:J163"/>
    <mergeCell ref="C197:J197"/>
    <mergeCell ref="H198:J198"/>
    <mergeCell ref="H200:J200"/>
    <mergeCell ref="H201:J201"/>
    <mergeCell ref="H202:J202"/>
    <mergeCell ref="H203:J203"/>
    <mergeCell ref="H204:J204"/>
    <mergeCell ref="H206:J206"/>
    <mergeCell ref="H207:J207"/>
    <mergeCell ref="H208:J208"/>
    <mergeCell ref="C145:J145"/>
    <mergeCell ref="D60:J60"/>
    <mergeCell ref="D61:J61"/>
    <mergeCell ref="D63:J63"/>
    <mergeCell ref="D64:J64"/>
    <mergeCell ref="D65:J65"/>
    <mergeCell ref="D66:J66"/>
    <mergeCell ref="D67:J67"/>
    <mergeCell ref="D68:J68"/>
    <mergeCell ref="C73:J73"/>
    <mergeCell ref="C100:J100"/>
    <mergeCell ref="C120:J120"/>
    <mergeCell ref="D59:J59"/>
    <mergeCell ref="E46:J46"/>
    <mergeCell ref="E47:J47"/>
    <mergeCell ref="E48:J48"/>
    <mergeCell ref="D49:J49"/>
    <mergeCell ref="C50:J50"/>
    <mergeCell ref="C52:J52"/>
    <mergeCell ref="C53:J53"/>
    <mergeCell ref="C55:J55"/>
    <mergeCell ref="D56:J56"/>
    <mergeCell ref="D57:J57"/>
    <mergeCell ref="D58:J58"/>
    <mergeCell ref="D45:J45"/>
    <mergeCell ref="D33:J33"/>
    <mergeCell ref="G34:J34"/>
    <mergeCell ref="G35:J35"/>
    <mergeCell ref="G36:J36"/>
    <mergeCell ref="G37:J37"/>
    <mergeCell ref="G38:J38"/>
    <mergeCell ref="G39:J39"/>
    <mergeCell ref="G40:J40"/>
    <mergeCell ref="G41:J41"/>
    <mergeCell ref="G42:J42"/>
    <mergeCell ref="G43:J43"/>
    <mergeCell ref="D32:J32"/>
    <mergeCell ref="F18:J18"/>
    <mergeCell ref="F19:J19"/>
    <mergeCell ref="F20:J20"/>
    <mergeCell ref="F21:J21"/>
    <mergeCell ref="C23:J23"/>
    <mergeCell ref="C24:J24"/>
    <mergeCell ref="D25:J25"/>
    <mergeCell ref="D26:J26"/>
    <mergeCell ref="D28:J28"/>
    <mergeCell ref="D29:J29"/>
    <mergeCell ref="D31:J31"/>
    <mergeCell ref="F17:J17"/>
    <mergeCell ref="C3:J3"/>
    <mergeCell ref="C4:J4"/>
    <mergeCell ref="C6:J6"/>
    <mergeCell ref="C7:J7"/>
    <mergeCell ref="C9:J9"/>
    <mergeCell ref="D10:J10"/>
    <mergeCell ref="D11:J11"/>
    <mergeCell ref="D13:J13"/>
    <mergeCell ref="D14:J14"/>
    <mergeCell ref="D15:J15"/>
    <mergeCell ref="F16:J16"/>
  </mergeCells>
  <pageMargins left="0.59055118110236227" right="0.59055118110236227" top="0.59055118110236227" bottom="0.59055118110236227"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Rekapitulace stavby</vt:lpstr>
      <vt:lpstr>VK - Výtlačný kanalizační...</vt:lpstr>
      <vt:lpstr>Pokyny pro vyplnění</vt:lpstr>
      <vt:lpstr>'Rekapitulace stavby'!Názvy_tisku</vt:lpstr>
      <vt:lpstr>'VK - Výtlačný kanalizační...'!Názvy_tisku</vt:lpstr>
      <vt:lpstr>'Pokyny pro vyplnění'!Oblast_tisku</vt:lpstr>
      <vt:lpstr>'Rekapitulace stavby'!Oblast_tisku</vt:lpstr>
      <vt:lpstr>'VK - Výtlačný kanalizační...'!Oblast_tisku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LUDEKNEW\uzivatel</dc:creator>
  <cp:lastModifiedBy>Sedláček Zdeněk</cp:lastModifiedBy>
  <dcterms:created xsi:type="dcterms:W3CDTF">2016-12-19T20:41:23Z</dcterms:created>
  <dcterms:modified xsi:type="dcterms:W3CDTF">2017-01-16T08:40:27Z</dcterms:modified>
</cp:coreProperties>
</file>