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cice.sharepoint.com/sites/ODI/Sdilene dokumenty/General/ODI_DOKUMENTY/BUDOVY/ÚŘAD/REKONSTRUKCE WC BESEDA - nad Béčkem 2025/VZ + SOD/VZ/"/>
    </mc:Choice>
  </mc:AlternateContent>
  <xr:revisionPtr revIDLastSave="8" documentId="8_{A23AA51B-DE99-4204-B864-D2031F483E40}" xr6:coauthVersionLast="47" xr6:coauthVersionMax="47" xr10:uidLastSave="{24C2E89F-C27E-4D39-AC50-204E9CFE3529}"/>
  <bookViews>
    <workbookView xWindow="-120" yWindow="-120" windowWidth="29040" windowHeight="15840" activeTab="3" xr2:uid="{E53170B1-C0EF-4534-8DC3-AE403C3347DD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Pol'!$A$1:$U$142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32" i="12" l="1"/>
  <c r="F39" i="1" s="1"/>
  <c r="F40" i="1" s="1"/>
  <c r="AD132" i="12"/>
  <c r="G39" i="1" s="1"/>
  <c r="G9" i="12"/>
  <c r="I9" i="12"/>
  <c r="K9" i="12"/>
  <c r="K8" i="12" s="1"/>
  <c r="O9" i="12"/>
  <c r="Q9" i="12"/>
  <c r="Q8" i="12" s="1"/>
  <c r="U9" i="12"/>
  <c r="G11" i="12"/>
  <c r="M11" i="12" s="1"/>
  <c r="I11" i="12"/>
  <c r="K11" i="12"/>
  <c r="O11" i="12"/>
  <c r="Q11" i="12"/>
  <c r="U11" i="12"/>
  <c r="G15" i="12"/>
  <c r="M15" i="12" s="1"/>
  <c r="I15" i="12"/>
  <c r="K15" i="12"/>
  <c r="K14" i="12" s="1"/>
  <c r="O15" i="12"/>
  <c r="Q15" i="12"/>
  <c r="U15" i="12"/>
  <c r="G20" i="12"/>
  <c r="M20" i="12" s="1"/>
  <c r="I20" i="12"/>
  <c r="K20" i="12"/>
  <c r="O20" i="12"/>
  <c r="Q20" i="12"/>
  <c r="U20" i="12"/>
  <c r="F27" i="12"/>
  <c r="G27" i="12"/>
  <c r="M27" i="12" s="1"/>
  <c r="I27" i="12"/>
  <c r="K27" i="12"/>
  <c r="O27" i="12"/>
  <c r="Q27" i="12"/>
  <c r="U27" i="12"/>
  <c r="F29" i="12"/>
  <c r="G29" i="12" s="1"/>
  <c r="I29" i="12"/>
  <c r="K29" i="12"/>
  <c r="O29" i="12"/>
  <c r="Q29" i="12"/>
  <c r="U29" i="12"/>
  <c r="F32" i="12"/>
  <c r="G32" i="12" s="1"/>
  <c r="M32" i="12" s="1"/>
  <c r="I32" i="12"/>
  <c r="K32" i="12"/>
  <c r="O32" i="12"/>
  <c r="Q32" i="12"/>
  <c r="U32" i="12"/>
  <c r="F35" i="12"/>
  <c r="G35" i="12" s="1"/>
  <c r="M35" i="12" s="1"/>
  <c r="I35" i="12"/>
  <c r="K35" i="12"/>
  <c r="O35" i="12"/>
  <c r="Q35" i="12"/>
  <c r="U35" i="12"/>
  <c r="F38" i="12"/>
  <c r="G38" i="12" s="1"/>
  <c r="M38" i="12" s="1"/>
  <c r="I38" i="12"/>
  <c r="K38" i="12"/>
  <c r="O38" i="12"/>
  <c r="Q38" i="12"/>
  <c r="U38" i="12"/>
  <c r="F40" i="12"/>
  <c r="G40" i="12" s="1"/>
  <c r="M40" i="12" s="1"/>
  <c r="I40" i="12"/>
  <c r="K40" i="12"/>
  <c r="O40" i="12"/>
  <c r="Q40" i="12"/>
  <c r="U40" i="12"/>
  <c r="F45" i="12"/>
  <c r="G45" i="12" s="1"/>
  <c r="M45" i="12" s="1"/>
  <c r="I45" i="12"/>
  <c r="K45" i="12"/>
  <c r="O45" i="12"/>
  <c r="Q45" i="12"/>
  <c r="U45" i="12"/>
  <c r="F48" i="12"/>
  <c r="G48" i="12" s="1"/>
  <c r="M48" i="12" s="1"/>
  <c r="I48" i="12"/>
  <c r="K48" i="12"/>
  <c r="O48" i="12"/>
  <c r="Q48" i="12"/>
  <c r="U48" i="12"/>
  <c r="F50" i="12"/>
  <c r="G50" i="12" s="1"/>
  <c r="M50" i="12" s="1"/>
  <c r="I50" i="12"/>
  <c r="K50" i="12"/>
  <c r="O50" i="12"/>
  <c r="Q50" i="12"/>
  <c r="U50" i="12"/>
  <c r="F52" i="12"/>
  <c r="G52" i="12" s="1"/>
  <c r="M52" i="12" s="1"/>
  <c r="I52" i="12"/>
  <c r="K52" i="12"/>
  <c r="O52" i="12"/>
  <c r="Q52" i="12"/>
  <c r="U52" i="12"/>
  <c r="F53" i="12"/>
  <c r="G53" i="12" s="1"/>
  <c r="M53" i="12" s="1"/>
  <c r="I53" i="12"/>
  <c r="K53" i="12"/>
  <c r="O53" i="12"/>
  <c r="Q53" i="12"/>
  <c r="U53" i="12"/>
  <c r="F55" i="12"/>
  <c r="G55" i="12" s="1"/>
  <c r="M55" i="12" s="1"/>
  <c r="M54" i="12" s="1"/>
  <c r="I55" i="12"/>
  <c r="I54" i="12" s="1"/>
  <c r="K55" i="12"/>
  <c r="K54" i="12" s="1"/>
  <c r="O55" i="12"/>
  <c r="O54" i="12" s="1"/>
  <c r="Q55" i="12"/>
  <c r="Q54" i="12" s="1"/>
  <c r="U55" i="12"/>
  <c r="U54" i="12" s="1"/>
  <c r="F57" i="12"/>
  <c r="G57" i="12"/>
  <c r="I57" i="12"/>
  <c r="K57" i="12"/>
  <c r="O57" i="12"/>
  <c r="Q57" i="12"/>
  <c r="U57" i="12"/>
  <c r="F58" i="12"/>
  <c r="G58" i="12" s="1"/>
  <c r="M58" i="12" s="1"/>
  <c r="I58" i="12"/>
  <c r="K58" i="12"/>
  <c r="O58" i="12"/>
  <c r="Q58" i="12"/>
  <c r="U58" i="12"/>
  <c r="F59" i="12"/>
  <c r="G59" i="12"/>
  <c r="M59" i="12" s="1"/>
  <c r="I59" i="12"/>
  <c r="K59" i="12"/>
  <c r="O59" i="12"/>
  <c r="Q59" i="12"/>
  <c r="U59" i="12"/>
  <c r="G60" i="12"/>
  <c r="M60" i="12" s="1"/>
  <c r="I60" i="12"/>
  <c r="K60" i="12"/>
  <c r="O60" i="12"/>
  <c r="Q60" i="12"/>
  <c r="U60" i="12"/>
  <c r="F61" i="12"/>
  <c r="G61" i="12"/>
  <c r="M61" i="12" s="1"/>
  <c r="I61" i="12"/>
  <c r="K61" i="12"/>
  <c r="O61" i="12"/>
  <c r="Q61" i="12"/>
  <c r="U61" i="12"/>
  <c r="F62" i="12"/>
  <c r="G62" i="12" s="1"/>
  <c r="M62" i="12" s="1"/>
  <c r="I62" i="12"/>
  <c r="K62" i="12"/>
  <c r="O62" i="12"/>
  <c r="Q62" i="12"/>
  <c r="U62" i="12"/>
  <c r="F64" i="12"/>
  <c r="G64" i="12"/>
  <c r="G63" i="12" s="1"/>
  <c r="I52" i="1" s="1"/>
  <c r="I64" i="12"/>
  <c r="I63" i="12" s="1"/>
  <c r="K64" i="12"/>
  <c r="K63" i="12" s="1"/>
  <c r="O64" i="12"/>
  <c r="O63" i="12" s="1"/>
  <c r="Q64" i="12"/>
  <c r="Q63" i="12" s="1"/>
  <c r="U64" i="12"/>
  <c r="U63" i="12" s="1"/>
  <c r="F66" i="12"/>
  <c r="G66" i="12" s="1"/>
  <c r="G65" i="12" s="1"/>
  <c r="I53" i="1" s="1"/>
  <c r="I66" i="12"/>
  <c r="I65" i="12" s="1"/>
  <c r="K66" i="12"/>
  <c r="K65" i="12" s="1"/>
  <c r="O66" i="12"/>
  <c r="O65" i="12" s="1"/>
  <c r="Q66" i="12"/>
  <c r="Q65" i="12" s="1"/>
  <c r="U66" i="12"/>
  <c r="U65" i="12" s="1"/>
  <c r="F68" i="12"/>
  <c r="G68" i="12" s="1"/>
  <c r="I68" i="12"/>
  <c r="I67" i="12" s="1"/>
  <c r="K68" i="12"/>
  <c r="K67" i="12" s="1"/>
  <c r="O68" i="12"/>
  <c r="O67" i="12" s="1"/>
  <c r="Q68" i="12"/>
  <c r="Q67" i="12" s="1"/>
  <c r="U68" i="12"/>
  <c r="U67" i="12" s="1"/>
  <c r="F71" i="12"/>
  <c r="G71" i="12"/>
  <c r="I71" i="12"/>
  <c r="K71" i="12"/>
  <c r="O71" i="12"/>
  <c r="Q71" i="12"/>
  <c r="U71" i="12"/>
  <c r="F72" i="12"/>
  <c r="G72" i="12"/>
  <c r="M72" i="12" s="1"/>
  <c r="I72" i="12"/>
  <c r="K72" i="12"/>
  <c r="O72" i="12"/>
  <c r="Q72" i="12"/>
  <c r="U72" i="12"/>
  <c r="F74" i="12"/>
  <c r="G74" i="12"/>
  <c r="M74" i="12" s="1"/>
  <c r="I74" i="12"/>
  <c r="K74" i="12"/>
  <c r="O74" i="12"/>
  <c r="Q74" i="12"/>
  <c r="U74" i="12"/>
  <c r="F75" i="12"/>
  <c r="G75" i="12"/>
  <c r="M75" i="12" s="1"/>
  <c r="I75" i="12"/>
  <c r="K75" i="12"/>
  <c r="O75" i="12"/>
  <c r="Q75" i="12"/>
  <c r="U75" i="12"/>
  <c r="F76" i="12"/>
  <c r="G76" i="12"/>
  <c r="M76" i="12" s="1"/>
  <c r="I76" i="12"/>
  <c r="K76" i="12"/>
  <c r="O76" i="12"/>
  <c r="Q76" i="12"/>
  <c r="U76" i="12"/>
  <c r="F77" i="12"/>
  <c r="G77" i="12"/>
  <c r="M77" i="12" s="1"/>
  <c r="I77" i="12"/>
  <c r="K77" i="12"/>
  <c r="O77" i="12"/>
  <c r="Q77" i="12"/>
  <c r="U77" i="12"/>
  <c r="F78" i="12"/>
  <c r="G78" i="12"/>
  <c r="M78" i="12" s="1"/>
  <c r="I78" i="12"/>
  <c r="K78" i="12"/>
  <c r="O78" i="12"/>
  <c r="Q78" i="12"/>
  <c r="U78" i="12"/>
  <c r="F79" i="12"/>
  <c r="G79" i="12"/>
  <c r="M79" i="12" s="1"/>
  <c r="I79" i="12"/>
  <c r="K79" i="12"/>
  <c r="O79" i="12"/>
  <c r="Q79" i="12"/>
  <c r="U79" i="12"/>
  <c r="F80" i="12"/>
  <c r="G80" i="12"/>
  <c r="M80" i="12" s="1"/>
  <c r="I80" i="12"/>
  <c r="K80" i="12"/>
  <c r="O80" i="12"/>
  <c r="Q80" i="12"/>
  <c r="U80" i="12"/>
  <c r="F81" i="12"/>
  <c r="G81" i="12"/>
  <c r="M81" i="12" s="1"/>
  <c r="I81" i="12"/>
  <c r="K81" i="12"/>
  <c r="O81" i="12"/>
  <c r="Q81" i="12"/>
  <c r="U81" i="12"/>
  <c r="F83" i="12"/>
  <c r="G83" i="12"/>
  <c r="G82" i="12" s="1"/>
  <c r="I56" i="1" s="1"/>
  <c r="I83" i="12"/>
  <c r="I82" i="12" s="1"/>
  <c r="K83" i="12"/>
  <c r="K82" i="12" s="1"/>
  <c r="O83" i="12"/>
  <c r="O82" i="12" s="1"/>
  <c r="Q83" i="12"/>
  <c r="Q82" i="12" s="1"/>
  <c r="U83" i="12"/>
  <c r="U82" i="12" s="1"/>
  <c r="F86" i="12"/>
  <c r="G86" i="12" s="1"/>
  <c r="I86" i="12"/>
  <c r="K86" i="12"/>
  <c r="O86" i="12"/>
  <c r="Q86" i="12"/>
  <c r="U86" i="12"/>
  <c r="F89" i="12"/>
  <c r="G89" i="12" s="1"/>
  <c r="M89" i="12" s="1"/>
  <c r="I89" i="12"/>
  <c r="K89" i="12"/>
  <c r="O89" i="12"/>
  <c r="Q89" i="12"/>
  <c r="U89" i="12"/>
  <c r="F90" i="12"/>
  <c r="G90" i="12" s="1"/>
  <c r="M90" i="12" s="1"/>
  <c r="I90" i="12"/>
  <c r="K90" i="12"/>
  <c r="O90" i="12"/>
  <c r="Q90" i="12"/>
  <c r="U90" i="12"/>
  <c r="F93" i="12"/>
  <c r="G93" i="12"/>
  <c r="M93" i="12" s="1"/>
  <c r="I93" i="12"/>
  <c r="K93" i="12"/>
  <c r="O93" i="12"/>
  <c r="Q93" i="12"/>
  <c r="U93" i="12"/>
  <c r="F98" i="12"/>
  <c r="G98" i="12" s="1"/>
  <c r="M98" i="12" s="1"/>
  <c r="I98" i="12"/>
  <c r="K98" i="12"/>
  <c r="O98" i="12"/>
  <c r="Q98" i="12"/>
  <c r="U98" i="12"/>
  <c r="F99" i="12"/>
  <c r="G99" i="12"/>
  <c r="M99" i="12" s="1"/>
  <c r="I99" i="12"/>
  <c r="K99" i="12"/>
  <c r="O99" i="12"/>
  <c r="Q99" i="12"/>
  <c r="U99" i="12"/>
  <c r="F102" i="12"/>
  <c r="G102" i="12" s="1"/>
  <c r="M102" i="12" s="1"/>
  <c r="I102" i="12"/>
  <c r="K102" i="12"/>
  <c r="O102" i="12"/>
  <c r="Q102" i="12"/>
  <c r="U102" i="12"/>
  <c r="F104" i="12"/>
  <c r="G104" i="12"/>
  <c r="M104" i="12" s="1"/>
  <c r="I104" i="12"/>
  <c r="K104" i="12"/>
  <c r="O104" i="12"/>
  <c r="Q104" i="12"/>
  <c r="U104" i="12"/>
  <c r="F108" i="12"/>
  <c r="G108" i="12" s="1"/>
  <c r="G107" i="12" s="1"/>
  <c r="I59" i="1" s="1"/>
  <c r="I108" i="12"/>
  <c r="I107" i="12" s="1"/>
  <c r="K108" i="12"/>
  <c r="O108" i="12"/>
  <c r="O107" i="12" s="1"/>
  <c r="Q108" i="12"/>
  <c r="U108" i="12"/>
  <c r="F109" i="12"/>
  <c r="G109" i="12"/>
  <c r="M109" i="12" s="1"/>
  <c r="I109" i="12"/>
  <c r="K109" i="12"/>
  <c r="O109" i="12"/>
  <c r="Q109" i="12"/>
  <c r="U109" i="12"/>
  <c r="F111" i="12"/>
  <c r="G111" i="12" s="1"/>
  <c r="G110" i="12" s="1"/>
  <c r="I60" i="1" s="1"/>
  <c r="I18" i="1" s="1"/>
  <c r="I111" i="12"/>
  <c r="K111" i="12"/>
  <c r="O111" i="12"/>
  <c r="Q111" i="12"/>
  <c r="U111" i="12"/>
  <c r="F112" i="12"/>
  <c r="G112" i="12"/>
  <c r="M112" i="12" s="1"/>
  <c r="I112" i="12"/>
  <c r="K112" i="12"/>
  <c r="O112" i="12"/>
  <c r="Q112" i="12"/>
  <c r="U112" i="12"/>
  <c r="F113" i="12"/>
  <c r="G113" i="12" s="1"/>
  <c r="M113" i="12" s="1"/>
  <c r="I113" i="12"/>
  <c r="K113" i="12"/>
  <c r="O113" i="12"/>
  <c r="Q113" i="12"/>
  <c r="U113" i="12"/>
  <c r="F114" i="12"/>
  <c r="G114" i="12"/>
  <c r="M114" i="12" s="1"/>
  <c r="I114" i="12"/>
  <c r="K114" i="12"/>
  <c r="O114" i="12"/>
  <c r="Q114" i="12"/>
  <c r="U114" i="12"/>
  <c r="F115" i="12"/>
  <c r="G115" i="12" s="1"/>
  <c r="M115" i="12" s="1"/>
  <c r="I115" i="12"/>
  <c r="K115" i="12"/>
  <c r="O115" i="12"/>
  <c r="Q115" i="12"/>
  <c r="U115" i="12"/>
  <c r="F116" i="12"/>
  <c r="G116" i="12"/>
  <c r="M116" i="12" s="1"/>
  <c r="I116" i="12"/>
  <c r="K116" i="12"/>
  <c r="O116" i="12"/>
  <c r="Q116" i="12"/>
  <c r="U116" i="12"/>
  <c r="F117" i="12"/>
  <c r="G117" i="12" s="1"/>
  <c r="M117" i="12" s="1"/>
  <c r="I117" i="12"/>
  <c r="K117" i="12"/>
  <c r="O117" i="12"/>
  <c r="Q117" i="12"/>
  <c r="U117" i="12"/>
  <c r="F118" i="12"/>
  <c r="G118" i="12"/>
  <c r="M118" i="12" s="1"/>
  <c r="I118" i="12"/>
  <c r="K118" i="12"/>
  <c r="O118" i="12"/>
  <c r="Q118" i="12"/>
  <c r="U118" i="12"/>
  <c r="F119" i="12"/>
  <c r="G119" i="12" s="1"/>
  <c r="M119" i="12" s="1"/>
  <c r="I119" i="12"/>
  <c r="K119" i="12"/>
  <c r="O119" i="12"/>
  <c r="Q119" i="12"/>
  <c r="U119" i="12"/>
  <c r="F120" i="12"/>
  <c r="G120" i="12"/>
  <c r="M120" i="12" s="1"/>
  <c r="I120" i="12"/>
  <c r="K120" i="12"/>
  <c r="O120" i="12"/>
  <c r="Q120" i="12"/>
  <c r="U120" i="12"/>
  <c r="F121" i="12"/>
  <c r="G121" i="12" s="1"/>
  <c r="M121" i="12" s="1"/>
  <c r="I121" i="12"/>
  <c r="K121" i="12"/>
  <c r="O121" i="12"/>
  <c r="Q121" i="12"/>
  <c r="U121" i="12"/>
  <c r="F123" i="12"/>
  <c r="G123" i="12" s="1"/>
  <c r="I123" i="12"/>
  <c r="K123" i="12"/>
  <c r="O123" i="12"/>
  <c r="Q123" i="12"/>
  <c r="U123" i="12"/>
  <c r="F124" i="12"/>
  <c r="G124" i="12" s="1"/>
  <c r="M124" i="12" s="1"/>
  <c r="I124" i="12"/>
  <c r="K124" i="12"/>
  <c r="O124" i="12"/>
  <c r="Q124" i="12"/>
  <c r="U124" i="12"/>
  <c r="F125" i="12"/>
  <c r="G125" i="12" s="1"/>
  <c r="M125" i="12" s="1"/>
  <c r="I125" i="12"/>
  <c r="K125" i="12"/>
  <c r="O125" i="12"/>
  <c r="Q125" i="12"/>
  <c r="U125" i="12"/>
  <c r="F126" i="12"/>
  <c r="G126" i="12" s="1"/>
  <c r="M126" i="12" s="1"/>
  <c r="I126" i="12"/>
  <c r="K126" i="12"/>
  <c r="O126" i="12"/>
  <c r="Q126" i="12"/>
  <c r="U126" i="12"/>
  <c r="F127" i="12"/>
  <c r="G127" i="12" s="1"/>
  <c r="M127" i="12" s="1"/>
  <c r="I127" i="12"/>
  <c r="K127" i="12"/>
  <c r="O127" i="12"/>
  <c r="Q127" i="12"/>
  <c r="U127" i="12"/>
  <c r="F128" i="12"/>
  <c r="G128" i="12" s="1"/>
  <c r="M128" i="12" s="1"/>
  <c r="I128" i="12"/>
  <c r="K128" i="12"/>
  <c r="O128" i="12"/>
  <c r="Q128" i="12"/>
  <c r="U128" i="12"/>
  <c r="F130" i="12"/>
  <c r="G130" i="12" s="1"/>
  <c r="I130" i="12"/>
  <c r="I129" i="12" s="1"/>
  <c r="K130" i="12"/>
  <c r="K129" i="12" s="1"/>
  <c r="O130" i="12"/>
  <c r="O129" i="12" s="1"/>
  <c r="Q130" i="12"/>
  <c r="Q129" i="12" s="1"/>
  <c r="U130" i="12"/>
  <c r="U129" i="12" s="1"/>
  <c r="I20" i="1"/>
  <c r="G27" i="1"/>
  <c r="J28" i="1"/>
  <c r="J26" i="1"/>
  <c r="G38" i="1"/>
  <c r="F38" i="1"/>
  <c r="J23" i="1"/>
  <c r="J24" i="1"/>
  <c r="J25" i="1"/>
  <c r="J27" i="1"/>
  <c r="E24" i="1"/>
  <c r="E26" i="1"/>
  <c r="G122" i="12" l="1"/>
  <c r="I61" i="1" s="1"/>
  <c r="M123" i="12"/>
  <c r="M122" i="12" s="1"/>
  <c r="Q122" i="12"/>
  <c r="I122" i="12"/>
  <c r="O110" i="12"/>
  <c r="Q92" i="12"/>
  <c r="O85" i="12"/>
  <c r="U70" i="12"/>
  <c r="K70" i="12"/>
  <c r="Q56" i="12"/>
  <c r="G56" i="12"/>
  <c r="I51" i="1" s="1"/>
  <c r="Q28" i="12"/>
  <c r="Q14" i="12"/>
  <c r="O122" i="12"/>
  <c r="K110" i="12"/>
  <c r="U107" i="12"/>
  <c r="Q107" i="12"/>
  <c r="O92" i="12"/>
  <c r="K85" i="12"/>
  <c r="Q70" i="12"/>
  <c r="I70" i="12"/>
  <c r="O56" i="12"/>
  <c r="O28" i="12"/>
  <c r="O14" i="12"/>
  <c r="U8" i="12"/>
  <c r="I8" i="12"/>
  <c r="U110" i="12"/>
  <c r="I110" i="12"/>
  <c r="K92" i="12"/>
  <c r="U85" i="12"/>
  <c r="I85" i="12"/>
  <c r="O70" i="12"/>
  <c r="G70" i="12"/>
  <c r="I55" i="1" s="1"/>
  <c r="K56" i="12"/>
  <c r="K28" i="12"/>
  <c r="G8" i="12"/>
  <c r="I47" i="1" s="1"/>
  <c r="U122" i="12"/>
  <c r="K122" i="12"/>
  <c r="Q110" i="12"/>
  <c r="K107" i="12"/>
  <c r="U92" i="12"/>
  <c r="I92" i="12"/>
  <c r="Q85" i="12"/>
  <c r="M83" i="12"/>
  <c r="M82" i="12" s="1"/>
  <c r="M71" i="12"/>
  <c r="M70" i="12" s="1"/>
  <c r="U56" i="12"/>
  <c r="I56" i="12"/>
  <c r="U28" i="12"/>
  <c r="I28" i="12"/>
  <c r="U14" i="12"/>
  <c r="I14" i="12"/>
  <c r="O8" i="12"/>
  <c r="G40" i="1"/>
  <c r="G25" i="1" s="1"/>
  <c r="G26" i="1" s="1"/>
  <c r="H39" i="1"/>
  <c r="H40" i="1" s="1"/>
  <c r="G23" i="1"/>
  <c r="M29" i="12"/>
  <c r="M28" i="12" s="1"/>
  <c r="G28" i="12"/>
  <c r="I49" i="1" s="1"/>
  <c r="M14" i="12"/>
  <c r="M92" i="12"/>
  <c r="G67" i="12"/>
  <c r="I54" i="1" s="1"/>
  <c r="M68" i="12"/>
  <c r="M67" i="12" s="1"/>
  <c r="G129" i="12"/>
  <c r="I62" i="1" s="1"/>
  <c r="I19" i="1" s="1"/>
  <c r="M130" i="12"/>
  <c r="M129" i="12" s="1"/>
  <c r="M86" i="12"/>
  <c r="M85" i="12" s="1"/>
  <c r="G85" i="12"/>
  <c r="I57" i="1" s="1"/>
  <c r="M108" i="12"/>
  <c r="M107" i="12" s="1"/>
  <c r="M57" i="12"/>
  <c r="M56" i="12" s="1"/>
  <c r="G14" i="12"/>
  <c r="I48" i="1" s="1"/>
  <c r="M111" i="12"/>
  <c r="M110" i="12" s="1"/>
  <c r="M64" i="12"/>
  <c r="M63" i="12" s="1"/>
  <c r="G92" i="12"/>
  <c r="I58" i="1" s="1"/>
  <c r="M66" i="12"/>
  <c r="M65" i="12" s="1"/>
  <c r="G54" i="12"/>
  <c r="I50" i="1" s="1"/>
  <c r="M9" i="12"/>
  <c r="M8" i="12" s="1"/>
  <c r="I63" i="1" l="1"/>
  <c r="I16" i="1"/>
  <c r="I17" i="1"/>
  <c r="G132" i="12"/>
  <c r="I39" i="1"/>
  <c r="I40" i="1" s="1"/>
  <c r="J39" i="1" s="1"/>
  <c r="J40" i="1" s="1"/>
  <c r="G28" i="1"/>
  <c r="G24" i="1"/>
  <c r="G29" i="1" s="1"/>
  <c r="I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704F1CC2-75F6-4340-9525-996EFA3203C1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FEEC0506-D9AD-42BA-B744-3C0B777285C5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3147A796-B608-40B9-A40B-1DFA6F17EF97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58600673-91E1-4CD5-8137-5D2D7820A5F1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52A0F385-344D-4310-B9BC-913BE2D757EB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1F08C92D-9B79-4F2D-8312-880537492C08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<sst xmlns="http://schemas.openxmlformats.org/spreadsheetml/2006/main" count="574" uniqueCount="302">
  <si>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</si>
  <si>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</si>
  <si>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</si>
  <si>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</si>
  <si>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</si>
  <si>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</si>
  <si>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</si>
  <si>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</si>
  <si>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</si>
  <si>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</si>
  <si>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</si>
  <si>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</si>
  <si>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</si>
  <si>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</si>
  <si>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</si>
  <si>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</si>
  <si>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</si>
  <si>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</si>
  <si>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</si>
  <si>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</si>
  <si>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</si>
  <si>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</si>
  <si>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</si>
  <si>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</si>
  <si>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</si>
  <si>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</si>
  <si>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</si>
  <si>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</si>
  <si>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</si>
  <si>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</si>
  <si>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</si>
  <si>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</si>
  <si>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</si>
  <si>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</si>
  <si>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</si>
  <si>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</si>
  <si>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</si>
  <si>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</si>
  <si>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</si>
  <si>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</si>
  <si>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</si>
  <si>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</si>
  <si>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</si>
  <si>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Dačice</t>
  </si>
  <si>
    <t>Rozpočet:</t>
  </si>
  <si>
    <t>Misto</t>
  </si>
  <si>
    <t xml:space="preserve">Oprava WC v KD Beseda </t>
  </si>
  <si>
    <t>Město Dačice</t>
  </si>
  <si>
    <t>Krajířova 27</t>
  </si>
  <si>
    <t>38013</t>
  </si>
  <si>
    <t>Rozpočet</t>
  </si>
  <si>
    <t>Celkem za stavbu</t>
  </si>
  <si>
    <t>CZK</t>
  </si>
  <si>
    <t>Rekapitulace dílů</t>
  </si>
  <si>
    <t>Typ dílu</t>
  </si>
  <si>
    <t>3</t>
  </si>
  <si>
    <t>Svislé a kompletní konstrukce</t>
  </si>
  <si>
    <t>61</t>
  </si>
  <si>
    <t>Upravy povrchů vnitřní</t>
  </si>
  <si>
    <t>96</t>
  </si>
  <si>
    <t>Bourání konstrukcí</t>
  </si>
  <si>
    <t>99</t>
  </si>
  <si>
    <t>Staveništní přesun hmot</t>
  </si>
  <si>
    <t>721</t>
  </si>
  <si>
    <t>Zařizovací předměty</t>
  </si>
  <si>
    <t>722</t>
  </si>
  <si>
    <t xml:space="preserve">Zdravotní instalace </t>
  </si>
  <si>
    <t>733</t>
  </si>
  <si>
    <t>Ústřední vytápění</t>
  </si>
  <si>
    <t>764</t>
  </si>
  <si>
    <t>Konstrukce klempířské</t>
  </si>
  <si>
    <t>766</t>
  </si>
  <si>
    <t>Konstrukce truhlářské</t>
  </si>
  <si>
    <t>767</t>
  </si>
  <si>
    <t>Konstrukce zámečnické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</si>
  <si>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</si>
  <si>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</si>
  <si>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</si>
  <si>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</si>
  <si>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</si>
  <si>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</si>
  <si>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</si>
  <si>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</si>
  <si>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</si>
  <si>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sutí a vybouraných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</si>
  <si>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</si>
  <si>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</si>
  <si>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</si>
  <si>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</si>
  <si>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</si>
  <si>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</si>
  <si>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</si>
  <si>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</si>
  <si>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</si>
  <si>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</si>
  <si>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</si>
  <si>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</si>
  <si>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</si>
  <si>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</si>
  <si>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</si>
  <si>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</si>
  <si>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</si>
  <si>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</si>
  <si>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</si>
  <si>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</si>
  <si>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</si>
  <si>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</si>
  <si>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</si>
  <si>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</si>
  <si>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</si>
  <si>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</si>
  <si>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</si>
  <si>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</si>
  <si>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</si>
  <si>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342255028R00</t>
  </si>
  <si>
    <t>Příčky z desek porobetonových tl. 150 mm</t>
  </si>
  <si>
    <t>m2</t>
  </si>
  <si>
    <t>POL1_0</t>
  </si>
  <si>
    <t>2 np:2,7*2,6</t>
  </si>
  <si>
    <t>VV</t>
  </si>
  <si>
    <t>346275115R00</t>
  </si>
  <si>
    <t xml:space="preserve">Přizdívky z desek porobetonových tl. 150 mm, obezdění WC modulů </t>
  </si>
  <si>
    <t>1 np:3,2*2,6</t>
  </si>
  <si>
    <t>2 np:2*2,6</t>
  </si>
  <si>
    <t>612481211RT2</t>
  </si>
  <si>
    <t>Montáž výztužné sítě (perlinky) do stěrky - vnitřní stěny, vyrovnái omítky pod obklady</t>
  </si>
  <si>
    <t>1 np:(3,2+2,65+2,65+3)*2,6</t>
  </si>
  <si>
    <t>(2,95+2,95+2,2+2)*2,6-1,6-2</t>
  </si>
  <si>
    <t>2 np:(3,2+2,65+2,65+3)*2,6</t>
  </si>
  <si>
    <t>612471411RT2</t>
  </si>
  <si>
    <t>Úprava vnitřních stěn aktivovaným štukem, s použitím suché maltové směsi</t>
  </si>
  <si>
    <t>1 np:(3,2+3+2,65+2,65)*0,8</t>
  </si>
  <si>
    <t>(2,95+2,95+2,2+2,)*0,8</t>
  </si>
  <si>
    <t>strop:7,7+7,3</t>
  </si>
  <si>
    <t>2 np:(3,2+3+2,65+2,65)*0,8</t>
  </si>
  <si>
    <t>(2,95+2,95+2,2+2)*0,8</t>
  </si>
  <si>
    <t>strop:7,8+7,3</t>
  </si>
  <si>
    <t>612403382R00</t>
  </si>
  <si>
    <t xml:space="preserve">Hrubá výplň rýh ve stěnách maltou </t>
  </si>
  <si>
    <t>m</t>
  </si>
  <si>
    <t>962031124R00</t>
  </si>
  <si>
    <t>Bourání příček z cihel pálených děrovan., tl.8-11 cm</t>
  </si>
  <si>
    <t>1 np:(1,4+1,4+3)*2,15-1,2*3</t>
  </si>
  <si>
    <t>2 np:(2,7*1,9+2,5*2,5)-1,2</t>
  </si>
  <si>
    <t>968072455R00</t>
  </si>
  <si>
    <t>Vybourání kovových dveřních zárubní pl. do 2 m2</t>
  </si>
  <si>
    <t>1 np:1,2*3+1,6*2</t>
  </si>
  <si>
    <t>2 np:1,2*1+1,6*2</t>
  </si>
  <si>
    <t>968062245R00</t>
  </si>
  <si>
    <t>Vybourání dřevěných rámů oken jednoduch. pl. 2 m2</t>
  </si>
  <si>
    <t>1 np:1,2*1,5*2</t>
  </si>
  <si>
    <t>2 np:1,2*1,5*2</t>
  </si>
  <si>
    <t>968061125R00</t>
  </si>
  <si>
    <t>Vyvěšení dřevěných a plastových dveřních křídel pl. do 2 m2</t>
  </si>
  <si>
    <t>kus</t>
  </si>
  <si>
    <t>5+3</t>
  </si>
  <si>
    <t>978059531R00</t>
  </si>
  <si>
    <t>Odsekání vnitřních obkladů stěn nad 2 m2</t>
  </si>
  <si>
    <t>1 np:(2,6+3,2+2,7+2,2)*1,5</t>
  </si>
  <si>
    <t>(2,95+2,2+2,95+1,7)*1,5</t>
  </si>
  <si>
    <t>2 np:(3,25+2,7+2)*1,5</t>
  </si>
  <si>
    <t>965081713RT1</t>
  </si>
  <si>
    <t>Bourání dlažeb keramických tl.10 mm, nad 1 m2, ručně, dlaždice keramické</t>
  </si>
  <si>
    <t>1np:2,65*3,2+2,96*2,5</t>
  </si>
  <si>
    <t>2 np:2,65*3,2+2,96*2,5</t>
  </si>
  <si>
    <t>965042141R00</t>
  </si>
  <si>
    <t>Bourání mazanin betonových tl. 10 cm, nad 4 m2</t>
  </si>
  <si>
    <t>m3</t>
  </si>
  <si>
    <t>1 a 2 np:31,76*0,1*1,1+0,7*2,65*0,12</t>
  </si>
  <si>
    <t>962 20-0041.RAA</t>
  </si>
  <si>
    <t>Bourání příček ze sklobetonu, tloušťka 100 mm</t>
  </si>
  <si>
    <t>POL2_0</t>
  </si>
  <si>
    <t>2 np:2,65*0,6</t>
  </si>
  <si>
    <t>974031133R00</t>
  </si>
  <si>
    <t>Vysekání rýh ve zdi cihelné 5 x 10 cm</t>
  </si>
  <si>
    <t>972054141R00</t>
  </si>
  <si>
    <t>Vybourání otv. stropy ŽB pl. 0,0225 m2, tl. 15 cm</t>
  </si>
  <si>
    <t>998011002R00</t>
  </si>
  <si>
    <t>Přesun hmot pro budovy zděné výšky do 12 m</t>
  </si>
  <si>
    <t>t</t>
  </si>
  <si>
    <t>POL7_0</t>
  </si>
  <si>
    <t>11</t>
  </si>
  <si>
    <t>Zásobník na papírové ručníky</t>
  </si>
  <si>
    <t>ks</t>
  </si>
  <si>
    <t>15</t>
  </si>
  <si>
    <t>Koš na papírové ručníky</t>
  </si>
  <si>
    <t>16</t>
  </si>
  <si>
    <t xml:space="preserve">Dávkovač mýdla </t>
  </si>
  <si>
    <t>17</t>
  </si>
  <si>
    <t>WC štětky osazená na stěnu</t>
  </si>
  <si>
    <t>18</t>
  </si>
  <si>
    <t>WC zásobník toaletního papíru</t>
  </si>
  <si>
    <t>19</t>
  </si>
  <si>
    <t>Zrcadlo 220/90 cm</t>
  </si>
  <si>
    <t>32</t>
  </si>
  <si>
    <t>ZTI - viz.položkový rozpočet</t>
  </si>
  <si>
    <t>soubor</t>
  </si>
  <si>
    <t>33</t>
  </si>
  <si>
    <t>ÚT - viz.položkový rozpočet</t>
  </si>
  <si>
    <t>764816133R00</t>
  </si>
  <si>
    <t>Oplechování parapetů, lakovaný Pz plech, rš 330 mm</t>
  </si>
  <si>
    <t>4*1,25</t>
  </si>
  <si>
    <t>2</t>
  </si>
  <si>
    <t>Plastové okno dvoukřídlové s trojsklem, 115/150 cm</t>
  </si>
  <si>
    <t>Montáž oken vč.paropropustné pásky</t>
  </si>
  <si>
    <t>1,15*1,5*4</t>
  </si>
  <si>
    <t>4</t>
  </si>
  <si>
    <t>Doprava oken a dveří , manipulace</t>
  </si>
  <si>
    <t>5</t>
  </si>
  <si>
    <t>Dodávka a montáž dřevěné  stěny , cca 200x185 cm , vč.nátěru, rámu,nožiček</t>
  </si>
  <si>
    <t>6</t>
  </si>
  <si>
    <t>Dodávka vnitřních dveří do stěny, 70/185 vč.kování a kliky</t>
  </si>
  <si>
    <t>7</t>
  </si>
  <si>
    <t>Dodávka vnitřních dveří vč.obložkové zárubně, 80/197 vč.kování a kliky, povrch folie</t>
  </si>
  <si>
    <t>8</t>
  </si>
  <si>
    <t>Montáž vitřních dveří vč.obložkové zárubně</t>
  </si>
  <si>
    <t>12</t>
  </si>
  <si>
    <t>Dodávka a montáž sanitární příčky vč,dveří a, nerez kování 1np</t>
  </si>
  <si>
    <t>pol</t>
  </si>
  <si>
    <t>Dodávka a montáž sanitární příčky vč,dveří a, nerez kování 2 np</t>
  </si>
  <si>
    <t>13</t>
  </si>
  <si>
    <t>Dodávka a montáž stěn mezi pisoáry, 42x 85 , vč.nerez úchytek - 3 ks</t>
  </si>
  <si>
    <t>767995104R00</t>
  </si>
  <si>
    <t>Výroba a montáž kov. atypických konstr. , nosná kce pod umyvadla vč. OSB desek</t>
  </si>
  <si>
    <t>kg</t>
  </si>
  <si>
    <t>1 a 2 np:65*2</t>
  </si>
  <si>
    <t>771101210R00</t>
  </si>
  <si>
    <t>Penetrace podkladu pod dlažby</t>
  </si>
  <si>
    <t>1 np:7,3+7,7</t>
  </si>
  <si>
    <t>2 np:7,3+7,8</t>
  </si>
  <si>
    <t>771575113R00</t>
  </si>
  <si>
    <t>Montáž podlah z dlaždic hladkých keramických, do tmele, 300 x 600 mm</t>
  </si>
  <si>
    <t>9</t>
  </si>
  <si>
    <t>Dodávka dlažby vče.10% prořezu, 30x60 cm</t>
  </si>
  <si>
    <t>30,1*1,1</t>
  </si>
  <si>
    <t>781101210R00</t>
  </si>
  <si>
    <t>Penetrace podkladu pod obklady</t>
  </si>
  <si>
    <t>1 np vč.špslet ,parapetů:(2,65+3,2+2,6+3)*1,8</t>
  </si>
  <si>
    <t>(2,2+2,2+2,9+0,9+0,7)*1,8</t>
  </si>
  <si>
    <t>2 np:(2,65+3,3+2,6+3)*1,8</t>
  </si>
  <si>
    <t>781475124R00</t>
  </si>
  <si>
    <t>Montáž obkladů stěn obkládačkami keramickými, do tmele, do 600 x 600 mm</t>
  </si>
  <si>
    <t>14</t>
  </si>
  <si>
    <t>Montáž obkladů umyvadel</t>
  </si>
  <si>
    <t>1np:2,2*0,85-3*0,25</t>
  </si>
  <si>
    <t>2 np:2,2*0,85-3*0,25</t>
  </si>
  <si>
    <t>10</t>
  </si>
  <si>
    <t>Dodávka obkladů vč.10% prořezu, 60x60 cm</t>
  </si>
  <si>
    <t>obklady vč.umyvadel:73,44*1,12+3</t>
  </si>
  <si>
    <t>781497121RS3</t>
  </si>
  <si>
    <t>Lišta hliníková rohová k obkladům , profil RB, pro tloušťku obkladu 10 mm</t>
  </si>
  <si>
    <t>1 np + okna:4*1,8+3*2</t>
  </si>
  <si>
    <t>2 np+ okna:5*1,8+3*2</t>
  </si>
  <si>
    <t>784195212R00</t>
  </si>
  <si>
    <t>Malba bílá, bez penetrace, 2 x</t>
  </si>
  <si>
    <t>784011221RT2</t>
  </si>
  <si>
    <t>Zakrytí předmětů, včetně odstranění, včetně dodávky fólie tl. 0,04 mm</t>
  </si>
  <si>
    <t>24</t>
  </si>
  <si>
    <t>Hrubé rozvody elektroinstalace , 1 a 2 np</t>
  </si>
  <si>
    <t>28</t>
  </si>
  <si>
    <t>Kompletace EI světla ,čidla, rozvaděč</t>
  </si>
  <si>
    <t>27</t>
  </si>
  <si>
    <t xml:space="preserve">Pohybové čidlo dodávka </t>
  </si>
  <si>
    <t>25</t>
  </si>
  <si>
    <t xml:space="preserve">Led svítidla stávající </t>
  </si>
  <si>
    <t>26</t>
  </si>
  <si>
    <t xml:space="preserve">Led svítidlo nové </t>
  </si>
  <si>
    <t>20</t>
  </si>
  <si>
    <t>Připojení bojleru</t>
  </si>
  <si>
    <t>21</t>
  </si>
  <si>
    <t>Připojení bezdotykových baterií</t>
  </si>
  <si>
    <t>22</t>
  </si>
  <si>
    <t>Připojení pisoárů</t>
  </si>
  <si>
    <t>23</t>
  </si>
  <si>
    <t xml:space="preserve">Připojení el.osoušeče stávajícího, včetně osazení </t>
  </si>
  <si>
    <t>30</t>
  </si>
  <si>
    <t>Nový bytový rozvaděč vč. vystrojení</t>
  </si>
  <si>
    <t>31</t>
  </si>
  <si>
    <t xml:space="preserve">Revize EI  </t>
  </si>
  <si>
    <t>hod</t>
  </si>
  <si>
    <t>979 08-2111.R00</t>
  </si>
  <si>
    <t>Vnitrostaveništní doprava suti do 10 m</t>
  </si>
  <si>
    <t>POL8_0</t>
  </si>
  <si>
    <t>979 08-2121.R00</t>
  </si>
  <si>
    <t>Příplatek k vnitrost. dopravě suti za dalších 5 m</t>
  </si>
  <si>
    <t>979 08-1111.R00</t>
  </si>
  <si>
    <t>Odvoz suti a vybour. hmot na skládku do 1 km</t>
  </si>
  <si>
    <t>979 08-1121.R00</t>
  </si>
  <si>
    <t>Příplatek k odvozu za každý další 1 km</t>
  </si>
  <si>
    <t>979 99-0107.R00</t>
  </si>
  <si>
    <t>Poplatek za uložení suti - směs betonu, cihel,  skupina odpadu 170904</t>
  </si>
  <si>
    <t>1</t>
  </si>
  <si>
    <t>Poplatek za uložení dřevěných oken a skla , vnitřních dveří  8 ks</t>
  </si>
  <si>
    <t>29</t>
  </si>
  <si>
    <t>VRN zařízení staveniště</t>
  </si>
  <si>
    <t>POL99_0</t>
  </si>
  <si>
    <t/>
  </si>
  <si>
    <t>SUM</t>
  </si>
  <si>
    <t>Poznámky uchazeče k zadání</t>
  </si>
  <si>
    <t>POPUZIV</t>
  </si>
  <si>
    <t>END</t>
  </si>
  <si>
    <t xml:space="preserve">Rekonstrukce WC v KD Beseda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</si>
</sst>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17" fillId="0" borderId="33" xfId="0" quotePrefix="1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5" borderId="39" xfId="0" applyNumberFormat="1" applyFont="1" applyFill="1" applyBorder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303CB3CA-ED0A-4001-9962-76A699C6AB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30C0-AF14-477F-B0B8-238143390FEB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185" t="s">
        <v>39</v>
      </c>
      <c r="B2" s="185"/>
      <c r="C2" s="185"/>
      <c r="D2" s="185"/>
      <c r="E2" s="185"/>
      <c r="F2" s="185"/>
      <c r="G2" s="185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58F49-D29C-44CA-A03F-6929CF326CF6}">
  <sheetPr codeName="List5112">
    <tabColor rgb="FF66FF66"/>
  </sheetPr>
  <dimension ref="A1:O66"/>
  <sheetViews>
    <sheetView showGridLines="0" topLeftCell="B15" zoomScaleNormal="100" zoomScaleSheetLayoutView="75" workbookViewId="0">
      <selection activeCell="N17" sqref="N17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213" t="s">
        <v>42</v>
      </c>
      <c r="C1" s="214"/>
      <c r="D1" s="214"/>
      <c r="E1" s="214"/>
      <c r="F1" s="214"/>
      <c r="G1" s="214"/>
      <c r="H1" s="214"/>
      <c r="I1" s="214"/>
      <c r="J1" s="215"/>
    </row>
    <row r="2" spans="1:15" ht="23.25" customHeight="1" x14ac:dyDescent="0.2">
      <c r="A2" s="3"/>
      <c r="B2" s="70" t="s">
        <v>40</v>
      </c>
      <c r="C2" s="71"/>
      <c r="D2" s="230" t="s">
        <v>301</v>
      </c>
      <c r="E2" s="231"/>
      <c r="F2" s="231"/>
      <c r="G2" s="231"/>
      <c r="H2" s="231"/>
      <c r="I2" s="231"/>
      <c r="J2" s="232"/>
      <c r="O2" s="1"/>
    </row>
    <row r="3" spans="1:15" ht="23.25" customHeight="1" x14ac:dyDescent="0.2">
      <c r="A3" s="3"/>
      <c r="B3" s="72" t="s">
        <v>45</v>
      </c>
      <c r="C3" s="73"/>
      <c r="D3" s="193" t="s">
        <v>43</v>
      </c>
      <c r="E3" s="194"/>
      <c r="F3" s="194"/>
      <c r="G3" s="194"/>
      <c r="H3" s="194"/>
      <c r="I3" s="194"/>
      <c r="J3" s="195"/>
    </row>
    <row r="4" spans="1:15" ht="23.25" hidden="1" customHeight="1" x14ac:dyDescent="0.2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21</v>
      </c>
      <c r="D5" s="79" t="s">
        <v>47</v>
      </c>
      <c r="E5" s="22"/>
      <c r="F5" s="22"/>
      <c r="G5" s="22"/>
      <c r="H5" s="24" t="s">
        <v>33</v>
      </c>
      <c r="I5" s="79"/>
      <c r="J5" s="9"/>
    </row>
    <row r="6" spans="1:15" ht="15.75" customHeight="1" x14ac:dyDescent="0.2">
      <c r="A6" s="3"/>
      <c r="B6" s="34"/>
      <c r="C6" s="22"/>
      <c r="D6" s="79" t="s">
        <v>48</v>
      </c>
      <c r="E6" s="22"/>
      <c r="F6" s="22"/>
      <c r="G6" s="22"/>
      <c r="H6" s="24" t="s">
        <v>34</v>
      </c>
      <c r="I6" s="79"/>
      <c r="J6" s="9"/>
    </row>
    <row r="7" spans="1:15" ht="15.75" customHeight="1" x14ac:dyDescent="0.2">
      <c r="A7" s="3"/>
      <c r="B7" s="35"/>
      <c r="C7" s="80" t="s">
        <v>49</v>
      </c>
      <c r="D7" s="69" t="s">
        <v>43</v>
      </c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225"/>
      <c r="E11" s="225"/>
      <c r="F11" s="225"/>
      <c r="G11" s="225"/>
      <c r="H11" s="24" t="s">
        <v>33</v>
      </c>
      <c r="I11" s="81"/>
      <c r="J11" s="9"/>
    </row>
    <row r="12" spans="1:15" ht="15.75" customHeight="1" x14ac:dyDescent="0.2">
      <c r="A12" s="3"/>
      <c r="B12" s="34"/>
      <c r="C12" s="22"/>
      <c r="D12" s="210"/>
      <c r="E12" s="210"/>
      <c r="F12" s="210"/>
      <c r="G12" s="210"/>
      <c r="H12" s="24" t="s">
        <v>34</v>
      </c>
      <c r="I12" s="81"/>
      <c r="J12" s="9"/>
    </row>
    <row r="13" spans="1:15" ht="15.75" customHeight="1" x14ac:dyDescent="0.2">
      <c r="A13" s="3"/>
      <c r="B13" s="35"/>
      <c r="C13" s="82"/>
      <c r="D13" s="211"/>
      <c r="E13" s="211"/>
      <c r="F13" s="211"/>
      <c r="G13" s="211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233"/>
      <c r="F15" s="233"/>
      <c r="G15" s="206"/>
      <c r="H15" s="206"/>
      <c r="I15" s="206" t="s">
        <v>28</v>
      </c>
      <c r="J15" s="207"/>
    </row>
    <row r="16" spans="1:15" ht="23.25" customHeight="1" x14ac:dyDescent="0.2">
      <c r="A16" s="128" t="s">
        <v>23</v>
      </c>
      <c r="B16" s="129" t="s">
        <v>23</v>
      </c>
      <c r="C16" s="47"/>
      <c r="D16" s="48"/>
      <c r="E16" s="208"/>
      <c r="F16" s="209"/>
      <c r="G16" s="208"/>
      <c r="H16" s="209"/>
      <c r="I16" s="208">
        <f>SUMIF(F47:F62,A16,I47:I62)+SUMIF(F47:F62,"PSU",I47:I62)</f>
        <v>0</v>
      </c>
      <c r="J16" s="222"/>
    </row>
    <row r="17" spans="1:10" ht="23.25" customHeight="1" x14ac:dyDescent="0.2">
      <c r="A17" s="128" t="s">
        <v>24</v>
      </c>
      <c r="B17" s="129" t="s">
        <v>24</v>
      </c>
      <c r="C17" s="47"/>
      <c r="D17" s="48"/>
      <c r="E17" s="208"/>
      <c r="F17" s="209"/>
      <c r="G17" s="208"/>
      <c r="H17" s="209"/>
      <c r="I17" s="208">
        <f>SUMIF(F47:F62,A17,I47:I62)</f>
        <v>0</v>
      </c>
      <c r="J17" s="222"/>
    </row>
    <row r="18" spans="1:10" ht="23.25" customHeight="1" x14ac:dyDescent="0.2">
      <c r="A18" s="128" t="s">
        <v>25</v>
      </c>
      <c r="B18" s="129" t="s">
        <v>25</v>
      </c>
      <c r="C18" s="47"/>
      <c r="D18" s="48"/>
      <c r="E18" s="208"/>
      <c r="F18" s="209"/>
      <c r="G18" s="208"/>
      <c r="H18" s="209"/>
      <c r="I18" s="208">
        <f>SUMIF(F47:F62,A18,I47:I62)</f>
        <v>0</v>
      </c>
      <c r="J18" s="222"/>
    </row>
    <row r="19" spans="1:10" ht="23.25" customHeight="1" x14ac:dyDescent="0.2">
      <c r="A19" s="128" t="s">
        <v>85</v>
      </c>
      <c r="B19" s="129" t="s">
        <v>26</v>
      </c>
      <c r="C19" s="47"/>
      <c r="D19" s="48"/>
      <c r="E19" s="208"/>
      <c r="F19" s="209"/>
      <c r="G19" s="208"/>
      <c r="H19" s="209"/>
      <c r="I19" s="208">
        <f>SUMIF(F47:F62,A19,I47:I62)</f>
        <v>0</v>
      </c>
      <c r="J19" s="222"/>
    </row>
    <row r="20" spans="1:10" ht="23.25" customHeight="1" x14ac:dyDescent="0.2">
      <c r="A20" s="128" t="s">
        <v>86</v>
      </c>
      <c r="B20" s="129" t="s">
        <v>27</v>
      </c>
      <c r="C20" s="47"/>
      <c r="D20" s="48"/>
      <c r="E20" s="208"/>
      <c r="F20" s="209"/>
      <c r="G20" s="208"/>
      <c r="H20" s="209"/>
      <c r="I20" s="208">
        <f>SUMIF(F47:F62,A20,I47:I62)</f>
        <v>0</v>
      </c>
      <c r="J20" s="222"/>
    </row>
    <row r="21" spans="1:10" ht="23.25" customHeight="1" x14ac:dyDescent="0.2">
      <c r="A21" s="3"/>
      <c r="B21" s="63" t="s">
        <v>28</v>
      </c>
      <c r="C21" s="64"/>
      <c r="D21" s="65"/>
      <c r="E21" s="223"/>
      <c r="F21" s="224"/>
      <c r="G21" s="223"/>
      <c r="H21" s="224"/>
      <c r="I21" s="223">
        <f>SUM(I16:J20)</f>
        <v>0</v>
      </c>
      <c r="J21" s="229"/>
    </row>
    <row r="22" spans="1:10" ht="33" customHeight="1" x14ac:dyDescent="0.2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12</v>
      </c>
      <c r="F23" s="50" t="s">
        <v>0</v>
      </c>
      <c r="G23" s="220">
        <f>ZakladDPHSniVypocet</f>
        <v>0</v>
      </c>
      <c r="H23" s="221"/>
      <c r="I23" s="221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227">
        <f>ZakladDPHSni*SazbaDPH1/100</f>
        <v>0</v>
      </c>
      <c r="H24" s="228"/>
      <c r="I24" s="228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47"/>
      <c r="D25" s="48"/>
      <c r="E25" s="49">
        <v>21</v>
      </c>
      <c r="F25" s="50" t="s">
        <v>0</v>
      </c>
      <c r="G25" s="220">
        <f>ZakladDPHZaklVypocet</f>
        <v>0</v>
      </c>
      <c r="H25" s="221"/>
      <c r="I25" s="221"/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16">
        <f>ZakladDPHZakl*SazbaDPH2/100</f>
        <v>0</v>
      </c>
      <c r="H26" s="217"/>
      <c r="I26" s="217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218">
        <f>0</f>
        <v>0</v>
      </c>
      <c r="H27" s="218"/>
      <c r="I27" s="218"/>
      <c r="J27" s="52" t="str">
        <f t="shared" si="0"/>
        <v>CZK</v>
      </c>
    </row>
    <row r="28" spans="1:10" ht="27.75" hidden="1" customHeight="1" thickBot="1" x14ac:dyDescent="0.25">
      <c r="A28" s="3"/>
      <c r="B28" s="101" t="s">
        <v>22</v>
      </c>
      <c r="C28" s="102"/>
      <c r="D28" s="102"/>
      <c r="E28" s="103"/>
      <c r="F28" s="104"/>
      <c r="G28" s="205">
        <f>ZakladDPHSniVypocet+ZakladDPHZaklVypocet</f>
        <v>0</v>
      </c>
      <c r="H28" s="205"/>
      <c r="I28" s="205"/>
      <c r="J28" s="105" t="str">
        <f t="shared" si="0"/>
        <v>CZK</v>
      </c>
    </row>
    <row r="29" spans="1:10" ht="27.75" customHeight="1" thickBot="1" x14ac:dyDescent="0.25">
      <c r="A29" s="3"/>
      <c r="B29" s="101" t="s">
        <v>35</v>
      </c>
      <c r="C29" s="106"/>
      <c r="D29" s="106"/>
      <c r="E29" s="106"/>
      <c r="F29" s="106"/>
      <c r="G29" s="219">
        <f>ZakladDPHSni+DPHSni+ZakladDPHZakl+DPHZakl+Zaokrouhleni</f>
        <v>0</v>
      </c>
      <c r="H29" s="219"/>
      <c r="I29" s="219"/>
      <c r="J29" s="107" t="s">
        <v>52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/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212"/>
      <c r="E34" s="212"/>
      <c r="G34" s="212"/>
      <c r="H34" s="212"/>
      <c r="I34" s="212"/>
      <c r="J34" s="31"/>
    </row>
    <row r="35" spans="1:10" ht="12.75" customHeight="1" x14ac:dyDescent="0.2">
      <c r="A35" s="3"/>
      <c r="B35" s="3"/>
      <c r="D35" s="226" t="s">
        <v>2</v>
      </c>
      <c r="E35" s="226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10" ht="25.5" hidden="1" customHeight="1" x14ac:dyDescent="0.2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5" t="s">
        <v>1</v>
      </c>
      <c r="J38" s="90" t="s">
        <v>0</v>
      </c>
    </row>
    <row r="39" spans="1:10" ht="25.5" hidden="1" customHeight="1" x14ac:dyDescent="0.2">
      <c r="A39" s="85">
        <v>1</v>
      </c>
      <c r="B39" s="91" t="s">
        <v>50</v>
      </c>
      <c r="C39" s="196" t="s">
        <v>46</v>
      </c>
      <c r="D39" s="197"/>
      <c r="E39" s="197"/>
      <c r="F39" s="96">
        <f>'Rozpočet Pol'!AC132</f>
        <v>0</v>
      </c>
      <c r="G39" s="97">
        <f>'Rozpočet Pol'!AD132</f>
        <v>0</v>
      </c>
      <c r="H39" s="98">
        <f>(F39*SazbaDPH1/100)+(G39*SazbaDPH2/100)</f>
        <v>0</v>
      </c>
      <c r="I39" s="98">
        <f>F39+G39+H39</f>
        <v>0</v>
      </c>
      <c r="J39" s="92" t="str">
        <f>IF(CenaCelkemVypocet=0,"",I39/CenaCelkemVypocet*100)</f>
        <v/>
      </c>
    </row>
    <row r="40" spans="1:10" ht="25.5" hidden="1" customHeight="1" x14ac:dyDescent="0.2">
      <c r="A40" s="85"/>
      <c r="B40" s="198" t="s">
        <v>51</v>
      </c>
      <c r="C40" s="199"/>
      <c r="D40" s="199"/>
      <c r="E40" s="200"/>
      <c r="F40" s="99">
        <f>SUMIF(A39:A39,"=1",F39:F39)</f>
        <v>0</v>
      </c>
      <c r="G40" s="100">
        <f>SUMIF(A39:A39,"=1",G39:G39)</f>
        <v>0</v>
      </c>
      <c r="H40" s="100">
        <f>SUMIF(A39:A39,"=1",H39:H39)</f>
        <v>0</v>
      </c>
      <c r="I40" s="100">
        <f>SUMIF(A39:A39,"=1",I39:I39)</f>
        <v>0</v>
      </c>
      <c r="J40" s="86">
        <f>SUMIF(A39:A39,"=1",J39:J39)</f>
        <v>0</v>
      </c>
    </row>
    <row r="44" spans="1:10" ht="15.75" x14ac:dyDescent="0.25">
      <c r="B44" s="108" t="s">
        <v>53</v>
      </c>
    </row>
    <row r="46" spans="1:10" ht="25.5" customHeight="1" x14ac:dyDescent="0.2">
      <c r="A46" s="109"/>
      <c r="B46" s="113" t="s">
        <v>16</v>
      </c>
      <c r="C46" s="113" t="s">
        <v>5</v>
      </c>
      <c r="D46" s="114"/>
      <c r="E46" s="114"/>
      <c r="F46" s="117" t="s">
        <v>54</v>
      </c>
      <c r="G46" s="117"/>
      <c r="H46" s="117"/>
      <c r="I46" s="201" t="s">
        <v>28</v>
      </c>
      <c r="J46" s="201"/>
    </row>
    <row r="47" spans="1:10" ht="25.5" customHeight="1" x14ac:dyDescent="0.2">
      <c r="A47" s="110"/>
      <c r="B47" s="118" t="s">
        <v>55</v>
      </c>
      <c r="C47" s="203" t="s">
        <v>56</v>
      </c>
      <c r="D47" s="204"/>
      <c r="E47" s="204"/>
      <c r="F47" s="120" t="s">
        <v>23</v>
      </c>
      <c r="G47" s="121"/>
      <c r="H47" s="121"/>
      <c r="I47" s="202">
        <f>'Rozpočet Pol'!G8</f>
        <v>0</v>
      </c>
      <c r="J47" s="202"/>
    </row>
    <row r="48" spans="1:10" ht="25.5" customHeight="1" x14ac:dyDescent="0.2">
      <c r="A48" s="110"/>
      <c r="B48" s="112" t="s">
        <v>57</v>
      </c>
      <c r="C48" s="188" t="s">
        <v>58</v>
      </c>
      <c r="D48" s="189"/>
      <c r="E48" s="189"/>
      <c r="F48" s="122" t="s">
        <v>23</v>
      </c>
      <c r="G48" s="123"/>
      <c r="H48" s="123"/>
      <c r="I48" s="187">
        <f>'Rozpočet Pol'!G14</f>
        <v>0</v>
      </c>
      <c r="J48" s="187"/>
    </row>
    <row r="49" spans="1:10" ht="25.5" customHeight="1" x14ac:dyDescent="0.2">
      <c r="A49" s="110"/>
      <c r="B49" s="112" t="s">
        <v>59</v>
      </c>
      <c r="C49" s="188" t="s">
        <v>60</v>
      </c>
      <c r="D49" s="189"/>
      <c r="E49" s="189"/>
      <c r="F49" s="122" t="s">
        <v>23</v>
      </c>
      <c r="G49" s="123"/>
      <c r="H49" s="123"/>
      <c r="I49" s="187">
        <f>'Rozpočet Pol'!G28</f>
        <v>0</v>
      </c>
      <c r="J49" s="187"/>
    </row>
    <row r="50" spans="1:10" ht="25.5" customHeight="1" x14ac:dyDescent="0.2">
      <c r="A50" s="110"/>
      <c r="B50" s="112" t="s">
        <v>61</v>
      </c>
      <c r="C50" s="188" t="s">
        <v>62</v>
      </c>
      <c r="D50" s="189"/>
      <c r="E50" s="189"/>
      <c r="F50" s="122" t="s">
        <v>23</v>
      </c>
      <c r="G50" s="123"/>
      <c r="H50" s="123"/>
      <c r="I50" s="187">
        <f>'Rozpočet Pol'!G54</f>
        <v>0</v>
      </c>
      <c r="J50" s="187"/>
    </row>
    <row r="51" spans="1:10" ht="25.5" customHeight="1" x14ac:dyDescent="0.2">
      <c r="A51" s="110"/>
      <c r="B51" s="112" t="s">
        <v>63</v>
      </c>
      <c r="C51" s="188" t="s">
        <v>64</v>
      </c>
      <c r="D51" s="189"/>
      <c r="E51" s="189"/>
      <c r="F51" s="122" t="s">
        <v>24</v>
      </c>
      <c r="G51" s="123"/>
      <c r="H51" s="123"/>
      <c r="I51" s="187">
        <f>'Rozpočet Pol'!G56</f>
        <v>0</v>
      </c>
      <c r="J51" s="187"/>
    </row>
    <row r="52" spans="1:10" ht="25.5" customHeight="1" x14ac:dyDescent="0.2">
      <c r="A52" s="110"/>
      <c r="B52" s="112" t="s">
        <v>65</v>
      </c>
      <c r="C52" s="188" t="s">
        <v>66</v>
      </c>
      <c r="D52" s="189"/>
      <c r="E52" s="189"/>
      <c r="F52" s="122" t="s">
        <v>24</v>
      </c>
      <c r="G52" s="123"/>
      <c r="H52" s="123"/>
      <c r="I52" s="187">
        <f>'Rozpočet Pol'!G63</f>
        <v>0</v>
      </c>
      <c r="J52" s="187"/>
    </row>
    <row r="53" spans="1:10" ht="25.5" customHeight="1" x14ac:dyDescent="0.2">
      <c r="A53" s="110"/>
      <c r="B53" s="112" t="s">
        <v>67</v>
      </c>
      <c r="C53" s="188" t="s">
        <v>68</v>
      </c>
      <c r="D53" s="189"/>
      <c r="E53" s="189"/>
      <c r="F53" s="122" t="s">
        <v>24</v>
      </c>
      <c r="G53" s="123"/>
      <c r="H53" s="123"/>
      <c r="I53" s="187">
        <f>'Rozpočet Pol'!G65</f>
        <v>0</v>
      </c>
      <c r="J53" s="187"/>
    </row>
    <row r="54" spans="1:10" ht="25.5" customHeight="1" x14ac:dyDescent="0.2">
      <c r="A54" s="110"/>
      <c r="B54" s="112" t="s">
        <v>69</v>
      </c>
      <c r="C54" s="188" t="s">
        <v>70</v>
      </c>
      <c r="D54" s="189"/>
      <c r="E54" s="189"/>
      <c r="F54" s="122" t="s">
        <v>24</v>
      </c>
      <c r="G54" s="123"/>
      <c r="H54" s="123"/>
      <c r="I54" s="187">
        <f>'Rozpočet Pol'!G67</f>
        <v>0</v>
      </c>
      <c r="J54" s="187"/>
    </row>
    <row r="55" spans="1:10" ht="25.5" customHeight="1" x14ac:dyDescent="0.2">
      <c r="A55" s="110"/>
      <c r="B55" s="112" t="s">
        <v>71</v>
      </c>
      <c r="C55" s="188" t="s">
        <v>72</v>
      </c>
      <c r="D55" s="189"/>
      <c r="E55" s="189"/>
      <c r="F55" s="122" t="s">
        <v>24</v>
      </c>
      <c r="G55" s="123"/>
      <c r="H55" s="123"/>
      <c r="I55" s="187">
        <f>'Rozpočet Pol'!G70</f>
        <v>0</v>
      </c>
      <c r="J55" s="187"/>
    </row>
    <row r="56" spans="1:10" ht="25.5" customHeight="1" x14ac:dyDescent="0.2">
      <c r="A56" s="110"/>
      <c r="B56" s="112" t="s">
        <v>73</v>
      </c>
      <c r="C56" s="188" t="s">
        <v>74</v>
      </c>
      <c r="D56" s="189"/>
      <c r="E56" s="189"/>
      <c r="F56" s="122" t="s">
        <v>24</v>
      </c>
      <c r="G56" s="123"/>
      <c r="H56" s="123"/>
      <c r="I56" s="187">
        <f>'Rozpočet Pol'!G82</f>
        <v>0</v>
      </c>
      <c r="J56" s="187"/>
    </row>
    <row r="57" spans="1:10" ht="25.5" customHeight="1" x14ac:dyDescent="0.2">
      <c r="A57" s="110"/>
      <c r="B57" s="112" t="s">
        <v>75</v>
      </c>
      <c r="C57" s="188" t="s">
        <v>76</v>
      </c>
      <c r="D57" s="189"/>
      <c r="E57" s="189"/>
      <c r="F57" s="122" t="s">
        <v>24</v>
      </c>
      <c r="G57" s="123"/>
      <c r="H57" s="123"/>
      <c r="I57" s="187">
        <f>'Rozpočet Pol'!G85</f>
        <v>0</v>
      </c>
      <c r="J57" s="187"/>
    </row>
    <row r="58" spans="1:10" ht="25.5" customHeight="1" x14ac:dyDescent="0.2">
      <c r="A58" s="110"/>
      <c r="B58" s="112" t="s">
        <v>77</v>
      </c>
      <c r="C58" s="188" t="s">
        <v>78</v>
      </c>
      <c r="D58" s="189"/>
      <c r="E58" s="189"/>
      <c r="F58" s="122" t="s">
        <v>24</v>
      </c>
      <c r="G58" s="123"/>
      <c r="H58" s="123"/>
      <c r="I58" s="187">
        <f>'Rozpočet Pol'!G92</f>
        <v>0</v>
      </c>
      <c r="J58" s="187"/>
    </row>
    <row r="59" spans="1:10" ht="25.5" customHeight="1" x14ac:dyDescent="0.2">
      <c r="A59" s="110"/>
      <c r="B59" s="112" t="s">
        <v>79</v>
      </c>
      <c r="C59" s="188" t="s">
        <v>80</v>
      </c>
      <c r="D59" s="189"/>
      <c r="E59" s="189"/>
      <c r="F59" s="122" t="s">
        <v>24</v>
      </c>
      <c r="G59" s="123"/>
      <c r="H59" s="123"/>
      <c r="I59" s="187">
        <f>'Rozpočet Pol'!G107</f>
        <v>0</v>
      </c>
      <c r="J59" s="187"/>
    </row>
    <row r="60" spans="1:10" ht="25.5" customHeight="1" x14ac:dyDescent="0.2">
      <c r="A60" s="110"/>
      <c r="B60" s="112" t="s">
        <v>81</v>
      </c>
      <c r="C60" s="188" t="s">
        <v>82</v>
      </c>
      <c r="D60" s="189"/>
      <c r="E60" s="189"/>
      <c r="F60" s="122" t="s">
        <v>25</v>
      </c>
      <c r="G60" s="123"/>
      <c r="H60" s="123"/>
      <c r="I60" s="187">
        <f>'Rozpočet Pol'!G110</f>
        <v>0</v>
      </c>
      <c r="J60" s="187"/>
    </row>
    <row r="61" spans="1:10" ht="25.5" customHeight="1" x14ac:dyDescent="0.2">
      <c r="A61" s="110"/>
      <c r="B61" s="112" t="s">
        <v>83</v>
      </c>
      <c r="C61" s="188" t="s">
        <v>84</v>
      </c>
      <c r="D61" s="189"/>
      <c r="E61" s="189"/>
      <c r="F61" s="122" t="s">
        <v>23</v>
      </c>
      <c r="G61" s="123"/>
      <c r="H61" s="123"/>
      <c r="I61" s="187">
        <f>'Rozpočet Pol'!G122</f>
        <v>0</v>
      </c>
      <c r="J61" s="187"/>
    </row>
    <row r="62" spans="1:10" ht="25.5" customHeight="1" x14ac:dyDescent="0.2">
      <c r="A62" s="110"/>
      <c r="B62" s="119" t="s">
        <v>85</v>
      </c>
      <c r="C62" s="191" t="s">
        <v>26</v>
      </c>
      <c r="D62" s="192"/>
      <c r="E62" s="192"/>
      <c r="F62" s="124" t="s">
        <v>85</v>
      </c>
      <c r="G62" s="125"/>
      <c r="H62" s="125"/>
      <c r="I62" s="190">
        <f>'Rozpočet Pol'!G129</f>
        <v>0</v>
      </c>
      <c r="J62" s="190"/>
    </row>
    <row r="63" spans="1:10" ht="25.5" customHeight="1" x14ac:dyDescent="0.2">
      <c r="A63" s="111"/>
      <c r="B63" s="115" t="s">
        <v>1</v>
      </c>
      <c r="C63" s="115"/>
      <c r="D63" s="116"/>
      <c r="E63" s="116"/>
      <c r="F63" s="126"/>
      <c r="G63" s="127"/>
      <c r="H63" s="127"/>
      <c r="I63" s="186">
        <f>SUM(I47:I62)</f>
        <v>0</v>
      </c>
      <c r="J63" s="186"/>
    </row>
    <row r="64" spans="1:10" x14ac:dyDescent="0.2">
      <c r="F64" s="84"/>
      <c r="G64" s="84"/>
      <c r="H64" s="84"/>
      <c r="I64" s="84"/>
      <c r="J64" s="84"/>
    </row>
    <row r="65" spans="6:10" x14ac:dyDescent="0.2">
      <c r="F65" s="84"/>
      <c r="G65" s="84"/>
      <c r="H65" s="84"/>
      <c r="I65" s="84"/>
      <c r="J65" s="84"/>
    </row>
    <row r="66" spans="6:10" x14ac:dyDescent="0.2">
      <c r="F66" s="84"/>
      <c r="G66" s="84"/>
      <c r="H66" s="84"/>
      <c r="I66" s="84"/>
      <c r="J66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3"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D35:E35"/>
    <mergeCell ref="G19:H19"/>
    <mergeCell ref="G20:H20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3:J63"/>
    <mergeCell ref="I60:J60"/>
    <mergeCell ref="C60:E60"/>
    <mergeCell ref="I61:J61"/>
    <mergeCell ref="C61:E61"/>
    <mergeCell ref="I62:J62"/>
    <mergeCell ref="C62:E6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195CC-5B72-42E6-99ED-DE7824380F0D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34" t="s">
        <v>6</v>
      </c>
      <c r="B1" s="234"/>
      <c r="C1" s="235"/>
      <c r="D1" s="234"/>
      <c r="E1" s="234"/>
      <c r="F1" s="234"/>
      <c r="G1" s="234"/>
    </row>
    <row r="2" spans="1:7" ht="24.95" customHeight="1" x14ac:dyDescent="0.2">
      <c r="A2" s="68" t="s">
        <v>41</v>
      </c>
      <c r="B2" s="67"/>
      <c r="C2" s="236"/>
      <c r="D2" s="236"/>
      <c r="E2" s="236"/>
      <c r="F2" s="236"/>
      <c r="G2" s="237"/>
    </row>
    <row r="3" spans="1:7" ht="24.95" hidden="1" customHeight="1" x14ac:dyDescent="0.2">
      <c r="A3" s="68" t="s">
        <v>7</v>
      </c>
      <c r="B3" s="67"/>
      <c r="C3" s="236"/>
      <c r="D3" s="236"/>
      <c r="E3" s="236"/>
      <c r="F3" s="236"/>
      <c r="G3" s="237"/>
    </row>
    <row r="4" spans="1:7" ht="24.95" hidden="1" customHeight="1" x14ac:dyDescent="0.2">
      <c r="A4" s="68" t="s">
        <v>8</v>
      </c>
      <c r="B4" s="67"/>
      <c r="C4" s="236"/>
      <c r="D4" s="236"/>
      <c r="E4" s="236"/>
      <c r="F4" s="236"/>
      <c r="G4" s="237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513C4-287D-47E7-A83A-38A371F86829}">
  <sheetPr>
    <outlinePr summaryBelow="0"/>
  </sheetPr>
  <dimension ref="A1:BH142"/>
  <sheetViews>
    <sheetView tabSelected="1" workbookViewId="0">
      <selection activeCell="G8" sqref="G8 G14 G28 G54 G56 G63 G65 G67 G70 G82 G85 G92 G107 G110 G122 G129"/>
    </sheetView>
  </sheetViews>
  <sheetFormatPr defaultRowHeight="12.75" outlineLevelRow="1" x14ac:dyDescent="0.2"/>
  <cols>
    <col min="1" max="1" width="4.28515625" customWidth="1"/>
    <col min="2" max="2" width="14.42578125" style="83" customWidth="1"/>
    <col min="3" max="3" width="38.28515625" style="83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38" t="s">
        <v>6</v>
      </c>
      <c r="B1" s="238"/>
      <c r="C1" s="238"/>
      <c r="D1" s="238"/>
      <c r="E1" s="238"/>
      <c r="F1" s="238"/>
      <c r="G1" s="238"/>
      <c r="AE1" t="s">
        <v>88</v>
      </c>
    </row>
    <row r="2" spans="1:60" ht="25.15" customHeight="1" x14ac:dyDescent="0.2">
      <c r="A2" s="132" t="s">
        <v>87</v>
      </c>
      <c r="B2" s="130"/>
      <c r="C2" s="239" t="s">
        <v>301</v>
      </c>
      <c r="D2" s="240"/>
      <c r="E2" s="240"/>
      <c r="F2" s="240"/>
      <c r="G2" s="241"/>
      <c r="AE2" t="s">
        <v>89</v>
      </c>
    </row>
    <row r="3" spans="1:60" ht="25.15" customHeight="1" x14ac:dyDescent="0.2">
      <c r="A3" s="133" t="s">
        <v>7</v>
      </c>
      <c r="B3" s="131"/>
      <c r="C3" s="242" t="s">
        <v>43</v>
      </c>
      <c r="D3" s="243"/>
      <c r="E3" s="243"/>
      <c r="F3" s="243"/>
      <c r="G3" s="244"/>
      <c r="AE3" t="s">
        <v>90</v>
      </c>
    </row>
    <row r="4" spans="1:60" ht="25.15" hidden="1" customHeight="1" x14ac:dyDescent="0.2">
      <c r="A4" s="133" t="s">
        <v>8</v>
      </c>
      <c r="B4" s="131"/>
      <c r="C4" s="242"/>
      <c r="D4" s="243"/>
      <c r="E4" s="243"/>
      <c r="F4" s="243"/>
      <c r="G4" s="244"/>
      <c r="AE4" t="s">
        <v>91</v>
      </c>
    </row>
    <row r="5" spans="1:60" hidden="1" x14ac:dyDescent="0.2">
      <c r="A5" s="134" t="s">
        <v>92</v>
      </c>
      <c r="B5" s="135"/>
      <c r="C5" s="135"/>
      <c r="D5" s="136"/>
      <c r="E5" s="136"/>
      <c r="F5" s="136"/>
      <c r="G5" s="137"/>
      <c r="AE5" t="s">
        <v>93</v>
      </c>
    </row>
    <row r="7" spans="1:60" ht="38.25" x14ac:dyDescent="0.2">
      <c r="A7" s="142" t="s">
        <v>94</v>
      </c>
      <c r="B7" s="143" t="s">
        <v>95</v>
      </c>
      <c r="C7" s="143" t="s">
        <v>96</v>
      </c>
      <c r="D7" s="142" t="s">
        <v>97</v>
      </c>
      <c r="E7" s="142" t="s">
        <v>98</v>
      </c>
      <c r="F7" s="138" t="s">
        <v>99</v>
      </c>
      <c r="G7" s="159" t="s">
        <v>28</v>
      </c>
      <c r="H7" s="160" t="s">
        <v>29</v>
      </c>
      <c r="I7" s="160" t="s">
        <v>100</v>
      </c>
      <c r="J7" s="160" t="s">
        <v>30</v>
      </c>
      <c r="K7" s="160" t="s">
        <v>101</v>
      </c>
      <c r="L7" s="160" t="s">
        <v>102</v>
      </c>
      <c r="M7" s="160" t="s">
        <v>103</v>
      </c>
      <c r="N7" s="160" t="s">
        <v>104</v>
      </c>
      <c r="O7" s="160" t="s">
        <v>105</v>
      </c>
      <c r="P7" s="160" t="s">
        <v>106</v>
      </c>
      <c r="Q7" s="160" t="s">
        <v>107</v>
      </c>
      <c r="R7" s="160" t="s">
        <v>108</v>
      </c>
      <c r="S7" s="160" t="s">
        <v>109</v>
      </c>
      <c r="T7" s="160" t="s">
        <v>110</v>
      </c>
      <c r="U7" s="145" t="s">
        <v>111</v>
      </c>
    </row>
    <row r="8" spans="1:60" x14ac:dyDescent="0.2">
      <c r="A8" s="161" t="s">
        <v>112</v>
      </c>
      <c r="B8" s="162" t="s">
        <v>55</v>
      </c>
      <c r="C8" s="163" t="s">
        <v>56</v>
      </c>
      <c r="D8" s="164"/>
      <c r="E8" s="165"/>
      <c r="F8" s="166"/>
      <c r="G8" s="166">
        <f>SUMIF(AE9:AE13,"&lt;&gt;NOR",G9:G13)</f>
        <v>0</v>
      </c>
      <c r="H8" s="166"/>
      <c r="I8" s="166">
        <f>SUM(I9:I13)</f>
        <v>0</v>
      </c>
      <c r="J8" s="166"/>
      <c r="K8" s="166">
        <f>SUM(K9:K13)</f>
        <v>0</v>
      </c>
      <c r="L8" s="166"/>
      <c r="M8" s="166">
        <f>SUM(M9:M13)</f>
        <v>0</v>
      </c>
      <c r="N8" s="144"/>
      <c r="O8" s="144">
        <f>SUM(O9:O13)</f>
        <v>2.9480399999999998</v>
      </c>
      <c r="P8" s="144"/>
      <c r="Q8" s="144">
        <f>SUM(Q9:Q13)</f>
        <v>0</v>
      </c>
      <c r="R8" s="144"/>
      <c r="S8" s="144"/>
      <c r="T8" s="161"/>
      <c r="U8" s="144">
        <f>SUM(U9:U13)</f>
        <v>13.42</v>
      </c>
      <c r="AE8" t="s">
        <v>113</v>
      </c>
    </row>
    <row r="9" spans="1:60" outlineLevel="1" x14ac:dyDescent="0.2">
      <c r="A9" s="140">
        <v>1</v>
      </c>
      <c r="B9" s="140" t="s">
        <v>114</v>
      </c>
      <c r="C9" s="178" t="s">
        <v>115</v>
      </c>
      <c r="D9" s="146" t="s">
        <v>116</v>
      </c>
      <c r="E9" s="153">
        <v>7.02</v>
      </c>
      <c r="F9" s="156">
        <v>0</v>
      </c>
      <c r="G9" s="157">
        <f>ROUND(E9*F9,2)</f>
        <v>0</v>
      </c>
      <c r="H9" s="157"/>
      <c r="I9" s="157">
        <f>ROUND(E9*H9,2)</f>
        <v>0</v>
      </c>
      <c r="J9" s="157"/>
      <c r="K9" s="157">
        <f>ROUND(E9*J9,2)</f>
        <v>0</v>
      </c>
      <c r="L9" s="157">
        <v>0</v>
      </c>
      <c r="M9" s="157">
        <f>G9*(1+L9/100)</f>
        <v>0</v>
      </c>
      <c r="N9" s="147">
        <v>0.11312999999999999</v>
      </c>
      <c r="O9" s="147">
        <f>ROUND(E9*N9,5)</f>
        <v>0.79417000000000004</v>
      </c>
      <c r="P9" s="147">
        <v>0</v>
      </c>
      <c r="Q9" s="147">
        <f>ROUND(E9*P9,5)</f>
        <v>0</v>
      </c>
      <c r="R9" s="147"/>
      <c r="S9" s="147"/>
      <c r="T9" s="148">
        <v>0.55488999999999999</v>
      </c>
      <c r="U9" s="147">
        <f>ROUND(E9*T9,2)</f>
        <v>3.9</v>
      </c>
      <c r="V9" s="139"/>
      <c r="W9" s="139"/>
      <c r="X9" s="139"/>
      <c r="Y9" s="139"/>
      <c r="Z9" s="139"/>
      <c r="AA9" s="139"/>
      <c r="AB9" s="139"/>
      <c r="AC9" s="139"/>
      <c r="AD9" s="139"/>
      <c r="AE9" s="139" t="s">
        <v>117</v>
      </c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</row>
    <row r="10" spans="1:60" outlineLevel="1" x14ac:dyDescent="0.2">
      <c r="A10" s="140"/>
      <c r="B10" s="140"/>
      <c r="C10" s="179" t="s">
        <v>118</v>
      </c>
      <c r="D10" s="149"/>
      <c r="E10" s="154">
        <v>7.02</v>
      </c>
      <c r="F10" s="157"/>
      <c r="G10" s="157"/>
      <c r="H10" s="157"/>
      <c r="I10" s="157"/>
      <c r="J10" s="157"/>
      <c r="K10" s="157"/>
      <c r="L10" s="157"/>
      <c r="M10" s="157"/>
      <c r="N10" s="147"/>
      <c r="O10" s="147"/>
      <c r="P10" s="147"/>
      <c r="Q10" s="147"/>
      <c r="R10" s="147"/>
      <c r="S10" s="147"/>
      <c r="T10" s="148"/>
      <c r="U10" s="147"/>
      <c r="V10" s="139"/>
      <c r="W10" s="139"/>
      <c r="X10" s="139"/>
      <c r="Y10" s="139"/>
      <c r="Z10" s="139"/>
      <c r="AA10" s="139"/>
      <c r="AB10" s="139"/>
      <c r="AC10" s="139"/>
      <c r="AD10" s="139"/>
      <c r="AE10" s="139" t="s">
        <v>119</v>
      </c>
      <c r="AF10" s="139">
        <v>0</v>
      </c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</row>
    <row r="11" spans="1:60" ht="22.5" outlineLevel="1" x14ac:dyDescent="0.2">
      <c r="A11" s="140">
        <v>2</v>
      </c>
      <c r="B11" s="140" t="s">
        <v>120</v>
      </c>
      <c r="C11" s="178" t="s">
        <v>121</v>
      </c>
      <c r="D11" s="146" t="s">
        <v>116</v>
      </c>
      <c r="E11" s="153">
        <v>13.52</v>
      </c>
      <c r="F11" s="156"/>
      <c r="G11" s="157">
        <f>ROUND(E11*F11,2)</f>
        <v>0</v>
      </c>
      <c r="H11" s="157"/>
      <c r="I11" s="157">
        <f>ROUND(E11*H11,2)</f>
        <v>0</v>
      </c>
      <c r="J11" s="157"/>
      <c r="K11" s="157">
        <f>ROUND(E11*J11,2)</f>
        <v>0</v>
      </c>
      <c r="L11" s="157">
        <v>0</v>
      </c>
      <c r="M11" s="157">
        <f>G11*(1+L11/100)</f>
        <v>0</v>
      </c>
      <c r="N11" s="147">
        <v>0.15931000000000001</v>
      </c>
      <c r="O11" s="147">
        <f>ROUND(E11*N11,5)</f>
        <v>2.15387</v>
      </c>
      <c r="P11" s="147">
        <v>0</v>
      </c>
      <c r="Q11" s="147">
        <f>ROUND(E11*P11,5)</f>
        <v>0</v>
      </c>
      <c r="R11" s="147"/>
      <c r="S11" s="147"/>
      <c r="T11" s="148">
        <v>0.70399999999999996</v>
      </c>
      <c r="U11" s="147">
        <f>ROUND(E11*T11,2)</f>
        <v>9.52</v>
      </c>
      <c r="V11" s="139"/>
      <c r="W11" s="139"/>
      <c r="X11" s="139"/>
      <c r="Y11" s="139"/>
      <c r="Z11" s="139"/>
      <c r="AA11" s="139"/>
      <c r="AB11" s="139"/>
      <c r="AC11" s="139"/>
      <c r="AD11" s="139"/>
      <c r="AE11" s="139" t="s">
        <v>117</v>
      </c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</row>
    <row r="12" spans="1:60" outlineLevel="1" x14ac:dyDescent="0.2">
      <c r="A12" s="140"/>
      <c r="B12" s="140"/>
      <c r="C12" s="179" t="s">
        <v>122</v>
      </c>
      <c r="D12" s="149"/>
      <c r="E12" s="154">
        <v>8.32</v>
      </c>
      <c r="F12" s="157"/>
      <c r="G12" s="157"/>
      <c r="H12" s="157"/>
      <c r="I12" s="157"/>
      <c r="J12" s="157"/>
      <c r="K12" s="157"/>
      <c r="L12" s="157"/>
      <c r="M12" s="157"/>
      <c r="N12" s="147"/>
      <c r="O12" s="147"/>
      <c r="P12" s="147"/>
      <c r="Q12" s="147"/>
      <c r="R12" s="147"/>
      <c r="S12" s="147"/>
      <c r="T12" s="148"/>
      <c r="U12" s="147"/>
      <c r="V12" s="139"/>
      <c r="W12" s="139"/>
      <c r="X12" s="139"/>
      <c r="Y12" s="139"/>
      <c r="Z12" s="139"/>
      <c r="AA12" s="139"/>
      <c r="AB12" s="139"/>
      <c r="AC12" s="139"/>
      <c r="AD12" s="139"/>
      <c r="AE12" s="139" t="s">
        <v>119</v>
      </c>
      <c r="AF12" s="139">
        <v>0</v>
      </c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</row>
    <row r="13" spans="1:60" outlineLevel="1" x14ac:dyDescent="0.2">
      <c r="A13" s="140"/>
      <c r="B13" s="140"/>
      <c r="C13" s="179" t="s">
        <v>123</v>
      </c>
      <c r="D13" s="149"/>
      <c r="E13" s="154">
        <v>5.2</v>
      </c>
      <c r="F13" s="157"/>
      <c r="G13" s="157"/>
      <c r="H13" s="157"/>
      <c r="I13" s="157"/>
      <c r="J13" s="157"/>
      <c r="K13" s="157"/>
      <c r="L13" s="157"/>
      <c r="M13" s="157"/>
      <c r="N13" s="147"/>
      <c r="O13" s="147"/>
      <c r="P13" s="147"/>
      <c r="Q13" s="147"/>
      <c r="R13" s="147"/>
      <c r="S13" s="147"/>
      <c r="T13" s="148"/>
      <c r="U13" s="147"/>
      <c r="V13" s="139"/>
      <c r="W13" s="139"/>
      <c r="X13" s="139"/>
      <c r="Y13" s="139"/>
      <c r="Z13" s="139"/>
      <c r="AA13" s="139"/>
      <c r="AB13" s="139"/>
      <c r="AC13" s="139"/>
      <c r="AD13" s="139"/>
      <c r="AE13" s="139" t="s">
        <v>119</v>
      </c>
      <c r="AF13" s="139">
        <v>0</v>
      </c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</row>
    <row r="14" spans="1:60" x14ac:dyDescent="0.2">
      <c r="A14" s="141" t="s">
        <v>112</v>
      </c>
      <c r="B14" s="141" t="s">
        <v>57</v>
      </c>
      <c r="C14" s="180" t="s">
        <v>58</v>
      </c>
      <c r="D14" s="150"/>
      <c r="E14" s="155"/>
      <c r="F14" s="158"/>
      <c r="G14" s="158">
        <f>SUMIF(AE15:AE27,"&lt;&gt;NOR",G15:G27)</f>
        <v>0</v>
      </c>
      <c r="H14" s="158"/>
      <c r="I14" s="158">
        <f>SUM(I15:I27)</f>
        <v>0</v>
      </c>
      <c r="J14" s="158"/>
      <c r="K14" s="158">
        <f>SUM(K15:K27)</f>
        <v>0</v>
      </c>
      <c r="L14" s="158"/>
      <c r="M14" s="158">
        <f>SUM(M15:M27)</f>
        <v>0</v>
      </c>
      <c r="N14" s="151"/>
      <c r="O14" s="151">
        <f>SUM(O15:O27)</f>
        <v>0.78904000000000007</v>
      </c>
      <c r="P14" s="151"/>
      <c r="Q14" s="151">
        <f>SUM(Q15:Q27)</f>
        <v>0</v>
      </c>
      <c r="R14" s="151"/>
      <c r="S14" s="151"/>
      <c r="T14" s="152"/>
      <c r="U14" s="151">
        <f>SUM(U15:U27)</f>
        <v>56.569999999999993</v>
      </c>
      <c r="AE14" t="s">
        <v>113</v>
      </c>
    </row>
    <row r="15" spans="1:60" ht="22.5" outlineLevel="1" x14ac:dyDescent="0.2">
      <c r="A15" s="140">
        <v>3</v>
      </c>
      <c r="B15" s="140" t="s">
        <v>124</v>
      </c>
      <c r="C15" s="178" t="s">
        <v>125</v>
      </c>
      <c r="D15" s="146" t="s">
        <v>116</v>
      </c>
      <c r="E15" s="153">
        <v>105.12</v>
      </c>
      <c r="F15" s="156">
        <v>0</v>
      </c>
      <c r="G15" s="157">
        <f>ROUND(E15*F15,2)</f>
        <v>0</v>
      </c>
      <c r="H15" s="157"/>
      <c r="I15" s="157">
        <f>ROUND(E15*H15,2)</f>
        <v>0</v>
      </c>
      <c r="J15" s="157"/>
      <c r="K15" s="157">
        <f>ROUND(E15*J15,2)</f>
        <v>0</v>
      </c>
      <c r="L15" s="157">
        <v>0</v>
      </c>
      <c r="M15" s="157">
        <f>G15*(1+L15/100)</f>
        <v>0</v>
      </c>
      <c r="N15" s="147">
        <v>3.6700000000000001E-3</v>
      </c>
      <c r="O15" s="147">
        <f>ROUND(E15*N15,5)</f>
        <v>0.38579000000000002</v>
      </c>
      <c r="P15" s="147">
        <v>0</v>
      </c>
      <c r="Q15" s="147">
        <f>ROUND(E15*P15,5)</f>
        <v>0</v>
      </c>
      <c r="R15" s="147"/>
      <c r="S15" s="147"/>
      <c r="T15" s="148">
        <v>0.36199999999999999</v>
      </c>
      <c r="U15" s="147">
        <f>ROUND(E15*T15,2)</f>
        <v>38.049999999999997</v>
      </c>
      <c r="V15" s="139"/>
      <c r="W15" s="139"/>
      <c r="X15" s="139"/>
      <c r="Y15" s="139"/>
      <c r="Z15" s="139"/>
      <c r="AA15" s="139"/>
      <c r="AB15" s="139"/>
      <c r="AC15" s="139"/>
      <c r="AD15" s="139"/>
      <c r="AE15" s="139" t="s">
        <v>117</v>
      </c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</row>
    <row r="16" spans="1:60" outlineLevel="1" x14ac:dyDescent="0.2">
      <c r="A16" s="140"/>
      <c r="B16" s="140"/>
      <c r="C16" s="179" t="s">
        <v>126</v>
      </c>
      <c r="D16" s="149"/>
      <c r="E16" s="154">
        <v>29.9</v>
      </c>
      <c r="F16" s="157"/>
      <c r="G16" s="157"/>
      <c r="H16" s="157"/>
      <c r="I16" s="157"/>
      <c r="J16" s="157"/>
      <c r="K16" s="157"/>
      <c r="L16" s="157"/>
      <c r="M16" s="157"/>
      <c r="N16" s="147"/>
      <c r="O16" s="147"/>
      <c r="P16" s="147"/>
      <c r="Q16" s="147"/>
      <c r="R16" s="147"/>
      <c r="S16" s="147"/>
      <c r="T16" s="148"/>
      <c r="U16" s="147"/>
      <c r="V16" s="139"/>
      <c r="W16" s="139"/>
      <c r="X16" s="139"/>
      <c r="Y16" s="139"/>
      <c r="Z16" s="139"/>
      <c r="AA16" s="139"/>
      <c r="AB16" s="139"/>
      <c r="AC16" s="139"/>
      <c r="AD16" s="139"/>
      <c r="AE16" s="139" t="s">
        <v>119</v>
      </c>
      <c r="AF16" s="139">
        <v>0</v>
      </c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</row>
    <row r="17" spans="1:60" outlineLevel="1" x14ac:dyDescent="0.2">
      <c r="A17" s="140"/>
      <c r="B17" s="140"/>
      <c r="C17" s="179" t="s">
        <v>127</v>
      </c>
      <c r="D17" s="149"/>
      <c r="E17" s="154">
        <v>22.66</v>
      </c>
      <c r="F17" s="157"/>
      <c r="G17" s="157"/>
      <c r="H17" s="157"/>
      <c r="I17" s="157"/>
      <c r="J17" s="157"/>
      <c r="K17" s="157"/>
      <c r="L17" s="157"/>
      <c r="M17" s="157"/>
      <c r="N17" s="147"/>
      <c r="O17" s="147"/>
      <c r="P17" s="147"/>
      <c r="Q17" s="147"/>
      <c r="R17" s="147"/>
      <c r="S17" s="147"/>
      <c r="T17" s="148"/>
      <c r="U17" s="147"/>
      <c r="V17" s="139"/>
      <c r="W17" s="139"/>
      <c r="X17" s="139"/>
      <c r="Y17" s="139"/>
      <c r="Z17" s="139"/>
      <c r="AA17" s="139"/>
      <c r="AB17" s="139"/>
      <c r="AC17" s="139"/>
      <c r="AD17" s="139"/>
      <c r="AE17" s="139" t="s">
        <v>119</v>
      </c>
      <c r="AF17" s="139">
        <v>0</v>
      </c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</row>
    <row r="18" spans="1:60" outlineLevel="1" x14ac:dyDescent="0.2">
      <c r="A18" s="140"/>
      <c r="B18" s="140"/>
      <c r="C18" s="179" t="s">
        <v>128</v>
      </c>
      <c r="D18" s="149"/>
      <c r="E18" s="154">
        <v>29.9</v>
      </c>
      <c r="F18" s="157"/>
      <c r="G18" s="157"/>
      <c r="H18" s="157"/>
      <c r="I18" s="157"/>
      <c r="J18" s="157"/>
      <c r="K18" s="157"/>
      <c r="L18" s="157"/>
      <c r="M18" s="157"/>
      <c r="N18" s="147"/>
      <c r="O18" s="147"/>
      <c r="P18" s="147"/>
      <c r="Q18" s="147"/>
      <c r="R18" s="147"/>
      <c r="S18" s="147"/>
      <c r="T18" s="148"/>
      <c r="U18" s="147"/>
      <c r="V18" s="139"/>
      <c r="W18" s="139"/>
      <c r="X18" s="139"/>
      <c r="Y18" s="139"/>
      <c r="Z18" s="139"/>
      <c r="AA18" s="139"/>
      <c r="AB18" s="139"/>
      <c r="AC18" s="139"/>
      <c r="AD18" s="139"/>
      <c r="AE18" s="139" t="s">
        <v>119</v>
      </c>
      <c r="AF18" s="139">
        <v>0</v>
      </c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</row>
    <row r="19" spans="1:60" outlineLevel="1" x14ac:dyDescent="0.2">
      <c r="A19" s="140"/>
      <c r="B19" s="140"/>
      <c r="C19" s="179" t="s">
        <v>127</v>
      </c>
      <c r="D19" s="149"/>
      <c r="E19" s="154">
        <v>22.66</v>
      </c>
      <c r="F19" s="157"/>
      <c r="G19" s="157"/>
      <c r="H19" s="157"/>
      <c r="I19" s="157"/>
      <c r="J19" s="157"/>
      <c r="K19" s="157"/>
      <c r="L19" s="157"/>
      <c r="M19" s="157"/>
      <c r="N19" s="147"/>
      <c r="O19" s="147"/>
      <c r="P19" s="147"/>
      <c r="Q19" s="147"/>
      <c r="R19" s="147"/>
      <c r="S19" s="147"/>
      <c r="T19" s="148"/>
      <c r="U19" s="147"/>
      <c r="V19" s="139"/>
      <c r="W19" s="139"/>
      <c r="X19" s="139"/>
      <c r="Y19" s="139"/>
      <c r="Z19" s="139"/>
      <c r="AA19" s="139"/>
      <c r="AB19" s="139"/>
      <c r="AC19" s="139"/>
      <c r="AD19" s="139"/>
      <c r="AE19" s="139" t="s">
        <v>119</v>
      </c>
      <c r="AF19" s="139">
        <v>0</v>
      </c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</row>
    <row r="20" spans="1:60" ht="22.5" outlineLevel="1" x14ac:dyDescent="0.2">
      <c r="A20" s="140">
        <v>4</v>
      </c>
      <c r="B20" s="140" t="s">
        <v>129</v>
      </c>
      <c r="C20" s="178" t="s">
        <v>130</v>
      </c>
      <c r="D20" s="146" t="s">
        <v>116</v>
      </c>
      <c r="E20" s="153">
        <v>64.66</v>
      </c>
      <c r="F20" s="156">
        <v>0</v>
      </c>
      <c r="G20" s="157">
        <f>ROUND(E20*F20,2)</f>
        <v>0</v>
      </c>
      <c r="H20" s="157"/>
      <c r="I20" s="157">
        <f>ROUND(E20*H20,2)</f>
        <v>0</v>
      </c>
      <c r="J20" s="157"/>
      <c r="K20" s="157">
        <f>ROUND(E20*J20,2)</f>
        <v>0</v>
      </c>
      <c r="L20" s="157">
        <v>0</v>
      </c>
      <c r="M20" s="157">
        <f>G20*(1+L20/100)</f>
        <v>0</v>
      </c>
      <c r="N20" s="147">
        <v>5.2900000000000004E-3</v>
      </c>
      <c r="O20" s="147">
        <f>ROUND(E20*N20,5)</f>
        <v>0.34205000000000002</v>
      </c>
      <c r="P20" s="147">
        <v>0</v>
      </c>
      <c r="Q20" s="147">
        <f>ROUND(E20*P20,5)</f>
        <v>0</v>
      </c>
      <c r="R20" s="147"/>
      <c r="S20" s="147"/>
      <c r="T20" s="148">
        <v>0.25115999999999999</v>
      </c>
      <c r="U20" s="147">
        <f>ROUND(E20*T20,2)</f>
        <v>16.239999999999998</v>
      </c>
      <c r="V20" s="139"/>
      <c r="W20" s="139"/>
      <c r="X20" s="139"/>
      <c r="Y20" s="139"/>
      <c r="Z20" s="139"/>
      <c r="AA20" s="139"/>
      <c r="AB20" s="139"/>
      <c r="AC20" s="139"/>
      <c r="AD20" s="139"/>
      <c r="AE20" s="139" t="s">
        <v>117</v>
      </c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</row>
    <row r="21" spans="1:60" outlineLevel="1" x14ac:dyDescent="0.2">
      <c r="A21" s="140"/>
      <c r="B21" s="140"/>
      <c r="C21" s="179" t="s">
        <v>131</v>
      </c>
      <c r="D21" s="149"/>
      <c r="E21" s="154">
        <v>9.1999999999999993</v>
      </c>
      <c r="F21" s="157"/>
      <c r="G21" s="157"/>
      <c r="H21" s="157"/>
      <c r="I21" s="157"/>
      <c r="J21" s="157"/>
      <c r="K21" s="157"/>
      <c r="L21" s="157"/>
      <c r="M21" s="157"/>
      <c r="N21" s="147"/>
      <c r="O21" s="147"/>
      <c r="P21" s="147"/>
      <c r="Q21" s="147"/>
      <c r="R21" s="147"/>
      <c r="S21" s="147"/>
      <c r="T21" s="148"/>
      <c r="U21" s="147"/>
      <c r="V21" s="139"/>
      <c r="W21" s="139"/>
      <c r="X21" s="139"/>
      <c r="Y21" s="139"/>
      <c r="Z21" s="139"/>
      <c r="AA21" s="139"/>
      <c r="AB21" s="139"/>
      <c r="AC21" s="139"/>
      <c r="AD21" s="139"/>
      <c r="AE21" s="139" t="s">
        <v>119</v>
      </c>
      <c r="AF21" s="139">
        <v>0</v>
      </c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</row>
    <row r="22" spans="1:60" outlineLevel="1" x14ac:dyDescent="0.2">
      <c r="A22" s="140"/>
      <c r="B22" s="140"/>
      <c r="C22" s="179" t="s">
        <v>132</v>
      </c>
      <c r="D22" s="149"/>
      <c r="E22" s="154">
        <v>8.08</v>
      </c>
      <c r="F22" s="157"/>
      <c r="G22" s="157"/>
      <c r="H22" s="157"/>
      <c r="I22" s="157"/>
      <c r="J22" s="157"/>
      <c r="K22" s="157"/>
      <c r="L22" s="157"/>
      <c r="M22" s="157"/>
      <c r="N22" s="147"/>
      <c r="O22" s="147"/>
      <c r="P22" s="147"/>
      <c r="Q22" s="147"/>
      <c r="R22" s="147"/>
      <c r="S22" s="147"/>
      <c r="T22" s="148"/>
      <c r="U22" s="147"/>
      <c r="V22" s="139"/>
      <c r="W22" s="139"/>
      <c r="X22" s="139"/>
      <c r="Y22" s="139"/>
      <c r="Z22" s="139"/>
      <c r="AA22" s="139"/>
      <c r="AB22" s="139"/>
      <c r="AC22" s="139"/>
      <c r="AD22" s="139"/>
      <c r="AE22" s="139" t="s">
        <v>119</v>
      </c>
      <c r="AF22" s="139">
        <v>0</v>
      </c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</row>
    <row r="23" spans="1:60" outlineLevel="1" x14ac:dyDescent="0.2">
      <c r="A23" s="140"/>
      <c r="B23" s="140"/>
      <c r="C23" s="179" t="s">
        <v>133</v>
      </c>
      <c r="D23" s="149"/>
      <c r="E23" s="154">
        <v>15</v>
      </c>
      <c r="F23" s="157"/>
      <c r="G23" s="157"/>
      <c r="H23" s="157"/>
      <c r="I23" s="157"/>
      <c r="J23" s="157"/>
      <c r="K23" s="157"/>
      <c r="L23" s="157"/>
      <c r="M23" s="157"/>
      <c r="N23" s="147"/>
      <c r="O23" s="147"/>
      <c r="P23" s="147"/>
      <c r="Q23" s="147"/>
      <c r="R23" s="147"/>
      <c r="S23" s="147"/>
      <c r="T23" s="148"/>
      <c r="U23" s="147"/>
      <c r="V23" s="139"/>
      <c r="W23" s="139"/>
      <c r="X23" s="139"/>
      <c r="Y23" s="139"/>
      <c r="Z23" s="139"/>
      <c r="AA23" s="139"/>
      <c r="AB23" s="139"/>
      <c r="AC23" s="139"/>
      <c r="AD23" s="139"/>
      <c r="AE23" s="139" t="s">
        <v>119</v>
      </c>
      <c r="AF23" s="139">
        <v>0</v>
      </c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</row>
    <row r="24" spans="1:60" outlineLevel="1" x14ac:dyDescent="0.2">
      <c r="A24" s="140"/>
      <c r="B24" s="140"/>
      <c r="C24" s="179" t="s">
        <v>134</v>
      </c>
      <c r="D24" s="149"/>
      <c r="E24" s="154">
        <v>9.1999999999999993</v>
      </c>
      <c r="F24" s="157"/>
      <c r="G24" s="157"/>
      <c r="H24" s="157"/>
      <c r="I24" s="157"/>
      <c r="J24" s="157"/>
      <c r="K24" s="157"/>
      <c r="L24" s="157"/>
      <c r="M24" s="157"/>
      <c r="N24" s="147"/>
      <c r="O24" s="147"/>
      <c r="P24" s="147"/>
      <c r="Q24" s="147"/>
      <c r="R24" s="147"/>
      <c r="S24" s="147"/>
      <c r="T24" s="148"/>
      <c r="U24" s="147"/>
      <c r="V24" s="139"/>
      <c r="W24" s="139"/>
      <c r="X24" s="139"/>
      <c r="Y24" s="139"/>
      <c r="Z24" s="139"/>
      <c r="AA24" s="139"/>
      <c r="AB24" s="139"/>
      <c r="AC24" s="139"/>
      <c r="AD24" s="139"/>
      <c r="AE24" s="139" t="s">
        <v>119</v>
      </c>
      <c r="AF24" s="139">
        <v>0</v>
      </c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</row>
    <row r="25" spans="1:60" outlineLevel="1" x14ac:dyDescent="0.2">
      <c r="A25" s="140"/>
      <c r="B25" s="140"/>
      <c r="C25" s="179" t="s">
        <v>135</v>
      </c>
      <c r="D25" s="149"/>
      <c r="E25" s="154">
        <v>8.08</v>
      </c>
      <c r="F25" s="157"/>
      <c r="G25" s="157"/>
      <c r="H25" s="157"/>
      <c r="I25" s="157"/>
      <c r="J25" s="157"/>
      <c r="K25" s="157"/>
      <c r="L25" s="157"/>
      <c r="M25" s="157"/>
      <c r="N25" s="147"/>
      <c r="O25" s="147"/>
      <c r="P25" s="147"/>
      <c r="Q25" s="147"/>
      <c r="R25" s="147"/>
      <c r="S25" s="147"/>
      <c r="T25" s="148"/>
      <c r="U25" s="147"/>
      <c r="V25" s="139"/>
      <c r="W25" s="139"/>
      <c r="X25" s="139"/>
      <c r="Y25" s="139"/>
      <c r="Z25" s="139"/>
      <c r="AA25" s="139"/>
      <c r="AB25" s="139"/>
      <c r="AC25" s="139"/>
      <c r="AD25" s="139"/>
      <c r="AE25" s="139" t="s">
        <v>119</v>
      </c>
      <c r="AF25" s="139">
        <v>0</v>
      </c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</row>
    <row r="26" spans="1:60" outlineLevel="1" x14ac:dyDescent="0.2">
      <c r="A26" s="140"/>
      <c r="B26" s="140"/>
      <c r="C26" s="179" t="s">
        <v>136</v>
      </c>
      <c r="D26" s="149"/>
      <c r="E26" s="154">
        <v>15.1</v>
      </c>
      <c r="F26" s="157"/>
      <c r="G26" s="157"/>
      <c r="H26" s="157"/>
      <c r="I26" s="157"/>
      <c r="J26" s="157"/>
      <c r="K26" s="157"/>
      <c r="L26" s="157"/>
      <c r="M26" s="157"/>
      <c r="N26" s="147"/>
      <c r="O26" s="147"/>
      <c r="P26" s="147"/>
      <c r="Q26" s="147"/>
      <c r="R26" s="147"/>
      <c r="S26" s="147"/>
      <c r="T26" s="148"/>
      <c r="U26" s="147"/>
      <c r="V26" s="139"/>
      <c r="W26" s="139"/>
      <c r="X26" s="139"/>
      <c r="Y26" s="139"/>
      <c r="Z26" s="139"/>
      <c r="AA26" s="139"/>
      <c r="AB26" s="139"/>
      <c r="AC26" s="139"/>
      <c r="AD26" s="139"/>
      <c r="AE26" s="139" t="s">
        <v>119</v>
      </c>
      <c r="AF26" s="139">
        <v>0</v>
      </c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</row>
    <row r="27" spans="1:60" outlineLevel="1" x14ac:dyDescent="0.2">
      <c r="A27" s="140">
        <v>5</v>
      </c>
      <c r="B27" s="140" t="s">
        <v>137</v>
      </c>
      <c r="C27" s="178" t="s">
        <v>138</v>
      </c>
      <c r="D27" s="146" t="s">
        <v>139</v>
      </c>
      <c r="E27" s="153">
        <v>15</v>
      </c>
      <c r="F27" s="156">
        <f>H27+J27</f>
        <v>0</v>
      </c>
      <c r="G27" s="157">
        <f>ROUND(E27*F27,2)</f>
        <v>0</v>
      </c>
      <c r="H27" s="157"/>
      <c r="I27" s="157">
        <f>ROUND(E27*H27,2)</f>
        <v>0</v>
      </c>
      <c r="J27" s="157"/>
      <c r="K27" s="157">
        <f>ROUND(E27*J27,2)</f>
        <v>0</v>
      </c>
      <c r="L27" s="157">
        <v>0</v>
      </c>
      <c r="M27" s="157">
        <f>G27*(1+L27/100)</f>
        <v>0</v>
      </c>
      <c r="N27" s="147">
        <v>4.0800000000000003E-3</v>
      </c>
      <c r="O27" s="147">
        <f>ROUND(E27*N27,5)</f>
        <v>6.1199999999999997E-2</v>
      </c>
      <c r="P27" s="147">
        <v>0</v>
      </c>
      <c r="Q27" s="147">
        <f>ROUND(E27*P27,5)</f>
        <v>0</v>
      </c>
      <c r="R27" s="147"/>
      <c r="S27" s="147"/>
      <c r="T27" s="148">
        <v>0.152</v>
      </c>
      <c r="U27" s="147">
        <f>ROUND(E27*T27,2)</f>
        <v>2.2799999999999998</v>
      </c>
      <c r="V27" s="139"/>
      <c r="W27" s="139"/>
      <c r="X27" s="139"/>
      <c r="Y27" s="139"/>
      <c r="Z27" s="139"/>
      <c r="AA27" s="139"/>
      <c r="AB27" s="139"/>
      <c r="AC27" s="139"/>
      <c r="AD27" s="139"/>
      <c r="AE27" s="139" t="s">
        <v>117</v>
      </c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</row>
    <row r="28" spans="1:60" x14ac:dyDescent="0.2">
      <c r="A28" s="141" t="s">
        <v>112</v>
      </c>
      <c r="B28" s="141" t="s">
        <v>59</v>
      </c>
      <c r="C28" s="180" t="s">
        <v>60</v>
      </c>
      <c r="D28" s="150"/>
      <c r="E28" s="155"/>
      <c r="F28" s="158"/>
      <c r="G28" s="158">
        <f>SUMIF(AE29:AE53,"&lt;&gt;NOR",G29:G53)</f>
        <v>0</v>
      </c>
      <c r="H28" s="158"/>
      <c r="I28" s="158">
        <f>SUM(I29:I53)</f>
        <v>0</v>
      </c>
      <c r="J28" s="158"/>
      <c r="K28" s="158">
        <f>SUM(K29:K53)</f>
        <v>0</v>
      </c>
      <c r="L28" s="158"/>
      <c r="M28" s="158">
        <f>SUM(M29:M53)</f>
        <v>0</v>
      </c>
      <c r="N28" s="151"/>
      <c r="O28" s="151">
        <f>SUM(O29:O53)</f>
        <v>4.1480000000000003E-2</v>
      </c>
      <c r="P28" s="151"/>
      <c r="Q28" s="151">
        <f>SUM(Q29:Q53)</f>
        <v>17.446189999999998</v>
      </c>
      <c r="R28" s="151"/>
      <c r="S28" s="151"/>
      <c r="T28" s="152"/>
      <c r="U28" s="151">
        <f>SUM(U29:U53)</f>
        <v>74.849999999999994</v>
      </c>
      <c r="AE28" t="s">
        <v>113</v>
      </c>
    </row>
    <row r="29" spans="1:60" outlineLevel="1" x14ac:dyDescent="0.2">
      <c r="A29" s="140">
        <v>6</v>
      </c>
      <c r="B29" s="140" t="s">
        <v>140</v>
      </c>
      <c r="C29" s="178" t="s">
        <v>141</v>
      </c>
      <c r="D29" s="146" t="s">
        <v>116</v>
      </c>
      <c r="E29" s="153">
        <v>19.05</v>
      </c>
      <c r="F29" s="156">
        <f>H29+J29</f>
        <v>0</v>
      </c>
      <c r="G29" s="157">
        <f>ROUND(E29*F29,2)</f>
        <v>0</v>
      </c>
      <c r="H29" s="157"/>
      <c r="I29" s="157">
        <f>ROUND(E29*H29,2)</f>
        <v>0</v>
      </c>
      <c r="J29" s="157"/>
      <c r="K29" s="157">
        <f>ROUND(E29*J29,2)</f>
        <v>0</v>
      </c>
      <c r="L29" s="157">
        <v>0</v>
      </c>
      <c r="M29" s="157">
        <f>G29*(1+L29/100)</f>
        <v>0</v>
      </c>
      <c r="N29" s="147">
        <v>6.7000000000000002E-4</v>
      </c>
      <c r="O29" s="147">
        <f>ROUND(E29*N29,5)</f>
        <v>1.2760000000000001E-2</v>
      </c>
      <c r="P29" s="147">
        <v>0.18</v>
      </c>
      <c r="Q29" s="147">
        <f>ROUND(E29*P29,5)</f>
        <v>3.4289999999999998</v>
      </c>
      <c r="R29" s="147"/>
      <c r="S29" s="147"/>
      <c r="T29" s="148">
        <v>0.23200000000000001</v>
      </c>
      <c r="U29" s="147">
        <f>ROUND(E29*T29,2)</f>
        <v>4.42</v>
      </c>
      <c r="V29" s="139"/>
      <c r="W29" s="139"/>
      <c r="X29" s="139"/>
      <c r="Y29" s="139"/>
      <c r="Z29" s="139"/>
      <c r="AA29" s="139"/>
      <c r="AB29" s="139"/>
      <c r="AC29" s="139"/>
      <c r="AD29" s="139"/>
      <c r="AE29" s="139" t="s">
        <v>117</v>
      </c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</row>
    <row r="30" spans="1:60" outlineLevel="1" x14ac:dyDescent="0.2">
      <c r="A30" s="140"/>
      <c r="B30" s="140"/>
      <c r="C30" s="179" t="s">
        <v>142</v>
      </c>
      <c r="D30" s="149"/>
      <c r="E30" s="154">
        <v>8.8699999999999992</v>
      </c>
      <c r="F30" s="157"/>
      <c r="G30" s="157"/>
      <c r="H30" s="157"/>
      <c r="I30" s="157"/>
      <c r="J30" s="157"/>
      <c r="K30" s="157"/>
      <c r="L30" s="157"/>
      <c r="M30" s="157"/>
      <c r="N30" s="147"/>
      <c r="O30" s="147"/>
      <c r="P30" s="147"/>
      <c r="Q30" s="147"/>
      <c r="R30" s="147"/>
      <c r="S30" s="147"/>
      <c r="T30" s="148"/>
      <c r="U30" s="147"/>
      <c r="V30" s="139"/>
      <c r="W30" s="139"/>
      <c r="X30" s="139"/>
      <c r="Y30" s="139"/>
      <c r="Z30" s="139"/>
      <c r="AA30" s="139"/>
      <c r="AB30" s="139"/>
      <c r="AC30" s="139"/>
      <c r="AD30" s="139"/>
      <c r="AE30" s="139" t="s">
        <v>119</v>
      </c>
      <c r="AF30" s="139">
        <v>0</v>
      </c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</row>
    <row r="31" spans="1:60" outlineLevel="1" x14ac:dyDescent="0.2">
      <c r="A31" s="140"/>
      <c r="B31" s="140"/>
      <c r="C31" s="179" t="s">
        <v>143</v>
      </c>
      <c r="D31" s="149"/>
      <c r="E31" s="154">
        <v>10.18</v>
      </c>
      <c r="F31" s="157"/>
      <c r="G31" s="157"/>
      <c r="H31" s="157"/>
      <c r="I31" s="157"/>
      <c r="J31" s="157"/>
      <c r="K31" s="157"/>
      <c r="L31" s="157"/>
      <c r="M31" s="157"/>
      <c r="N31" s="147"/>
      <c r="O31" s="147"/>
      <c r="P31" s="147"/>
      <c r="Q31" s="147"/>
      <c r="R31" s="147"/>
      <c r="S31" s="147"/>
      <c r="T31" s="148"/>
      <c r="U31" s="147"/>
      <c r="V31" s="139"/>
      <c r="W31" s="139"/>
      <c r="X31" s="139"/>
      <c r="Y31" s="139"/>
      <c r="Z31" s="139"/>
      <c r="AA31" s="139"/>
      <c r="AB31" s="139"/>
      <c r="AC31" s="139"/>
      <c r="AD31" s="139"/>
      <c r="AE31" s="139" t="s">
        <v>119</v>
      </c>
      <c r="AF31" s="139">
        <v>0</v>
      </c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</row>
    <row r="32" spans="1:60" outlineLevel="1" x14ac:dyDescent="0.2">
      <c r="A32" s="140">
        <v>7</v>
      </c>
      <c r="B32" s="140" t="s">
        <v>144</v>
      </c>
      <c r="C32" s="178" t="s">
        <v>145</v>
      </c>
      <c r="D32" s="146" t="s">
        <v>116</v>
      </c>
      <c r="E32" s="153">
        <v>11.2</v>
      </c>
      <c r="F32" s="156">
        <f>H32+J32</f>
        <v>0</v>
      </c>
      <c r="G32" s="157">
        <f>ROUND(E32*F32,2)</f>
        <v>0</v>
      </c>
      <c r="H32" s="157"/>
      <c r="I32" s="157">
        <f>ROUND(E32*H32,2)</f>
        <v>0</v>
      </c>
      <c r="J32" s="157"/>
      <c r="K32" s="157">
        <f>ROUND(E32*J32,2)</f>
        <v>0</v>
      </c>
      <c r="L32" s="157">
        <v>0</v>
      </c>
      <c r="M32" s="157">
        <f>G32*(1+L32/100)</f>
        <v>0</v>
      </c>
      <c r="N32" s="147">
        <v>1.17E-3</v>
      </c>
      <c r="O32" s="147">
        <f>ROUND(E32*N32,5)</f>
        <v>1.3100000000000001E-2</v>
      </c>
      <c r="P32" s="147">
        <v>7.5999999999999998E-2</v>
      </c>
      <c r="Q32" s="147">
        <f>ROUND(E32*P32,5)</f>
        <v>0.85119999999999996</v>
      </c>
      <c r="R32" s="147"/>
      <c r="S32" s="147"/>
      <c r="T32" s="148">
        <v>0.93899999999999995</v>
      </c>
      <c r="U32" s="147">
        <f>ROUND(E32*T32,2)</f>
        <v>10.52</v>
      </c>
      <c r="V32" s="139"/>
      <c r="W32" s="139"/>
      <c r="X32" s="139"/>
      <c r="Y32" s="139"/>
      <c r="Z32" s="139"/>
      <c r="AA32" s="139"/>
      <c r="AB32" s="139"/>
      <c r="AC32" s="139"/>
      <c r="AD32" s="139"/>
      <c r="AE32" s="139" t="s">
        <v>117</v>
      </c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</row>
    <row r="33" spans="1:60" outlineLevel="1" x14ac:dyDescent="0.2">
      <c r="A33" s="140"/>
      <c r="B33" s="140"/>
      <c r="C33" s="179" t="s">
        <v>146</v>
      </c>
      <c r="D33" s="149"/>
      <c r="E33" s="154">
        <v>6.8</v>
      </c>
      <c r="F33" s="157"/>
      <c r="G33" s="157"/>
      <c r="H33" s="157"/>
      <c r="I33" s="157"/>
      <c r="J33" s="157"/>
      <c r="K33" s="157"/>
      <c r="L33" s="157"/>
      <c r="M33" s="157"/>
      <c r="N33" s="147"/>
      <c r="O33" s="147"/>
      <c r="P33" s="147"/>
      <c r="Q33" s="147"/>
      <c r="R33" s="147"/>
      <c r="S33" s="147"/>
      <c r="T33" s="148"/>
      <c r="U33" s="147"/>
      <c r="V33" s="139"/>
      <c r="W33" s="139"/>
      <c r="X33" s="139"/>
      <c r="Y33" s="139"/>
      <c r="Z33" s="139"/>
      <c r="AA33" s="139"/>
      <c r="AB33" s="139"/>
      <c r="AC33" s="139"/>
      <c r="AD33" s="139"/>
      <c r="AE33" s="139" t="s">
        <v>119</v>
      </c>
      <c r="AF33" s="139">
        <v>0</v>
      </c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</row>
    <row r="34" spans="1:60" outlineLevel="1" x14ac:dyDescent="0.2">
      <c r="A34" s="140"/>
      <c r="B34" s="140"/>
      <c r="C34" s="179" t="s">
        <v>147</v>
      </c>
      <c r="D34" s="149"/>
      <c r="E34" s="154">
        <v>4.4000000000000004</v>
      </c>
      <c r="F34" s="157"/>
      <c r="G34" s="157"/>
      <c r="H34" s="157"/>
      <c r="I34" s="157"/>
      <c r="J34" s="157"/>
      <c r="K34" s="157"/>
      <c r="L34" s="157"/>
      <c r="M34" s="157"/>
      <c r="N34" s="147"/>
      <c r="O34" s="147"/>
      <c r="P34" s="147"/>
      <c r="Q34" s="147"/>
      <c r="R34" s="147"/>
      <c r="S34" s="147"/>
      <c r="T34" s="148"/>
      <c r="U34" s="147"/>
      <c r="V34" s="139"/>
      <c r="W34" s="139"/>
      <c r="X34" s="139"/>
      <c r="Y34" s="139"/>
      <c r="Z34" s="139"/>
      <c r="AA34" s="139"/>
      <c r="AB34" s="139"/>
      <c r="AC34" s="139"/>
      <c r="AD34" s="139"/>
      <c r="AE34" s="139" t="s">
        <v>119</v>
      </c>
      <c r="AF34" s="139">
        <v>0</v>
      </c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</row>
    <row r="35" spans="1:60" outlineLevel="1" x14ac:dyDescent="0.2">
      <c r="A35" s="140">
        <v>8</v>
      </c>
      <c r="B35" s="140" t="s">
        <v>148</v>
      </c>
      <c r="C35" s="178" t="s">
        <v>149</v>
      </c>
      <c r="D35" s="146" t="s">
        <v>116</v>
      </c>
      <c r="E35" s="153">
        <v>7.2</v>
      </c>
      <c r="F35" s="156">
        <f>H35+J35</f>
        <v>0</v>
      </c>
      <c r="G35" s="157">
        <f>ROUND(E35*F35,2)</f>
        <v>0</v>
      </c>
      <c r="H35" s="157"/>
      <c r="I35" s="157">
        <f>ROUND(E35*H35,2)</f>
        <v>0</v>
      </c>
      <c r="J35" s="157"/>
      <c r="K35" s="157">
        <f>ROUND(E35*J35,2)</f>
        <v>0</v>
      </c>
      <c r="L35" s="157">
        <v>0</v>
      </c>
      <c r="M35" s="157">
        <f>G35*(1+L35/100)</f>
        <v>0</v>
      </c>
      <c r="N35" s="147">
        <v>1E-3</v>
      </c>
      <c r="O35" s="147">
        <f>ROUND(E35*N35,5)</f>
        <v>7.1999999999999998E-3</v>
      </c>
      <c r="P35" s="147">
        <v>3.1E-2</v>
      </c>
      <c r="Q35" s="147">
        <f>ROUND(E35*P35,5)</f>
        <v>0.22320000000000001</v>
      </c>
      <c r="R35" s="147"/>
      <c r="S35" s="147"/>
      <c r="T35" s="148">
        <v>0.33100000000000002</v>
      </c>
      <c r="U35" s="147">
        <f>ROUND(E35*T35,2)</f>
        <v>2.38</v>
      </c>
      <c r="V35" s="139"/>
      <c r="W35" s="139"/>
      <c r="X35" s="139"/>
      <c r="Y35" s="139"/>
      <c r="Z35" s="139"/>
      <c r="AA35" s="139"/>
      <c r="AB35" s="139"/>
      <c r="AC35" s="139"/>
      <c r="AD35" s="139"/>
      <c r="AE35" s="139" t="s">
        <v>117</v>
      </c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</row>
    <row r="36" spans="1:60" outlineLevel="1" x14ac:dyDescent="0.2">
      <c r="A36" s="140"/>
      <c r="B36" s="140"/>
      <c r="C36" s="179" t="s">
        <v>150</v>
      </c>
      <c r="D36" s="149"/>
      <c r="E36" s="154">
        <v>3.6</v>
      </c>
      <c r="F36" s="157"/>
      <c r="G36" s="157"/>
      <c r="H36" s="157"/>
      <c r="I36" s="157"/>
      <c r="J36" s="157"/>
      <c r="K36" s="157"/>
      <c r="L36" s="157"/>
      <c r="M36" s="157"/>
      <c r="N36" s="147"/>
      <c r="O36" s="147"/>
      <c r="P36" s="147"/>
      <c r="Q36" s="147"/>
      <c r="R36" s="147"/>
      <c r="S36" s="147"/>
      <c r="T36" s="148"/>
      <c r="U36" s="147"/>
      <c r="V36" s="139"/>
      <c r="W36" s="139"/>
      <c r="X36" s="139"/>
      <c r="Y36" s="139"/>
      <c r="Z36" s="139"/>
      <c r="AA36" s="139"/>
      <c r="AB36" s="139"/>
      <c r="AC36" s="139"/>
      <c r="AD36" s="139"/>
      <c r="AE36" s="139" t="s">
        <v>119</v>
      </c>
      <c r="AF36" s="139">
        <v>0</v>
      </c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</row>
    <row r="37" spans="1:60" outlineLevel="1" x14ac:dyDescent="0.2">
      <c r="A37" s="140"/>
      <c r="B37" s="140"/>
      <c r="C37" s="179" t="s">
        <v>151</v>
      </c>
      <c r="D37" s="149"/>
      <c r="E37" s="154">
        <v>3.6</v>
      </c>
      <c r="F37" s="157"/>
      <c r="G37" s="157"/>
      <c r="H37" s="157"/>
      <c r="I37" s="157"/>
      <c r="J37" s="157"/>
      <c r="K37" s="157"/>
      <c r="L37" s="157"/>
      <c r="M37" s="157"/>
      <c r="N37" s="147"/>
      <c r="O37" s="147"/>
      <c r="P37" s="147"/>
      <c r="Q37" s="147"/>
      <c r="R37" s="147"/>
      <c r="S37" s="147"/>
      <c r="T37" s="148"/>
      <c r="U37" s="147"/>
      <c r="V37" s="139"/>
      <c r="W37" s="139"/>
      <c r="X37" s="139"/>
      <c r="Y37" s="139"/>
      <c r="Z37" s="139"/>
      <c r="AA37" s="139"/>
      <c r="AB37" s="139"/>
      <c r="AC37" s="139"/>
      <c r="AD37" s="139"/>
      <c r="AE37" s="139" t="s">
        <v>119</v>
      </c>
      <c r="AF37" s="139">
        <v>0</v>
      </c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</row>
    <row r="38" spans="1:60" ht="22.5" outlineLevel="1" x14ac:dyDescent="0.2">
      <c r="A38" s="140">
        <v>9</v>
      </c>
      <c r="B38" s="140" t="s">
        <v>152</v>
      </c>
      <c r="C38" s="178" t="s">
        <v>153</v>
      </c>
      <c r="D38" s="146" t="s">
        <v>154</v>
      </c>
      <c r="E38" s="153">
        <v>8</v>
      </c>
      <c r="F38" s="156">
        <f>H38+J38</f>
        <v>0</v>
      </c>
      <c r="G38" s="157">
        <f>ROUND(E38*F38,2)</f>
        <v>0</v>
      </c>
      <c r="H38" s="157"/>
      <c r="I38" s="157">
        <f>ROUND(E38*H38,2)</f>
        <v>0</v>
      </c>
      <c r="J38" s="157"/>
      <c r="K38" s="157">
        <f>ROUND(E38*J38,2)</f>
        <v>0</v>
      </c>
      <c r="L38" s="157">
        <v>0</v>
      </c>
      <c r="M38" s="157">
        <f>G38*(1+L38/100)</f>
        <v>0</v>
      </c>
      <c r="N38" s="147">
        <v>0</v>
      </c>
      <c r="O38" s="147">
        <f>ROUND(E38*N38,5)</f>
        <v>0</v>
      </c>
      <c r="P38" s="147">
        <v>0</v>
      </c>
      <c r="Q38" s="147">
        <f>ROUND(E38*P38,5)</f>
        <v>0</v>
      </c>
      <c r="R38" s="147"/>
      <c r="S38" s="147"/>
      <c r="T38" s="148">
        <v>0.05</v>
      </c>
      <c r="U38" s="147">
        <f>ROUND(E38*T38,2)</f>
        <v>0.4</v>
      </c>
      <c r="V38" s="139"/>
      <c r="W38" s="139"/>
      <c r="X38" s="139"/>
      <c r="Y38" s="139"/>
      <c r="Z38" s="139"/>
      <c r="AA38" s="139"/>
      <c r="AB38" s="139"/>
      <c r="AC38" s="139"/>
      <c r="AD38" s="139"/>
      <c r="AE38" s="139" t="s">
        <v>117</v>
      </c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</row>
    <row r="39" spans="1:60" outlineLevel="1" x14ac:dyDescent="0.2">
      <c r="A39" s="140"/>
      <c r="B39" s="140"/>
      <c r="C39" s="179" t="s">
        <v>155</v>
      </c>
      <c r="D39" s="149"/>
      <c r="E39" s="154">
        <v>8</v>
      </c>
      <c r="F39" s="157"/>
      <c r="G39" s="157"/>
      <c r="H39" s="157"/>
      <c r="I39" s="157"/>
      <c r="J39" s="157"/>
      <c r="K39" s="157"/>
      <c r="L39" s="157"/>
      <c r="M39" s="157"/>
      <c r="N39" s="147"/>
      <c r="O39" s="147"/>
      <c r="P39" s="147"/>
      <c r="Q39" s="147"/>
      <c r="R39" s="147"/>
      <c r="S39" s="147"/>
      <c r="T39" s="148"/>
      <c r="U39" s="147"/>
      <c r="V39" s="139"/>
      <c r="W39" s="139"/>
      <c r="X39" s="139"/>
      <c r="Y39" s="139"/>
      <c r="Z39" s="139"/>
      <c r="AA39" s="139"/>
      <c r="AB39" s="139"/>
      <c r="AC39" s="139"/>
      <c r="AD39" s="139"/>
      <c r="AE39" s="139" t="s">
        <v>119</v>
      </c>
      <c r="AF39" s="139">
        <v>0</v>
      </c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</row>
    <row r="40" spans="1:60" outlineLevel="1" x14ac:dyDescent="0.2">
      <c r="A40" s="140">
        <v>10</v>
      </c>
      <c r="B40" s="140" t="s">
        <v>156</v>
      </c>
      <c r="C40" s="178" t="s">
        <v>157</v>
      </c>
      <c r="D40" s="146" t="s">
        <v>116</v>
      </c>
      <c r="E40" s="153">
        <v>57.375</v>
      </c>
      <c r="F40" s="156">
        <f>H40+J40</f>
        <v>0</v>
      </c>
      <c r="G40" s="157">
        <f>ROUND(E40*F40,2)</f>
        <v>0</v>
      </c>
      <c r="H40" s="157"/>
      <c r="I40" s="157">
        <f>ROUND(E40*H40,2)</f>
        <v>0</v>
      </c>
      <c r="J40" s="157"/>
      <c r="K40" s="157">
        <f>ROUND(E40*J40,2)</f>
        <v>0</v>
      </c>
      <c r="L40" s="157">
        <v>0</v>
      </c>
      <c r="M40" s="157">
        <f>G40*(1+L40/100)</f>
        <v>0</v>
      </c>
      <c r="N40" s="147">
        <v>0</v>
      </c>
      <c r="O40" s="147">
        <f>ROUND(E40*N40,5)</f>
        <v>0</v>
      </c>
      <c r="P40" s="147">
        <v>6.8000000000000005E-2</v>
      </c>
      <c r="Q40" s="147">
        <f>ROUND(E40*P40,5)</f>
        <v>3.9015</v>
      </c>
      <c r="R40" s="147"/>
      <c r="S40" s="147"/>
      <c r="T40" s="148">
        <v>0.3</v>
      </c>
      <c r="U40" s="147">
        <f>ROUND(E40*T40,2)</f>
        <v>17.21</v>
      </c>
      <c r="V40" s="139"/>
      <c r="W40" s="139"/>
      <c r="X40" s="139"/>
      <c r="Y40" s="139"/>
      <c r="Z40" s="139"/>
      <c r="AA40" s="139"/>
      <c r="AB40" s="139"/>
      <c r="AC40" s="139"/>
      <c r="AD40" s="139"/>
      <c r="AE40" s="139" t="s">
        <v>117</v>
      </c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</row>
    <row r="41" spans="1:60" outlineLevel="1" x14ac:dyDescent="0.2">
      <c r="A41" s="140"/>
      <c r="B41" s="140"/>
      <c r="C41" s="179" t="s">
        <v>158</v>
      </c>
      <c r="D41" s="149"/>
      <c r="E41" s="154">
        <v>16.05</v>
      </c>
      <c r="F41" s="157"/>
      <c r="G41" s="157"/>
      <c r="H41" s="157"/>
      <c r="I41" s="157"/>
      <c r="J41" s="157"/>
      <c r="K41" s="157"/>
      <c r="L41" s="157"/>
      <c r="M41" s="157"/>
      <c r="N41" s="147"/>
      <c r="O41" s="147"/>
      <c r="P41" s="147"/>
      <c r="Q41" s="147"/>
      <c r="R41" s="147"/>
      <c r="S41" s="147"/>
      <c r="T41" s="148"/>
      <c r="U41" s="147"/>
      <c r="V41" s="139"/>
      <c r="W41" s="139"/>
      <c r="X41" s="139"/>
      <c r="Y41" s="139"/>
      <c r="Z41" s="139"/>
      <c r="AA41" s="139"/>
      <c r="AB41" s="139"/>
      <c r="AC41" s="139"/>
      <c r="AD41" s="139"/>
      <c r="AE41" s="139" t="s">
        <v>119</v>
      </c>
      <c r="AF41" s="139">
        <v>0</v>
      </c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</row>
    <row r="42" spans="1:60" outlineLevel="1" x14ac:dyDescent="0.2">
      <c r="A42" s="140"/>
      <c r="B42" s="140"/>
      <c r="C42" s="179" t="s">
        <v>159</v>
      </c>
      <c r="D42" s="149"/>
      <c r="E42" s="154">
        <v>14.7</v>
      </c>
      <c r="F42" s="157"/>
      <c r="G42" s="157"/>
      <c r="H42" s="157"/>
      <c r="I42" s="157"/>
      <c r="J42" s="157"/>
      <c r="K42" s="157"/>
      <c r="L42" s="157"/>
      <c r="M42" s="157"/>
      <c r="N42" s="147"/>
      <c r="O42" s="147"/>
      <c r="P42" s="147"/>
      <c r="Q42" s="147"/>
      <c r="R42" s="147"/>
      <c r="S42" s="147"/>
      <c r="T42" s="148"/>
      <c r="U42" s="147"/>
      <c r="V42" s="139"/>
      <c r="W42" s="139"/>
      <c r="X42" s="139"/>
      <c r="Y42" s="139"/>
      <c r="Z42" s="139"/>
      <c r="AA42" s="139"/>
      <c r="AB42" s="139"/>
      <c r="AC42" s="139"/>
      <c r="AD42" s="139"/>
      <c r="AE42" s="139" t="s">
        <v>119</v>
      </c>
      <c r="AF42" s="139">
        <v>0</v>
      </c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</row>
    <row r="43" spans="1:60" outlineLevel="1" x14ac:dyDescent="0.2">
      <c r="A43" s="140"/>
      <c r="B43" s="140"/>
      <c r="C43" s="179" t="s">
        <v>160</v>
      </c>
      <c r="D43" s="149"/>
      <c r="E43" s="154">
        <v>11.925000000000001</v>
      </c>
      <c r="F43" s="157"/>
      <c r="G43" s="157"/>
      <c r="H43" s="157"/>
      <c r="I43" s="157"/>
      <c r="J43" s="157"/>
      <c r="K43" s="157"/>
      <c r="L43" s="157"/>
      <c r="M43" s="157"/>
      <c r="N43" s="147"/>
      <c r="O43" s="147"/>
      <c r="P43" s="147"/>
      <c r="Q43" s="147"/>
      <c r="R43" s="147"/>
      <c r="S43" s="147"/>
      <c r="T43" s="148"/>
      <c r="U43" s="147"/>
      <c r="V43" s="139"/>
      <c r="W43" s="139"/>
      <c r="X43" s="139"/>
      <c r="Y43" s="139"/>
      <c r="Z43" s="139"/>
      <c r="AA43" s="139"/>
      <c r="AB43" s="139"/>
      <c r="AC43" s="139"/>
      <c r="AD43" s="139"/>
      <c r="AE43" s="139" t="s">
        <v>119</v>
      </c>
      <c r="AF43" s="139">
        <v>0</v>
      </c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</row>
    <row r="44" spans="1:60" outlineLevel="1" x14ac:dyDescent="0.2">
      <c r="A44" s="140"/>
      <c r="B44" s="140"/>
      <c r="C44" s="179" t="s">
        <v>159</v>
      </c>
      <c r="D44" s="149"/>
      <c r="E44" s="154">
        <v>14.7</v>
      </c>
      <c r="F44" s="157"/>
      <c r="G44" s="157"/>
      <c r="H44" s="157"/>
      <c r="I44" s="157"/>
      <c r="J44" s="157"/>
      <c r="K44" s="157"/>
      <c r="L44" s="157"/>
      <c r="M44" s="157"/>
      <c r="N44" s="147"/>
      <c r="O44" s="147"/>
      <c r="P44" s="147"/>
      <c r="Q44" s="147"/>
      <c r="R44" s="147"/>
      <c r="S44" s="147"/>
      <c r="T44" s="148"/>
      <c r="U44" s="147"/>
      <c r="V44" s="139"/>
      <c r="W44" s="139"/>
      <c r="X44" s="139"/>
      <c r="Y44" s="139"/>
      <c r="Z44" s="139"/>
      <c r="AA44" s="139"/>
      <c r="AB44" s="139"/>
      <c r="AC44" s="139"/>
      <c r="AD44" s="139"/>
      <c r="AE44" s="139" t="s">
        <v>119</v>
      </c>
      <c r="AF44" s="139">
        <v>0</v>
      </c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</row>
    <row r="45" spans="1:60" ht="22.5" outlineLevel="1" x14ac:dyDescent="0.2">
      <c r="A45" s="140">
        <v>11</v>
      </c>
      <c r="B45" s="140" t="s">
        <v>161</v>
      </c>
      <c r="C45" s="178" t="s">
        <v>162</v>
      </c>
      <c r="D45" s="146" t="s">
        <v>116</v>
      </c>
      <c r="E45" s="153">
        <v>31.76</v>
      </c>
      <c r="F45" s="156">
        <f>H45+J45</f>
        <v>0</v>
      </c>
      <c r="G45" s="157">
        <f>ROUND(E45*F45,2)</f>
        <v>0</v>
      </c>
      <c r="H45" s="157"/>
      <c r="I45" s="157">
        <f>ROUND(E45*H45,2)</f>
        <v>0</v>
      </c>
      <c r="J45" s="157"/>
      <c r="K45" s="157">
        <f>ROUND(E45*J45,2)</f>
        <v>0</v>
      </c>
      <c r="L45" s="157">
        <v>0</v>
      </c>
      <c r="M45" s="157">
        <f>G45*(1+L45/100)</f>
        <v>0</v>
      </c>
      <c r="N45" s="147">
        <v>0</v>
      </c>
      <c r="O45" s="147">
        <f>ROUND(E45*N45,5)</f>
        <v>0</v>
      </c>
      <c r="P45" s="147">
        <v>0.02</v>
      </c>
      <c r="Q45" s="147">
        <f>ROUND(E45*P45,5)</f>
        <v>0.63519999999999999</v>
      </c>
      <c r="R45" s="147"/>
      <c r="S45" s="147"/>
      <c r="T45" s="148">
        <v>0.23</v>
      </c>
      <c r="U45" s="147">
        <f>ROUND(E45*T45,2)</f>
        <v>7.3</v>
      </c>
      <c r="V45" s="139"/>
      <c r="W45" s="139"/>
      <c r="X45" s="139"/>
      <c r="Y45" s="139"/>
      <c r="Z45" s="139"/>
      <c r="AA45" s="139"/>
      <c r="AB45" s="139"/>
      <c r="AC45" s="139"/>
      <c r="AD45" s="139"/>
      <c r="AE45" s="139" t="s">
        <v>117</v>
      </c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</row>
    <row r="46" spans="1:60" outlineLevel="1" x14ac:dyDescent="0.2">
      <c r="A46" s="140"/>
      <c r="B46" s="140"/>
      <c r="C46" s="179" t="s">
        <v>163</v>
      </c>
      <c r="D46" s="149"/>
      <c r="E46" s="154">
        <v>15.88</v>
      </c>
      <c r="F46" s="157"/>
      <c r="G46" s="157"/>
      <c r="H46" s="157"/>
      <c r="I46" s="157"/>
      <c r="J46" s="157"/>
      <c r="K46" s="157"/>
      <c r="L46" s="157"/>
      <c r="M46" s="157"/>
      <c r="N46" s="147"/>
      <c r="O46" s="147"/>
      <c r="P46" s="147"/>
      <c r="Q46" s="147"/>
      <c r="R46" s="147"/>
      <c r="S46" s="147"/>
      <c r="T46" s="148"/>
      <c r="U46" s="147"/>
      <c r="V46" s="139"/>
      <c r="W46" s="139"/>
      <c r="X46" s="139"/>
      <c r="Y46" s="139"/>
      <c r="Z46" s="139"/>
      <c r="AA46" s="139"/>
      <c r="AB46" s="139"/>
      <c r="AC46" s="139"/>
      <c r="AD46" s="139"/>
      <c r="AE46" s="139" t="s">
        <v>119</v>
      </c>
      <c r="AF46" s="139">
        <v>0</v>
      </c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</row>
    <row r="47" spans="1:60" outlineLevel="1" x14ac:dyDescent="0.2">
      <c r="A47" s="140"/>
      <c r="B47" s="140"/>
      <c r="C47" s="179" t="s">
        <v>164</v>
      </c>
      <c r="D47" s="149"/>
      <c r="E47" s="154">
        <v>15.88</v>
      </c>
      <c r="F47" s="157"/>
      <c r="G47" s="157"/>
      <c r="H47" s="157"/>
      <c r="I47" s="157"/>
      <c r="J47" s="157"/>
      <c r="K47" s="157"/>
      <c r="L47" s="157"/>
      <c r="M47" s="157"/>
      <c r="N47" s="147"/>
      <c r="O47" s="147"/>
      <c r="P47" s="147"/>
      <c r="Q47" s="147"/>
      <c r="R47" s="147"/>
      <c r="S47" s="147"/>
      <c r="T47" s="148"/>
      <c r="U47" s="147"/>
      <c r="V47" s="139"/>
      <c r="W47" s="139"/>
      <c r="X47" s="139"/>
      <c r="Y47" s="139"/>
      <c r="Z47" s="139"/>
      <c r="AA47" s="139"/>
      <c r="AB47" s="139"/>
      <c r="AC47" s="139"/>
      <c r="AD47" s="139"/>
      <c r="AE47" s="139" t="s">
        <v>119</v>
      </c>
      <c r="AF47" s="139">
        <v>0</v>
      </c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</row>
    <row r="48" spans="1:60" outlineLevel="1" x14ac:dyDescent="0.2">
      <c r="A48" s="140">
        <v>12</v>
      </c>
      <c r="B48" s="140" t="s">
        <v>165</v>
      </c>
      <c r="C48" s="178" t="s">
        <v>166</v>
      </c>
      <c r="D48" s="146" t="s">
        <v>167</v>
      </c>
      <c r="E48" s="153">
        <v>3.7162000000000002</v>
      </c>
      <c r="F48" s="156">
        <f>H48+J48</f>
        <v>0</v>
      </c>
      <c r="G48" s="157">
        <f>ROUND(E48*F48,2)</f>
        <v>0</v>
      </c>
      <c r="H48" s="157"/>
      <c r="I48" s="157">
        <f>ROUND(E48*H48,2)</f>
        <v>0</v>
      </c>
      <c r="J48" s="157"/>
      <c r="K48" s="157">
        <f>ROUND(E48*J48,2)</f>
        <v>0</v>
      </c>
      <c r="L48" s="157">
        <v>0</v>
      </c>
      <c r="M48" s="157">
        <f>G48*(1+L48/100)</f>
        <v>0</v>
      </c>
      <c r="N48" s="147">
        <v>0</v>
      </c>
      <c r="O48" s="147">
        <f>ROUND(E48*N48,5)</f>
        <v>0</v>
      </c>
      <c r="P48" s="147">
        <v>2.2000000000000002</v>
      </c>
      <c r="Q48" s="147">
        <f>ROUND(E48*P48,5)</f>
        <v>8.1756399999999996</v>
      </c>
      <c r="R48" s="147"/>
      <c r="S48" s="147"/>
      <c r="T48" s="148">
        <v>7.1950000000000003</v>
      </c>
      <c r="U48" s="147">
        <f>ROUND(E48*T48,2)</f>
        <v>26.74</v>
      </c>
      <c r="V48" s="139"/>
      <c r="W48" s="139"/>
      <c r="X48" s="139"/>
      <c r="Y48" s="139"/>
      <c r="Z48" s="139"/>
      <c r="AA48" s="139"/>
      <c r="AB48" s="139"/>
      <c r="AC48" s="139"/>
      <c r="AD48" s="139"/>
      <c r="AE48" s="139" t="s">
        <v>117</v>
      </c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</row>
    <row r="49" spans="1:60" outlineLevel="1" x14ac:dyDescent="0.2">
      <c r="A49" s="140"/>
      <c r="B49" s="140"/>
      <c r="C49" s="179" t="s">
        <v>168</v>
      </c>
      <c r="D49" s="149"/>
      <c r="E49" s="154">
        <v>3.7162000000000002</v>
      </c>
      <c r="F49" s="157"/>
      <c r="G49" s="157"/>
      <c r="H49" s="157"/>
      <c r="I49" s="157"/>
      <c r="J49" s="157"/>
      <c r="K49" s="157"/>
      <c r="L49" s="157"/>
      <c r="M49" s="157"/>
      <c r="N49" s="147"/>
      <c r="O49" s="147"/>
      <c r="P49" s="147"/>
      <c r="Q49" s="147"/>
      <c r="R49" s="147"/>
      <c r="S49" s="147"/>
      <c r="T49" s="148"/>
      <c r="U49" s="147"/>
      <c r="V49" s="139"/>
      <c r="W49" s="139"/>
      <c r="X49" s="139"/>
      <c r="Y49" s="139"/>
      <c r="Z49" s="139"/>
      <c r="AA49" s="139"/>
      <c r="AB49" s="139"/>
      <c r="AC49" s="139"/>
      <c r="AD49" s="139"/>
      <c r="AE49" s="139" t="s">
        <v>119</v>
      </c>
      <c r="AF49" s="139">
        <v>0</v>
      </c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</row>
    <row r="50" spans="1:60" outlineLevel="1" x14ac:dyDescent="0.2">
      <c r="A50" s="140">
        <v>13</v>
      </c>
      <c r="B50" s="140" t="s">
        <v>169</v>
      </c>
      <c r="C50" s="178" t="s">
        <v>170</v>
      </c>
      <c r="D50" s="146" t="s">
        <v>116</v>
      </c>
      <c r="E50" s="153">
        <v>1.59</v>
      </c>
      <c r="F50" s="156">
        <f>H50+J50</f>
        <v>0</v>
      </c>
      <c r="G50" s="157">
        <f>ROUND(E50*F50,2)</f>
        <v>0</v>
      </c>
      <c r="H50" s="157"/>
      <c r="I50" s="157">
        <f>ROUND(E50*H50,2)</f>
        <v>0</v>
      </c>
      <c r="J50" s="157"/>
      <c r="K50" s="157">
        <f>ROUND(E50*J50,2)</f>
        <v>0</v>
      </c>
      <c r="L50" s="157">
        <v>0</v>
      </c>
      <c r="M50" s="157">
        <f>G50*(1+L50/100)</f>
        <v>0</v>
      </c>
      <c r="N50" s="147">
        <v>6.7000000000000002E-4</v>
      </c>
      <c r="O50" s="147">
        <f>ROUND(E50*N50,5)</f>
        <v>1.07E-3</v>
      </c>
      <c r="P50" s="147">
        <v>5.5E-2</v>
      </c>
      <c r="Q50" s="147">
        <f>ROUND(E50*P50,5)</f>
        <v>8.745E-2</v>
      </c>
      <c r="R50" s="147"/>
      <c r="S50" s="147"/>
      <c r="T50" s="148">
        <v>0.53417999999999999</v>
      </c>
      <c r="U50" s="147">
        <f>ROUND(E50*T50,2)</f>
        <v>0.85</v>
      </c>
      <c r="V50" s="139"/>
      <c r="W50" s="139"/>
      <c r="X50" s="139"/>
      <c r="Y50" s="139"/>
      <c r="Z50" s="139"/>
      <c r="AA50" s="139"/>
      <c r="AB50" s="139"/>
      <c r="AC50" s="139"/>
      <c r="AD50" s="139"/>
      <c r="AE50" s="139" t="s">
        <v>171</v>
      </c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</row>
    <row r="51" spans="1:60" outlineLevel="1" x14ac:dyDescent="0.2">
      <c r="A51" s="140"/>
      <c r="B51" s="140"/>
      <c r="C51" s="179" t="s">
        <v>172</v>
      </c>
      <c r="D51" s="149"/>
      <c r="E51" s="154">
        <v>1.59</v>
      </c>
      <c r="F51" s="157"/>
      <c r="G51" s="157"/>
      <c r="H51" s="157"/>
      <c r="I51" s="157"/>
      <c r="J51" s="157"/>
      <c r="K51" s="157"/>
      <c r="L51" s="157"/>
      <c r="M51" s="157"/>
      <c r="N51" s="147"/>
      <c r="O51" s="147"/>
      <c r="P51" s="147"/>
      <c r="Q51" s="147"/>
      <c r="R51" s="147"/>
      <c r="S51" s="147"/>
      <c r="T51" s="148"/>
      <c r="U51" s="147"/>
      <c r="V51" s="139"/>
      <c r="W51" s="139"/>
      <c r="X51" s="139"/>
      <c r="Y51" s="139"/>
      <c r="Z51" s="139"/>
      <c r="AA51" s="139"/>
      <c r="AB51" s="139"/>
      <c r="AC51" s="139"/>
      <c r="AD51" s="139"/>
      <c r="AE51" s="139" t="s">
        <v>119</v>
      </c>
      <c r="AF51" s="139">
        <v>0</v>
      </c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</row>
    <row r="52" spans="1:60" outlineLevel="1" x14ac:dyDescent="0.2">
      <c r="A52" s="140">
        <v>14</v>
      </c>
      <c r="B52" s="140" t="s">
        <v>173</v>
      </c>
      <c r="C52" s="178" t="s">
        <v>174</v>
      </c>
      <c r="D52" s="146" t="s">
        <v>139</v>
      </c>
      <c r="E52" s="153">
        <v>15</v>
      </c>
      <c r="F52" s="156">
        <f>H52+J52</f>
        <v>0</v>
      </c>
      <c r="G52" s="157">
        <f>ROUND(E52*F52,2)</f>
        <v>0</v>
      </c>
      <c r="H52" s="157"/>
      <c r="I52" s="157">
        <f>ROUND(E52*H52,2)</f>
        <v>0</v>
      </c>
      <c r="J52" s="157"/>
      <c r="K52" s="157">
        <f>ROUND(E52*J52,2)</f>
        <v>0</v>
      </c>
      <c r="L52" s="157">
        <v>0</v>
      </c>
      <c r="M52" s="157">
        <f>G52*(1+L52/100)</f>
        <v>0</v>
      </c>
      <c r="N52" s="147">
        <v>4.8999999999999998E-4</v>
      </c>
      <c r="O52" s="147">
        <f>ROUND(E52*N52,5)</f>
        <v>7.3499999999999998E-3</v>
      </c>
      <c r="P52" s="147">
        <v>8.9999999999999993E-3</v>
      </c>
      <c r="Q52" s="147">
        <f>ROUND(E52*P52,5)</f>
        <v>0.13500000000000001</v>
      </c>
      <c r="R52" s="147"/>
      <c r="S52" s="147"/>
      <c r="T52" s="148">
        <v>0.30099999999999999</v>
      </c>
      <c r="U52" s="147">
        <f>ROUND(E52*T52,2)</f>
        <v>4.5199999999999996</v>
      </c>
      <c r="V52" s="139"/>
      <c r="W52" s="139"/>
      <c r="X52" s="139"/>
      <c r="Y52" s="139"/>
      <c r="Z52" s="139"/>
      <c r="AA52" s="139"/>
      <c r="AB52" s="139"/>
      <c r="AC52" s="139"/>
      <c r="AD52" s="139"/>
      <c r="AE52" s="139" t="s">
        <v>117</v>
      </c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</row>
    <row r="53" spans="1:60" outlineLevel="1" x14ac:dyDescent="0.2">
      <c r="A53" s="140">
        <v>15</v>
      </c>
      <c r="B53" s="140" t="s">
        <v>175</v>
      </c>
      <c r="C53" s="178" t="s">
        <v>176</v>
      </c>
      <c r="D53" s="146" t="s">
        <v>154</v>
      </c>
      <c r="E53" s="153">
        <v>1</v>
      </c>
      <c r="F53" s="156">
        <f>H53+J53</f>
        <v>0</v>
      </c>
      <c r="G53" s="157">
        <f>ROUND(E53*F53,2)</f>
        <v>0</v>
      </c>
      <c r="H53" s="157"/>
      <c r="I53" s="157">
        <f>ROUND(E53*H53,2)</f>
        <v>0</v>
      </c>
      <c r="J53" s="157"/>
      <c r="K53" s="157">
        <f>ROUND(E53*J53,2)</f>
        <v>0</v>
      </c>
      <c r="L53" s="157">
        <v>0</v>
      </c>
      <c r="M53" s="157">
        <f>G53*(1+L53/100)</f>
        <v>0</v>
      </c>
      <c r="N53" s="147">
        <v>0</v>
      </c>
      <c r="O53" s="147">
        <f>ROUND(E53*N53,5)</f>
        <v>0</v>
      </c>
      <c r="P53" s="147">
        <v>8.0000000000000002E-3</v>
      </c>
      <c r="Q53" s="147">
        <f>ROUND(E53*P53,5)</f>
        <v>8.0000000000000002E-3</v>
      </c>
      <c r="R53" s="147"/>
      <c r="S53" s="147"/>
      <c r="T53" s="148">
        <v>0.51200000000000001</v>
      </c>
      <c r="U53" s="147">
        <f>ROUND(E53*T53,2)</f>
        <v>0.51</v>
      </c>
      <c r="V53" s="139"/>
      <c r="W53" s="139"/>
      <c r="X53" s="139"/>
      <c r="Y53" s="139"/>
      <c r="Z53" s="139"/>
      <c r="AA53" s="139"/>
      <c r="AB53" s="139"/>
      <c r="AC53" s="139"/>
      <c r="AD53" s="139"/>
      <c r="AE53" s="139" t="s">
        <v>117</v>
      </c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</row>
    <row r="54" spans="1:60" x14ac:dyDescent="0.2">
      <c r="A54" s="141" t="s">
        <v>112</v>
      </c>
      <c r="B54" s="141" t="s">
        <v>61</v>
      </c>
      <c r="C54" s="180" t="s">
        <v>62</v>
      </c>
      <c r="D54" s="150"/>
      <c r="E54" s="155"/>
      <c r="F54" s="158"/>
      <c r="G54" s="158">
        <f>SUMIF(AE55:AE55,"&lt;&gt;NOR",G55:G55)</f>
        <v>0</v>
      </c>
      <c r="H54" s="158"/>
      <c r="I54" s="158">
        <f>SUM(I55:I55)</f>
        <v>0</v>
      </c>
      <c r="J54" s="158"/>
      <c r="K54" s="158">
        <f>SUM(K55:K55)</f>
        <v>0</v>
      </c>
      <c r="L54" s="158"/>
      <c r="M54" s="158">
        <f>SUM(M55:M55)</f>
        <v>0</v>
      </c>
      <c r="N54" s="151"/>
      <c r="O54" s="151">
        <f>SUM(O55:O55)</f>
        <v>0</v>
      </c>
      <c r="P54" s="151"/>
      <c r="Q54" s="151">
        <f>SUM(Q55:Q55)</f>
        <v>0</v>
      </c>
      <c r="R54" s="151"/>
      <c r="S54" s="151"/>
      <c r="T54" s="152"/>
      <c r="U54" s="151">
        <f>SUM(U55:U55)</f>
        <v>1.1599999999999999</v>
      </c>
      <c r="AE54" t="s">
        <v>113</v>
      </c>
    </row>
    <row r="55" spans="1:60" outlineLevel="1" x14ac:dyDescent="0.2">
      <c r="A55" s="140">
        <v>16</v>
      </c>
      <c r="B55" s="140" t="s">
        <v>177</v>
      </c>
      <c r="C55" s="178" t="s">
        <v>178</v>
      </c>
      <c r="D55" s="146" t="s">
        <v>179</v>
      </c>
      <c r="E55" s="153">
        <v>3.7774999999999999</v>
      </c>
      <c r="F55" s="156">
        <f>H55+J55</f>
        <v>0</v>
      </c>
      <c r="G55" s="157">
        <f>ROUND(E55*F55,2)</f>
        <v>0</v>
      </c>
      <c r="H55" s="157"/>
      <c r="I55" s="157">
        <f>ROUND(E55*H55,2)</f>
        <v>0</v>
      </c>
      <c r="J55" s="157"/>
      <c r="K55" s="157">
        <f>ROUND(E55*J55,2)</f>
        <v>0</v>
      </c>
      <c r="L55" s="157">
        <v>0</v>
      </c>
      <c r="M55" s="157">
        <f>G55*(1+L55/100)</f>
        <v>0</v>
      </c>
      <c r="N55" s="147">
        <v>0</v>
      </c>
      <c r="O55" s="147">
        <f>ROUND(E55*N55,5)</f>
        <v>0</v>
      </c>
      <c r="P55" s="147">
        <v>0</v>
      </c>
      <c r="Q55" s="147">
        <f>ROUND(E55*P55,5)</f>
        <v>0</v>
      </c>
      <c r="R55" s="147"/>
      <c r="S55" s="147"/>
      <c r="T55" s="148">
        <v>0.307</v>
      </c>
      <c r="U55" s="147">
        <f>ROUND(E55*T55,2)</f>
        <v>1.1599999999999999</v>
      </c>
      <c r="V55" s="139"/>
      <c r="W55" s="139"/>
      <c r="X55" s="139"/>
      <c r="Y55" s="139"/>
      <c r="Z55" s="139"/>
      <c r="AA55" s="139"/>
      <c r="AB55" s="139"/>
      <c r="AC55" s="139"/>
      <c r="AD55" s="139"/>
      <c r="AE55" s="139" t="s">
        <v>180</v>
      </c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</row>
    <row r="56" spans="1:60" x14ac:dyDescent="0.2">
      <c r="A56" s="141" t="s">
        <v>112</v>
      </c>
      <c r="B56" s="141" t="s">
        <v>63</v>
      </c>
      <c r="C56" s="180" t="s">
        <v>64</v>
      </c>
      <c r="D56" s="150"/>
      <c r="E56" s="155"/>
      <c r="F56" s="158"/>
      <c r="G56" s="158">
        <f>SUMIF(AE57:AE62,"&lt;&gt;NOR",G57:G62)</f>
        <v>0</v>
      </c>
      <c r="H56" s="158"/>
      <c r="I56" s="158">
        <f>SUM(I57:I62)</f>
        <v>0</v>
      </c>
      <c r="J56" s="158"/>
      <c r="K56" s="158">
        <f>SUM(K57:K62)</f>
        <v>0</v>
      </c>
      <c r="L56" s="158"/>
      <c r="M56" s="158">
        <f>SUM(M57:M62)</f>
        <v>0</v>
      </c>
      <c r="N56" s="151"/>
      <c r="O56" s="151">
        <f>SUM(O57:O62)</f>
        <v>0</v>
      </c>
      <c r="P56" s="151"/>
      <c r="Q56" s="151">
        <f>SUM(Q57:Q62)</f>
        <v>0</v>
      </c>
      <c r="R56" s="151"/>
      <c r="S56" s="151"/>
      <c r="T56" s="152"/>
      <c r="U56" s="151">
        <f>SUM(U57:U62)</f>
        <v>0</v>
      </c>
      <c r="AE56" t="s">
        <v>113</v>
      </c>
    </row>
    <row r="57" spans="1:60" outlineLevel="1" x14ac:dyDescent="0.2">
      <c r="A57" s="140">
        <v>17</v>
      </c>
      <c r="B57" s="140" t="s">
        <v>181</v>
      </c>
      <c r="C57" s="178" t="s">
        <v>182</v>
      </c>
      <c r="D57" s="146" t="s">
        <v>183</v>
      </c>
      <c r="E57" s="153">
        <v>2</v>
      </c>
      <c r="F57" s="156">
        <f t="shared" ref="F57:F62" si="0">H57+J57</f>
        <v>0</v>
      </c>
      <c r="G57" s="157">
        <f t="shared" ref="G57:G62" si="1">ROUND(E57*F57,2)</f>
        <v>0</v>
      </c>
      <c r="H57" s="157"/>
      <c r="I57" s="157">
        <f t="shared" ref="I57:I62" si="2">ROUND(E57*H57,2)</f>
        <v>0</v>
      </c>
      <c r="J57" s="157"/>
      <c r="K57" s="157">
        <f t="shared" ref="K57:K62" si="3">ROUND(E57*J57,2)</f>
        <v>0</v>
      </c>
      <c r="L57" s="157">
        <v>0</v>
      </c>
      <c r="M57" s="157">
        <f t="shared" ref="M57:M62" si="4">G57*(1+L57/100)</f>
        <v>0</v>
      </c>
      <c r="N57" s="147">
        <v>0</v>
      </c>
      <c r="O57" s="147">
        <f t="shared" ref="O57:O62" si="5">ROUND(E57*N57,5)</f>
        <v>0</v>
      </c>
      <c r="P57" s="147">
        <v>0</v>
      </c>
      <c r="Q57" s="147">
        <f t="shared" ref="Q57:Q62" si="6">ROUND(E57*P57,5)</f>
        <v>0</v>
      </c>
      <c r="R57" s="147"/>
      <c r="S57" s="147"/>
      <c r="T57" s="148">
        <v>0</v>
      </c>
      <c r="U57" s="147">
        <f t="shared" ref="U57:U62" si="7">ROUND(E57*T57,2)</f>
        <v>0</v>
      </c>
      <c r="V57" s="139"/>
      <c r="W57" s="139"/>
      <c r="X57" s="139"/>
      <c r="Y57" s="139"/>
      <c r="Z57" s="139"/>
      <c r="AA57" s="139"/>
      <c r="AB57" s="139"/>
      <c r="AC57" s="139"/>
      <c r="AD57" s="139"/>
      <c r="AE57" s="139" t="s">
        <v>117</v>
      </c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</row>
    <row r="58" spans="1:60" outlineLevel="1" x14ac:dyDescent="0.2">
      <c r="A58" s="140">
        <v>18</v>
      </c>
      <c r="B58" s="140" t="s">
        <v>184</v>
      </c>
      <c r="C58" s="178" t="s">
        <v>185</v>
      </c>
      <c r="D58" s="146" t="s">
        <v>183</v>
      </c>
      <c r="E58" s="153">
        <v>2</v>
      </c>
      <c r="F58" s="156">
        <f t="shared" si="0"/>
        <v>0</v>
      </c>
      <c r="G58" s="157">
        <f t="shared" si="1"/>
        <v>0</v>
      </c>
      <c r="H58" s="157"/>
      <c r="I58" s="157">
        <f t="shared" si="2"/>
        <v>0</v>
      </c>
      <c r="J58" s="157"/>
      <c r="K58" s="157">
        <f t="shared" si="3"/>
        <v>0</v>
      </c>
      <c r="L58" s="157">
        <v>0</v>
      </c>
      <c r="M58" s="157">
        <f t="shared" si="4"/>
        <v>0</v>
      </c>
      <c r="N58" s="147">
        <v>0</v>
      </c>
      <c r="O58" s="147">
        <f t="shared" si="5"/>
        <v>0</v>
      </c>
      <c r="P58" s="147">
        <v>0</v>
      </c>
      <c r="Q58" s="147">
        <f t="shared" si="6"/>
        <v>0</v>
      </c>
      <c r="R58" s="147"/>
      <c r="S58" s="147"/>
      <c r="T58" s="148">
        <v>0</v>
      </c>
      <c r="U58" s="147">
        <f t="shared" si="7"/>
        <v>0</v>
      </c>
      <c r="V58" s="139"/>
      <c r="W58" s="139"/>
      <c r="X58" s="139"/>
      <c r="Y58" s="139"/>
      <c r="Z58" s="139"/>
      <c r="AA58" s="139"/>
      <c r="AB58" s="139"/>
      <c r="AC58" s="139"/>
      <c r="AD58" s="139"/>
      <c r="AE58" s="139" t="s">
        <v>117</v>
      </c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</row>
    <row r="59" spans="1:60" outlineLevel="1" x14ac:dyDescent="0.2">
      <c r="A59" s="140">
        <v>19</v>
      </c>
      <c r="B59" s="140" t="s">
        <v>186</v>
      </c>
      <c r="C59" s="178" t="s">
        <v>187</v>
      </c>
      <c r="D59" s="146" t="s">
        <v>183</v>
      </c>
      <c r="E59" s="153">
        <v>6</v>
      </c>
      <c r="F59" s="156">
        <f t="shared" si="0"/>
        <v>0</v>
      </c>
      <c r="G59" s="157">
        <f t="shared" si="1"/>
        <v>0</v>
      </c>
      <c r="H59" s="157"/>
      <c r="I59" s="157">
        <f t="shared" si="2"/>
        <v>0</v>
      </c>
      <c r="J59" s="157"/>
      <c r="K59" s="157">
        <f t="shared" si="3"/>
        <v>0</v>
      </c>
      <c r="L59" s="157">
        <v>0</v>
      </c>
      <c r="M59" s="157">
        <f t="shared" si="4"/>
        <v>0</v>
      </c>
      <c r="N59" s="147">
        <v>0</v>
      </c>
      <c r="O59" s="147">
        <f t="shared" si="5"/>
        <v>0</v>
      </c>
      <c r="P59" s="147">
        <v>0</v>
      </c>
      <c r="Q59" s="147">
        <f t="shared" si="6"/>
        <v>0</v>
      </c>
      <c r="R59" s="147"/>
      <c r="S59" s="147"/>
      <c r="T59" s="148">
        <v>0</v>
      </c>
      <c r="U59" s="147">
        <f t="shared" si="7"/>
        <v>0</v>
      </c>
      <c r="V59" s="139"/>
      <c r="W59" s="139"/>
      <c r="X59" s="139"/>
      <c r="Y59" s="139"/>
      <c r="Z59" s="139"/>
      <c r="AA59" s="139"/>
      <c r="AB59" s="139"/>
      <c r="AC59" s="139"/>
      <c r="AD59" s="139"/>
      <c r="AE59" s="139" t="s">
        <v>117</v>
      </c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</row>
    <row r="60" spans="1:60" outlineLevel="1" x14ac:dyDescent="0.2">
      <c r="A60" s="140">
        <v>20</v>
      </c>
      <c r="B60" s="140" t="s">
        <v>188</v>
      </c>
      <c r="C60" s="178" t="s">
        <v>189</v>
      </c>
      <c r="D60" s="146" t="s">
        <v>183</v>
      </c>
      <c r="E60" s="153">
        <v>5</v>
      </c>
      <c r="F60" s="156">
        <v>0</v>
      </c>
      <c r="G60" s="157">
        <f t="shared" si="1"/>
        <v>0</v>
      </c>
      <c r="H60" s="157"/>
      <c r="I60" s="157">
        <f t="shared" si="2"/>
        <v>0</v>
      </c>
      <c r="J60" s="157"/>
      <c r="K60" s="157">
        <f t="shared" si="3"/>
        <v>0</v>
      </c>
      <c r="L60" s="157">
        <v>0</v>
      </c>
      <c r="M60" s="157">
        <f t="shared" si="4"/>
        <v>0</v>
      </c>
      <c r="N60" s="147">
        <v>0</v>
      </c>
      <c r="O60" s="147">
        <f t="shared" si="5"/>
        <v>0</v>
      </c>
      <c r="P60" s="147">
        <v>0</v>
      </c>
      <c r="Q60" s="147">
        <f t="shared" si="6"/>
        <v>0</v>
      </c>
      <c r="R60" s="147"/>
      <c r="S60" s="147"/>
      <c r="T60" s="148">
        <v>0</v>
      </c>
      <c r="U60" s="147">
        <f t="shared" si="7"/>
        <v>0</v>
      </c>
      <c r="V60" s="139"/>
      <c r="W60" s="139"/>
      <c r="X60" s="139"/>
      <c r="Y60" s="139"/>
      <c r="Z60" s="139"/>
      <c r="AA60" s="139"/>
      <c r="AB60" s="139"/>
      <c r="AC60" s="139"/>
      <c r="AD60" s="139"/>
      <c r="AE60" s="139" t="s">
        <v>117</v>
      </c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</row>
    <row r="61" spans="1:60" outlineLevel="1" x14ac:dyDescent="0.2">
      <c r="A61" s="140">
        <v>21</v>
      </c>
      <c r="B61" s="140" t="s">
        <v>190</v>
      </c>
      <c r="C61" s="178" t="s">
        <v>191</v>
      </c>
      <c r="D61" s="146" t="s">
        <v>183</v>
      </c>
      <c r="E61" s="153">
        <v>5</v>
      </c>
      <c r="F61" s="156">
        <f t="shared" si="0"/>
        <v>0</v>
      </c>
      <c r="G61" s="157">
        <f t="shared" si="1"/>
        <v>0</v>
      </c>
      <c r="H61" s="157"/>
      <c r="I61" s="157">
        <f t="shared" si="2"/>
        <v>0</v>
      </c>
      <c r="J61" s="157"/>
      <c r="K61" s="157">
        <f t="shared" si="3"/>
        <v>0</v>
      </c>
      <c r="L61" s="157">
        <v>0</v>
      </c>
      <c r="M61" s="157">
        <f t="shared" si="4"/>
        <v>0</v>
      </c>
      <c r="N61" s="147">
        <v>0</v>
      </c>
      <c r="O61" s="147">
        <f t="shared" si="5"/>
        <v>0</v>
      </c>
      <c r="P61" s="147">
        <v>0</v>
      </c>
      <c r="Q61" s="147">
        <f t="shared" si="6"/>
        <v>0</v>
      </c>
      <c r="R61" s="147"/>
      <c r="S61" s="147"/>
      <c r="T61" s="148">
        <v>0</v>
      </c>
      <c r="U61" s="147">
        <f t="shared" si="7"/>
        <v>0</v>
      </c>
      <c r="V61" s="139"/>
      <c r="W61" s="139"/>
      <c r="X61" s="139"/>
      <c r="Y61" s="139"/>
      <c r="Z61" s="139"/>
      <c r="AA61" s="139"/>
      <c r="AB61" s="139"/>
      <c r="AC61" s="139"/>
      <c r="AD61" s="139"/>
      <c r="AE61" s="139" t="s">
        <v>117</v>
      </c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39"/>
      <c r="BF61" s="139"/>
      <c r="BG61" s="139"/>
      <c r="BH61" s="139"/>
    </row>
    <row r="62" spans="1:60" outlineLevel="1" x14ac:dyDescent="0.2">
      <c r="A62" s="140">
        <v>22</v>
      </c>
      <c r="B62" s="140" t="s">
        <v>192</v>
      </c>
      <c r="C62" s="178" t="s">
        <v>193</v>
      </c>
      <c r="D62" s="146" t="s">
        <v>183</v>
      </c>
      <c r="E62" s="153">
        <v>2</v>
      </c>
      <c r="F62" s="156">
        <f t="shared" si="0"/>
        <v>0</v>
      </c>
      <c r="G62" s="157">
        <f t="shared" si="1"/>
        <v>0</v>
      </c>
      <c r="H62" s="157"/>
      <c r="I62" s="157">
        <f t="shared" si="2"/>
        <v>0</v>
      </c>
      <c r="J62" s="157"/>
      <c r="K62" s="157">
        <f t="shared" si="3"/>
        <v>0</v>
      </c>
      <c r="L62" s="157">
        <v>0</v>
      </c>
      <c r="M62" s="157">
        <f t="shared" si="4"/>
        <v>0</v>
      </c>
      <c r="N62" s="147">
        <v>0</v>
      </c>
      <c r="O62" s="147">
        <f t="shared" si="5"/>
        <v>0</v>
      </c>
      <c r="P62" s="147">
        <v>0</v>
      </c>
      <c r="Q62" s="147">
        <f t="shared" si="6"/>
        <v>0</v>
      </c>
      <c r="R62" s="147"/>
      <c r="S62" s="147"/>
      <c r="T62" s="148">
        <v>0</v>
      </c>
      <c r="U62" s="147">
        <f t="shared" si="7"/>
        <v>0</v>
      </c>
      <c r="V62" s="139"/>
      <c r="W62" s="139"/>
      <c r="X62" s="139"/>
      <c r="Y62" s="139"/>
      <c r="Z62" s="139"/>
      <c r="AA62" s="139"/>
      <c r="AB62" s="139"/>
      <c r="AC62" s="139"/>
      <c r="AD62" s="139"/>
      <c r="AE62" s="139" t="s">
        <v>117</v>
      </c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139"/>
      <c r="BH62" s="139"/>
    </row>
    <row r="63" spans="1:60" x14ac:dyDescent="0.2">
      <c r="A63" s="141" t="s">
        <v>112</v>
      </c>
      <c r="B63" s="141" t="s">
        <v>65</v>
      </c>
      <c r="C63" s="180" t="s">
        <v>66</v>
      </c>
      <c r="D63" s="150"/>
      <c r="E63" s="155"/>
      <c r="F63" s="158"/>
      <c r="G63" s="158">
        <f>SUMIF(AE64:AE64,"&lt;&gt;NOR",G64:G64)</f>
        <v>0</v>
      </c>
      <c r="H63" s="158"/>
      <c r="I63" s="158">
        <f>SUM(I64:I64)</f>
        <v>0</v>
      </c>
      <c r="J63" s="158"/>
      <c r="K63" s="158">
        <f>SUM(K64:K64)</f>
        <v>0</v>
      </c>
      <c r="L63" s="158"/>
      <c r="M63" s="158">
        <f>SUM(M64:M64)</f>
        <v>0</v>
      </c>
      <c r="N63" s="151"/>
      <c r="O63" s="151">
        <f>SUM(O64:O64)</f>
        <v>0</v>
      </c>
      <c r="P63" s="151"/>
      <c r="Q63" s="151">
        <f>SUM(Q64:Q64)</f>
        <v>0</v>
      </c>
      <c r="R63" s="151"/>
      <c r="S63" s="151"/>
      <c r="T63" s="152"/>
      <c r="U63" s="151">
        <f>SUM(U64:U64)</f>
        <v>0</v>
      </c>
      <c r="AE63" t="s">
        <v>113</v>
      </c>
    </row>
    <row r="64" spans="1:60" outlineLevel="1" x14ac:dyDescent="0.2">
      <c r="A64" s="140">
        <v>23</v>
      </c>
      <c r="B64" s="140" t="s">
        <v>194</v>
      </c>
      <c r="C64" s="178" t="s">
        <v>195</v>
      </c>
      <c r="D64" s="146" t="s">
        <v>196</v>
      </c>
      <c r="E64" s="153">
        <v>1</v>
      </c>
      <c r="F64" s="156">
        <f>H64+J64</f>
        <v>0</v>
      </c>
      <c r="G64" s="157">
        <f>ROUND(E64*F64,2)</f>
        <v>0</v>
      </c>
      <c r="H64" s="157"/>
      <c r="I64" s="157">
        <f>ROUND(E64*H64,2)</f>
        <v>0</v>
      </c>
      <c r="J64" s="157"/>
      <c r="K64" s="157">
        <f>ROUND(E64*J64,2)</f>
        <v>0</v>
      </c>
      <c r="L64" s="157">
        <v>0</v>
      </c>
      <c r="M64" s="157">
        <f>G64*(1+L64/100)</f>
        <v>0</v>
      </c>
      <c r="N64" s="147">
        <v>0</v>
      </c>
      <c r="O64" s="147">
        <f>ROUND(E64*N64,5)</f>
        <v>0</v>
      </c>
      <c r="P64" s="147">
        <v>0</v>
      </c>
      <c r="Q64" s="147">
        <f>ROUND(E64*P64,5)</f>
        <v>0</v>
      </c>
      <c r="R64" s="147"/>
      <c r="S64" s="147"/>
      <c r="T64" s="148">
        <v>0</v>
      </c>
      <c r="U64" s="147">
        <f>ROUND(E64*T64,2)</f>
        <v>0</v>
      </c>
      <c r="V64" s="139"/>
      <c r="W64" s="139"/>
      <c r="X64" s="139"/>
      <c r="Y64" s="139"/>
      <c r="Z64" s="139"/>
      <c r="AA64" s="139"/>
      <c r="AB64" s="139"/>
      <c r="AC64" s="139"/>
      <c r="AD64" s="139"/>
      <c r="AE64" s="139" t="s">
        <v>117</v>
      </c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</row>
    <row r="65" spans="1:60" x14ac:dyDescent="0.2">
      <c r="A65" s="141" t="s">
        <v>112</v>
      </c>
      <c r="B65" s="141" t="s">
        <v>67</v>
      </c>
      <c r="C65" s="180" t="s">
        <v>68</v>
      </c>
      <c r="D65" s="150"/>
      <c r="E65" s="155"/>
      <c r="F65" s="158"/>
      <c r="G65" s="158">
        <f>SUMIF(AE66:AE66,"&lt;&gt;NOR",G66:G66)</f>
        <v>0</v>
      </c>
      <c r="H65" s="158"/>
      <c r="I65" s="158">
        <f>SUM(I66:I66)</f>
        <v>0</v>
      </c>
      <c r="J65" s="158"/>
      <c r="K65" s="158">
        <f>SUM(K66:K66)</f>
        <v>0</v>
      </c>
      <c r="L65" s="158"/>
      <c r="M65" s="158">
        <f>SUM(M66:M66)</f>
        <v>0</v>
      </c>
      <c r="N65" s="151"/>
      <c r="O65" s="151">
        <f>SUM(O66:O66)</f>
        <v>0</v>
      </c>
      <c r="P65" s="151"/>
      <c r="Q65" s="151">
        <f>SUM(Q66:Q66)</f>
        <v>0</v>
      </c>
      <c r="R65" s="151"/>
      <c r="S65" s="151"/>
      <c r="T65" s="152"/>
      <c r="U65" s="151">
        <f>SUM(U66:U66)</f>
        <v>0</v>
      </c>
      <c r="AE65" t="s">
        <v>113</v>
      </c>
    </row>
    <row r="66" spans="1:60" outlineLevel="1" x14ac:dyDescent="0.2">
      <c r="A66" s="140">
        <v>24</v>
      </c>
      <c r="B66" s="140" t="s">
        <v>197</v>
      </c>
      <c r="C66" s="178" t="s">
        <v>198</v>
      </c>
      <c r="D66" s="146" t="s">
        <v>196</v>
      </c>
      <c r="E66" s="153">
        <v>1</v>
      </c>
      <c r="F66" s="156">
        <f>H66+J66</f>
        <v>0</v>
      </c>
      <c r="G66" s="157">
        <f>ROUND(E66*F66,2)</f>
        <v>0</v>
      </c>
      <c r="H66" s="157"/>
      <c r="I66" s="157">
        <f>ROUND(E66*H66,2)</f>
        <v>0</v>
      </c>
      <c r="J66" s="157"/>
      <c r="K66" s="157">
        <f>ROUND(E66*J66,2)</f>
        <v>0</v>
      </c>
      <c r="L66" s="157">
        <v>0</v>
      </c>
      <c r="M66" s="157">
        <f>G66*(1+L66/100)</f>
        <v>0</v>
      </c>
      <c r="N66" s="147">
        <v>0</v>
      </c>
      <c r="O66" s="147">
        <f>ROUND(E66*N66,5)</f>
        <v>0</v>
      </c>
      <c r="P66" s="147">
        <v>0</v>
      </c>
      <c r="Q66" s="147">
        <f>ROUND(E66*P66,5)</f>
        <v>0</v>
      </c>
      <c r="R66" s="147"/>
      <c r="S66" s="147"/>
      <c r="T66" s="148">
        <v>0</v>
      </c>
      <c r="U66" s="147">
        <f>ROUND(E66*T66,2)</f>
        <v>0</v>
      </c>
      <c r="V66" s="139"/>
      <c r="W66" s="139"/>
      <c r="X66" s="139"/>
      <c r="Y66" s="139"/>
      <c r="Z66" s="139"/>
      <c r="AA66" s="139"/>
      <c r="AB66" s="139"/>
      <c r="AC66" s="139"/>
      <c r="AD66" s="139"/>
      <c r="AE66" s="139" t="s">
        <v>117</v>
      </c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</row>
    <row r="67" spans="1:60" x14ac:dyDescent="0.2">
      <c r="A67" s="141" t="s">
        <v>112</v>
      </c>
      <c r="B67" s="141" t="s">
        <v>69</v>
      </c>
      <c r="C67" s="180" t="s">
        <v>70</v>
      </c>
      <c r="D67" s="150"/>
      <c r="E67" s="155"/>
      <c r="F67" s="158"/>
      <c r="G67" s="158">
        <f>SUMIF(AE68:AE69,"&lt;&gt;NOR",G68:G69)</f>
        <v>0</v>
      </c>
      <c r="H67" s="158"/>
      <c r="I67" s="158">
        <f>SUM(I68:I69)</f>
        <v>0</v>
      </c>
      <c r="J67" s="158"/>
      <c r="K67" s="158">
        <f>SUM(K68:K69)</f>
        <v>0</v>
      </c>
      <c r="L67" s="158"/>
      <c r="M67" s="158">
        <f>SUM(M68:M69)</f>
        <v>0</v>
      </c>
      <c r="N67" s="151"/>
      <c r="O67" s="151">
        <f>SUM(O68:O69)</f>
        <v>1.7299999999999999E-2</v>
      </c>
      <c r="P67" s="151"/>
      <c r="Q67" s="151">
        <f>SUM(Q68:Q69)</f>
        <v>0</v>
      </c>
      <c r="R67" s="151"/>
      <c r="S67" s="151"/>
      <c r="T67" s="152"/>
      <c r="U67" s="151">
        <f>SUM(U68:U69)</f>
        <v>1.93</v>
      </c>
      <c r="AE67" t="s">
        <v>113</v>
      </c>
    </row>
    <row r="68" spans="1:60" ht="22.5" outlineLevel="1" x14ac:dyDescent="0.2">
      <c r="A68" s="140">
        <v>25</v>
      </c>
      <c r="B68" s="140" t="s">
        <v>199</v>
      </c>
      <c r="C68" s="178" t="s">
        <v>200</v>
      </c>
      <c r="D68" s="146" t="s">
        <v>139</v>
      </c>
      <c r="E68" s="153">
        <v>5</v>
      </c>
      <c r="F68" s="156">
        <f>H68+J68</f>
        <v>0</v>
      </c>
      <c r="G68" s="157">
        <f>ROUND(E68*F68,2)</f>
        <v>0</v>
      </c>
      <c r="H68" s="157"/>
      <c r="I68" s="157">
        <f>ROUND(E68*H68,2)</f>
        <v>0</v>
      </c>
      <c r="J68" s="157"/>
      <c r="K68" s="157">
        <f>ROUND(E68*J68,2)</f>
        <v>0</v>
      </c>
      <c r="L68" s="157">
        <v>0</v>
      </c>
      <c r="M68" s="157">
        <f>G68*(1+L68/100)</f>
        <v>0</v>
      </c>
      <c r="N68" s="147">
        <v>3.46E-3</v>
      </c>
      <c r="O68" s="147">
        <f>ROUND(E68*N68,5)</f>
        <v>1.7299999999999999E-2</v>
      </c>
      <c r="P68" s="147">
        <v>0</v>
      </c>
      <c r="Q68" s="147">
        <f>ROUND(E68*P68,5)</f>
        <v>0</v>
      </c>
      <c r="R68" s="147"/>
      <c r="S68" s="147"/>
      <c r="T68" s="148">
        <v>0.38524999999999998</v>
      </c>
      <c r="U68" s="147">
        <f>ROUND(E68*T68,2)</f>
        <v>1.93</v>
      </c>
      <c r="V68" s="139"/>
      <c r="W68" s="139"/>
      <c r="X68" s="139"/>
      <c r="Y68" s="139"/>
      <c r="Z68" s="139"/>
      <c r="AA68" s="139"/>
      <c r="AB68" s="139"/>
      <c r="AC68" s="139"/>
      <c r="AD68" s="139"/>
      <c r="AE68" s="139" t="s">
        <v>117</v>
      </c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39"/>
      <c r="BG68" s="139"/>
      <c r="BH68" s="139"/>
    </row>
    <row r="69" spans="1:60" outlineLevel="1" x14ac:dyDescent="0.2">
      <c r="A69" s="140"/>
      <c r="B69" s="140"/>
      <c r="C69" s="179" t="s">
        <v>201</v>
      </c>
      <c r="D69" s="149"/>
      <c r="E69" s="154">
        <v>5</v>
      </c>
      <c r="F69" s="157"/>
      <c r="G69" s="157"/>
      <c r="H69" s="157"/>
      <c r="I69" s="157"/>
      <c r="J69" s="157"/>
      <c r="K69" s="157"/>
      <c r="L69" s="157"/>
      <c r="M69" s="157"/>
      <c r="N69" s="147"/>
      <c r="O69" s="147"/>
      <c r="P69" s="147"/>
      <c r="Q69" s="147"/>
      <c r="R69" s="147"/>
      <c r="S69" s="147"/>
      <c r="T69" s="148"/>
      <c r="U69" s="147"/>
      <c r="V69" s="139"/>
      <c r="W69" s="139"/>
      <c r="X69" s="139"/>
      <c r="Y69" s="139"/>
      <c r="Z69" s="139"/>
      <c r="AA69" s="139"/>
      <c r="AB69" s="139"/>
      <c r="AC69" s="139"/>
      <c r="AD69" s="139"/>
      <c r="AE69" s="139" t="s">
        <v>119</v>
      </c>
      <c r="AF69" s="139">
        <v>0</v>
      </c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39"/>
      <c r="BF69" s="139"/>
      <c r="BG69" s="139"/>
      <c r="BH69" s="139"/>
    </row>
    <row r="70" spans="1:60" x14ac:dyDescent="0.2">
      <c r="A70" s="141" t="s">
        <v>112</v>
      </c>
      <c r="B70" s="141" t="s">
        <v>71</v>
      </c>
      <c r="C70" s="180" t="s">
        <v>72</v>
      </c>
      <c r="D70" s="150"/>
      <c r="E70" s="155"/>
      <c r="F70" s="158"/>
      <c r="G70" s="158">
        <f>SUMIF(AE71:AE81,"&lt;&gt;NOR",G71:G81)</f>
        <v>0</v>
      </c>
      <c r="H70" s="158"/>
      <c r="I70" s="158">
        <f>SUM(I71:I81)</f>
        <v>0</v>
      </c>
      <c r="J70" s="158"/>
      <c r="K70" s="158">
        <f>SUM(K71:K81)</f>
        <v>0</v>
      </c>
      <c r="L70" s="158"/>
      <c r="M70" s="158">
        <f>SUM(M71:M81)</f>
        <v>0</v>
      </c>
      <c r="N70" s="151"/>
      <c r="O70" s="151">
        <f>SUM(O71:O81)</f>
        <v>0</v>
      </c>
      <c r="P70" s="151"/>
      <c r="Q70" s="151">
        <f>SUM(Q71:Q81)</f>
        <v>0</v>
      </c>
      <c r="R70" s="151"/>
      <c r="S70" s="151"/>
      <c r="T70" s="152"/>
      <c r="U70" s="151">
        <f>SUM(U71:U81)</f>
        <v>0</v>
      </c>
      <c r="AE70" t="s">
        <v>113</v>
      </c>
    </row>
    <row r="71" spans="1:60" outlineLevel="1" x14ac:dyDescent="0.2">
      <c r="A71" s="140">
        <v>26</v>
      </c>
      <c r="B71" s="140" t="s">
        <v>202</v>
      </c>
      <c r="C71" s="178" t="s">
        <v>203</v>
      </c>
      <c r="D71" s="146" t="s">
        <v>183</v>
      </c>
      <c r="E71" s="153">
        <v>4</v>
      </c>
      <c r="F71" s="156">
        <f>H71+J71</f>
        <v>0</v>
      </c>
      <c r="G71" s="157">
        <f>ROUND(E71*F71,2)</f>
        <v>0</v>
      </c>
      <c r="H71" s="157"/>
      <c r="I71" s="157">
        <f>ROUND(E71*H71,2)</f>
        <v>0</v>
      </c>
      <c r="J71" s="157"/>
      <c r="K71" s="157">
        <f>ROUND(E71*J71,2)</f>
        <v>0</v>
      </c>
      <c r="L71" s="157">
        <v>0</v>
      </c>
      <c r="M71" s="157">
        <f>G71*(1+L71/100)</f>
        <v>0</v>
      </c>
      <c r="N71" s="147">
        <v>0</v>
      </c>
      <c r="O71" s="147">
        <f>ROUND(E71*N71,5)</f>
        <v>0</v>
      </c>
      <c r="P71" s="147">
        <v>0</v>
      </c>
      <c r="Q71" s="147">
        <f>ROUND(E71*P71,5)</f>
        <v>0</v>
      </c>
      <c r="R71" s="147"/>
      <c r="S71" s="147"/>
      <c r="T71" s="148">
        <v>0</v>
      </c>
      <c r="U71" s="147">
        <f>ROUND(E71*T71,2)</f>
        <v>0</v>
      </c>
      <c r="V71" s="139"/>
      <c r="W71" s="139"/>
      <c r="X71" s="139"/>
      <c r="Y71" s="139"/>
      <c r="Z71" s="139"/>
      <c r="AA71" s="139"/>
      <c r="AB71" s="139"/>
      <c r="AC71" s="139"/>
      <c r="AD71" s="139"/>
      <c r="AE71" s="139" t="s">
        <v>117</v>
      </c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39"/>
      <c r="BF71" s="139"/>
      <c r="BG71" s="139"/>
      <c r="BH71" s="139"/>
    </row>
    <row r="72" spans="1:60" outlineLevel="1" x14ac:dyDescent="0.2">
      <c r="A72" s="140">
        <v>27</v>
      </c>
      <c r="B72" s="140" t="s">
        <v>55</v>
      </c>
      <c r="C72" s="178" t="s">
        <v>204</v>
      </c>
      <c r="D72" s="146" t="s">
        <v>116</v>
      </c>
      <c r="E72" s="153">
        <v>6.9</v>
      </c>
      <c r="F72" s="156">
        <f>H72+J72</f>
        <v>0</v>
      </c>
      <c r="G72" s="157">
        <f>ROUND(E72*F72,2)</f>
        <v>0</v>
      </c>
      <c r="H72" s="157"/>
      <c r="I72" s="157">
        <f>ROUND(E72*H72,2)</f>
        <v>0</v>
      </c>
      <c r="J72" s="157"/>
      <c r="K72" s="157">
        <f>ROUND(E72*J72,2)</f>
        <v>0</v>
      </c>
      <c r="L72" s="157">
        <v>0</v>
      </c>
      <c r="M72" s="157">
        <f>G72*(1+L72/100)</f>
        <v>0</v>
      </c>
      <c r="N72" s="147">
        <v>0</v>
      </c>
      <c r="O72" s="147">
        <f>ROUND(E72*N72,5)</f>
        <v>0</v>
      </c>
      <c r="P72" s="147">
        <v>0</v>
      </c>
      <c r="Q72" s="147">
        <f>ROUND(E72*P72,5)</f>
        <v>0</v>
      </c>
      <c r="R72" s="147"/>
      <c r="S72" s="147"/>
      <c r="T72" s="148">
        <v>0</v>
      </c>
      <c r="U72" s="147">
        <f>ROUND(E72*T72,2)</f>
        <v>0</v>
      </c>
      <c r="V72" s="139"/>
      <c r="W72" s="139"/>
      <c r="X72" s="139"/>
      <c r="Y72" s="139"/>
      <c r="Z72" s="139"/>
      <c r="AA72" s="139"/>
      <c r="AB72" s="139"/>
      <c r="AC72" s="139"/>
      <c r="AD72" s="139"/>
      <c r="AE72" s="139" t="s">
        <v>117</v>
      </c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39"/>
      <c r="BG72" s="139"/>
      <c r="BH72" s="139"/>
    </row>
    <row r="73" spans="1:60" outlineLevel="1" x14ac:dyDescent="0.2">
      <c r="A73" s="140"/>
      <c r="B73" s="140"/>
      <c r="C73" s="179" t="s">
        <v>205</v>
      </c>
      <c r="D73" s="149"/>
      <c r="E73" s="154">
        <v>6.9</v>
      </c>
      <c r="F73" s="157"/>
      <c r="G73" s="157"/>
      <c r="H73" s="157"/>
      <c r="I73" s="157"/>
      <c r="J73" s="157"/>
      <c r="K73" s="157"/>
      <c r="L73" s="157"/>
      <c r="M73" s="157"/>
      <c r="N73" s="147"/>
      <c r="O73" s="147"/>
      <c r="P73" s="147"/>
      <c r="Q73" s="147"/>
      <c r="R73" s="147"/>
      <c r="S73" s="147"/>
      <c r="T73" s="148"/>
      <c r="U73" s="147"/>
      <c r="V73" s="139"/>
      <c r="W73" s="139"/>
      <c r="X73" s="139"/>
      <c r="Y73" s="139"/>
      <c r="Z73" s="139"/>
      <c r="AA73" s="139"/>
      <c r="AB73" s="139"/>
      <c r="AC73" s="139"/>
      <c r="AD73" s="139"/>
      <c r="AE73" s="139" t="s">
        <v>119</v>
      </c>
      <c r="AF73" s="139">
        <v>0</v>
      </c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39"/>
      <c r="BG73" s="139"/>
      <c r="BH73" s="139"/>
    </row>
    <row r="74" spans="1:60" outlineLevel="1" x14ac:dyDescent="0.2">
      <c r="A74" s="140">
        <v>28</v>
      </c>
      <c r="B74" s="140" t="s">
        <v>206</v>
      </c>
      <c r="C74" s="178" t="s">
        <v>207</v>
      </c>
      <c r="D74" s="146" t="s">
        <v>116</v>
      </c>
      <c r="E74" s="153">
        <v>6.9</v>
      </c>
      <c r="F74" s="156">
        <f t="shared" ref="F74:F81" si="8">H74+J74</f>
        <v>0</v>
      </c>
      <c r="G74" s="157">
        <f t="shared" ref="G74:G81" si="9">ROUND(E74*F74,2)</f>
        <v>0</v>
      </c>
      <c r="H74" s="157"/>
      <c r="I74" s="157">
        <f t="shared" ref="I74:I81" si="10">ROUND(E74*H74,2)</f>
        <v>0</v>
      </c>
      <c r="J74" s="157"/>
      <c r="K74" s="157">
        <f t="shared" ref="K74:K81" si="11">ROUND(E74*J74,2)</f>
        <v>0</v>
      </c>
      <c r="L74" s="157">
        <v>0</v>
      </c>
      <c r="M74" s="157">
        <f t="shared" ref="M74:M81" si="12">G74*(1+L74/100)</f>
        <v>0</v>
      </c>
      <c r="N74" s="147">
        <v>0</v>
      </c>
      <c r="O74" s="147">
        <f t="shared" ref="O74:O81" si="13">ROUND(E74*N74,5)</f>
        <v>0</v>
      </c>
      <c r="P74" s="147">
        <v>0</v>
      </c>
      <c r="Q74" s="147">
        <f t="shared" ref="Q74:Q81" si="14">ROUND(E74*P74,5)</f>
        <v>0</v>
      </c>
      <c r="R74" s="147"/>
      <c r="S74" s="147"/>
      <c r="T74" s="148">
        <v>0</v>
      </c>
      <c r="U74" s="147">
        <f t="shared" ref="U74:U81" si="15">ROUND(E74*T74,2)</f>
        <v>0</v>
      </c>
      <c r="V74" s="139"/>
      <c r="W74" s="139"/>
      <c r="X74" s="139"/>
      <c r="Y74" s="139"/>
      <c r="Z74" s="139"/>
      <c r="AA74" s="139"/>
      <c r="AB74" s="139"/>
      <c r="AC74" s="139"/>
      <c r="AD74" s="139"/>
      <c r="AE74" s="139" t="s">
        <v>117</v>
      </c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  <c r="AV74" s="139"/>
      <c r="AW74" s="139"/>
      <c r="AX74" s="139"/>
      <c r="AY74" s="139"/>
      <c r="AZ74" s="139"/>
      <c r="BA74" s="139"/>
      <c r="BB74" s="139"/>
      <c r="BC74" s="139"/>
      <c r="BD74" s="139"/>
      <c r="BE74" s="139"/>
      <c r="BF74" s="139"/>
      <c r="BG74" s="139"/>
      <c r="BH74" s="139"/>
    </row>
    <row r="75" spans="1:60" ht="22.5" outlineLevel="1" x14ac:dyDescent="0.2">
      <c r="A75" s="140">
        <v>29</v>
      </c>
      <c r="B75" s="140" t="s">
        <v>208</v>
      </c>
      <c r="C75" s="178" t="s">
        <v>209</v>
      </c>
      <c r="D75" s="146" t="s">
        <v>116</v>
      </c>
      <c r="E75" s="153">
        <v>4.2</v>
      </c>
      <c r="F75" s="156">
        <f t="shared" si="8"/>
        <v>0</v>
      </c>
      <c r="G75" s="157">
        <f t="shared" si="9"/>
        <v>0</v>
      </c>
      <c r="H75" s="157"/>
      <c r="I75" s="157">
        <f t="shared" si="10"/>
        <v>0</v>
      </c>
      <c r="J75" s="157"/>
      <c r="K75" s="157">
        <f t="shared" si="11"/>
        <v>0</v>
      </c>
      <c r="L75" s="157">
        <v>0</v>
      </c>
      <c r="M75" s="157">
        <f t="shared" si="12"/>
        <v>0</v>
      </c>
      <c r="N75" s="147">
        <v>0</v>
      </c>
      <c r="O75" s="147">
        <f t="shared" si="13"/>
        <v>0</v>
      </c>
      <c r="P75" s="147">
        <v>0</v>
      </c>
      <c r="Q75" s="147">
        <f t="shared" si="14"/>
        <v>0</v>
      </c>
      <c r="R75" s="147"/>
      <c r="S75" s="147"/>
      <c r="T75" s="148">
        <v>0</v>
      </c>
      <c r="U75" s="147">
        <f t="shared" si="15"/>
        <v>0</v>
      </c>
      <c r="V75" s="139"/>
      <c r="W75" s="139"/>
      <c r="X75" s="139"/>
      <c r="Y75" s="139"/>
      <c r="Z75" s="139"/>
      <c r="AA75" s="139"/>
      <c r="AB75" s="139"/>
      <c r="AC75" s="139"/>
      <c r="AD75" s="139"/>
      <c r="AE75" s="139" t="s">
        <v>117</v>
      </c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39"/>
      <c r="BE75" s="139"/>
      <c r="BF75" s="139"/>
      <c r="BG75" s="139"/>
      <c r="BH75" s="139"/>
    </row>
    <row r="76" spans="1:60" ht="22.5" outlineLevel="1" x14ac:dyDescent="0.2">
      <c r="A76" s="140">
        <v>30</v>
      </c>
      <c r="B76" s="140" t="s">
        <v>210</v>
      </c>
      <c r="C76" s="178" t="s">
        <v>211</v>
      </c>
      <c r="D76" s="146" t="s">
        <v>183</v>
      </c>
      <c r="E76" s="153">
        <v>1</v>
      </c>
      <c r="F76" s="156">
        <f t="shared" si="8"/>
        <v>0</v>
      </c>
      <c r="G76" s="157">
        <f t="shared" si="9"/>
        <v>0</v>
      </c>
      <c r="H76" s="157"/>
      <c r="I76" s="157">
        <f t="shared" si="10"/>
        <v>0</v>
      </c>
      <c r="J76" s="157"/>
      <c r="K76" s="157">
        <f t="shared" si="11"/>
        <v>0</v>
      </c>
      <c r="L76" s="157">
        <v>0</v>
      </c>
      <c r="M76" s="157">
        <f t="shared" si="12"/>
        <v>0</v>
      </c>
      <c r="N76" s="147">
        <v>0</v>
      </c>
      <c r="O76" s="147">
        <f t="shared" si="13"/>
        <v>0</v>
      </c>
      <c r="P76" s="147">
        <v>0</v>
      </c>
      <c r="Q76" s="147">
        <f t="shared" si="14"/>
        <v>0</v>
      </c>
      <c r="R76" s="147"/>
      <c r="S76" s="147"/>
      <c r="T76" s="148">
        <v>0</v>
      </c>
      <c r="U76" s="147">
        <f t="shared" si="15"/>
        <v>0</v>
      </c>
      <c r="V76" s="139"/>
      <c r="W76" s="139"/>
      <c r="X76" s="139"/>
      <c r="Y76" s="139"/>
      <c r="Z76" s="139"/>
      <c r="AA76" s="139"/>
      <c r="AB76" s="139"/>
      <c r="AC76" s="139"/>
      <c r="AD76" s="139"/>
      <c r="AE76" s="139" t="s">
        <v>117</v>
      </c>
      <c r="AF76" s="139"/>
      <c r="AG76" s="139"/>
      <c r="AH76" s="139"/>
      <c r="AI76" s="139"/>
      <c r="AJ76" s="139"/>
      <c r="AK76" s="139"/>
      <c r="AL76" s="139"/>
      <c r="AM76" s="139"/>
      <c r="AN76" s="139"/>
      <c r="AO76" s="139"/>
      <c r="AP76" s="139"/>
      <c r="AQ76" s="139"/>
      <c r="AR76" s="139"/>
      <c r="AS76" s="139"/>
      <c r="AT76" s="139"/>
      <c r="AU76" s="139"/>
      <c r="AV76" s="139"/>
      <c r="AW76" s="139"/>
      <c r="AX76" s="139"/>
      <c r="AY76" s="139"/>
      <c r="AZ76" s="139"/>
      <c r="BA76" s="139"/>
      <c r="BB76" s="139"/>
      <c r="BC76" s="139"/>
      <c r="BD76" s="139"/>
      <c r="BE76" s="139"/>
      <c r="BF76" s="139"/>
      <c r="BG76" s="139"/>
      <c r="BH76" s="139"/>
    </row>
    <row r="77" spans="1:60" ht="22.5" outlineLevel="1" x14ac:dyDescent="0.2">
      <c r="A77" s="140">
        <v>31</v>
      </c>
      <c r="B77" s="140" t="s">
        <v>212</v>
      </c>
      <c r="C77" s="178" t="s">
        <v>213</v>
      </c>
      <c r="D77" s="146" t="s">
        <v>183</v>
      </c>
      <c r="E77" s="153">
        <v>2</v>
      </c>
      <c r="F77" s="156">
        <f t="shared" si="8"/>
        <v>0</v>
      </c>
      <c r="G77" s="157">
        <f t="shared" si="9"/>
        <v>0</v>
      </c>
      <c r="H77" s="157"/>
      <c r="I77" s="157">
        <f t="shared" si="10"/>
        <v>0</v>
      </c>
      <c r="J77" s="157"/>
      <c r="K77" s="157">
        <f t="shared" si="11"/>
        <v>0</v>
      </c>
      <c r="L77" s="157">
        <v>0</v>
      </c>
      <c r="M77" s="157">
        <f t="shared" si="12"/>
        <v>0</v>
      </c>
      <c r="N77" s="147">
        <v>0</v>
      </c>
      <c r="O77" s="147">
        <f t="shared" si="13"/>
        <v>0</v>
      </c>
      <c r="P77" s="147">
        <v>0</v>
      </c>
      <c r="Q77" s="147">
        <f t="shared" si="14"/>
        <v>0</v>
      </c>
      <c r="R77" s="147"/>
      <c r="S77" s="147"/>
      <c r="T77" s="148">
        <v>0</v>
      </c>
      <c r="U77" s="147">
        <f t="shared" si="15"/>
        <v>0</v>
      </c>
      <c r="V77" s="139"/>
      <c r="W77" s="139"/>
      <c r="X77" s="139"/>
      <c r="Y77" s="139"/>
      <c r="Z77" s="139"/>
      <c r="AA77" s="139"/>
      <c r="AB77" s="139"/>
      <c r="AC77" s="139"/>
      <c r="AD77" s="139"/>
      <c r="AE77" s="139" t="s">
        <v>117</v>
      </c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  <c r="AV77" s="139"/>
      <c r="AW77" s="139"/>
      <c r="AX77" s="139"/>
      <c r="AY77" s="139"/>
      <c r="AZ77" s="139"/>
      <c r="BA77" s="139"/>
      <c r="BB77" s="139"/>
      <c r="BC77" s="139"/>
      <c r="BD77" s="139"/>
      <c r="BE77" s="139"/>
      <c r="BF77" s="139"/>
      <c r="BG77" s="139"/>
      <c r="BH77" s="139"/>
    </row>
    <row r="78" spans="1:60" outlineLevel="1" x14ac:dyDescent="0.2">
      <c r="A78" s="140">
        <v>32</v>
      </c>
      <c r="B78" s="140" t="s">
        <v>214</v>
      </c>
      <c r="C78" s="178" t="s">
        <v>215</v>
      </c>
      <c r="D78" s="146" t="s">
        <v>183</v>
      </c>
      <c r="E78" s="153">
        <v>2</v>
      </c>
      <c r="F78" s="156">
        <f t="shared" si="8"/>
        <v>0</v>
      </c>
      <c r="G78" s="157">
        <f t="shared" si="9"/>
        <v>0</v>
      </c>
      <c r="H78" s="157"/>
      <c r="I78" s="157">
        <f t="shared" si="10"/>
        <v>0</v>
      </c>
      <c r="J78" s="157"/>
      <c r="K78" s="157">
        <f t="shared" si="11"/>
        <v>0</v>
      </c>
      <c r="L78" s="157">
        <v>0</v>
      </c>
      <c r="M78" s="157">
        <f t="shared" si="12"/>
        <v>0</v>
      </c>
      <c r="N78" s="147">
        <v>0</v>
      </c>
      <c r="O78" s="147">
        <f t="shared" si="13"/>
        <v>0</v>
      </c>
      <c r="P78" s="147">
        <v>0</v>
      </c>
      <c r="Q78" s="147">
        <f t="shared" si="14"/>
        <v>0</v>
      </c>
      <c r="R78" s="147"/>
      <c r="S78" s="147"/>
      <c r="T78" s="148">
        <v>0</v>
      </c>
      <c r="U78" s="147">
        <f t="shared" si="15"/>
        <v>0</v>
      </c>
      <c r="V78" s="139"/>
      <c r="W78" s="139"/>
      <c r="X78" s="139"/>
      <c r="Y78" s="139"/>
      <c r="Z78" s="139"/>
      <c r="AA78" s="139"/>
      <c r="AB78" s="139"/>
      <c r="AC78" s="139"/>
      <c r="AD78" s="139"/>
      <c r="AE78" s="139" t="s">
        <v>117</v>
      </c>
      <c r="AF78" s="139"/>
      <c r="AG78" s="139"/>
      <c r="AH78" s="139"/>
      <c r="AI78" s="139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139"/>
      <c r="BB78" s="139"/>
      <c r="BC78" s="139"/>
      <c r="BD78" s="139"/>
      <c r="BE78" s="139"/>
      <c r="BF78" s="139"/>
      <c r="BG78" s="139"/>
      <c r="BH78" s="139"/>
    </row>
    <row r="79" spans="1:60" ht="22.5" outlineLevel="1" x14ac:dyDescent="0.2">
      <c r="A79" s="140">
        <v>33</v>
      </c>
      <c r="B79" s="140" t="s">
        <v>216</v>
      </c>
      <c r="C79" s="178" t="s">
        <v>217</v>
      </c>
      <c r="D79" s="146" t="s">
        <v>218</v>
      </c>
      <c r="E79" s="153">
        <v>1</v>
      </c>
      <c r="F79" s="156">
        <f t="shared" si="8"/>
        <v>0</v>
      </c>
      <c r="G79" s="157">
        <f t="shared" si="9"/>
        <v>0</v>
      </c>
      <c r="H79" s="157"/>
      <c r="I79" s="157">
        <f t="shared" si="10"/>
        <v>0</v>
      </c>
      <c r="J79" s="157"/>
      <c r="K79" s="157">
        <f t="shared" si="11"/>
        <v>0</v>
      </c>
      <c r="L79" s="157">
        <v>0</v>
      </c>
      <c r="M79" s="157">
        <f t="shared" si="12"/>
        <v>0</v>
      </c>
      <c r="N79" s="147">
        <v>0</v>
      </c>
      <c r="O79" s="147">
        <f t="shared" si="13"/>
        <v>0</v>
      </c>
      <c r="P79" s="147">
        <v>0</v>
      </c>
      <c r="Q79" s="147">
        <f t="shared" si="14"/>
        <v>0</v>
      </c>
      <c r="R79" s="147"/>
      <c r="S79" s="147"/>
      <c r="T79" s="148">
        <v>0</v>
      </c>
      <c r="U79" s="147">
        <f t="shared" si="15"/>
        <v>0</v>
      </c>
      <c r="V79" s="139"/>
      <c r="W79" s="139"/>
      <c r="X79" s="139"/>
      <c r="Y79" s="139"/>
      <c r="Z79" s="139"/>
      <c r="AA79" s="139"/>
      <c r="AB79" s="139"/>
      <c r="AC79" s="139"/>
      <c r="AD79" s="139"/>
      <c r="AE79" s="139" t="s">
        <v>117</v>
      </c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39"/>
      <c r="AU79" s="139"/>
      <c r="AV79" s="139"/>
      <c r="AW79" s="139"/>
      <c r="AX79" s="139"/>
      <c r="AY79" s="139"/>
      <c r="AZ79" s="139"/>
      <c r="BA79" s="139"/>
      <c r="BB79" s="139"/>
      <c r="BC79" s="139"/>
      <c r="BD79" s="139"/>
      <c r="BE79" s="139"/>
      <c r="BF79" s="139"/>
      <c r="BG79" s="139"/>
      <c r="BH79" s="139"/>
    </row>
    <row r="80" spans="1:60" ht="22.5" outlineLevel="1" x14ac:dyDescent="0.2">
      <c r="A80" s="140">
        <v>34</v>
      </c>
      <c r="B80" s="140" t="s">
        <v>216</v>
      </c>
      <c r="C80" s="178" t="s">
        <v>219</v>
      </c>
      <c r="D80" s="146" t="s">
        <v>218</v>
      </c>
      <c r="E80" s="153">
        <v>1</v>
      </c>
      <c r="F80" s="156">
        <f t="shared" si="8"/>
        <v>0</v>
      </c>
      <c r="G80" s="157">
        <f t="shared" si="9"/>
        <v>0</v>
      </c>
      <c r="H80" s="157"/>
      <c r="I80" s="157">
        <f t="shared" si="10"/>
        <v>0</v>
      </c>
      <c r="J80" s="157"/>
      <c r="K80" s="157">
        <f t="shared" si="11"/>
        <v>0</v>
      </c>
      <c r="L80" s="157">
        <v>0</v>
      </c>
      <c r="M80" s="157">
        <f t="shared" si="12"/>
        <v>0</v>
      </c>
      <c r="N80" s="147">
        <v>0</v>
      </c>
      <c r="O80" s="147">
        <f t="shared" si="13"/>
        <v>0</v>
      </c>
      <c r="P80" s="147">
        <v>0</v>
      </c>
      <c r="Q80" s="147">
        <f t="shared" si="14"/>
        <v>0</v>
      </c>
      <c r="R80" s="147"/>
      <c r="S80" s="147"/>
      <c r="T80" s="148">
        <v>0</v>
      </c>
      <c r="U80" s="147">
        <f t="shared" si="15"/>
        <v>0</v>
      </c>
      <c r="V80" s="139"/>
      <c r="W80" s="139"/>
      <c r="X80" s="139"/>
      <c r="Y80" s="139"/>
      <c r="Z80" s="139"/>
      <c r="AA80" s="139"/>
      <c r="AB80" s="139"/>
      <c r="AC80" s="139"/>
      <c r="AD80" s="139"/>
      <c r="AE80" s="139" t="s">
        <v>117</v>
      </c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  <c r="AX80" s="139"/>
      <c r="AY80" s="139"/>
      <c r="AZ80" s="139"/>
      <c r="BA80" s="139"/>
      <c r="BB80" s="139"/>
      <c r="BC80" s="139"/>
      <c r="BD80" s="139"/>
      <c r="BE80" s="139"/>
      <c r="BF80" s="139"/>
      <c r="BG80" s="139"/>
      <c r="BH80" s="139"/>
    </row>
    <row r="81" spans="1:60" ht="22.5" outlineLevel="1" x14ac:dyDescent="0.2">
      <c r="A81" s="140">
        <v>35</v>
      </c>
      <c r="B81" s="140" t="s">
        <v>220</v>
      </c>
      <c r="C81" s="178" t="s">
        <v>221</v>
      </c>
      <c r="D81" s="146" t="s">
        <v>183</v>
      </c>
      <c r="E81" s="153">
        <v>3</v>
      </c>
      <c r="F81" s="156">
        <f t="shared" si="8"/>
        <v>0</v>
      </c>
      <c r="G81" s="157">
        <f t="shared" si="9"/>
        <v>0</v>
      </c>
      <c r="H81" s="157"/>
      <c r="I81" s="157">
        <f t="shared" si="10"/>
        <v>0</v>
      </c>
      <c r="J81" s="157"/>
      <c r="K81" s="157">
        <f t="shared" si="11"/>
        <v>0</v>
      </c>
      <c r="L81" s="157">
        <v>0</v>
      </c>
      <c r="M81" s="157">
        <f t="shared" si="12"/>
        <v>0</v>
      </c>
      <c r="N81" s="147">
        <v>0</v>
      </c>
      <c r="O81" s="147">
        <f t="shared" si="13"/>
        <v>0</v>
      </c>
      <c r="P81" s="147">
        <v>0</v>
      </c>
      <c r="Q81" s="147">
        <f t="shared" si="14"/>
        <v>0</v>
      </c>
      <c r="R81" s="147"/>
      <c r="S81" s="147"/>
      <c r="T81" s="148">
        <v>0</v>
      </c>
      <c r="U81" s="147">
        <f t="shared" si="15"/>
        <v>0</v>
      </c>
      <c r="V81" s="139"/>
      <c r="W81" s="139"/>
      <c r="X81" s="139"/>
      <c r="Y81" s="139"/>
      <c r="Z81" s="139"/>
      <c r="AA81" s="139"/>
      <c r="AB81" s="139"/>
      <c r="AC81" s="139"/>
      <c r="AD81" s="139"/>
      <c r="AE81" s="139" t="s">
        <v>117</v>
      </c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  <c r="BA81" s="139"/>
      <c r="BB81" s="139"/>
      <c r="BC81" s="139"/>
      <c r="BD81" s="139"/>
      <c r="BE81" s="139"/>
      <c r="BF81" s="139"/>
      <c r="BG81" s="139"/>
      <c r="BH81" s="139"/>
    </row>
    <row r="82" spans="1:60" x14ac:dyDescent="0.2">
      <c r="A82" s="141" t="s">
        <v>112</v>
      </c>
      <c r="B82" s="141" t="s">
        <v>73</v>
      </c>
      <c r="C82" s="180" t="s">
        <v>74</v>
      </c>
      <c r="D82" s="150"/>
      <c r="E82" s="155"/>
      <c r="F82" s="158"/>
      <c r="G82" s="158">
        <f>SUMIF(AE83:AE84,"&lt;&gt;NOR",G83:G84)</f>
        <v>0</v>
      </c>
      <c r="H82" s="158"/>
      <c r="I82" s="158">
        <f>SUM(I83:I84)</f>
        <v>0</v>
      </c>
      <c r="J82" s="158"/>
      <c r="K82" s="158">
        <f>SUM(K83:K84)</f>
        <v>0</v>
      </c>
      <c r="L82" s="158"/>
      <c r="M82" s="158">
        <f>SUM(M83:M84)</f>
        <v>0</v>
      </c>
      <c r="N82" s="151"/>
      <c r="O82" s="151">
        <f>SUM(O83:O84)</f>
        <v>6.4999999999999997E-3</v>
      </c>
      <c r="P82" s="151"/>
      <c r="Q82" s="151">
        <f>SUM(Q83:Q84)</f>
        <v>0</v>
      </c>
      <c r="R82" s="151"/>
      <c r="S82" s="151"/>
      <c r="T82" s="152"/>
      <c r="U82" s="151">
        <f>SUM(U83:U84)</f>
        <v>13</v>
      </c>
      <c r="AE82" t="s">
        <v>113</v>
      </c>
    </row>
    <row r="83" spans="1:60" ht="22.5" outlineLevel="1" x14ac:dyDescent="0.2">
      <c r="A83" s="140">
        <v>36</v>
      </c>
      <c r="B83" s="140" t="s">
        <v>222</v>
      </c>
      <c r="C83" s="178" t="s">
        <v>223</v>
      </c>
      <c r="D83" s="146" t="s">
        <v>224</v>
      </c>
      <c r="E83" s="153">
        <v>130</v>
      </c>
      <c r="F83" s="156">
        <f>H83+J83</f>
        <v>0</v>
      </c>
      <c r="G83" s="157">
        <f>ROUND(E83*F83,2)</f>
        <v>0</v>
      </c>
      <c r="H83" s="157"/>
      <c r="I83" s="157">
        <f>ROUND(E83*H83,2)</f>
        <v>0</v>
      </c>
      <c r="J83" s="157"/>
      <c r="K83" s="157">
        <f>ROUND(E83*J83,2)</f>
        <v>0</v>
      </c>
      <c r="L83" s="157">
        <v>0</v>
      </c>
      <c r="M83" s="157">
        <f>G83*(1+L83/100)</f>
        <v>0</v>
      </c>
      <c r="N83" s="147">
        <v>5.0000000000000002E-5</v>
      </c>
      <c r="O83" s="147">
        <f>ROUND(E83*N83,5)</f>
        <v>6.4999999999999997E-3</v>
      </c>
      <c r="P83" s="147">
        <v>0</v>
      </c>
      <c r="Q83" s="147">
        <f>ROUND(E83*P83,5)</f>
        <v>0</v>
      </c>
      <c r="R83" s="147"/>
      <c r="S83" s="147"/>
      <c r="T83" s="148">
        <v>0.1</v>
      </c>
      <c r="U83" s="147">
        <f>ROUND(E83*T83,2)</f>
        <v>13</v>
      </c>
      <c r="V83" s="139"/>
      <c r="W83" s="139"/>
      <c r="X83" s="139"/>
      <c r="Y83" s="139"/>
      <c r="Z83" s="139"/>
      <c r="AA83" s="139"/>
      <c r="AB83" s="139"/>
      <c r="AC83" s="139"/>
      <c r="AD83" s="139"/>
      <c r="AE83" s="139" t="s">
        <v>117</v>
      </c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  <c r="BA83" s="139"/>
      <c r="BB83" s="139"/>
      <c r="BC83" s="139"/>
      <c r="BD83" s="139"/>
      <c r="BE83" s="139"/>
      <c r="BF83" s="139"/>
      <c r="BG83" s="139"/>
      <c r="BH83" s="139"/>
    </row>
    <row r="84" spans="1:60" outlineLevel="1" x14ac:dyDescent="0.2">
      <c r="A84" s="140"/>
      <c r="B84" s="140"/>
      <c r="C84" s="179" t="s">
        <v>225</v>
      </c>
      <c r="D84" s="149"/>
      <c r="E84" s="154">
        <v>130</v>
      </c>
      <c r="F84" s="157"/>
      <c r="G84" s="157"/>
      <c r="H84" s="157"/>
      <c r="I84" s="157"/>
      <c r="J84" s="157"/>
      <c r="K84" s="157"/>
      <c r="L84" s="157"/>
      <c r="M84" s="157"/>
      <c r="N84" s="147"/>
      <c r="O84" s="147"/>
      <c r="P84" s="147"/>
      <c r="Q84" s="147"/>
      <c r="R84" s="147"/>
      <c r="S84" s="147"/>
      <c r="T84" s="148"/>
      <c r="U84" s="147"/>
      <c r="V84" s="139"/>
      <c r="W84" s="139"/>
      <c r="X84" s="139"/>
      <c r="Y84" s="139"/>
      <c r="Z84" s="139"/>
      <c r="AA84" s="139"/>
      <c r="AB84" s="139"/>
      <c r="AC84" s="139"/>
      <c r="AD84" s="139"/>
      <c r="AE84" s="139" t="s">
        <v>119</v>
      </c>
      <c r="AF84" s="139">
        <v>0</v>
      </c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</row>
    <row r="85" spans="1:60" x14ac:dyDescent="0.2">
      <c r="A85" s="141" t="s">
        <v>112</v>
      </c>
      <c r="B85" s="141" t="s">
        <v>75</v>
      </c>
      <c r="C85" s="180" t="s">
        <v>76</v>
      </c>
      <c r="D85" s="150"/>
      <c r="E85" s="155"/>
      <c r="F85" s="158"/>
      <c r="G85" s="158">
        <f>SUMIF(AE86:AE91,"&lt;&gt;NOR",G86:G91)</f>
        <v>0</v>
      </c>
      <c r="H85" s="158"/>
      <c r="I85" s="158">
        <f>SUM(I86:I91)</f>
        <v>0</v>
      </c>
      <c r="J85" s="158"/>
      <c r="K85" s="158">
        <f>SUM(K86:K91)</f>
        <v>0</v>
      </c>
      <c r="L85" s="158"/>
      <c r="M85" s="158">
        <f>SUM(M86:M91)</f>
        <v>0</v>
      </c>
      <c r="N85" s="151"/>
      <c r="O85" s="151">
        <f>SUM(O86:O91)</f>
        <v>0.16133999999999998</v>
      </c>
      <c r="P85" s="151"/>
      <c r="Q85" s="151">
        <f>SUM(Q86:Q91)</f>
        <v>0</v>
      </c>
      <c r="R85" s="151"/>
      <c r="S85" s="151"/>
      <c r="T85" s="152"/>
      <c r="U85" s="151">
        <f>SUM(U86:U91)</f>
        <v>32.81</v>
      </c>
      <c r="AE85" t="s">
        <v>113</v>
      </c>
    </row>
    <row r="86" spans="1:60" outlineLevel="1" x14ac:dyDescent="0.2">
      <c r="A86" s="140">
        <v>37</v>
      </c>
      <c r="B86" s="140" t="s">
        <v>226</v>
      </c>
      <c r="C86" s="178" t="s">
        <v>227</v>
      </c>
      <c r="D86" s="146" t="s">
        <v>116</v>
      </c>
      <c r="E86" s="153">
        <v>30.1</v>
      </c>
      <c r="F86" s="156">
        <f>H86+J86</f>
        <v>0</v>
      </c>
      <c r="G86" s="157">
        <f>ROUND(E86*F86,2)</f>
        <v>0</v>
      </c>
      <c r="H86" s="157"/>
      <c r="I86" s="157">
        <f>ROUND(E86*H86,2)</f>
        <v>0</v>
      </c>
      <c r="J86" s="157"/>
      <c r="K86" s="157">
        <f>ROUND(E86*J86,2)</f>
        <v>0</v>
      </c>
      <c r="L86" s="157">
        <v>0</v>
      </c>
      <c r="M86" s="157">
        <f>G86*(1+L86/100)</f>
        <v>0</v>
      </c>
      <c r="N86" s="147">
        <v>2.1000000000000001E-4</v>
      </c>
      <c r="O86" s="147">
        <f>ROUND(E86*N86,5)</f>
        <v>6.3200000000000001E-3</v>
      </c>
      <c r="P86" s="147">
        <v>0</v>
      </c>
      <c r="Q86" s="147">
        <f>ROUND(E86*P86,5)</f>
        <v>0</v>
      </c>
      <c r="R86" s="147"/>
      <c r="S86" s="147"/>
      <c r="T86" s="148">
        <v>0.05</v>
      </c>
      <c r="U86" s="147">
        <f>ROUND(E86*T86,2)</f>
        <v>1.51</v>
      </c>
      <c r="V86" s="139"/>
      <c r="W86" s="139"/>
      <c r="X86" s="139"/>
      <c r="Y86" s="139"/>
      <c r="Z86" s="139"/>
      <c r="AA86" s="139"/>
      <c r="AB86" s="139"/>
      <c r="AC86" s="139"/>
      <c r="AD86" s="139"/>
      <c r="AE86" s="139" t="s">
        <v>117</v>
      </c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39"/>
      <c r="BB86" s="139"/>
      <c r="BC86" s="139"/>
      <c r="BD86" s="139"/>
      <c r="BE86" s="139"/>
      <c r="BF86" s="139"/>
      <c r="BG86" s="139"/>
      <c r="BH86" s="139"/>
    </row>
    <row r="87" spans="1:60" outlineLevel="1" x14ac:dyDescent="0.2">
      <c r="A87" s="140"/>
      <c r="B87" s="140"/>
      <c r="C87" s="179" t="s">
        <v>228</v>
      </c>
      <c r="D87" s="149"/>
      <c r="E87" s="154">
        <v>15</v>
      </c>
      <c r="F87" s="157"/>
      <c r="G87" s="157"/>
      <c r="H87" s="157"/>
      <c r="I87" s="157"/>
      <c r="J87" s="157"/>
      <c r="K87" s="157"/>
      <c r="L87" s="157"/>
      <c r="M87" s="157"/>
      <c r="N87" s="147"/>
      <c r="O87" s="147"/>
      <c r="P87" s="147"/>
      <c r="Q87" s="147"/>
      <c r="R87" s="147"/>
      <c r="S87" s="147"/>
      <c r="T87" s="148"/>
      <c r="U87" s="147"/>
      <c r="V87" s="139"/>
      <c r="W87" s="139"/>
      <c r="X87" s="139"/>
      <c r="Y87" s="139"/>
      <c r="Z87" s="139"/>
      <c r="AA87" s="139"/>
      <c r="AB87" s="139"/>
      <c r="AC87" s="139"/>
      <c r="AD87" s="139"/>
      <c r="AE87" s="139" t="s">
        <v>119</v>
      </c>
      <c r="AF87" s="139">
        <v>0</v>
      </c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</row>
    <row r="88" spans="1:60" outlineLevel="1" x14ac:dyDescent="0.2">
      <c r="A88" s="140"/>
      <c r="B88" s="140"/>
      <c r="C88" s="179" t="s">
        <v>229</v>
      </c>
      <c r="D88" s="149"/>
      <c r="E88" s="154">
        <v>15.1</v>
      </c>
      <c r="F88" s="157"/>
      <c r="G88" s="157"/>
      <c r="H88" s="157"/>
      <c r="I88" s="157"/>
      <c r="J88" s="157"/>
      <c r="K88" s="157"/>
      <c r="L88" s="157"/>
      <c r="M88" s="157"/>
      <c r="N88" s="147"/>
      <c r="O88" s="147"/>
      <c r="P88" s="147"/>
      <c r="Q88" s="147"/>
      <c r="R88" s="147"/>
      <c r="S88" s="147"/>
      <c r="T88" s="148"/>
      <c r="U88" s="147"/>
      <c r="V88" s="139"/>
      <c r="W88" s="139"/>
      <c r="X88" s="139"/>
      <c r="Y88" s="139"/>
      <c r="Z88" s="139"/>
      <c r="AA88" s="139"/>
      <c r="AB88" s="139"/>
      <c r="AC88" s="139"/>
      <c r="AD88" s="139"/>
      <c r="AE88" s="139" t="s">
        <v>119</v>
      </c>
      <c r="AF88" s="139">
        <v>0</v>
      </c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</row>
    <row r="89" spans="1:60" ht="22.5" outlineLevel="1" x14ac:dyDescent="0.2">
      <c r="A89" s="140">
        <v>38</v>
      </c>
      <c r="B89" s="140" t="s">
        <v>230</v>
      </c>
      <c r="C89" s="178" t="s">
        <v>231</v>
      </c>
      <c r="D89" s="146" t="s">
        <v>116</v>
      </c>
      <c r="E89" s="153">
        <v>30.1</v>
      </c>
      <c r="F89" s="156">
        <f>H89+J89</f>
        <v>0</v>
      </c>
      <c r="G89" s="157">
        <f>ROUND(E89*F89,2)</f>
        <v>0</v>
      </c>
      <c r="H89" s="157"/>
      <c r="I89" s="157">
        <f>ROUND(E89*H89,2)</f>
        <v>0</v>
      </c>
      <c r="J89" s="157"/>
      <c r="K89" s="157">
        <f>ROUND(E89*J89,2)</f>
        <v>0</v>
      </c>
      <c r="L89" s="157">
        <v>0</v>
      </c>
      <c r="M89" s="157">
        <f>G89*(1+L89/100)</f>
        <v>0</v>
      </c>
      <c r="N89" s="147">
        <v>5.1500000000000001E-3</v>
      </c>
      <c r="O89" s="147">
        <f>ROUND(E89*N89,5)</f>
        <v>0.15501999999999999</v>
      </c>
      <c r="P89" s="147">
        <v>0</v>
      </c>
      <c r="Q89" s="147">
        <f>ROUND(E89*P89,5)</f>
        <v>0</v>
      </c>
      <c r="R89" s="147"/>
      <c r="S89" s="147"/>
      <c r="T89" s="148">
        <v>1.04</v>
      </c>
      <c r="U89" s="147">
        <f>ROUND(E89*T89,2)</f>
        <v>31.3</v>
      </c>
      <c r="V89" s="139"/>
      <c r="W89" s="139"/>
      <c r="X89" s="139"/>
      <c r="Y89" s="139"/>
      <c r="Z89" s="139"/>
      <c r="AA89" s="139"/>
      <c r="AB89" s="139"/>
      <c r="AC89" s="139"/>
      <c r="AD89" s="139"/>
      <c r="AE89" s="139" t="s">
        <v>117</v>
      </c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  <c r="BH89" s="139"/>
    </row>
    <row r="90" spans="1:60" outlineLevel="1" x14ac:dyDescent="0.2">
      <c r="A90" s="140">
        <v>39</v>
      </c>
      <c r="B90" s="140" t="s">
        <v>232</v>
      </c>
      <c r="C90" s="178" t="s">
        <v>233</v>
      </c>
      <c r="D90" s="146" t="s">
        <v>116</v>
      </c>
      <c r="E90" s="153">
        <v>33.11</v>
      </c>
      <c r="F90" s="156">
        <f>H90+J90</f>
        <v>0</v>
      </c>
      <c r="G90" s="157">
        <f>ROUND(E90*F90,2)</f>
        <v>0</v>
      </c>
      <c r="H90" s="157"/>
      <c r="I90" s="157">
        <f>ROUND(E90*H90,2)</f>
        <v>0</v>
      </c>
      <c r="J90" s="157"/>
      <c r="K90" s="157">
        <f>ROUND(E90*J90,2)</f>
        <v>0</v>
      </c>
      <c r="L90" s="157">
        <v>0</v>
      </c>
      <c r="M90" s="157">
        <f>G90*(1+L90/100)</f>
        <v>0</v>
      </c>
      <c r="N90" s="147">
        <v>0</v>
      </c>
      <c r="O90" s="147">
        <f>ROUND(E90*N90,5)</f>
        <v>0</v>
      </c>
      <c r="P90" s="147">
        <v>0</v>
      </c>
      <c r="Q90" s="147">
        <f>ROUND(E90*P90,5)</f>
        <v>0</v>
      </c>
      <c r="R90" s="147"/>
      <c r="S90" s="147"/>
      <c r="T90" s="148">
        <v>0</v>
      </c>
      <c r="U90" s="147">
        <f>ROUND(E90*T90,2)</f>
        <v>0</v>
      </c>
      <c r="V90" s="139"/>
      <c r="W90" s="139"/>
      <c r="X90" s="139"/>
      <c r="Y90" s="139"/>
      <c r="Z90" s="139"/>
      <c r="AA90" s="139"/>
      <c r="AB90" s="139"/>
      <c r="AC90" s="139"/>
      <c r="AD90" s="139"/>
      <c r="AE90" s="139" t="s">
        <v>117</v>
      </c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</row>
    <row r="91" spans="1:60" outlineLevel="1" x14ac:dyDescent="0.2">
      <c r="A91" s="140"/>
      <c r="B91" s="140"/>
      <c r="C91" s="179" t="s">
        <v>234</v>
      </c>
      <c r="D91" s="149"/>
      <c r="E91" s="154">
        <v>33.11</v>
      </c>
      <c r="F91" s="157"/>
      <c r="G91" s="157"/>
      <c r="H91" s="157"/>
      <c r="I91" s="157"/>
      <c r="J91" s="157"/>
      <c r="K91" s="157"/>
      <c r="L91" s="157"/>
      <c r="M91" s="157"/>
      <c r="N91" s="147"/>
      <c r="O91" s="147"/>
      <c r="P91" s="147"/>
      <c r="Q91" s="147"/>
      <c r="R91" s="147"/>
      <c r="S91" s="147"/>
      <c r="T91" s="148"/>
      <c r="U91" s="147"/>
      <c r="V91" s="139"/>
      <c r="W91" s="139"/>
      <c r="X91" s="139"/>
      <c r="Y91" s="139"/>
      <c r="Z91" s="139"/>
      <c r="AA91" s="139"/>
      <c r="AB91" s="139"/>
      <c r="AC91" s="139"/>
      <c r="AD91" s="139"/>
      <c r="AE91" s="139" t="s">
        <v>119</v>
      </c>
      <c r="AF91" s="139">
        <v>0</v>
      </c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39"/>
      <c r="BG91" s="139"/>
      <c r="BH91" s="139"/>
    </row>
    <row r="92" spans="1:60" x14ac:dyDescent="0.2">
      <c r="A92" s="141" t="s">
        <v>112</v>
      </c>
      <c r="B92" s="141" t="s">
        <v>77</v>
      </c>
      <c r="C92" s="180" t="s">
        <v>78</v>
      </c>
      <c r="D92" s="150"/>
      <c r="E92" s="155"/>
      <c r="F92" s="158"/>
      <c r="G92" s="158">
        <f>SUMIF(AE93:AE106,"&lt;&gt;NOR",G93:G106)</f>
        <v>0</v>
      </c>
      <c r="H92" s="158"/>
      <c r="I92" s="158">
        <f>SUM(I93:I106)</f>
        <v>0</v>
      </c>
      <c r="J92" s="158"/>
      <c r="K92" s="158">
        <f>SUM(K93:K106)</f>
        <v>0</v>
      </c>
      <c r="L92" s="158"/>
      <c r="M92" s="158">
        <f>SUM(M93:M106)</f>
        <v>0</v>
      </c>
      <c r="N92" s="151"/>
      <c r="O92" s="151">
        <f>SUM(O93:O106)</f>
        <v>0.38961000000000001</v>
      </c>
      <c r="P92" s="151"/>
      <c r="Q92" s="151">
        <f>SUM(Q93:Q106)</f>
        <v>0</v>
      </c>
      <c r="R92" s="151"/>
      <c r="S92" s="151"/>
      <c r="T92" s="152"/>
      <c r="U92" s="151">
        <f>SUM(U93:U106)</f>
        <v>113.39</v>
      </c>
      <c r="AE92" t="s">
        <v>113</v>
      </c>
    </row>
    <row r="93" spans="1:60" outlineLevel="1" x14ac:dyDescent="0.2">
      <c r="A93" s="140">
        <v>40</v>
      </c>
      <c r="B93" s="140" t="s">
        <v>235</v>
      </c>
      <c r="C93" s="178" t="s">
        <v>236</v>
      </c>
      <c r="D93" s="146" t="s">
        <v>116</v>
      </c>
      <c r="E93" s="153">
        <v>73.44</v>
      </c>
      <c r="F93" s="156">
        <f>H93+J93</f>
        <v>0</v>
      </c>
      <c r="G93" s="157">
        <f>ROUND(E93*F93,2)</f>
        <v>0</v>
      </c>
      <c r="H93" s="157"/>
      <c r="I93" s="157">
        <f>ROUND(E93*H93,2)</f>
        <v>0</v>
      </c>
      <c r="J93" s="157"/>
      <c r="K93" s="157">
        <f>ROUND(E93*J93,2)</f>
        <v>0</v>
      </c>
      <c r="L93" s="157">
        <v>0</v>
      </c>
      <c r="M93" s="157">
        <f>G93*(1+L93/100)</f>
        <v>0</v>
      </c>
      <c r="N93" s="147">
        <v>2.1000000000000001E-4</v>
      </c>
      <c r="O93" s="147">
        <f>ROUND(E93*N93,5)</f>
        <v>1.542E-2</v>
      </c>
      <c r="P93" s="147">
        <v>0</v>
      </c>
      <c r="Q93" s="147">
        <f>ROUND(E93*P93,5)</f>
        <v>0</v>
      </c>
      <c r="R93" s="147"/>
      <c r="S93" s="147"/>
      <c r="T93" s="148">
        <v>0.05</v>
      </c>
      <c r="U93" s="147">
        <f>ROUND(E93*T93,2)</f>
        <v>3.67</v>
      </c>
      <c r="V93" s="139"/>
      <c r="W93" s="139"/>
      <c r="X93" s="139"/>
      <c r="Y93" s="139"/>
      <c r="Z93" s="139"/>
      <c r="AA93" s="139"/>
      <c r="AB93" s="139"/>
      <c r="AC93" s="139"/>
      <c r="AD93" s="139"/>
      <c r="AE93" s="139" t="s">
        <v>117</v>
      </c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</row>
    <row r="94" spans="1:60" outlineLevel="1" x14ac:dyDescent="0.2">
      <c r="A94" s="140"/>
      <c r="B94" s="140"/>
      <c r="C94" s="179" t="s">
        <v>237</v>
      </c>
      <c r="D94" s="149"/>
      <c r="E94" s="154">
        <v>20.61</v>
      </c>
      <c r="F94" s="157"/>
      <c r="G94" s="157"/>
      <c r="H94" s="157"/>
      <c r="I94" s="157"/>
      <c r="J94" s="157"/>
      <c r="K94" s="157"/>
      <c r="L94" s="157"/>
      <c r="M94" s="157"/>
      <c r="N94" s="147"/>
      <c r="O94" s="147"/>
      <c r="P94" s="147"/>
      <c r="Q94" s="147"/>
      <c r="R94" s="147"/>
      <c r="S94" s="147"/>
      <c r="T94" s="148"/>
      <c r="U94" s="147"/>
      <c r="V94" s="139"/>
      <c r="W94" s="139"/>
      <c r="X94" s="139"/>
      <c r="Y94" s="139"/>
      <c r="Z94" s="139"/>
      <c r="AA94" s="139"/>
      <c r="AB94" s="139"/>
      <c r="AC94" s="139"/>
      <c r="AD94" s="139"/>
      <c r="AE94" s="139" t="s">
        <v>119</v>
      </c>
      <c r="AF94" s="139">
        <v>0</v>
      </c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  <c r="BA94" s="139"/>
      <c r="BB94" s="139"/>
      <c r="BC94" s="139"/>
      <c r="BD94" s="139"/>
      <c r="BE94" s="139"/>
      <c r="BF94" s="139"/>
      <c r="BG94" s="139"/>
      <c r="BH94" s="139"/>
    </row>
    <row r="95" spans="1:60" outlineLevel="1" x14ac:dyDescent="0.2">
      <c r="A95" s="140"/>
      <c r="B95" s="140"/>
      <c r="C95" s="179" t="s">
        <v>238</v>
      </c>
      <c r="D95" s="149"/>
      <c r="E95" s="154">
        <v>16.02</v>
      </c>
      <c r="F95" s="157"/>
      <c r="G95" s="157"/>
      <c r="H95" s="157"/>
      <c r="I95" s="157"/>
      <c r="J95" s="157"/>
      <c r="K95" s="157"/>
      <c r="L95" s="157"/>
      <c r="M95" s="157"/>
      <c r="N95" s="147"/>
      <c r="O95" s="147"/>
      <c r="P95" s="147"/>
      <c r="Q95" s="147"/>
      <c r="R95" s="147"/>
      <c r="S95" s="147"/>
      <c r="T95" s="148"/>
      <c r="U95" s="147"/>
      <c r="V95" s="139"/>
      <c r="W95" s="139"/>
      <c r="X95" s="139"/>
      <c r="Y95" s="139"/>
      <c r="Z95" s="139"/>
      <c r="AA95" s="139"/>
      <c r="AB95" s="139"/>
      <c r="AC95" s="139"/>
      <c r="AD95" s="139"/>
      <c r="AE95" s="139" t="s">
        <v>119</v>
      </c>
      <c r="AF95" s="139">
        <v>0</v>
      </c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  <c r="BH95" s="139"/>
    </row>
    <row r="96" spans="1:60" outlineLevel="1" x14ac:dyDescent="0.2">
      <c r="A96" s="140"/>
      <c r="B96" s="140"/>
      <c r="C96" s="179" t="s">
        <v>239</v>
      </c>
      <c r="D96" s="149"/>
      <c r="E96" s="154">
        <v>20.79</v>
      </c>
      <c r="F96" s="157"/>
      <c r="G96" s="157"/>
      <c r="H96" s="157"/>
      <c r="I96" s="157"/>
      <c r="J96" s="157"/>
      <c r="K96" s="157"/>
      <c r="L96" s="157"/>
      <c r="M96" s="157"/>
      <c r="N96" s="147"/>
      <c r="O96" s="147"/>
      <c r="P96" s="147"/>
      <c r="Q96" s="147"/>
      <c r="R96" s="147"/>
      <c r="S96" s="147"/>
      <c r="T96" s="148"/>
      <c r="U96" s="147"/>
      <c r="V96" s="139"/>
      <c r="W96" s="139"/>
      <c r="X96" s="139"/>
      <c r="Y96" s="139"/>
      <c r="Z96" s="139"/>
      <c r="AA96" s="139"/>
      <c r="AB96" s="139"/>
      <c r="AC96" s="139"/>
      <c r="AD96" s="139"/>
      <c r="AE96" s="139" t="s">
        <v>119</v>
      </c>
      <c r="AF96" s="139">
        <v>0</v>
      </c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39"/>
      <c r="AZ96" s="139"/>
      <c r="BA96" s="139"/>
      <c r="BB96" s="139"/>
      <c r="BC96" s="139"/>
      <c r="BD96" s="139"/>
      <c r="BE96" s="139"/>
      <c r="BF96" s="139"/>
      <c r="BG96" s="139"/>
      <c r="BH96" s="139"/>
    </row>
    <row r="97" spans="1:60" outlineLevel="1" x14ac:dyDescent="0.2">
      <c r="A97" s="140"/>
      <c r="B97" s="140"/>
      <c r="C97" s="179" t="s">
        <v>238</v>
      </c>
      <c r="D97" s="149"/>
      <c r="E97" s="154">
        <v>16.02</v>
      </c>
      <c r="F97" s="157"/>
      <c r="G97" s="157"/>
      <c r="H97" s="157"/>
      <c r="I97" s="157"/>
      <c r="J97" s="157"/>
      <c r="K97" s="157"/>
      <c r="L97" s="157"/>
      <c r="M97" s="157"/>
      <c r="N97" s="147"/>
      <c r="O97" s="147"/>
      <c r="P97" s="147"/>
      <c r="Q97" s="147"/>
      <c r="R97" s="147"/>
      <c r="S97" s="147"/>
      <c r="T97" s="148"/>
      <c r="U97" s="147"/>
      <c r="V97" s="139"/>
      <c r="W97" s="139"/>
      <c r="X97" s="139"/>
      <c r="Y97" s="139"/>
      <c r="Z97" s="139"/>
      <c r="AA97" s="139"/>
      <c r="AB97" s="139"/>
      <c r="AC97" s="139"/>
      <c r="AD97" s="139"/>
      <c r="AE97" s="139" t="s">
        <v>119</v>
      </c>
      <c r="AF97" s="139">
        <v>0</v>
      </c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39"/>
      <c r="AZ97" s="139"/>
      <c r="BA97" s="139"/>
      <c r="BB97" s="139"/>
      <c r="BC97" s="139"/>
      <c r="BD97" s="139"/>
      <c r="BE97" s="139"/>
      <c r="BF97" s="139"/>
      <c r="BG97" s="139"/>
      <c r="BH97" s="139"/>
    </row>
    <row r="98" spans="1:60" ht="22.5" outlineLevel="1" x14ac:dyDescent="0.2">
      <c r="A98" s="140">
        <v>41</v>
      </c>
      <c r="B98" s="140" t="s">
        <v>240</v>
      </c>
      <c r="C98" s="178" t="s">
        <v>241</v>
      </c>
      <c r="D98" s="146" t="s">
        <v>116</v>
      </c>
      <c r="E98" s="153">
        <v>73.44</v>
      </c>
      <c r="F98" s="156">
        <f>H98+J98</f>
        <v>0</v>
      </c>
      <c r="G98" s="157">
        <f>ROUND(E98*F98,2)</f>
        <v>0</v>
      </c>
      <c r="H98" s="157"/>
      <c r="I98" s="157">
        <f>ROUND(E98*H98,2)</f>
        <v>0</v>
      </c>
      <c r="J98" s="157"/>
      <c r="K98" s="157">
        <f>ROUND(E98*J98,2)</f>
        <v>0</v>
      </c>
      <c r="L98" s="157">
        <v>0</v>
      </c>
      <c r="M98" s="157">
        <f>G98*(1+L98/100)</f>
        <v>0</v>
      </c>
      <c r="N98" s="147">
        <v>5.0299999999999997E-3</v>
      </c>
      <c r="O98" s="147">
        <f>ROUND(E98*N98,5)</f>
        <v>0.36940000000000001</v>
      </c>
      <c r="P98" s="147">
        <v>0</v>
      </c>
      <c r="Q98" s="147">
        <f>ROUND(E98*P98,5)</f>
        <v>0</v>
      </c>
      <c r="R98" s="147"/>
      <c r="S98" s="147"/>
      <c r="T98" s="148">
        <v>1.448</v>
      </c>
      <c r="U98" s="147">
        <f>ROUND(E98*T98,2)</f>
        <v>106.34</v>
      </c>
      <c r="V98" s="139"/>
      <c r="W98" s="139"/>
      <c r="X98" s="139"/>
      <c r="Y98" s="139"/>
      <c r="Z98" s="139"/>
      <c r="AA98" s="139"/>
      <c r="AB98" s="139"/>
      <c r="AC98" s="139"/>
      <c r="AD98" s="139"/>
      <c r="AE98" s="139" t="s">
        <v>117</v>
      </c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39"/>
      <c r="AZ98" s="139"/>
      <c r="BA98" s="139"/>
      <c r="BB98" s="139"/>
      <c r="BC98" s="139"/>
      <c r="BD98" s="139"/>
      <c r="BE98" s="139"/>
      <c r="BF98" s="139"/>
      <c r="BG98" s="139"/>
      <c r="BH98" s="139"/>
    </row>
    <row r="99" spans="1:60" outlineLevel="1" x14ac:dyDescent="0.2">
      <c r="A99" s="140">
        <v>42</v>
      </c>
      <c r="B99" s="140" t="s">
        <v>242</v>
      </c>
      <c r="C99" s="178" t="s">
        <v>243</v>
      </c>
      <c r="D99" s="146" t="s">
        <v>116</v>
      </c>
      <c r="E99" s="153">
        <v>2.2400000000000002</v>
      </c>
      <c r="F99" s="156">
        <f>H99+J99</f>
        <v>0</v>
      </c>
      <c r="G99" s="157">
        <f>ROUND(E99*F99,2)</f>
        <v>0</v>
      </c>
      <c r="H99" s="157"/>
      <c r="I99" s="157">
        <f>ROUND(E99*H99,2)</f>
        <v>0</v>
      </c>
      <c r="J99" s="157"/>
      <c r="K99" s="157">
        <f>ROUND(E99*J99,2)</f>
        <v>0</v>
      </c>
      <c r="L99" s="157">
        <v>0</v>
      </c>
      <c r="M99" s="157">
        <f>G99*(1+L99/100)</f>
        <v>0</v>
      </c>
      <c r="N99" s="147">
        <v>0</v>
      </c>
      <c r="O99" s="147">
        <f>ROUND(E99*N99,5)</f>
        <v>0</v>
      </c>
      <c r="P99" s="147">
        <v>0</v>
      </c>
      <c r="Q99" s="147">
        <f>ROUND(E99*P99,5)</f>
        <v>0</v>
      </c>
      <c r="R99" s="147"/>
      <c r="S99" s="147"/>
      <c r="T99" s="148">
        <v>0</v>
      </c>
      <c r="U99" s="147">
        <f>ROUND(E99*T99,2)</f>
        <v>0</v>
      </c>
      <c r="V99" s="139"/>
      <c r="W99" s="139"/>
      <c r="X99" s="139"/>
      <c r="Y99" s="139"/>
      <c r="Z99" s="139"/>
      <c r="AA99" s="139"/>
      <c r="AB99" s="139"/>
      <c r="AC99" s="139"/>
      <c r="AD99" s="139"/>
      <c r="AE99" s="139" t="s">
        <v>117</v>
      </c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39"/>
      <c r="AZ99" s="139"/>
      <c r="BA99" s="139"/>
      <c r="BB99" s="139"/>
      <c r="BC99" s="139"/>
      <c r="BD99" s="139"/>
      <c r="BE99" s="139"/>
      <c r="BF99" s="139"/>
      <c r="BG99" s="139"/>
      <c r="BH99" s="139"/>
    </row>
    <row r="100" spans="1:60" outlineLevel="1" x14ac:dyDescent="0.2">
      <c r="A100" s="140"/>
      <c r="B100" s="140"/>
      <c r="C100" s="179" t="s">
        <v>244</v>
      </c>
      <c r="D100" s="149"/>
      <c r="E100" s="154">
        <v>1.1200000000000001</v>
      </c>
      <c r="F100" s="157"/>
      <c r="G100" s="157"/>
      <c r="H100" s="157"/>
      <c r="I100" s="157"/>
      <c r="J100" s="157"/>
      <c r="K100" s="157"/>
      <c r="L100" s="157"/>
      <c r="M100" s="157"/>
      <c r="N100" s="147"/>
      <c r="O100" s="147"/>
      <c r="P100" s="147"/>
      <c r="Q100" s="147"/>
      <c r="R100" s="147"/>
      <c r="S100" s="147"/>
      <c r="T100" s="148"/>
      <c r="U100" s="147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 t="s">
        <v>119</v>
      </c>
      <c r="AF100" s="139">
        <v>0</v>
      </c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39"/>
      <c r="AZ100" s="139"/>
      <c r="BA100" s="139"/>
      <c r="BB100" s="139"/>
      <c r="BC100" s="139"/>
      <c r="BD100" s="139"/>
      <c r="BE100" s="139"/>
      <c r="BF100" s="139"/>
      <c r="BG100" s="139"/>
      <c r="BH100" s="139"/>
    </row>
    <row r="101" spans="1:60" outlineLevel="1" x14ac:dyDescent="0.2">
      <c r="A101" s="140"/>
      <c r="B101" s="140"/>
      <c r="C101" s="179" t="s">
        <v>245</v>
      </c>
      <c r="D101" s="149"/>
      <c r="E101" s="154">
        <v>1.1200000000000001</v>
      </c>
      <c r="F101" s="157"/>
      <c r="G101" s="157"/>
      <c r="H101" s="157"/>
      <c r="I101" s="157"/>
      <c r="J101" s="157"/>
      <c r="K101" s="157"/>
      <c r="L101" s="157"/>
      <c r="M101" s="157"/>
      <c r="N101" s="147"/>
      <c r="O101" s="147"/>
      <c r="P101" s="147"/>
      <c r="Q101" s="147"/>
      <c r="R101" s="147"/>
      <c r="S101" s="147"/>
      <c r="T101" s="148"/>
      <c r="U101" s="147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 t="s">
        <v>119</v>
      </c>
      <c r="AF101" s="139">
        <v>0</v>
      </c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39"/>
      <c r="AZ101" s="139"/>
      <c r="BA101" s="139"/>
      <c r="BB101" s="139"/>
      <c r="BC101" s="139"/>
      <c r="BD101" s="139"/>
      <c r="BE101" s="139"/>
      <c r="BF101" s="139"/>
      <c r="BG101" s="139"/>
      <c r="BH101" s="139"/>
    </row>
    <row r="102" spans="1:60" outlineLevel="1" x14ac:dyDescent="0.2">
      <c r="A102" s="140">
        <v>43</v>
      </c>
      <c r="B102" s="140" t="s">
        <v>246</v>
      </c>
      <c r="C102" s="178" t="s">
        <v>247</v>
      </c>
      <c r="D102" s="146" t="s">
        <v>116</v>
      </c>
      <c r="E102" s="153">
        <v>85.252799999999993</v>
      </c>
      <c r="F102" s="156">
        <f>H102+J102</f>
        <v>0</v>
      </c>
      <c r="G102" s="157">
        <f>ROUND(E102*F102,2)</f>
        <v>0</v>
      </c>
      <c r="H102" s="157"/>
      <c r="I102" s="157">
        <f>ROUND(E102*H102,2)</f>
        <v>0</v>
      </c>
      <c r="J102" s="157"/>
      <c r="K102" s="157">
        <f>ROUND(E102*J102,2)</f>
        <v>0</v>
      </c>
      <c r="L102" s="157">
        <v>0</v>
      </c>
      <c r="M102" s="157">
        <f>G102*(1+L102/100)</f>
        <v>0</v>
      </c>
      <c r="N102" s="147">
        <v>0</v>
      </c>
      <c r="O102" s="147">
        <f>ROUND(E102*N102,5)</f>
        <v>0</v>
      </c>
      <c r="P102" s="147">
        <v>0</v>
      </c>
      <c r="Q102" s="147">
        <f>ROUND(E102*P102,5)</f>
        <v>0</v>
      </c>
      <c r="R102" s="147"/>
      <c r="S102" s="147"/>
      <c r="T102" s="148">
        <v>0</v>
      </c>
      <c r="U102" s="147">
        <f>ROUND(E102*T102,2)</f>
        <v>0</v>
      </c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 t="s">
        <v>117</v>
      </c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39"/>
      <c r="BA102" s="139"/>
      <c r="BB102" s="139"/>
      <c r="BC102" s="139"/>
      <c r="BD102" s="139"/>
      <c r="BE102" s="139"/>
      <c r="BF102" s="139"/>
      <c r="BG102" s="139"/>
      <c r="BH102" s="139"/>
    </row>
    <row r="103" spans="1:60" outlineLevel="1" x14ac:dyDescent="0.2">
      <c r="A103" s="140"/>
      <c r="B103" s="140"/>
      <c r="C103" s="179" t="s">
        <v>248</v>
      </c>
      <c r="D103" s="149"/>
      <c r="E103" s="154">
        <v>85.252799999999993</v>
      </c>
      <c r="F103" s="157"/>
      <c r="G103" s="157"/>
      <c r="H103" s="157"/>
      <c r="I103" s="157"/>
      <c r="J103" s="157"/>
      <c r="K103" s="157"/>
      <c r="L103" s="157"/>
      <c r="M103" s="157"/>
      <c r="N103" s="147"/>
      <c r="O103" s="147"/>
      <c r="P103" s="147"/>
      <c r="Q103" s="147"/>
      <c r="R103" s="147"/>
      <c r="S103" s="147"/>
      <c r="T103" s="148"/>
      <c r="U103" s="147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 t="s">
        <v>119</v>
      </c>
      <c r="AF103" s="139">
        <v>0</v>
      </c>
      <c r="AG103" s="139"/>
      <c r="AH103" s="139"/>
      <c r="AI103" s="139"/>
      <c r="AJ103" s="139"/>
      <c r="AK103" s="139"/>
      <c r="AL103" s="139"/>
      <c r="AM103" s="139"/>
      <c r="AN103" s="139"/>
      <c r="AO103" s="139"/>
      <c r="AP103" s="139"/>
      <c r="AQ103" s="139"/>
      <c r="AR103" s="139"/>
      <c r="AS103" s="139"/>
      <c r="AT103" s="139"/>
      <c r="AU103" s="139"/>
      <c r="AV103" s="139"/>
      <c r="AW103" s="139"/>
      <c r="AX103" s="139"/>
      <c r="AY103" s="139"/>
      <c r="AZ103" s="139"/>
      <c r="BA103" s="139"/>
      <c r="BB103" s="139"/>
      <c r="BC103" s="139"/>
      <c r="BD103" s="139"/>
      <c r="BE103" s="139"/>
      <c r="BF103" s="139"/>
      <c r="BG103" s="139"/>
      <c r="BH103" s="139"/>
    </row>
    <row r="104" spans="1:60" ht="22.5" outlineLevel="1" x14ac:dyDescent="0.2">
      <c r="A104" s="140">
        <v>44</v>
      </c>
      <c r="B104" s="140" t="s">
        <v>249</v>
      </c>
      <c r="C104" s="178" t="s">
        <v>250</v>
      </c>
      <c r="D104" s="146" t="s">
        <v>139</v>
      </c>
      <c r="E104" s="153">
        <v>28.2</v>
      </c>
      <c r="F104" s="156">
        <f>H104+J104</f>
        <v>0</v>
      </c>
      <c r="G104" s="157">
        <f>ROUND(E104*F104,2)</f>
        <v>0</v>
      </c>
      <c r="H104" s="157"/>
      <c r="I104" s="157">
        <f>ROUND(E104*H104,2)</f>
        <v>0</v>
      </c>
      <c r="J104" s="157"/>
      <c r="K104" s="157">
        <f>ROUND(E104*J104,2)</f>
        <v>0</v>
      </c>
      <c r="L104" s="157">
        <v>0</v>
      </c>
      <c r="M104" s="157">
        <f>G104*(1+L104/100)</f>
        <v>0</v>
      </c>
      <c r="N104" s="147">
        <v>1.7000000000000001E-4</v>
      </c>
      <c r="O104" s="147">
        <f>ROUND(E104*N104,5)</f>
        <v>4.79E-3</v>
      </c>
      <c r="P104" s="147">
        <v>0</v>
      </c>
      <c r="Q104" s="147">
        <f>ROUND(E104*P104,5)</f>
        <v>0</v>
      </c>
      <c r="R104" s="147"/>
      <c r="S104" s="147"/>
      <c r="T104" s="148">
        <v>0.12</v>
      </c>
      <c r="U104" s="147">
        <f>ROUND(E104*T104,2)</f>
        <v>3.38</v>
      </c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 t="s">
        <v>117</v>
      </c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39"/>
      <c r="BE104" s="139"/>
      <c r="BF104" s="139"/>
      <c r="BG104" s="139"/>
      <c r="BH104" s="139"/>
    </row>
    <row r="105" spans="1:60" outlineLevel="1" x14ac:dyDescent="0.2">
      <c r="A105" s="140"/>
      <c r="B105" s="140"/>
      <c r="C105" s="179" t="s">
        <v>251</v>
      </c>
      <c r="D105" s="149"/>
      <c r="E105" s="154">
        <v>13.2</v>
      </c>
      <c r="F105" s="157"/>
      <c r="G105" s="157"/>
      <c r="H105" s="157"/>
      <c r="I105" s="157"/>
      <c r="J105" s="157"/>
      <c r="K105" s="157"/>
      <c r="L105" s="157"/>
      <c r="M105" s="157"/>
      <c r="N105" s="147"/>
      <c r="O105" s="147"/>
      <c r="P105" s="147"/>
      <c r="Q105" s="147"/>
      <c r="R105" s="147"/>
      <c r="S105" s="147"/>
      <c r="T105" s="148"/>
      <c r="U105" s="147"/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 t="s">
        <v>119</v>
      </c>
      <c r="AF105" s="139">
        <v>0</v>
      </c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139"/>
      <c r="AQ105" s="139"/>
      <c r="AR105" s="139"/>
      <c r="AS105" s="139"/>
      <c r="AT105" s="139"/>
      <c r="AU105" s="139"/>
      <c r="AV105" s="139"/>
      <c r="AW105" s="139"/>
      <c r="AX105" s="139"/>
      <c r="AY105" s="139"/>
      <c r="AZ105" s="139"/>
      <c r="BA105" s="139"/>
      <c r="BB105" s="139"/>
      <c r="BC105" s="139"/>
      <c r="BD105" s="139"/>
      <c r="BE105" s="139"/>
      <c r="BF105" s="139"/>
      <c r="BG105" s="139"/>
      <c r="BH105" s="139"/>
    </row>
    <row r="106" spans="1:60" outlineLevel="1" x14ac:dyDescent="0.2">
      <c r="A106" s="140"/>
      <c r="B106" s="140"/>
      <c r="C106" s="179" t="s">
        <v>252</v>
      </c>
      <c r="D106" s="149"/>
      <c r="E106" s="154">
        <v>15</v>
      </c>
      <c r="F106" s="157"/>
      <c r="G106" s="157"/>
      <c r="H106" s="157"/>
      <c r="I106" s="157"/>
      <c r="J106" s="157"/>
      <c r="K106" s="157"/>
      <c r="L106" s="157"/>
      <c r="M106" s="157"/>
      <c r="N106" s="147"/>
      <c r="O106" s="147"/>
      <c r="P106" s="147"/>
      <c r="Q106" s="147"/>
      <c r="R106" s="147"/>
      <c r="S106" s="147"/>
      <c r="T106" s="148"/>
      <c r="U106" s="147"/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 t="s">
        <v>119</v>
      </c>
      <c r="AF106" s="139">
        <v>0</v>
      </c>
      <c r="AG106" s="139"/>
      <c r="AH106" s="139"/>
      <c r="AI106" s="139"/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39"/>
      <c r="AT106" s="139"/>
      <c r="AU106" s="139"/>
      <c r="AV106" s="139"/>
      <c r="AW106" s="139"/>
      <c r="AX106" s="139"/>
      <c r="AY106" s="139"/>
      <c r="AZ106" s="139"/>
      <c r="BA106" s="139"/>
      <c r="BB106" s="139"/>
      <c r="BC106" s="139"/>
      <c r="BD106" s="139"/>
      <c r="BE106" s="139"/>
      <c r="BF106" s="139"/>
      <c r="BG106" s="139"/>
      <c r="BH106" s="139"/>
    </row>
    <row r="107" spans="1:60" x14ac:dyDescent="0.2">
      <c r="A107" s="141" t="s">
        <v>112</v>
      </c>
      <c r="B107" s="141" t="s">
        <v>79</v>
      </c>
      <c r="C107" s="180" t="s">
        <v>80</v>
      </c>
      <c r="D107" s="150"/>
      <c r="E107" s="155"/>
      <c r="F107" s="158"/>
      <c r="G107" s="158">
        <f>SUMIF(AE108:AE109,"&lt;&gt;NOR",G108:G109)</f>
        <v>0</v>
      </c>
      <c r="H107" s="158"/>
      <c r="I107" s="158">
        <f>SUM(I108:I109)</f>
        <v>0</v>
      </c>
      <c r="J107" s="158"/>
      <c r="K107" s="158">
        <f>SUM(K108:K109)</f>
        <v>0</v>
      </c>
      <c r="L107" s="158"/>
      <c r="M107" s="158">
        <f>SUM(M108:M109)</f>
        <v>0</v>
      </c>
      <c r="N107" s="151"/>
      <c r="O107" s="151">
        <f>SUM(O108:O109)</f>
        <v>1.0149999999999999E-2</v>
      </c>
      <c r="P107" s="151"/>
      <c r="Q107" s="151">
        <f>SUM(Q108:Q109)</f>
        <v>0</v>
      </c>
      <c r="R107" s="151"/>
      <c r="S107" s="151"/>
      <c r="T107" s="152"/>
      <c r="U107" s="151">
        <f>SUM(U108:U109)</f>
        <v>8.1199999999999992</v>
      </c>
      <c r="AE107" t="s">
        <v>113</v>
      </c>
    </row>
    <row r="108" spans="1:60" outlineLevel="1" x14ac:dyDescent="0.2">
      <c r="A108" s="140">
        <v>45</v>
      </c>
      <c r="B108" s="140" t="s">
        <v>253</v>
      </c>
      <c r="C108" s="178" t="s">
        <v>254</v>
      </c>
      <c r="D108" s="146" t="s">
        <v>116</v>
      </c>
      <c r="E108" s="153">
        <v>64</v>
      </c>
      <c r="F108" s="156">
        <f>H108+J108</f>
        <v>0</v>
      </c>
      <c r="G108" s="157">
        <f>ROUND(E108*F108,2)</f>
        <v>0</v>
      </c>
      <c r="H108" s="157"/>
      <c r="I108" s="157">
        <f>ROUND(E108*H108,2)</f>
        <v>0</v>
      </c>
      <c r="J108" s="157"/>
      <c r="K108" s="157">
        <f>ROUND(E108*J108,2)</f>
        <v>0</v>
      </c>
      <c r="L108" s="157">
        <v>0</v>
      </c>
      <c r="M108" s="157">
        <f>G108*(1+L108/100)</f>
        <v>0</v>
      </c>
      <c r="N108" s="147">
        <v>1.4999999999999999E-4</v>
      </c>
      <c r="O108" s="147">
        <f>ROUND(E108*N108,5)</f>
        <v>9.5999999999999992E-3</v>
      </c>
      <c r="P108" s="147">
        <v>0</v>
      </c>
      <c r="Q108" s="147">
        <f>ROUND(E108*P108,5)</f>
        <v>0</v>
      </c>
      <c r="R108" s="147"/>
      <c r="S108" s="147"/>
      <c r="T108" s="148">
        <v>0.10191</v>
      </c>
      <c r="U108" s="147">
        <f>ROUND(E108*T108,2)</f>
        <v>6.52</v>
      </c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 t="s">
        <v>117</v>
      </c>
      <c r="AF108" s="139"/>
      <c r="AG108" s="139"/>
      <c r="AH108" s="139"/>
      <c r="AI108" s="139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  <c r="AT108" s="139"/>
      <c r="AU108" s="139"/>
      <c r="AV108" s="139"/>
      <c r="AW108" s="139"/>
      <c r="AX108" s="139"/>
      <c r="AY108" s="139"/>
      <c r="AZ108" s="139"/>
      <c r="BA108" s="139"/>
      <c r="BB108" s="139"/>
      <c r="BC108" s="139"/>
      <c r="BD108" s="139"/>
      <c r="BE108" s="139"/>
      <c r="BF108" s="139"/>
      <c r="BG108" s="139"/>
      <c r="BH108" s="139"/>
    </row>
    <row r="109" spans="1:60" ht="22.5" outlineLevel="1" x14ac:dyDescent="0.2">
      <c r="A109" s="140">
        <v>46</v>
      </c>
      <c r="B109" s="140" t="s">
        <v>255</v>
      </c>
      <c r="C109" s="178" t="s">
        <v>256</v>
      </c>
      <c r="D109" s="146" t="s">
        <v>116</v>
      </c>
      <c r="E109" s="153">
        <v>55</v>
      </c>
      <c r="F109" s="156">
        <f>H109+J109</f>
        <v>0</v>
      </c>
      <c r="G109" s="157">
        <f>ROUND(E109*F109,2)</f>
        <v>0</v>
      </c>
      <c r="H109" s="157"/>
      <c r="I109" s="157">
        <f>ROUND(E109*H109,2)</f>
        <v>0</v>
      </c>
      <c r="J109" s="157"/>
      <c r="K109" s="157">
        <f>ROUND(E109*J109,2)</f>
        <v>0</v>
      </c>
      <c r="L109" s="157">
        <v>0</v>
      </c>
      <c r="M109" s="157">
        <f>G109*(1+L109/100)</f>
        <v>0</v>
      </c>
      <c r="N109" s="147">
        <v>1.0000000000000001E-5</v>
      </c>
      <c r="O109" s="147">
        <f>ROUND(E109*N109,5)</f>
        <v>5.5000000000000003E-4</v>
      </c>
      <c r="P109" s="147">
        <v>0</v>
      </c>
      <c r="Q109" s="147">
        <f>ROUND(E109*P109,5)</f>
        <v>0</v>
      </c>
      <c r="R109" s="147"/>
      <c r="S109" s="147"/>
      <c r="T109" s="148">
        <v>2.9000000000000001E-2</v>
      </c>
      <c r="U109" s="147">
        <f>ROUND(E109*T109,2)</f>
        <v>1.6</v>
      </c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 t="s">
        <v>117</v>
      </c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39"/>
      <c r="BB109" s="139"/>
      <c r="BC109" s="139"/>
      <c r="BD109" s="139"/>
      <c r="BE109" s="139"/>
      <c r="BF109" s="139"/>
      <c r="BG109" s="139"/>
      <c r="BH109" s="139"/>
    </row>
    <row r="110" spans="1:60" x14ac:dyDescent="0.2">
      <c r="A110" s="141" t="s">
        <v>112</v>
      </c>
      <c r="B110" s="141" t="s">
        <v>81</v>
      </c>
      <c r="C110" s="180" t="s">
        <v>82</v>
      </c>
      <c r="D110" s="150"/>
      <c r="E110" s="155"/>
      <c r="F110" s="158"/>
      <c r="G110" s="158">
        <f>SUMIF(AE111:AE121,"&lt;&gt;NOR",G111:G121)</f>
        <v>0</v>
      </c>
      <c r="H110" s="158"/>
      <c r="I110" s="158">
        <f>SUM(I111:I121)</f>
        <v>0</v>
      </c>
      <c r="J110" s="158"/>
      <c r="K110" s="158">
        <f>SUM(K111:K121)</f>
        <v>0</v>
      </c>
      <c r="L110" s="158"/>
      <c r="M110" s="158">
        <f>SUM(M111:M121)</f>
        <v>0</v>
      </c>
      <c r="N110" s="151"/>
      <c r="O110" s="151">
        <f>SUM(O111:O121)</f>
        <v>0</v>
      </c>
      <c r="P110" s="151"/>
      <c r="Q110" s="151">
        <f>SUM(Q111:Q121)</f>
        <v>0</v>
      </c>
      <c r="R110" s="151"/>
      <c r="S110" s="151"/>
      <c r="T110" s="152"/>
      <c r="U110" s="151">
        <f>SUM(U111:U121)</f>
        <v>0</v>
      </c>
      <c r="AE110" t="s">
        <v>113</v>
      </c>
    </row>
    <row r="111" spans="1:60" outlineLevel="1" x14ac:dyDescent="0.2">
      <c r="A111" s="140">
        <v>47</v>
      </c>
      <c r="B111" s="140" t="s">
        <v>257</v>
      </c>
      <c r="C111" s="178" t="s">
        <v>258</v>
      </c>
      <c r="D111" s="146" t="s">
        <v>218</v>
      </c>
      <c r="E111" s="153">
        <v>1</v>
      </c>
      <c r="F111" s="156">
        <f t="shared" ref="F111:F121" si="16">H111+J111</f>
        <v>0</v>
      </c>
      <c r="G111" s="157">
        <f t="shared" ref="G111:G121" si="17">ROUND(E111*F111,2)</f>
        <v>0</v>
      </c>
      <c r="H111" s="157"/>
      <c r="I111" s="157">
        <f t="shared" ref="I111:I121" si="18">ROUND(E111*H111,2)</f>
        <v>0</v>
      </c>
      <c r="J111" s="157"/>
      <c r="K111" s="157">
        <f t="shared" ref="K111:K121" si="19">ROUND(E111*J111,2)</f>
        <v>0</v>
      </c>
      <c r="L111" s="157">
        <v>0</v>
      </c>
      <c r="M111" s="157">
        <f t="shared" ref="M111:M121" si="20">G111*(1+L111/100)</f>
        <v>0</v>
      </c>
      <c r="N111" s="147">
        <v>0</v>
      </c>
      <c r="O111" s="147">
        <f t="shared" ref="O111:O121" si="21">ROUND(E111*N111,5)</f>
        <v>0</v>
      </c>
      <c r="P111" s="147">
        <v>0</v>
      </c>
      <c r="Q111" s="147">
        <f t="shared" ref="Q111:Q121" si="22">ROUND(E111*P111,5)</f>
        <v>0</v>
      </c>
      <c r="R111" s="147"/>
      <c r="S111" s="147"/>
      <c r="T111" s="148">
        <v>0</v>
      </c>
      <c r="U111" s="147">
        <f t="shared" ref="U111:U121" si="23">ROUND(E111*T111,2)</f>
        <v>0</v>
      </c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 t="s">
        <v>117</v>
      </c>
      <c r="AF111" s="139"/>
      <c r="AG111" s="139"/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39"/>
      <c r="AZ111" s="139"/>
      <c r="BA111" s="139"/>
      <c r="BB111" s="139"/>
      <c r="BC111" s="139"/>
      <c r="BD111" s="139"/>
      <c r="BE111" s="139"/>
      <c r="BF111" s="139"/>
      <c r="BG111" s="139"/>
      <c r="BH111" s="139"/>
    </row>
    <row r="112" spans="1:60" outlineLevel="1" x14ac:dyDescent="0.2">
      <c r="A112" s="140">
        <v>48</v>
      </c>
      <c r="B112" s="140" t="s">
        <v>259</v>
      </c>
      <c r="C112" s="178" t="s">
        <v>260</v>
      </c>
      <c r="D112" s="146" t="s">
        <v>218</v>
      </c>
      <c r="E112" s="153">
        <v>1</v>
      </c>
      <c r="F112" s="156">
        <f t="shared" si="16"/>
        <v>0</v>
      </c>
      <c r="G112" s="157">
        <f t="shared" si="17"/>
        <v>0</v>
      </c>
      <c r="H112" s="157"/>
      <c r="I112" s="157">
        <f t="shared" si="18"/>
        <v>0</v>
      </c>
      <c r="J112" s="157"/>
      <c r="K112" s="157">
        <f t="shared" si="19"/>
        <v>0</v>
      </c>
      <c r="L112" s="157">
        <v>0</v>
      </c>
      <c r="M112" s="157">
        <f t="shared" si="20"/>
        <v>0</v>
      </c>
      <c r="N112" s="147">
        <v>0</v>
      </c>
      <c r="O112" s="147">
        <f t="shared" si="21"/>
        <v>0</v>
      </c>
      <c r="P112" s="147">
        <v>0</v>
      </c>
      <c r="Q112" s="147">
        <f t="shared" si="22"/>
        <v>0</v>
      </c>
      <c r="R112" s="147"/>
      <c r="S112" s="147"/>
      <c r="T112" s="148">
        <v>0</v>
      </c>
      <c r="U112" s="147">
        <f t="shared" si="23"/>
        <v>0</v>
      </c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 t="s">
        <v>117</v>
      </c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39"/>
      <c r="BE112" s="139"/>
      <c r="BF112" s="139"/>
      <c r="BG112" s="139"/>
      <c r="BH112" s="139"/>
    </row>
    <row r="113" spans="1:60" outlineLevel="1" x14ac:dyDescent="0.2">
      <c r="A113" s="140">
        <v>49</v>
      </c>
      <c r="B113" s="140" t="s">
        <v>261</v>
      </c>
      <c r="C113" s="178" t="s">
        <v>262</v>
      </c>
      <c r="D113" s="146" t="s">
        <v>183</v>
      </c>
      <c r="E113" s="153">
        <v>2</v>
      </c>
      <c r="F113" s="156">
        <f t="shared" si="16"/>
        <v>0</v>
      </c>
      <c r="G113" s="157">
        <f t="shared" si="17"/>
        <v>0</v>
      </c>
      <c r="H113" s="157"/>
      <c r="I113" s="157">
        <f t="shared" si="18"/>
        <v>0</v>
      </c>
      <c r="J113" s="157"/>
      <c r="K113" s="157">
        <f t="shared" si="19"/>
        <v>0</v>
      </c>
      <c r="L113" s="157">
        <v>0</v>
      </c>
      <c r="M113" s="157">
        <f t="shared" si="20"/>
        <v>0</v>
      </c>
      <c r="N113" s="147">
        <v>0</v>
      </c>
      <c r="O113" s="147">
        <f t="shared" si="21"/>
        <v>0</v>
      </c>
      <c r="P113" s="147">
        <v>0</v>
      </c>
      <c r="Q113" s="147">
        <f t="shared" si="22"/>
        <v>0</v>
      </c>
      <c r="R113" s="147"/>
      <c r="S113" s="147"/>
      <c r="T113" s="148">
        <v>0</v>
      </c>
      <c r="U113" s="147">
        <f t="shared" si="23"/>
        <v>0</v>
      </c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 t="s">
        <v>117</v>
      </c>
      <c r="AF113" s="139"/>
      <c r="AG113" s="139"/>
      <c r="AH113" s="139"/>
      <c r="AI113" s="139"/>
      <c r="AJ113" s="139"/>
      <c r="AK113" s="139"/>
      <c r="AL113" s="139"/>
      <c r="AM113" s="139"/>
      <c r="AN113" s="139"/>
      <c r="AO113" s="139"/>
      <c r="AP113" s="139"/>
      <c r="AQ113" s="139"/>
      <c r="AR113" s="139"/>
      <c r="AS113" s="139"/>
      <c r="AT113" s="139"/>
      <c r="AU113" s="139"/>
      <c r="AV113" s="139"/>
      <c r="AW113" s="139"/>
      <c r="AX113" s="139"/>
      <c r="AY113" s="139"/>
      <c r="AZ113" s="139"/>
      <c r="BA113" s="139"/>
      <c r="BB113" s="139"/>
      <c r="BC113" s="139"/>
      <c r="BD113" s="139"/>
      <c r="BE113" s="139"/>
      <c r="BF113" s="139"/>
      <c r="BG113" s="139"/>
      <c r="BH113" s="139"/>
    </row>
    <row r="114" spans="1:60" outlineLevel="1" x14ac:dyDescent="0.2">
      <c r="A114" s="140">
        <v>50</v>
      </c>
      <c r="B114" s="140" t="s">
        <v>263</v>
      </c>
      <c r="C114" s="178" t="s">
        <v>264</v>
      </c>
      <c r="D114" s="146" t="s">
        <v>218</v>
      </c>
      <c r="E114" s="153">
        <v>1</v>
      </c>
      <c r="F114" s="156">
        <f t="shared" si="16"/>
        <v>0</v>
      </c>
      <c r="G114" s="157">
        <f t="shared" si="17"/>
        <v>0</v>
      </c>
      <c r="H114" s="157"/>
      <c r="I114" s="157">
        <f t="shared" si="18"/>
        <v>0</v>
      </c>
      <c r="J114" s="157"/>
      <c r="K114" s="157">
        <f t="shared" si="19"/>
        <v>0</v>
      </c>
      <c r="L114" s="157">
        <v>0</v>
      </c>
      <c r="M114" s="157">
        <f t="shared" si="20"/>
        <v>0</v>
      </c>
      <c r="N114" s="147">
        <v>0</v>
      </c>
      <c r="O114" s="147">
        <f t="shared" si="21"/>
        <v>0</v>
      </c>
      <c r="P114" s="147">
        <v>0</v>
      </c>
      <c r="Q114" s="147">
        <f t="shared" si="22"/>
        <v>0</v>
      </c>
      <c r="R114" s="147"/>
      <c r="S114" s="147"/>
      <c r="T114" s="148">
        <v>0</v>
      </c>
      <c r="U114" s="147">
        <f t="shared" si="23"/>
        <v>0</v>
      </c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 t="s">
        <v>117</v>
      </c>
      <c r="AF114" s="139"/>
      <c r="AG114" s="139"/>
      <c r="AH114" s="139"/>
      <c r="AI114" s="139"/>
      <c r="AJ114" s="139"/>
      <c r="AK114" s="139"/>
      <c r="AL114" s="139"/>
      <c r="AM114" s="139"/>
      <c r="AN114" s="139"/>
      <c r="AO114" s="139"/>
      <c r="AP114" s="139"/>
      <c r="AQ114" s="139"/>
      <c r="AR114" s="139"/>
      <c r="AS114" s="139"/>
      <c r="AT114" s="139"/>
      <c r="AU114" s="139"/>
      <c r="AV114" s="139"/>
      <c r="AW114" s="139"/>
      <c r="AX114" s="139"/>
      <c r="AY114" s="139"/>
      <c r="AZ114" s="139"/>
      <c r="BA114" s="139"/>
      <c r="BB114" s="139"/>
      <c r="BC114" s="139"/>
      <c r="BD114" s="139"/>
      <c r="BE114" s="139"/>
      <c r="BF114" s="139"/>
      <c r="BG114" s="139"/>
      <c r="BH114" s="139"/>
    </row>
    <row r="115" spans="1:60" outlineLevel="1" x14ac:dyDescent="0.2">
      <c r="A115" s="140">
        <v>51</v>
      </c>
      <c r="B115" s="140" t="s">
        <v>265</v>
      </c>
      <c r="C115" s="178" t="s">
        <v>266</v>
      </c>
      <c r="D115" s="146" t="s">
        <v>183</v>
      </c>
      <c r="E115" s="153">
        <v>1</v>
      </c>
      <c r="F115" s="156">
        <f t="shared" si="16"/>
        <v>0</v>
      </c>
      <c r="G115" s="157">
        <f t="shared" si="17"/>
        <v>0</v>
      </c>
      <c r="H115" s="157"/>
      <c r="I115" s="157">
        <f t="shared" si="18"/>
        <v>0</v>
      </c>
      <c r="J115" s="157"/>
      <c r="K115" s="157">
        <f t="shared" si="19"/>
        <v>0</v>
      </c>
      <c r="L115" s="157">
        <v>0</v>
      </c>
      <c r="M115" s="157">
        <f t="shared" si="20"/>
        <v>0</v>
      </c>
      <c r="N115" s="147">
        <v>0</v>
      </c>
      <c r="O115" s="147">
        <f t="shared" si="21"/>
        <v>0</v>
      </c>
      <c r="P115" s="147">
        <v>0</v>
      </c>
      <c r="Q115" s="147">
        <f t="shared" si="22"/>
        <v>0</v>
      </c>
      <c r="R115" s="147"/>
      <c r="S115" s="147"/>
      <c r="T115" s="148">
        <v>0</v>
      </c>
      <c r="U115" s="147">
        <f t="shared" si="23"/>
        <v>0</v>
      </c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 t="s">
        <v>117</v>
      </c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  <c r="BA115" s="139"/>
      <c r="BB115" s="139"/>
      <c r="BC115" s="139"/>
      <c r="BD115" s="139"/>
      <c r="BE115" s="139"/>
      <c r="BF115" s="139"/>
      <c r="BG115" s="139"/>
      <c r="BH115" s="139"/>
    </row>
    <row r="116" spans="1:60" outlineLevel="1" x14ac:dyDescent="0.2">
      <c r="A116" s="140">
        <v>52</v>
      </c>
      <c r="B116" s="140" t="s">
        <v>267</v>
      </c>
      <c r="C116" s="178" t="s">
        <v>268</v>
      </c>
      <c r="D116" s="146" t="s">
        <v>183</v>
      </c>
      <c r="E116" s="153">
        <v>1</v>
      </c>
      <c r="F116" s="156">
        <f t="shared" si="16"/>
        <v>0</v>
      </c>
      <c r="G116" s="157">
        <f t="shared" si="17"/>
        <v>0</v>
      </c>
      <c r="H116" s="157"/>
      <c r="I116" s="157">
        <f t="shared" si="18"/>
        <v>0</v>
      </c>
      <c r="J116" s="157"/>
      <c r="K116" s="157">
        <f t="shared" si="19"/>
        <v>0</v>
      </c>
      <c r="L116" s="157">
        <v>0</v>
      </c>
      <c r="M116" s="157">
        <f t="shared" si="20"/>
        <v>0</v>
      </c>
      <c r="N116" s="147">
        <v>0</v>
      </c>
      <c r="O116" s="147">
        <f t="shared" si="21"/>
        <v>0</v>
      </c>
      <c r="P116" s="147">
        <v>0</v>
      </c>
      <c r="Q116" s="147">
        <f t="shared" si="22"/>
        <v>0</v>
      </c>
      <c r="R116" s="147"/>
      <c r="S116" s="147"/>
      <c r="T116" s="148">
        <v>0</v>
      </c>
      <c r="U116" s="147">
        <f t="shared" si="23"/>
        <v>0</v>
      </c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 t="s">
        <v>117</v>
      </c>
      <c r="AF116" s="139"/>
      <c r="AG116" s="139"/>
      <c r="AH116" s="139"/>
      <c r="AI116" s="139"/>
      <c r="AJ116" s="139"/>
      <c r="AK116" s="139"/>
      <c r="AL116" s="139"/>
      <c r="AM116" s="139"/>
      <c r="AN116" s="139"/>
      <c r="AO116" s="139"/>
      <c r="AP116" s="139"/>
      <c r="AQ116" s="139"/>
      <c r="AR116" s="139"/>
      <c r="AS116" s="139"/>
      <c r="AT116" s="139"/>
      <c r="AU116" s="139"/>
      <c r="AV116" s="139"/>
      <c r="AW116" s="139"/>
      <c r="AX116" s="139"/>
      <c r="AY116" s="139"/>
      <c r="AZ116" s="139"/>
      <c r="BA116" s="139"/>
      <c r="BB116" s="139"/>
      <c r="BC116" s="139"/>
      <c r="BD116" s="139"/>
      <c r="BE116" s="139"/>
      <c r="BF116" s="139"/>
      <c r="BG116" s="139"/>
      <c r="BH116" s="139"/>
    </row>
    <row r="117" spans="1:60" outlineLevel="1" x14ac:dyDescent="0.2">
      <c r="A117" s="140">
        <v>53</v>
      </c>
      <c r="B117" s="140" t="s">
        <v>269</v>
      </c>
      <c r="C117" s="178" t="s">
        <v>270</v>
      </c>
      <c r="D117" s="146" t="s">
        <v>183</v>
      </c>
      <c r="E117" s="153">
        <v>6</v>
      </c>
      <c r="F117" s="156">
        <f t="shared" si="16"/>
        <v>0</v>
      </c>
      <c r="G117" s="157">
        <f t="shared" si="17"/>
        <v>0</v>
      </c>
      <c r="H117" s="157"/>
      <c r="I117" s="157">
        <f t="shared" si="18"/>
        <v>0</v>
      </c>
      <c r="J117" s="157"/>
      <c r="K117" s="157">
        <f t="shared" si="19"/>
        <v>0</v>
      </c>
      <c r="L117" s="157">
        <v>0</v>
      </c>
      <c r="M117" s="157">
        <f t="shared" si="20"/>
        <v>0</v>
      </c>
      <c r="N117" s="147">
        <v>0</v>
      </c>
      <c r="O117" s="147">
        <f t="shared" si="21"/>
        <v>0</v>
      </c>
      <c r="P117" s="147">
        <v>0</v>
      </c>
      <c r="Q117" s="147">
        <f t="shared" si="22"/>
        <v>0</v>
      </c>
      <c r="R117" s="147"/>
      <c r="S117" s="147"/>
      <c r="T117" s="148">
        <v>0</v>
      </c>
      <c r="U117" s="147">
        <f t="shared" si="23"/>
        <v>0</v>
      </c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 t="s">
        <v>117</v>
      </c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39"/>
      <c r="AZ117" s="139"/>
      <c r="BA117" s="139"/>
      <c r="BB117" s="139"/>
      <c r="BC117" s="139"/>
      <c r="BD117" s="139"/>
      <c r="BE117" s="139"/>
      <c r="BF117" s="139"/>
      <c r="BG117" s="139"/>
      <c r="BH117" s="139"/>
    </row>
    <row r="118" spans="1:60" outlineLevel="1" x14ac:dyDescent="0.2">
      <c r="A118" s="140">
        <v>54</v>
      </c>
      <c r="B118" s="140" t="s">
        <v>271</v>
      </c>
      <c r="C118" s="178" t="s">
        <v>272</v>
      </c>
      <c r="D118" s="146" t="s">
        <v>183</v>
      </c>
      <c r="E118" s="153">
        <v>4</v>
      </c>
      <c r="F118" s="156">
        <f t="shared" si="16"/>
        <v>0</v>
      </c>
      <c r="G118" s="157">
        <f t="shared" si="17"/>
        <v>0</v>
      </c>
      <c r="H118" s="157"/>
      <c r="I118" s="157">
        <f t="shared" si="18"/>
        <v>0</v>
      </c>
      <c r="J118" s="157"/>
      <c r="K118" s="157">
        <f t="shared" si="19"/>
        <v>0</v>
      </c>
      <c r="L118" s="157">
        <v>0</v>
      </c>
      <c r="M118" s="157">
        <f t="shared" si="20"/>
        <v>0</v>
      </c>
      <c r="N118" s="147">
        <v>0</v>
      </c>
      <c r="O118" s="147">
        <f t="shared" si="21"/>
        <v>0</v>
      </c>
      <c r="P118" s="147">
        <v>0</v>
      </c>
      <c r="Q118" s="147">
        <f t="shared" si="22"/>
        <v>0</v>
      </c>
      <c r="R118" s="147"/>
      <c r="S118" s="147"/>
      <c r="T118" s="148">
        <v>0</v>
      </c>
      <c r="U118" s="147">
        <f t="shared" si="23"/>
        <v>0</v>
      </c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 t="s">
        <v>117</v>
      </c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39"/>
      <c r="BE118" s="139"/>
      <c r="BF118" s="139"/>
      <c r="BG118" s="139"/>
      <c r="BH118" s="139"/>
    </row>
    <row r="119" spans="1:60" outlineLevel="1" x14ac:dyDescent="0.2">
      <c r="A119" s="140">
        <v>55</v>
      </c>
      <c r="B119" s="140" t="s">
        <v>273</v>
      </c>
      <c r="C119" s="178" t="s">
        <v>274</v>
      </c>
      <c r="D119" s="146" t="s">
        <v>183</v>
      </c>
      <c r="E119" s="153">
        <v>2</v>
      </c>
      <c r="F119" s="156">
        <f t="shared" si="16"/>
        <v>0</v>
      </c>
      <c r="G119" s="157">
        <f t="shared" si="17"/>
        <v>0</v>
      </c>
      <c r="H119" s="157"/>
      <c r="I119" s="157">
        <f t="shared" si="18"/>
        <v>0</v>
      </c>
      <c r="J119" s="157"/>
      <c r="K119" s="157">
        <f t="shared" si="19"/>
        <v>0</v>
      </c>
      <c r="L119" s="157">
        <v>0</v>
      </c>
      <c r="M119" s="157">
        <f t="shared" si="20"/>
        <v>0</v>
      </c>
      <c r="N119" s="147">
        <v>0</v>
      </c>
      <c r="O119" s="147">
        <f t="shared" si="21"/>
        <v>0</v>
      </c>
      <c r="P119" s="147">
        <v>0</v>
      </c>
      <c r="Q119" s="147">
        <f t="shared" si="22"/>
        <v>0</v>
      </c>
      <c r="R119" s="147"/>
      <c r="S119" s="147"/>
      <c r="T119" s="148">
        <v>0</v>
      </c>
      <c r="U119" s="147">
        <f t="shared" si="23"/>
        <v>0</v>
      </c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 t="s">
        <v>117</v>
      </c>
      <c r="AF119" s="139"/>
      <c r="AG119" s="139"/>
      <c r="AH119" s="139"/>
      <c r="AI119" s="139"/>
      <c r="AJ119" s="139"/>
      <c r="AK119" s="139"/>
      <c r="AL119" s="139"/>
      <c r="AM119" s="139"/>
      <c r="AN119" s="139"/>
      <c r="AO119" s="139"/>
      <c r="AP119" s="139"/>
      <c r="AQ119" s="139"/>
      <c r="AR119" s="139"/>
      <c r="AS119" s="139"/>
      <c r="AT119" s="139"/>
      <c r="AU119" s="139"/>
      <c r="AV119" s="139"/>
      <c r="AW119" s="139"/>
      <c r="AX119" s="139"/>
      <c r="AY119" s="139"/>
      <c r="AZ119" s="139"/>
      <c r="BA119" s="139"/>
      <c r="BB119" s="139"/>
      <c r="BC119" s="139"/>
      <c r="BD119" s="139"/>
      <c r="BE119" s="139"/>
      <c r="BF119" s="139"/>
      <c r="BG119" s="139"/>
      <c r="BH119" s="139"/>
    </row>
    <row r="120" spans="1:60" outlineLevel="1" x14ac:dyDescent="0.2">
      <c r="A120" s="140">
        <v>56</v>
      </c>
      <c r="B120" s="140" t="s">
        <v>275</v>
      </c>
      <c r="C120" s="178" t="s">
        <v>276</v>
      </c>
      <c r="D120" s="146" t="s">
        <v>183</v>
      </c>
      <c r="E120" s="153">
        <v>1</v>
      </c>
      <c r="F120" s="156">
        <f t="shared" si="16"/>
        <v>0</v>
      </c>
      <c r="G120" s="157">
        <f t="shared" si="17"/>
        <v>0</v>
      </c>
      <c r="H120" s="157"/>
      <c r="I120" s="157">
        <f t="shared" si="18"/>
        <v>0</v>
      </c>
      <c r="J120" s="157"/>
      <c r="K120" s="157">
        <f t="shared" si="19"/>
        <v>0</v>
      </c>
      <c r="L120" s="157">
        <v>0</v>
      </c>
      <c r="M120" s="157">
        <f t="shared" si="20"/>
        <v>0</v>
      </c>
      <c r="N120" s="147">
        <v>0</v>
      </c>
      <c r="O120" s="147">
        <f t="shared" si="21"/>
        <v>0</v>
      </c>
      <c r="P120" s="147">
        <v>0</v>
      </c>
      <c r="Q120" s="147">
        <f t="shared" si="22"/>
        <v>0</v>
      </c>
      <c r="R120" s="147"/>
      <c r="S120" s="147"/>
      <c r="T120" s="148">
        <v>0</v>
      </c>
      <c r="U120" s="147">
        <f t="shared" si="23"/>
        <v>0</v>
      </c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 t="s">
        <v>117</v>
      </c>
      <c r="AF120" s="139"/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39"/>
      <c r="AZ120" s="139"/>
      <c r="BA120" s="139"/>
      <c r="BB120" s="139"/>
      <c r="BC120" s="139"/>
      <c r="BD120" s="139"/>
      <c r="BE120" s="139"/>
      <c r="BF120" s="139"/>
      <c r="BG120" s="139"/>
      <c r="BH120" s="139"/>
    </row>
    <row r="121" spans="1:60" outlineLevel="1" x14ac:dyDescent="0.2">
      <c r="A121" s="140">
        <v>57</v>
      </c>
      <c r="B121" s="140" t="s">
        <v>277</v>
      </c>
      <c r="C121" s="178" t="s">
        <v>278</v>
      </c>
      <c r="D121" s="146" t="s">
        <v>279</v>
      </c>
      <c r="E121" s="153">
        <v>12</v>
      </c>
      <c r="F121" s="156">
        <f t="shared" si="16"/>
        <v>0</v>
      </c>
      <c r="G121" s="157">
        <f t="shared" si="17"/>
        <v>0</v>
      </c>
      <c r="H121" s="157"/>
      <c r="I121" s="157">
        <f t="shared" si="18"/>
        <v>0</v>
      </c>
      <c r="J121" s="157"/>
      <c r="K121" s="157">
        <f t="shared" si="19"/>
        <v>0</v>
      </c>
      <c r="L121" s="157">
        <v>0</v>
      </c>
      <c r="M121" s="157">
        <f t="shared" si="20"/>
        <v>0</v>
      </c>
      <c r="N121" s="147">
        <v>0</v>
      </c>
      <c r="O121" s="147">
        <f t="shared" si="21"/>
        <v>0</v>
      </c>
      <c r="P121" s="147">
        <v>0</v>
      </c>
      <c r="Q121" s="147">
        <f t="shared" si="22"/>
        <v>0</v>
      </c>
      <c r="R121" s="147"/>
      <c r="S121" s="147"/>
      <c r="T121" s="148">
        <v>0</v>
      </c>
      <c r="U121" s="147">
        <f t="shared" si="23"/>
        <v>0</v>
      </c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 t="s">
        <v>117</v>
      </c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  <c r="BA121" s="139"/>
      <c r="BB121" s="139"/>
      <c r="BC121" s="139"/>
      <c r="BD121" s="139"/>
      <c r="BE121" s="139"/>
      <c r="BF121" s="139"/>
      <c r="BG121" s="139"/>
      <c r="BH121" s="139"/>
    </row>
    <row r="122" spans="1:60" x14ac:dyDescent="0.2">
      <c r="A122" s="141" t="s">
        <v>112</v>
      </c>
      <c r="B122" s="141" t="s">
        <v>83</v>
      </c>
      <c r="C122" s="180" t="s">
        <v>84</v>
      </c>
      <c r="D122" s="150"/>
      <c r="E122" s="155"/>
      <c r="F122" s="158"/>
      <c r="G122" s="158">
        <f>SUMIF(AE123:AE128,"&lt;&gt;NOR",G123:G128)</f>
        <v>0</v>
      </c>
      <c r="H122" s="158"/>
      <c r="I122" s="158">
        <f>SUM(I123:I128)</f>
        <v>0</v>
      </c>
      <c r="J122" s="158"/>
      <c r="K122" s="158">
        <f>SUM(K123:K128)</f>
        <v>0</v>
      </c>
      <c r="L122" s="158"/>
      <c r="M122" s="158">
        <f>SUM(M123:M128)</f>
        <v>0</v>
      </c>
      <c r="N122" s="151"/>
      <c r="O122" s="151">
        <f>SUM(O123:O128)</f>
        <v>0</v>
      </c>
      <c r="P122" s="151"/>
      <c r="Q122" s="151">
        <f>SUM(Q123:Q128)</f>
        <v>0</v>
      </c>
      <c r="R122" s="151"/>
      <c r="S122" s="151"/>
      <c r="T122" s="152"/>
      <c r="U122" s="151">
        <f>SUM(U123:U128)</f>
        <v>26.68</v>
      </c>
      <c r="AE122" t="s">
        <v>113</v>
      </c>
    </row>
    <row r="123" spans="1:60" outlineLevel="1" x14ac:dyDescent="0.2">
      <c r="A123" s="140">
        <v>58</v>
      </c>
      <c r="B123" s="140" t="s">
        <v>280</v>
      </c>
      <c r="C123" s="178" t="s">
        <v>281</v>
      </c>
      <c r="D123" s="146" t="s">
        <v>179</v>
      </c>
      <c r="E123" s="153">
        <v>17.358740000000001</v>
      </c>
      <c r="F123" s="156">
        <f t="shared" ref="F123:F128" si="24">H123+J123</f>
        <v>0</v>
      </c>
      <c r="G123" s="157">
        <f t="shared" ref="G123:G128" si="25">ROUND(E123*F123,2)</f>
        <v>0</v>
      </c>
      <c r="H123" s="157"/>
      <c r="I123" s="157">
        <f t="shared" ref="I123:I128" si="26">ROUND(E123*H123,2)</f>
        <v>0</v>
      </c>
      <c r="J123" s="157"/>
      <c r="K123" s="157">
        <f t="shared" ref="K123:K128" si="27">ROUND(E123*J123,2)</f>
        <v>0</v>
      </c>
      <c r="L123" s="157">
        <v>0</v>
      </c>
      <c r="M123" s="157">
        <f t="shared" ref="M123:M128" si="28">G123*(1+L123/100)</f>
        <v>0</v>
      </c>
      <c r="N123" s="147">
        <v>0</v>
      </c>
      <c r="O123" s="147">
        <f t="shared" ref="O123:O128" si="29">ROUND(E123*N123,5)</f>
        <v>0</v>
      </c>
      <c r="P123" s="147">
        <v>0</v>
      </c>
      <c r="Q123" s="147">
        <f t="shared" ref="Q123:Q128" si="30">ROUND(E123*P123,5)</f>
        <v>0</v>
      </c>
      <c r="R123" s="147"/>
      <c r="S123" s="147"/>
      <c r="T123" s="148">
        <v>0.94199999999999995</v>
      </c>
      <c r="U123" s="147">
        <f t="shared" ref="U123:U128" si="31">ROUND(E123*T123,2)</f>
        <v>16.350000000000001</v>
      </c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 t="s">
        <v>282</v>
      </c>
      <c r="AF123" s="139"/>
      <c r="AG123" s="139"/>
      <c r="AH123" s="139"/>
      <c r="AI123" s="139"/>
      <c r="AJ123" s="139"/>
      <c r="AK123" s="139"/>
      <c r="AL123" s="139"/>
      <c r="AM123" s="139"/>
      <c r="AN123" s="139"/>
      <c r="AO123" s="139"/>
      <c r="AP123" s="139"/>
      <c r="AQ123" s="139"/>
      <c r="AR123" s="139"/>
      <c r="AS123" s="139"/>
      <c r="AT123" s="139"/>
      <c r="AU123" s="139"/>
      <c r="AV123" s="139"/>
      <c r="AW123" s="139"/>
      <c r="AX123" s="139"/>
      <c r="AY123" s="139"/>
      <c r="AZ123" s="139"/>
      <c r="BA123" s="139"/>
      <c r="BB123" s="139"/>
      <c r="BC123" s="139"/>
      <c r="BD123" s="139"/>
      <c r="BE123" s="139"/>
      <c r="BF123" s="139"/>
      <c r="BG123" s="139"/>
      <c r="BH123" s="139"/>
    </row>
    <row r="124" spans="1:60" outlineLevel="1" x14ac:dyDescent="0.2">
      <c r="A124" s="140">
        <v>59</v>
      </c>
      <c r="B124" s="140" t="s">
        <v>283</v>
      </c>
      <c r="C124" s="178" t="s">
        <v>284</v>
      </c>
      <c r="D124" s="146" t="s">
        <v>179</v>
      </c>
      <c r="E124" s="153">
        <v>17.358740000000001</v>
      </c>
      <c r="F124" s="156">
        <f t="shared" si="24"/>
        <v>0</v>
      </c>
      <c r="G124" s="157">
        <f t="shared" si="25"/>
        <v>0</v>
      </c>
      <c r="H124" s="157"/>
      <c r="I124" s="157">
        <f t="shared" si="26"/>
        <v>0</v>
      </c>
      <c r="J124" s="157"/>
      <c r="K124" s="157">
        <f t="shared" si="27"/>
        <v>0</v>
      </c>
      <c r="L124" s="157">
        <v>0</v>
      </c>
      <c r="M124" s="157">
        <f t="shared" si="28"/>
        <v>0</v>
      </c>
      <c r="N124" s="147">
        <v>0</v>
      </c>
      <c r="O124" s="147">
        <f t="shared" si="29"/>
        <v>0</v>
      </c>
      <c r="P124" s="147">
        <v>0</v>
      </c>
      <c r="Q124" s="147">
        <f t="shared" si="30"/>
        <v>0</v>
      </c>
      <c r="R124" s="147"/>
      <c r="S124" s="147"/>
      <c r="T124" s="148">
        <v>0.105</v>
      </c>
      <c r="U124" s="147">
        <f t="shared" si="31"/>
        <v>1.82</v>
      </c>
      <c r="V124" s="139"/>
      <c r="W124" s="139"/>
      <c r="X124" s="139"/>
      <c r="Y124" s="139"/>
      <c r="Z124" s="139"/>
      <c r="AA124" s="139"/>
      <c r="AB124" s="139"/>
      <c r="AC124" s="139"/>
      <c r="AD124" s="139"/>
      <c r="AE124" s="139" t="s">
        <v>282</v>
      </c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39"/>
      <c r="BE124" s="139"/>
      <c r="BF124" s="139"/>
      <c r="BG124" s="139"/>
      <c r="BH124" s="139"/>
    </row>
    <row r="125" spans="1:60" outlineLevel="1" x14ac:dyDescent="0.2">
      <c r="A125" s="140">
        <v>60</v>
      </c>
      <c r="B125" s="140" t="s">
        <v>285</v>
      </c>
      <c r="C125" s="178" t="s">
        <v>286</v>
      </c>
      <c r="D125" s="146" t="s">
        <v>179</v>
      </c>
      <c r="E125" s="153">
        <v>17.358740000000001</v>
      </c>
      <c r="F125" s="156">
        <f t="shared" si="24"/>
        <v>0</v>
      </c>
      <c r="G125" s="157">
        <f t="shared" si="25"/>
        <v>0</v>
      </c>
      <c r="H125" s="157"/>
      <c r="I125" s="157">
        <f t="shared" si="26"/>
        <v>0</v>
      </c>
      <c r="J125" s="157"/>
      <c r="K125" s="157">
        <f t="shared" si="27"/>
        <v>0</v>
      </c>
      <c r="L125" s="157">
        <v>0</v>
      </c>
      <c r="M125" s="157">
        <f t="shared" si="28"/>
        <v>0</v>
      </c>
      <c r="N125" s="147">
        <v>0</v>
      </c>
      <c r="O125" s="147">
        <f t="shared" si="29"/>
        <v>0</v>
      </c>
      <c r="P125" s="147">
        <v>0</v>
      </c>
      <c r="Q125" s="147">
        <f t="shared" si="30"/>
        <v>0</v>
      </c>
      <c r="R125" s="147"/>
      <c r="S125" s="147"/>
      <c r="T125" s="148">
        <v>0.49</v>
      </c>
      <c r="U125" s="147">
        <f t="shared" si="31"/>
        <v>8.51</v>
      </c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 t="s">
        <v>282</v>
      </c>
      <c r="AF125" s="139"/>
      <c r="AG125" s="139"/>
      <c r="AH125" s="139"/>
      <c r="AI125" s="139"/>
      <c r="AJ125" s="139"/>
      <c r="AK125" s="139"/>
      <c r="AL125" s="139"/>
      <c r="AM125" s="139"/>
      <c r="AN125" s="139"/>
      <c r="AO125" s="139"/>
      <c r="AP125" s="139"/>
      <c r="AQ125" s="139"/>
      <c r="AR125" s="139"/>
      <c r="AS125" s="139"/>
      <c r="AT125" s="139"/>
      <c r="AU125" s="139"/>
      <c r="AV125" s="139"/>
      <c r="AW125" s="139"/>
      <c r="AX125" s="139"/>
      <c r="AY125" s="139"/>
      <c r="AZ125" s="139"/>
      <c r="BA125" s="139"/>
      <c r="BB125" s="139"/>
      <c r="BC125" s="139"/>
      <c r="BD125" s="139"/>
      <c r="BE125" s="139"/>
      <c r="BF125" s="139"/>
      <c r="BG125" s="139"/>
      <c r="BH125" s="139"/>
    </row>
    <row r="126" spans="1:60" outlineLevel="1" x14ac:dyDescent="0.2">
      <c r="A126" s="140">
        <v>61</v>
      </c>
      <c r="B126" s="140" t="s">
        <v>287</v>
      </c>
      <c r="C126" s="178" t="s">
        <v>288</v>
      </c>
      <c r="D126" s="146" t="s">
        <v>179</v>
      </c>
      <c r="E126" s="153">
        <v>17.358740000000001</v>
      </c>
      <c r="F126" s="156">
        <f t="shared" si="24"/>
        <v>0</v>
      </c>
      <c r="G126" s="157">
        <f t="shared" si="25"/>
        <v>0</v>
      </c>
      <c r="H126" s="157"/>
      <c r="I126" s="157">
        <f t="shared" si="26"/>
        <v>0</v>
      </c>
      <c r="J126" s="157"/>
      <c r="K126" s="157">
        <f t="shared" si="27"/>
        <v>0</v>
      </c>
      <c r="L126" s="157">
        <v>0</v>
      </c>
      <c r="M126" s="157">
        <f t="shared" si="28"/>
        <v>0</v>
      </c>
      <c r="N126" s="147">
        <v>0</v>
      </c>
      <c r="O126" s="147">
        <f t="shared" si="29"/>
        <v>0</v>
      </c>
      <c r="P126" s="147">
        <v>0</v>
      </c>
      <c r="Q126" s="147">
        <f t="shared" si="30"/>
        <v>0</v>
      </c>
      <c r="R126" s="147"/>
      <c r="S126" s="147"/>
      <c r="T126" s="148">
        <v>0</v>
      </c>
      <c r="U126" s="147">
        <f t="shared" si="31"/>
        <v>0</v>
      </c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 t="s">
        <v>282</v>
      </c>
      <c r="AF126" s="139"/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39"/>
      <c r="AZ126" s="139"/>
      <c r="BA126" s="139"/>
      <c r="BB126" s="139"/>
      <c r="BC126" s="139"/>
      <c r="BD126" s="139"/>
      <c r="BE126" s="139"/>
      <c r="BF126" s="139"/>
      <c r="BG126" s="139"/>
      <c r="BH126" s="139"/>
    </row>
    <row r="127" spans="1:60" ht="22.5" outlineLevel="1" x14ac:dyDescent="0.2">
      <c r="A127" s="140">
        <v>62</v>
      </c>
      <c r="B127" s="140" t="s">
        <v>289</v>
      </c>
      <c r="C127" s="178" t="s">
        <v>290</v>
      </c>
      <c r="D127" s="146" t="s">
        <v>179</v>
      </c>
      <c r="E127" s="153">
        <v>17.358740000000001</v>
      </c>
      <c r="F127" s="156">
        <f t="shared" si="24"/>
        <v>0</v>
      </c>
      <c r="G127" s="157">
        <f t="shared" si="25"/>
        <v>0</v>
      </c>
      <c r="H127" s="157"/>
      <c r="I127" s="157">
        <f t="shared" si="26"/>
        <v>0</v>
      </c>
      <c r="J127" s="157"/>
      <c r="K127" s="157">
        <f t="shared" si="27"/>
        <v>0</v>
      </c>
      <c r="L127" s="157">
        <v>0</v>
      </c>
      <c r="M127" s="157">
        <f t="shared" si="28"/>
        <v>0</v>
      </c>
      <c r="N127" s="147">
        <v>0</v>
      </c>
      <c r="O127" s="147">
        <f t="shared" si="29"/>
        <v>0</v>
      </c>
      <c r="P127" s="147">
        <v>0</v>
      </c>
      <c r="Q127" s="147">
        <f t="shared" si="30"/>
        <v>0</v>
      </c>
      <c r="R127" s="147"/>
      <c r="S127" s="147"/>
      <c r="T127" s="148">
        <v>0</v>
      </c>
      <c r="U127" s="147">
        <f t="shared" si="31"/>
        <v>0</v>
      </c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 t="s">
        <v>282</v>
      </c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39"/>
      <c r="AZ127" s="139"/>
      <c r="BA127" s="139"/>
      <c r="BB127" s="139"/>
      <c r="BC127" s="139"/>
      <c r="BD127" s="139"/>
      <c r="BE127" s="139"/>
      <c r="BF127" s="139"/>
      <c r="BG127" s="139"/>
      <c r="BH127" s="139"/>
    </row>
    <row r="128" spans="1:60" ht="22.5" outlineLevel="1" x14ac:dyDescent="0.2">
      <c r="A128" s="140">
        <v>63</v>
      </c>
      <c r="B128" s="140" t="s">
        <v>291</v>
      </c>
      <c r="C128" s="178" t="s">
        <v>292</v>
      </c>
      <c r="D128" s="146" t="s">
        <v>179</v>
      </c>
      <c r="E128" s="153">
        <v>0.45</v>
      </c>
      <c r="F128" s="156">
        <f t="shared" si="24"/>
        <v>0</v>
      </c>
      <c r="G128" s="157">
        <f t="shared" si="25"/>
        <v>0</v>
      </c>
      <c r="H128" s="157"/>
      <c r="I128" s="157">
        <f t="shared" si="26"/>
        <v>0</v>
      </c>
      <c r="J128" s="157"/>
      <c r="K128" s="157">
        <f t="shared" si="27"/>
        <v>0</v>
      </c>
      <c r="L128" s="157">
        <v>0</v>
      </c>
      <c r="M128" s="157">
        <f t="shared" si="28"/>
        <v>0</v>
      </c>
      <c r="N128" s="147">
        <v>0</v>
      </c>
      <c r="O128" s="147">
        <f t="shared" si="29"/>
        <v>0</v>
      </c>
      <c r="P128" s="147">
        <v>0</v>
      </c>
      <c r="Q128" s="147">
        <f t="shared" si="30"/>
        <v>0</v>
      </c>
      <c r="R128" s="147"/>
      <c r="S128" s="147"/>
      <c r="T128" s="148">
        <v>0</v>
      </c>
      <c r="U128" s="147">
        <f t="shared" si="31"/>
        <v>0</v>
      </c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 t="s">
        <v>117</v>
      </c>
      <c r="AF128" s="139"/>
      <c r="AG128" s="139"/>
      <c r="AH128" s="139"/>
      <c r="AI128" s="139"/>
      <c r="AJ128" s="139"/>
      <c r="AK128" s="139"/>
      <c r="AL128" s="139"/>
      <c r="AM128" s="139"/>
      <c r="AN128" s="139"/>
      <c r="AO128" s="139"/>
      <c r="AP128" s="139"/>
      <c r="AQ128" s="139"/>
      <c r="AR128" s="139"/>
      <c r="AS128" s="139"/>
      <c r="AT128" s="139"/>
      <c r="AU128" s="139"/>
      <c r="AV128" s="139"/>
      <c r="AW128" s="139"/>
      <c r="AX128" s="139"/>
      <c r="AY128" s="139"/>
      <c r="AZ128" s="139"/>
      <c r="BA128" s="139"/>
      <c r="BB128" s="139"/>
      <c r="BC128" s="139"/>
      <c r="BD128" s="139"/>
      <c r="BE128" s="139"/>
      <c r="BF128" s="139"/>
      <c r="BG128" s="139"/>
      <c r="BH128" s="139"/>
    </row>
    <row r="129" spans="1:60" x14ac:dyDescent="0.2">
      <c r="A129" s="141" t="s">
        <v>112</v>
      </c>
      <c r="B129" s="141" t="s">
        <v>85</v>
      </c>
      <c r="C129" s="180" t="s">
        <v>26</v>
      </c>
      <c r="D129" s="150"/>
      <c r="E129" s="155"/>
      <c r="F129" s="158"/>
      <c r="G129" s="158">
        <f>SUMIF(AE130:AE130,"&lt;&gt;NOR",G130:G130)</f>
        <v>0</v>
      </c>
      <c r="H129" s="158"/>
      <c r="I129" s="158">
        <f>SUM(I130:I130)</f>
        <v>0</v>
      </c>
      <c r="J129" s="158"/>
      <c r="K129" s="158">
        <f>SUM(K130:K130)</f>
        <v>0</v>
      </c>
      <c r="L129" s="158"/>
      <c r="M129" s="158">
        <f>SUM(M130:M130)</f>
        <v>0</v>
      </c>
      <c r="N129" s="151"/>
      <c r="O129" s="151">
        <f>SUM(O130:O130)</f>
        <v>0</v>
      </c>
      <c r="P129" s="151"/>
      <c r="Q129" s="151">
        <f>SUM(Q130:Q130)</f>
        <v>0</v>
      </c>
      <c r="R129" s="151"/>
      <c r="S129" s="151"/>
      <c r="T129" s="152"/>
      <c r="U129" s="151">
        <f>SUM(U130:U130)</f>
        <v>0</v>
      </c>
      <c r="AE129" t="s">
        <v>113</v>
      </c>
    </row>
    <row r="130" spans="1:60" outlineLevel="1" x14ac:dyDescent="0.2">
      <c r="A130" s="167">
        <v>64</v>
      </c>
      <c r="B130" s="167" t="s">
        <v>293</v>
      </c>
      <c r="C130" s="181" t="s">
        <v>294</v>
      </c>
      <c r="D130" s="168" t="s">
        <v>0</v>
      </c>
      <c r="E130" s="169">
        <v>1.5</v>
      </c>
      <c r="F130" s="170">
        <f>H130+J130</f>
        <v>0</v>
      </c>
      <c r="G130" s="171">
        <f>ROUND(E130*F130,2)</f>
        <v>0</v>
      </c>
      <c r="H130" s="171"/>
      <c r="I130" s="171">
        <f>ROUND(E130*H130,2)</f>
        <v>0</v>
      </c>
      <c r="J130" s="171"/>
      <c r="K130" s="171">
        <f>ROUND(E130*J130,2)</f>
        <v>0</v>
      </c>
      <c r="L130" s="171">
        <v>0</v>
      </c>
      <c r="M130" s="171">
        <f>G130*(1+L130/100)</f>
        <v>0</v>
      </c>
      <c r="N130" s="172">
        <v>0</v>
      </c>
      <c r="O130" s="172">
        <f>ROUND(E130*N130,5)</f>
        <v>0</v>
      </c>
      <c r="P130" s="172">
        <v>0</v>
      </c>
      <c r="Q130" s="172">
        <f>ROUND(E130*P130,5)</f>
        <v>0</v>
      </c>
      <c r="R130" s="172"/>
      <c r="S130" s="172"/>
      <c r="T130" s="173">
        <v>0</v>
      </c>
      <c r="U130" s="172">
        <f>ROUND(E130*T130,2)</f>
        <v>0</v>
      </c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 t="s">
        <v>295</v>
      </c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39"/>
      <c r="AZ130" s="139"/>
      <c r="BA130" s="139"/>
      <c r="BB130" s="139"/>
      <c r="BC130" s="139"/>
      <c r="BD130" s="139"/>
      <c r="BE130" s="139"/>
      <c r="BF130" s="139"/>
      <c r="BG130" s="139"/>
      <c r="BH130" s="139"/>
    </row>
    <row r="131" spans="1:60" x14ac:dyDescent="0.2">
      <c r="A131" s="4"/>
      <c r="B131" s="5" t="s">
        <v>296</v>
      </c>
      <c r="C131" s="182" t="s">
        <v>296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AC131">
        <v>12</v>
      </c>
      <c r="AD131">
        <v>21</v>
      </c>
    </row>
    <row r="132" spans="1:60" x14ac:dyDescent="0.2">
      <c r="A132" s="174"/>
      <c r="B132" s="175" t="s">
        <v>28</v>
      </c>
      <c r="C132" s="183" t="s">
        <v>296</v>
      </c>
      <c r="D132" s="176"/>
      <c r="E132" s="176"/>
      <c r="F132" s="176"/>
      <c r="G132" s="177">
        <f>G8+G14+G28+G54+G56+G63+G65+G67+G70+G82+G85+G92+G107+G110+G122+G129</f>
        <v>0</v>
      </c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AC132">
        <f>SUMIF(L7:L130,AC131,G7:G130)</f>
        <v>0</v>
      </c>
      <c r="AD132">
        <f>SUMIF(L7:L130,AD131,G7:G130)</f>
        <v>0</v>
      </c>
      <c r="AE132" t="s">
        <v>297</v>
      </c>
    </row>
    <row r="133" spans="1:60" x14ac:dyDescent="0.2">
      <c r="A133" s="4"/>
      <c r="B133" s="5" t="s">
        <v>296</v>
      </c>
      <c r="C133" s="182" t="s">
        <v>296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60" x14ac:dyDescent="0.2">
      <c r="A134" s="4"/>
      <c r="B134" s="5" t="s">
        <v>296</v>
      </c>
      <c r="C134" s="182" t="s">
        <v>296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60" x14ac:dyDescent="0.2">
      <c r="A135" s="245" t="s">
        <v>298</v>
      </c>
      <c r="B135" s="245"/>
      <c r="C135" s="246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60" x14ac:dyDescent="0.2">
      <c r="A136" s="247"/>
      <c r="B136" s="248"/>
      <c r="C136" s="249"/>
      <c r="D136" s="248"/>
      <c r="E136" s="248"/>
      <c r="F136" s="248"/>
      <c r="G136" s="250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AE136" t="s">
        <v>299</v>
      </c>
    </row>
    <row r="137" spans="1:60" x14ac:dyDescent="0.2">
      <c r="A137" s="251"/>
      <c r="B137" s="252"/>
      <c r="C137" s="253"/>
      <c r="D137" s="252"/>
      <c r="E137" s="252"/>
      <c r="F137" s="252"/>
      <c r="G137" s="25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60" x14ac:dyDescent="0.2">
      <c r="A138" s="251"/>
      <c r="B138" s="252"/>
      <c r="C138" s="253"/>
      <c r="D138" s="252"/>
      <c r="E138" s="252"/>
      <c r="F138" s="252"/>
      <c r="G138" s="25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60" x14ac:dyDescent="0.2">
      <c r="A139" s="251"/>
      <c r="B139" s="252"/>
      <c r="C139" s="253"/>
      <c r="D139" s="252"/>
      <c r="E139" s="252"/>
      <c r="F139" s="252"/>
      <c r="G139" s="25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60" x14ac:dyDescent="0.2">
      <c r="A140" s="255"/>
      <c r="B140" s="256"/>
      <c r="C140" s="257"/>
      <c r="D140" s="256"/>
      <c r="E140" s="256"/>
      <c r="F140" s="256"/>
      <c r="G140" s="258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60" x14ac:dyDescent="0.2">
      <c r="A141" s="4"/>
      <c r="B141" s="5" t="s">
        <v>296</v>
      </c>
      <c r="C141" s="182" t="s">
        <v>296</v>
      </c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60" x14ac:dyDescent="0.2">
      <c r="C142" s="184"/>
      <c r="AE142" t="s">
        <v>300</v>
      </c>
    </row>
  </sheetData>
  <sheetProtection algorithmName="SHA-512" hashValue="wo9GPJtpMh+3CkC4aWmrlf1YtJR1708LwQYn5z9o8NgMO9Ahu1GsDDoT/9QkAxfCiy67lNOR/ZgFCLBpufb4cw==" saltValue="8UUrSlRQsyXkfMl3lnhfvA==" spinCount="100000" sheet="1" objects="1" scenarios="1"/>
  <mergeCells count="6">
    <mergeCell ref="A136:G140"/>
    <mergeCell ref="A1:G1"/>
    <mergeCell ref="C2:G2"/>
    <mergeCell ref="C3:G3"/>
    <mergeCell ref="C4:G4"/>
    <mergeCell ref="A135:C135"/>
  </mergeCells>
  <pageMargins left="0.39370078740157499" right="0.196850393700787" top="0.78740157499999996" bottom="0.78740157499999996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eebfc2-dba9-490f-a426-06bdd91898e6">
      <Terms xmlns="http://schemas.microsoft.com/office/infopath/2007/PartnerControls"/>
    </lcf76f155ced4ddcb4097134ff3c332f>
    <TaxCatchAll xmlns="0c8c0d37-2bee-48b9-a3af-2a8749a2fb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7D793D5A5F9740934F1FB4D608BC0B" ma:contentTypeVersion="17" ma:contentTypeDescription="Vytvoří nový dokument" ma:contentTypeScope="" ma:versionID="de7528afe71d4cd18a7b8a8db00a1de9">
  <xsd:schema xmlns:xsd="http://www.w3.org/2001/XMLSchema" xmlns:xs="http://www.w3.org/2001/XMLSchema" xmlns:p="http://schemas.microsoft.com/office/2006/metadata/properties" xmlns:ns2="44eebfc2-dba9-490f-a426-06bdd91898e6" xmlns:ns3="0c8c0d37-2bee-48b9-a3af-2a8749a2fbd1" targetNamespace="http://schemas.microsoft.com/office/2006/metadata/properties" ma:root="true" ma:fieldsID="347550aad30688cc25e87ecfec176a5d" ns2:_="" ns3:_="">
    <xsd:import namespace="44eebfc2-dba9-490f-a426-06bdd91898e6"/>
    <xsd:import namespace="0c8c0d37-2bee-48b9-a3af-2a8749a2fb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eebfc2-dba9-490f-a426-06bdd918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5813b425-8769-472e-9ed0-56c4258d7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c0d37-2bee-48b9-a3af-2a8749a2f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6b4ed78-8192-4a6c-b518-fdbff58809a1}" ma:internalName="TaxCatchAll" ma:showField="CatchAllData" ma:web="0c8c0d37-2bee-48b9-a3af-2a8749a2f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4F6AE5-72CD-40E3-97E5-01ECB5119EEA}">
  <ds:schemaRefs>
    <ds:schemaRef ds:uri="http://schemas.microsoft.com/office/2006/metadata/properties"/>
    <ds:schemaRef ds:uri="http://schemas.microsoft.com/office/infopath/2007/PartnerControls"/>
    <ds:schemaRef ds:uri="44eebfc2-dba9-490f-a426-06bdd91898e6"/>
    <ds:schemaRef ds:uri="0c8c0d37-2bee-48b9-a3af-2a8749a2fbd1"/>
  </ds:schemaRefs>
</ds:datastoreItem>
</file>

<file path=customXml/itemProps2.xml><?xml version="1.0" encoding="utf-8"?>
<ds:datastoreItem xmlns:ds="http://schemas.openxmlformats.org/officeDocument/2006/customXml" ds:itemID="{6BE2EBCF-15D2-49F2-BAB4-49A1BA05F9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53244D-6FF2-4292-ABA2-648754657C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eebfc2-dba9-490f-a426-06bdd91898e6"/>
    <ds:schemaRef ds:uri="0c8c0d37-2bee-48b9-a3af-2a8749a2f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Luboš Vávrů</dc:creator>
  <cp:lastModifiedBy>Smejkalová Kateřina</cp:lastModifiedBy>
  <cp:lastPrinted>2014-02-28T09:52:57Z</cp:lastPrinted>
  <dcterms:created xsi:type="dcterms:W3CDTF">2009-04-08T07:15:50Z</dcterms:created>
  <dcterms:modified xsi:type="dcterms:W3CDTF">2025-12-04T07:48:53Z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0x010100107D793D5A5F9740934F1FB4D608BC0B</vt:lpwstr>
  </property>
  <property fmtid="{D5CDD505-2E9C-101B-9397-08002B2CF9AE}" pid="3" name="MediaServiceImageTags">
    <vt:lpwstr/>
  </property>
</Properties>
</file>