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cice.sharepoint.com/sites/ODI/Sdilene dokumenty/General/ODI_DOKUMENTY/SPORT/HŘIŠTĚ/HŘIŠTĚ DOLNÍ NĚMČICE/VZ + SOD/ZD/"/>
    </mc:Choice>
  </mc:AlternateContent>
  <xr:revisionPtr revIDLastSave="7" documentId="8_{60E03282-3062-4AB7-8E6E-1D619FE69732}" xr6:coauthVersionLast="47" xr6:coauthVersionMax="47" xr10:uidLastSave="{1A5289DF-F37B-48A1-808B-1A1F4261DC01}"/>
  <bookViews>
    <workbookView xWindow="-120" yWindow="-120" windowWidth="29040" windowHeight="15840" activeTab="3" xr2:uid="{E8B9B5BB-51AB-42E0-8AA1-64117F16DCB3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Pol'!$A$1:$U$170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2" l="1"/>
  <c r="AC160" i="12"/>
  <c r="F39" i="1" s="1"/>
  <c r="F40" i="1" s="1"/>
  <c r="G23" i="1" s="1"/>
  <c r="AD160" i="12"/>
  <c r="G39" i="1" s="1"/>
  <c r="F9" i="12"/>
  <c r="G9" i="12" s="1"/>
  <c r="G8" i="12" s="1"/>
  <c r="I9" i="12"/>
  <c r="K9" i="12"/>
  <c r="O9" i="12"/>
  <c r="Q9" i="12"/>
  <c r="U9" i="12"/>
  <c r="F11" i="12"/>
  <c r="G11" i="12" s="1"/>
  <c r="M11" i="12" s="1"/>
  <c r="I11" i="12"/>
  <c r="K11" i="12"/>
  <c r="O11" i="12"/>
  <c r="Q11" i="12"/>
  <c r="U11" i="12"/>
  <c r="F16" i="12"/>
  <c r="G16" i="12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20" i="12"/>
  <c r="G20" i="12"/>
  <c r="M20" i="12" s="1"/>
  <c r="I20" i="12"/>
  <c r="K20" i="12"/>
  <c r="O20" i="12"/>
  <c r="Q20" i="12"/>
  <c r="U20" i="12"/>
  <c r="F23" i="12"/>
  <c r="G23" i="12" s="1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7" i="12"/>
  <c r="G27" i="12" s="1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31" i="12"/>
  <c r="G31" i="12" s="1"/>
  <c r="M31" i="12" s="1"/>
  <c r="I31" i="12"/>
  <c r="K31" i="12"/>
  <c r="O31" i="12"/>
  <c r="Q31" i="12"/>
  <c r="U31" i="12"/>
  <c r="F33" i="12"/>
  <c r="G33" i="12"/>
  <c r="M33" i="12" s="1"/>
  <c r="I33" i="12"/>
  <c r="K33" i="12"/>
  <c r="O33" i="12"/>
  <c r="Q33" i="12"/>
  <c r="U33" i="12"/>
  <c r="F35" i="12"/>
  <c r="G35" i="12" s="1"/>
  <c r="M35" i="12" s="1"/>
  <c r="I35" i="12"/>
  <c r="K35" i="12"/>
  <c r="O35" i="12"/>
  <c r="Q35" i="12"/>
  <c r="U35" i="12"/>
  <c r="F37" i="12"/>
  <c r="G37" i="12"/>
  <c r="M37" i="12" s="1"/>
  <c r="I37" i="12"/>
  <c r="K37" i="12"/>
  <c r="O37" i="12"/>
  <c r="Q37" i="12"/>
  <c r="U37" i="12"/>
  <c r="F39" i="12"/>
  <c r="G39" i="12" s="1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6" i="12"/>
  <c r="G46" i="12" s="1"/>
  <c r="I46" i="12"/>
  <c r="K46" i="12"/>
  <c r="O46" i="12"/>
  <c r="Q46" i="12"/>
  <c r="U46" i="12"/>
  <c r="F50" i="12"/>
  <c r="G50" i="12" s="1"/>
  <c r="M50" i="12" s="1"/>
  <c r="I50" i="12"/>
  <c r="K50" i="12"/>
  <c r="O50" i="12"/>
  <c r="Q50" i="12"/>
  <c r="U50" i="12"/>
  <c r="F52" i="12"/>
  <c r="G52" i="12" s="1"/>
  <c r="M52" i="12" s="1"/>
  <c r="I52" i="12"/>
  <c r="K52" i="12"/>
  <c r="O52" i="12"/>
  <c r="Q52" i="12"/>
  <c r="U52" i="12"/>
  <c r="F54" i="12"/>
  <c r="G54" i="12" s="1"/>
  <c r="M54" i="12" s="1"/>
  <c r="I54" i="12"/>
  <c r="K54" i="12"/>
  <c r="O54" i="12"/>
  <c r="Q54" i="12"/>
  <c r="U54" i="12"/>
  <c r="F60" i="12"/>
  <c r="G60" i="12" s="1"/>
  <c r="M60" i="12" s="1"/>
  <c r="I60" i="12"/>
  <c r="K60" i="12"/>
  <c r="O60" i="12"/>
  <c r="Q60" i="12"/>
  <c r="U60" i="12"/>
  <c r="F62" i="12"/>
  <c r="G62" i="12" s="1"/>
  <c r="M62" i="12" s="1"/>
  <c r="M61" i="12" s="1"/>
  <c r="I62" i="12"/>
  <c r="I61" i="12" s="1"/>
  <c r="K62" i="12"/>
  <c r="O62" i="12"/>
  <c r="O61" i="12" s="1"/>
  <c r="Q62" i="12"/>
  <c r="U62" i="12"/>
  <c r="U61" i="12" s="1"/>
  <c r="F64" i="12"/>
  <c r="G64" i="12"/>
  <c r="M64" i="12" s="1"/>
  <c r="I64" i="12"/>
  <c r="K64" i="12"/>
  <c r="O64" i="12"/>
  <c r="Q64" i="12"/>
  <c r="U64" i="12"/>
  <c r="F68" i="12"/>
  <c r="G68" i="12" s="1"/>
  <c r="I68" i="12"/>
  <c r="K68" i="12"/>
  <c r="O68" i="12"/>
  <c r="Q68" i="12"/>
  <c r="U68" i="12"/>
  <c r="F70" i="12"/>
  <c r="G70" i="12"/>
  <c r="M70" i="12" s="1"/>
  <c r="I70" i="12"/>
  <c r="K70" i="12"/>
  <c r="O70" i="12"/>
  <c r="Q70" i="12"/>
  <c r="U70" i="12"/>
  <c r="F72" i="12"/>
  <c r="G72" i="12" s="1"/>
  <c r="M72" i="12" s="1"/>
  <c r="I72" i="12"/>
  <c r="K72" i="12"/>
  <c r="O72" i="12"/>
  <c r="Q72" i="12"/>
  <c r="U72" i="12"/>
  <c r="F74" i="12"/>
  <c r="G74" i="12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7" i="12"/>
  <c r="G77" i="12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79" i="12"/>
  <c r="G79" i="12"/>
  <c r="M79" i="12" s="1"/>
  <c r="I79" i="12"/>
  <c r="K79" i="12"/>
  <c r="O79" i="12"/>
  <c r="Q79" i="12"/>
  <c r="U79" i="12"/>
  <c r="F81" i="12"/>
  <c r="G81" i="12" s="1"/>
  <c r="M81" i="12" s="1"/>
  <c r="I81" i="12"/>
  <c r="K81" i="12"/>
  <c r="O81" i="12"/>
  <c r="Q81" i="12"/>
  <c r="U81" i="12"/>
  <c r="F85" i="12"/>
  <c r="G85" i="12"/>
  <c r="M85" i="12" s="1"/>
  <c r="I85" i="12"/>
  <c r="K85" i="12"/>
  <c r="O85" i="12"/>
  <c r="Q85" i="12"/>
  <c r="U85" i="12"/>
  <c r="F87" i="12"/>
  <c r="G87" i="12" s="1"/>
  <c r="M87" i="12" s="1"/>
  <c r="I87" i="12"/>
  <c r="K87" i="12"/>
  <c r="O87" i="12"/>
  <c r="Q87" i="12"/>
  <c r="U87" i="12"/>
  <c r="F89" i="12"/>
  <c r="G89" i="12"/>
  <c r="M89" i="12" s="1"/>
  <c r="I89" i="12"/>
  <c r="K89" i="12"/>
  <c r="O89" i="12"/>
  <c r="Q89" i="12"/>
  <c r="U89" i="12"/>
  <c r="F90" i="12"/>
  <c r="G90" i="12" s="1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3" i="12"/>
  <c r="G93" i="12" s="1"/>
  <c r="I93" i="12"/>
  <c r="K93" i="12"/>
  <c r="O93" i="12"/>
  <c r="Q93" i="12"/>
  <c r="U93" i="12"/>
  <c r="G95" i="12"/>
  <c r="M95" i="12" s="1"/>
  <c r="I95" i="12"/>
  <c r="K95" i="12"/>
  <c r="O95" i="12"/>
  <c r="Q95" i="12"/>
  <c r="U95" i="12"/>
  <c r="F96" i="12"/>
  <c r="G96" i="12" s="1"/>
  <c r="M96" i="12" s="1"/>
  <c r="I96" i="12"/>
  <c r="K96" i="12"/>
  <c r="O96" i="12"/>
  <c r="Q96" i="12"/>
  <c r="U96" i="12"/>
  <c r="F97" i="12"/>
  <c r="G97" i="12"/>
  <c r="M97" i="12" s="1"/>
  <c r="I97" i="12"/>
  <c r="K97" i="12"/>
  <c r="O97" i="12"/>
  <c r="Q97" i="12"/>
  <c r="U97" i="12"/>
  <c r="F98" i="12"/>
  <c r="G98" i="12" s="1"/>
  <c r="M98" i="12" s="1"/>
  <c r="I98" i="12"/>
  <c r="K98" i="12"/>
  <c r="O98" i="12"/>
  <c r="Q98" i="12"/>
  <c r="U98" i="12"/>
  <c r="F99" i="12"/>
  <c r="G99" i="12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1" i="12"/>
  <c r="G101" i="12"/>
  <c r="M101" i="12" s="1"/>
  <c r="I101" i="12"/>
  <c r="K101" i="12"/>
  <c r="O101" i="12"/>
  <c r="Q101" i="12"/>
  <c r="U101" i="12"/>
  <c r="F102" i="12"/>
  <c r="G102" i="12" s="1"/>
  <c r="M102" i="12" s="1"/>
  <c r="I102" i="12"/>
  <c r="K102" i="12"/>
  <c r="O102" i="12"/>
  <c r="Q102" i="12"/>
  <c r="U102" i="12"/>
  <c r="F104" i="12"/>
  <c r="G104" i="12"/>
  <c r="G103" i="12" s="1"/>
  <c r="I53" i="1" s="1"/>
  <c r="I104" i="12"/>
  <c r="K104" i="12"/>
  <c r="O104" i="12"/>
  <c r="Q104" i="12"/>
  <c r="U104" i="12"/>
  <c r="F106" i="12"/>
  <c r="G106" i="12"/>
  <c r="M106" i="12" s="1"/>
  <c r="I106" i="12"/>
  <c r="K106" i="12"/>
  <c r="O106" i="12"/>
  <c r="Q106" i="12"/>
  <c r="U106" i="12"/>
  <c r="G109" i="12"/>
  <c r="I109" i="12"/>
  <c r="I108" i="12" s="1"/>
  <c r="K109" i="12"/>
  <c r="K108" i="12" s="1"/>
  <c r="O109" i="12"/>
  <c r="Q109" i="12"/>
  <c r="U109" i="12"/>
  <c r="U108" i="12" s="1"/>
  <c r="F111" i="12"/>
  <c r="G111" i="12" s="1"/>
  <c r="M111" i="12" s="1"/>
  <c r="I111" i="12"/>
  <c r="K111" i="12"/>
  <c r="O111" i="12"/>
  <c r="Q111" i="12"/>
  <c r="U111" i="12"/>
  <c r="F114" i="12"/>
  <c r="G114" i="12"/>
  <c r="G113" i="12" s="1"/>
  <c r="I55" i="1" s="1"/>
  <c r="I114" i="12"/>
  <c r="I113" i="12" s="1"/>
  <c r="K114" i="12"/>
  <c r="K113" i="12" s="1"/>
  <c r="O114" i="12"/>
  <c r="O113" i="12" s="1"/>
  <c r="Q114" i="12"/>
  <c r="Q113" i="12" s="1"/>
  <c r="U114" i="12"/>
  <c r="U113" i="12" s="1"/>
  <c r="F117" i="12"/>
  <c r="G117" i="12" s="1"/>
  <c r="I117" i="12"/>
  <c r="K117" i="12"/>
  <c r="O117" i="12"/>
  <c r="Q117" i="12"/>
  <c r="U117" i="12"/>
  <c r="F119" i="12"/>
  <c r="G119" i="12" s="1"/>
  <c r="M119" i="12" s="1"/>
  <c r="I119" i="12"/>
  <c r="K119" i="12"/>
  <c r="O119" i="12"/>
  <c r="Q119" i="12"/>
  <c r="U119" i="12"/>
  <c r="F122" i="12"/>
  <c r="G122" i="12" s="1"/>
  <c r="I122" i="12"/>
  <c r="K122" i="12"/>
  <c r="O122" i="12"/>
  <c r="Q122" i="12"/>
  <c r="U122" i="12"/>
  <c r="F123" i="12"/>
  <c r="G123" i="12" s="1"/>
  <c r="M123" i="12" s="1"/>
  <c r="I123" i="12"/>
  <c r="K123" i="12"/>
  <c r="O123" i="12"/>
  <c r="Q123" i="12"/>
  <c r="U123" i="12"/>
  <c r="F124" i="12"/>
  <c r="G124" i="12" s="1"/>
  <c r="M124" i="12" s="1"/>
  <c r="I124" i="12"/>
  <c r="K124" i="12"/>
  <c r="O124" i="12"/>
  <c r="Q124" i="12"/>
  <c r="U124" i="12"/>
  <c r="F127" i="12"/>
  <c r="G127" i="12" s="1"/>
  <c r="M127" i="12" s="1"/>
  <c r="I127" i="12"/>
  <c r="K127" i="12"/>
  <c r="O127" i="12"/>
  <c r="Q127" i="12"/>
  <c r="U127" i="12"/>
  <c r="F128" i="12"/>
  <c r="G128" i="12" s="1"/>
  <c r="M128" i="12" s="1"/>
  <c r="I128" i="12"/>
  <c r="K128" i="12"/>
  <c r="O128" i="12"/>
  <c r="Q128" i="12"/>
  <c r="U128" i="12"/>
  <c r="F130" i="12"/>
  <c r="G130" i="12" s="1"/>
  <c r="M130" i="12" s="1"/>
  <c r="I130" i="12"/>
  <c r="K130" i="12"/>
  <c r="O130" i="12"/>
  <c r="Q130" i="12"/>
  <c r="U130" i="12"/>
  <c r="F137" i="12"/>
  <c r="G137" i="12" s="1"/>
  <c r="M137" i="12" s="1"/>
  <c r="I137" i="12"/>
  <c r="K137" i="12"/>
  <c r="O137" i="12"/>
  <c r="Q137" i="12"/>
  <c r="U137" i="12"/>
  <c r="F140" i="12"/>
  <c r="G140" i="12" s="1"/>
  <c r="M140" i="12" s="1"/>
  <c r="I140" i="12"/>
  <c r="K140" i="12"/>
  <c r="O140" i="12"/>
  <c r="Q140" i="12"/>
  <c r="U140" i="12"/>
  <c r="F142" i="12"/>
  <c r="G142" i="12" s="1"/>
  <c r="M142" i="12" s="1"/>
  <c r="I142" i="12"/>
  <c r="K142" i="12"/>
  <c r="O142" i="12"/>
  <c r="Q142" i="12"/>
  <c r="U142" i="12"/>
  <c r="F143" i="12"/>
  <c r="G143" i="12" s="1"/>
  <c r="M143" i="12" s="1"/>
  <c r="I143" i="12"/>
  <c r="K143" i="12"/>
  <c r="O143" i="12"/>
  <c r="Q143" i="12"/>
  <c r="U143" i="12"/>
  <c r="F144" i="12"/>
  <c r="G144" i="12" s="1"/>
  <c r="M144" i="12" s="1"/>
  <c r="I144" i="12"/>
  <c r="K144" i="12"/>
  <c r="O144" i="12"/>
  <c r="Q144" i="12"/>
  <c r="U144" i="12"/>
  <c r="F145" i="12"/>
  <c r="G145" i="12" s="1"/>
  <c r="M145" i="12" s="1"/>
  <c r="I145" i="12"/>
  <c r="K145" i="12"/>
  <c r="O145" i="12"/>
  <c r="Q145" i="12"/>
  <c r="U145" i="12"/>
  <c r="F146" i="12"/>
  <c r="G146" i="12" s="1"/>
  <c r="M146" i="12" s="1"/>
  <c r="I146" i="12"/>
  <c r="K146" i="12"/>
  <c r="O146" i="12"/>
  <c r="Q146" i="12"/>
  <c r="U146" i="12"/>
  <c r="F147" i="12"/>
  <c r="G147" i="12" s="1"/>
  <c r="M147" i="12" s="1"/>
  <c r="I147" i="12"/>
  <c r="K147" i="12"/>
  <c r="O147" i="12"/>
  <c r="Q147" i="12"/>
  <c r="U147" i="12"/>
  <c r="F149" i="12"/>
  <c r="G149" i="12"/>
  <c r="M149" i="12" s="1"/>
  <c r="I149" i="12"/>
  <c r="K149" i="12"/>
  <c r="K148" i="12" s="1"/>
  <c r="O149" i="12"/>
  <c r="Q149" i="12"/>
  <c r="Q148" i="12" s="1"/>
  <c r="U149" i="12"/>
  <c r="F151" i="12"/>
  <c r="G151" i="12" s="1"/>
  <c r="M151" i="12" s="1"/>
  <c r="I151" i="12"/>
  <c r="K151" i="12"/>
  <c r="O151" i="12"/>
  <c r="Q151" i="12"/>
  <c r="U151" i="12"/>
  <c r="F154" i="12"/>
  <c r="G154" i="12" s="1"/>
  <c r="I154" i="12"/>
  <c r="K154" i="12"/>
  <c r="O154" i="12"/>
  <c r="Q154" i="12"/>
  <c r="U154" i="12"/>
  <c r="F155" i="12"/>
  <c r="G155" i="12" s="1"/>
  <c r="M155" i="12" s="1"/>
  <c r="I155" i="12"/>
  <c r="K155" i="12"/>
  <c r="O155" i="12"/>
  <c r="Q155" i="12"/>
  <c r="U155" i="12"/>
  <c r="F156" i="12"/>
  <c r="G156" i="12" s="1"/>
  <c r="M156" i="12" s="1"/>
  <c r="I156" i="12"/>
  <c r="K156" i="12"/>
  <c r="O156" i="12"/>
  <c r="Q156" i="12"/>
  <c r="U156" i="12"/>
  <c r="F157" i="12"/>
  <c r="G157" i="12"/>
  <c r="M157" i="12" s="1"/>
  <c r="I157" i="12"/>
  <c r="K157" i="12"/>
  <c r="O157" i="12"/>
  <c r="Q157" i="12"/>
  <c r="U157" i="12"/>
  <c r="F158" i="12"/>
  <c r="G158" i="12" s="1"/>
  <c r="M158" i="12" s="1"/>
  <c r="I158" i="12"/>
  <c r="K158" i="12"/>
  <c r="O158" i="12"/>
  <c r="Q158" i="12"/>
  <c r="U158" i="12"/>
  <c r="I20" i="1"/>
  <c r="G27" i="1"/>
  <c r="J28" i="1"/>
  <c r="J26" i="1"/>
  <c r="G38" i="1"/>
  <c r="F38" i="1"/>
  <c r="J23" i="1"/>
  <c r="J24" i="1"/>
  <c r="J25" i="1"/>
  <c r="J27" i="1"/>
  <c r="E24" i="1"/>
  <c r="E26" i="1"/>
  <c r="G116" i="12" l="1"/>
  <c r="I56" i="1" s="1"/>
  <c r="M117" i="12"/>
  <c r="M116" i="12" s="1"/>
  <c r="G40" i="1"/>
  <c r="G25" i="1" s="1"/>
  <c r="G26" i="1" s="1"/>
  <c r="H39" i="1"/>
  <c r="H40" i="1" s="1"/>
  <c r="G67" i="12"/>
  <c r="I51" i="1" s="1"/>
  <c r="I47" i="1"/>
  <c r="M154" i="12"/>
  <c r="G153" i="12"/>
  <c r="I59" i="1" s="1"/>
  <c r="I19" i="1" s="1"/>
  <c r="G92" i="12"/>
  <c r="I52" i="1" s="1"/>
  <c r="I153" i="12"/>
  <c r="M148" i="12"/>
  <c r="I116" i="12"/>
  <c r="O103" i="12"/>
  <c r="O92" i="12"/>
  <c r="U67" i="12"/>
  <c r="K45" i="12"/>
  <c r="O38" i="12"/>
  <c r="K8" i="12"/>
  <c r="O153" i="12"/>
  <c r="G148" i="12"/>
  <c r="I58" i="1" s="1"/>
  <c r="Q121" i="12"/>
  <c r="O108" i="12"/>
  <c r="U103" i="12"/>
  <c r="K103" i="12"/>
  <c r="U92" i="12"/>
  <c r="I92" i="12"/>
  <c r="O67" i="12"/>
  <c r="Q45" i="12"/>
  <c r="U38" i="12"/>
  <c r="I38" i="12"/>
  <c r="Q8" i="12"/>
  <c r="U153" i="12"/>
  <c r="K121" i="12"/>
  <c r="Q116" i="12"/>
  <c r="I67" i="12"/>
  <c r="K153" i="12"/>
  <c r="U148" i="12"/>
  <c r="I148" i="12"/>
  <c r="O121" i="12"/>
  <c r="U116" i="12"/>
  <c r="K116" i="12"/>
  <c r="Q103" i="12"/>
  <c r="I103" i="12"/>
  <c r="Q92" i="12"/>
  <c r="K67" i="12"/>
  <c r="Q61" i="12"/>
  <c r="O45" i="12"/>
  <c r="Q38" i="12"/>
  <c r="O8" i="12"/>
  <c r="Q153" i="12"/>
  <c r="O148" i="12"/>
  <c r="U121" i="12"/>
  <c r="I121" i="12"/>
  <c r="O116" i="12"/>
  <c r="Q108" i="12"/>
  <c r="M104" i="12"/>
  <c r="M103" i="12" s="1"/>
  <c r="K92" i="12"/>
  <c r="Q67" i="12"/>
  <c r="K61" i="12"/>
  <c r="U45" i="12"/>
  <c r="I45" i="12"/>
  <c r="K38" i="12"/>
  <c r="U8" i="12"/>
  <c r="I8" i="12"/>
  <c r="G24" i="1"/>
  <c r="M122" i="12"/>
  <c r="M121" i="12" s="1"/>
  <c r="G121" i="12"/>
  <c r="I57" i="1" s="1"/>
  <c r="M38" i="12"/>
  <c r="M153" i="12"/>
  <c r="G108" i="12"/>
  <c r="I54" i="1" s="1"/>
  <c r="M109" i="12"/>
  <c r="M108" i="12" s="1"/>
  <c r="M46" i="12"/>
  <c r="M45" i="12" s="1"/>
  <c r="G45" i="12"/>
  <c r="I49" i="1" s="1"/>
  <c r="M68" i="12"/>
  <c r="M67" i="12" s="1"/>
  <c r="G38" i="12"/>
  <c r="I48" i="1" s="1"/>
  <c r="I18" i="1" s="1"/>
  <c r="M93" i="12"/>
  <c r="M92" i="12" s="1"/>
  <c r="G61" i="12"/>
  <c r="I50" i="1" s="1"/>
  <c r="M114" i="12"/>
  <c r="M113" i="12" s="1"/>
  <c r="M9" i="12"/>
  <c r="M8" i="12" s="1"/>
  <c r="G29" i="1" l="1"/>
  <c r="G28" i="1"/>
  <c r="I39" i="1"/>
  <c r="I40" i="1" s="1"/>
  <c r="J39" i="1" s="1"/>
  <c r="J40" i="1" s="1"/>
  <c r="I16" i="1"/>
  <c r="I60" i="1"/>
  <c r="G160" i="12"/>
  <c r="I17" i="1"/>
  <c r="I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C916453-ED5D-4812-B357-35FE9A9B4793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5E1701E-EEF3-43DB-82AF-1E3C90D8B71A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C0B2A9E-C540-49DC-BC3F-9599CAC4201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B28D1711-3BAE-4F87-822A-AC8753C0BC56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996FC70-DA8C-40B9-B72A-15D091666F0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7CB0A49A-7A45-4F74-B86C-BA4CAB6DA12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<sst xmlns="http://schemas.openxmlformats.org/spreadsheetml/2006/main" count="641" uniqueCount="324">
  <si>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</si>
  <si>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</si>
  <si>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</si>
  <si>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</si>
  <si>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</si>
  <si>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</si>
  <si>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</si>
  <si>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</si>
  <si>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</si>
  <si>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</si>
  <si>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</si>
  <si>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</si>
  <si>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</si>
  <si>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</si>
  <si>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</si>
  <si>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</si>
  <si>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</si>
  <si>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</si>
  <si>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</si>
  <si>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</si>
  <si>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</si>
  <si>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</si>
  <si>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</si>
  <si>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</si>
  <si>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</si>
  <si>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</si>
  <si>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</si>
  <si>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</si>
  <si>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</si>
  <si>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</si>
  <si>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</si>
  <si>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</si>
  <si>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</si>
  <si>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</si>
  <si>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</si>
  <si>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</si>
  <si>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</si>
  <si>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</si>
  <si>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</si>
  <si>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</si>
  <si>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</si>
  <si>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</si>
  <si>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</si>
  <si>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Dolní Němčice</t>
  </si>
  <si>
    <t>Rozpočet:</t>
  </si>
  <si>
    <t>Misto</t>
  </si>
  <si>
    <t>Víceúčelové sportovní hřiště v Dolních Němčicích</t>
  </si>
  <si>
    <t>Město Dačice</t>
  </si>
  <si>
    <t>Krajířova 27</t>
  </si>
  <si>
    <t>Dačice</t>
  </si>
  <si>
    <t>38013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</si>
  <si>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</si>
  <si>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</si>
  <si>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</si>
  <si>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</si>
  <si>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</si>
  <si>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</si>
  <si>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</si>
  <si>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12</t>
  </si>
  <si>
    <t>Sportovní vybavení</t>
  </si>
  <si>
    <t>2</t>
  </si>
  <si>
    <t>Základy,zvláštní zakládání</t>
  </si>
  <si>
    <t>3</t>
  </si>
  <si>
    <t>Svislé a kompletní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</si>
  <si>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</si>
  <si>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</si>
  <si>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</si>
  <si>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</si>
  <si>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</si>
  <si>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</si>
  <si>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</si>
  <si>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inž.staveb</t>
  </si>
  <si>
    <t>99</t>
  </si>
  <si>
    <t>Staveništní přesun hmot</t>
  </si>
  <si>
    <t>762</t>
  </si>
  <si>
    <t>Konstrukce tesařské</t>
  </si>
  <si>
    <t>767</t>
  </si>
  <si>
    <t>Konstrukce zámečnické</t>
  </si>
  <si>
    <t>783</t>
  </si>
  <si>
    <t>Nátěry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</si>
  <si>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</si>
  <si>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</si>
  <si>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</si>
  <si>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</si>
  <si>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</si>
  <si>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</si>
  <si>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</si>
  <si>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</si>
  <si>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</si>
  <si>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</si>
  <si>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</si>
  <si>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</si>
  <si>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</si>
  <si>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</si>
  <si>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</si>
  <si>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</si>
  <si>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</si>
  <si>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</si>
  <si>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</si>
  <si>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</si>
  <si>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</si>
  <si>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</si>
  <si>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</si>
  <si>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</si>
  <si>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</si>
  <si>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</si>
  <si>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</si>
  <si>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</si>
  <si>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</si>
  <si>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121100001RAA</t>
  </si>
  <si>
    <t xml:space="preserve">Sejmutí ornice, naložení, odvoz a uložení, odvoz do 1 km na mezideponii investora </t>
  </si>
  <si>
    <t>m3</t>
  </si>
  <si>
    <t>POL1_0</t>
  </si>
  <si>
    <t>809*0,3</t>
  </si>
  <si>
    <t>VV</t>
  </si>
  <si>
    <t>132301111R00</t>
  </si>
  <si>
    <t>Hloubení rýh š.do 60 cm v hor.4 do 100 m3,STROJNĚ, základové pasy</t>
  </si>
  <si>
    <t>(32,7*0,3*0,5)+(32,7*0,3*0,9)</t>
  </si>
  <si>
    <t>(16,1*0,3*0,8)+(16,1*0,3*0,5)</t>
  </si>
  <si>
    <t>(0,12*0,42*0,5*11)+(0,12*0,42*0,9*11)</t>
  </si>
  <si>
    <t>(0,12*0,42*0,8*10)+(0,12*0,42*0,5*10)</t>
  </si>
  <si>
    <t>132301119R00</t>
  </si>
  <si>
    <t>Přípl.za lepivost,hloubení rýh 60 cm,hor.4,STROJNĚ</t>
  </si>
  <si>
    <t>Hloubení rýh š.do 60 cm v hor.4 do 100 m3,STROJNĚ, základ pod kontejner,patky sloupků</t>
  </si>
  <si>
    <t>kontejner:(0,3*0,5*0,45)*6*1,2</t>
  </si>
  <si>
    <t>sloupky síť:(0,5*0,5*0,9)*6*1,2</t>
  </si>
  <si>
    <t>131301110R00</t>
  </si>
  <si>
    <t>Hloubení nezapaž. jam hor.4 do 50 m3, STROJNĚ, vsakovací jáma</t>
  </si>
  <si>
    <t>vsak.jáma:(4*2,6*1,6)*1,2</t>
  </si>
  <si>
    <t>revizní šachta:1,2</t>
  </si>
  <si>
    <t>131301119R00</t>
  </si>
  <si>
    <t>Příplatek za lepivost - hloubení nezap.jam v hor.4</t>
  </si>
  <si>
    <t>174101101R00</t>
  </si>
  <si>
    <t>Zásyp jam, rýh, šachet se zhutněním</t>
  </si>
  <si>
    <t>jáma:4*2,6*0,9</t>
  </si>
  <si>
    <t>revizní šachta:0,6</t>
  </si>
  <si>
    <t>112100010RA0</t>
  </si>
  <si>
    <t>Kácení stromů 20-30 cm, naložení a odvoz do 1 km, 8 ks břízy, keře</t>
  </si>
  <si>
    <t>kus</t>
  </si>
  <si>
    <t>122100010RAB</t>
  </si>
  <si>
    <t>Odkopávky nezapažené v hornině 1-4, naložení, odvoz 5 km, uložení- navážky</t>
  </si>
  <si>
    <t>18</t>
  </si>
  <si>
    <t>ubrání terénu pro svah:28</t>
  </si>
  <si>
    <t>Uložení zeminy na skládce</t>
  </si>
  <si>
    <t>t</t>
  </si>
  <si>
    <t>18*1,8+28*1,8</t>
  </si>
  <si>
    <t>132303313R00</t>
  </si>
  <si>
    <t>Hloubení rýh pro drény, hloubky do 1,3 m, v hor.4</t>
  </si>
  <si>
    <t>m</t>
  </si>
  <si>
    <t>45+75</t>
  </si>
  <si>
    <t>171101105R00</t>
  </si>
  <si>
    <t>Uložení sypaniny do násypů zhutněných , navážky zeminy , rozprostření, zhutnění</t>
  </si>
  <si>
    <t>8,3*16,3*0,45</t>
  </si>
  <si>
    <t>17</t>
  </si>
  <si>
    <t>Živý plot dl.18 m šířka 0,7 m , habr obecný .dřín obecný komp.dodávka</t>
  </si>
  <si>
    <t>bm</t>
  </si>
  <si>
    <t>25</t>
  </si>
  <si>
    <t>D+M koště na umělou trávu</t>
  </si>
  <si>
    <t>ks</t>
  </si>
  <si>
    <t>26</t>
  </si>
  <si>
    <t>D+M branek pro malou kopanou vč.sítě a kotvení</t>
  </si>
  <si>
    <t>27</t>
  </si>
  <si>
    <t>D+M volejbal . víceúčelový sloup pro volejbal ,, tenis, nonejbal</t>
  </si>
  <si>
    <t>sada</t>
  </si>
  <si>
    <t>28</t>
  </si>
  <si>
    <t>D+M sítě na tenis vč.tašky</t>
  </si>
  <si>
    <t>29</t>
  </si>
  <si>
    <t>D+M sítě na volejbal vč.tašky</t>
  </si>
  <si>
    <t>30</t>
  </si>
  <si>
    <t>D+M lajny (modré,bílé,žluté)</t>
  </si>
  <si>
    <t>271571111R00</t>
  </si>
  <si>
    <t>Polštář základu ze štěrkopísku tříděného</t>
  </si>
  <si>
    <t>zákl.pasy:(49*0,4*0,15)*1,2</t>
  </si>
  <si>
    <t>patky:(0,6*0,6*0,15)*16*1,2</t>
  </si>
  <si>
    <t>kontejner:(2,7*5,8*0,15)*1,2</t>
  </si>
  <si>
    <t>Stěrkodrť 32-63 vsakovací jáma</t>
  </si>
  <si>
    <t>(4*2,6*1,6)*1,8</t>
  </si>
  <si>
    <t>Stěrkodrť 8-16 drenážní potrubí</t>
  </si>
  <si>
    <t>120*0,3*0,3</t>
  </si>
  <si>
    <t>272313611R00</t>
  </si>
  <si>
    <t>Beton základových kleneb prostý C 16/20</t>
  </si>
  <si>
    <t>pasy:(49*0,3*0,5)*1,1</t>
  </si>
  <si>
    <t>pasy rozšíření:(0,4*0,15*0,5)*16*1,2</t>
  </si>
  <si>
    <t/>
  </si>
  <si>
    <t>zákl.patky 4 ks:(0,5*0,5*1,1)*4*1,2</t>
  </si>
  <si>
    <t>bet patky:(0,6*0,6*0,45)*14*1,2+0,7*1*0,45*1,2</t>
  </si>
  <si>
    <t>Betonové šalovací tvárnice 50x30x25 cm, vč.podkl.betonu, kontejner</t>
  </si>
  <si>
    <t>311112320RT2</t>
  </si>
  <si>
    <t>Stěna z tvárnic ztraceného bednění Best, tl. 200 mm, zalití tvárnic betonem C 16/20</t>
  </si>
  <si>
    <t>m2</t>
  </si>
  <si>
    <t>49*0,2+20,9*0,2+12,7*0,2</t>
  </si>
  <si>
    <t>311361821R00</t>
  </si>
  <si>
    <t>Výztuž nadzákladových zdí z betonářské oceli B500B (10 505)</t>
  </si>
  <si>
    <t>vodorovné:0,085</t>
  </si>
  <si>
    <t>svislé:0,035</t>
  </si>
  <si>
    <t>564801112RT2</t>
  </si>
  <si>
    <t>Podklad ze štěrkodrti po zhutnění tloušťky 3 cm, štěrkodrť frakce 0-4 mm</t>
  </si>
  <si>
    <t>(32,2*16,2)*1,1</t>
  </si>
  <si>
    <t>564831111R00</t>
  </si>
  <si>
    <t>Podklad ze štěrkodrti po zhutnění tloušťky 10 cm, fr.0-32</t>
  </si>
  <si>
    <t>564851111R00</t>
  </si>
  <si>
    <t>Podklad ze štěrkodrti po zhutnění tloušťky 15 cm, fr.32-63</t>
  </si>
  <si>
    <t>Podklad ze štěrkodrti po zhutnění tloušťky 3 cm, štěrkodrť frakce 4-8 mm</t>
  </si>
  <si>
    <t>(255-18)*1,1</t>
  </si>
  <si>
    <t>564831111RT2</t>
  </si>
  <si>
    <t>Podklad ze štěrkodrti po zhutnění tloušťky 10 cm, štěrkodrť frakce 8-16 mm</t>
  </si>
  <si>
    <t>564851111RT3</t>
  </si>
  <si>
    <t>Podklad ze štěrkodrti po zhutnění tloušťky 15 cm, štěrkodrť frakce 16-32 mm</t>
  </si>
  <si>
    <t>589181411R00</t>
  </si>
  <si>
    <t>Kryt sport.ploch,um.trávník,multifunkční tl.20mm</t>
  </si>
  <si>
    <t>4</t>
  </si>
  <si>
    <t xml:space="preserve">D+M vsyp křemičitý písek na trávník </t>
  </si>
  <si>
    <t>519,7*0,01</t>
  </si>
  <si>
    <t>568111111R00</t>
  </si>
  <si>
    <t>Zřízení vrstvy z geotextilie skl.do 1:5, š.do 3 m</t>
  </si>
  <si>
    <t>separ.geotextilie hřiště:519,7</t>
  </si>
  <si>
    <t>separ.geotextilie drenáže:241</t>
  </si>
  <si>
    <t>separ.geotextilie vsak.jáma:10,4*2+4*2+2,6*2</t>
  </si>
  <si>
    <t>596921113R00</t>
  </si>
  <si>
    <t>Kladení bet.veget. dlaždic,lože 30 mm,pl.do 500 m2, zatr.bet dlažba</t>
  </si>
  <si>
    <t>7,4*16,56-3*6,06</t>
  </si>
  <si>
    <t>Dodávka zatravňovací bet.dlažby, 5% prořez</t>
  </si>
  <si>
    <t>104,3*1,05</t>
  </si>
  <si>
    <t>20</t>
  </si>
  <si>
    <t>Zásyp zeminou a ozelenění zatravňovací dlažby</t>
  </si>
  <si>
    <t>19</t>
  </si>
  <si>
    <t>Urovnání a ozelenění ploch kolem stavby, osetí trávou</t>
  </si>
  <si>
    <t>871318111R00</t>
  </si>
  <si>
    <t>Kladení drenážního potrubí z plastických hmot, PVC DN 160 mm</t>
  </si>
  <si>
    <t>45</t>
  </si>
  <si>
    <t>28611225.AR</t>
  </si>
  <si>
    <t>Trubka PVC drenážní flexibilní d 160 mm</t>
  </si>
  <si>
    <t>POL3_0</t>
  </si>
  <si>
    <t>Kladení drenážního potrubí z plastických hmot, PVC DN 100</t>
  </si>
  <si>
    <t>28611223.AR</t>
  </si>
  <si>
    <t>Trubka PVC drenážní flexibilní d 100 mm</t>
  </si>
  <si>
    <t>Dodávka a montáž revizní šachty PVC DN 600, vč.2x přechodky na dren 160</t>
  </si>
  <si>
    <t>soubor</t>
  </si>
  <si>
    <t>6</t>
  </si>
  <si>
    <t>Dodávka a montáž litinového poklopu šachty , nosnost 12,5 t</t>
  </si>
  <si>
    <t>Trubka PVC 200 do patek , sloupky pro sítě , dl.50 cm</t>
  </si>
  <si>
    <t xml:space="preserve">ks </t>
  </si>
  <si>
    <t>Trubka PVC D 40, do patek , sloupky pro sítě , dl.50 cm</t>
  </si>
  <si>
    <t>31</t>
  </si>
  <si>
    <t>D+M trubka PVC DN 250 dl.70 cm , do patek</t>
  </si>
  <si>
    <t>917862111RU2</t>
  </si>
  <si>
    <t>Osazení stojat. obrub.bet. s opěrou,lože z C 12/15, včetně obrubníku CSB H 25 1000/150/250</t>
  </si>
  <si>
    <t>2*7,4+16,56+2*3+2*6,06</t>
  </si>
  <si>
    <t>916561111RT7</t>
  </si>
  <si>
    <t>Osazení záhon.obrubníků do lože z C 12/15 s opěrou, včetně obrubníku   100/5/20 cm</t>
  </si>
  <si>
    <t>32,5+16,5</t>
  </si>
  <si>
    <t>935111112R00</t>
  </si>
  <si>
    <t>Osazení přík. žlabu do štěrkopísku z bet. desek</t>
  </si>
  <si>
    <t>(17,2+25,9+4,9)*0,3</t>
  </si>
  <si>
    <t>23</t>
  </si>
  <si>
    <t>Dodávka bet.žlabu šířky 30 cm, 10% prořezem</t>
  </si>
  <si>
    <t>14,4*1,1</t>
  </si>
  <si>
    <t>998227111R00</t>
  </si>
  <si>
    <t>Přesun hmot,umělé sportovní povrchy,kryt z dílců</t>
  </si>
  <si>
    <t>68,9+25,5+671,9+14+1,96</t>
  </si>
  <si>
    <t>762112110R00</t>
  </si>
  <si>
    <t>Montáž konstrukce stěn z řeziva hraněn. do 120 cm2</t>
  </si>
  <si>
    <t>96</t>
  </si>
  <si>
    <t>60513331R</t>
  </si>
  <si>
    <t>Fošna hoblovaná SM tl. do 50 mm, š. do 200 mm, 3 až 5 m, vč.15% prořezu</t>
  </si>
  <si>
    <t>0,04*0,2*96*4*1,15</t>
  </si>
  <si>
    <t>767911130R00</t>
  </si>
  <si>
    <t>Montáž oplocení z pletiva v.do 2,0 m,napínací drát</t>
  </si>
  <si>
    <t>767911140R00</t>
  </si>
  <si>
    <t>Montáž oplocení z pletiva v.do 3,0 m,napínací drát</t>
  </si>
  <si>
    <t>32</t>
  </si>
  <si>
    <t>Dodávka vysokopevnostního pletiva tl.3mm, oka 45/45 nehořlavé ,zelené</t>
  </si>
  <si>
    <t>výška 2 m:65*2</t>
  </si>
  <si>
    <t>výška 3 m:33*3</t>
  </si>
  <si>
    <t>9</t>
  </si>
  <si>
    <t>Pomocný materiál k oplocení</t>
  </si>
  <si>
    <t>767995104R00</t>
  </si>
  <si>
    <t>Výroba a montáž kov. atypických konstr. , ocel.branka do oplocení 90/200 cm vč.pozinkování</t>
  </si>
  <si>
    <t>kg</t>
  </si>
  <si>
    <t>2 ks:85*2</t>
  </si>
  <si>
    <t>Výroba a montáž kov. atypických konstr. do 50 kg, sloupky jekl 80x80x4 mm vč.pozinkování 10% prořezu</t>
  </si>
  <si>
    <t>13 ks dl.3,7:13*3,7*11*1,1</t>
  </si>
  <si>
    <t>3 ks dl.3,95:3*3,95*11*1,1</t>
  </si>
  <si>
    <t>2 ks dl.4,2:2*4,2*11*1,1</t>
  </si>
  <si>
    <t>10 ks dl.4,7:10*4,7*11*1,1</t>
  </si>
  <si>
    <t>3 ks dl.4,95:3*4,95*11*1,1</t>
  </si>
  <si>
    <t>3 ks dl.5,2:3*5,2*11*1,1</t>
  </si>
  <si>
    <t>Výroba a montáž kov. atypických konstr. do 50 kg, vzpěry jekl 80x80x4 mm vč.pozinkování 10% prořezu</t>
  </si>
  <si>
    <t>vzpěra 6 ks dl.4,5:6*4,5*11*1,1</t>
  </si>
  <si>
    <t>vzpěra 2 ks dl.3,7:2*3,7*11*1,1</t>
  </si>
  <si>
    <t xml:space="preserve">Výroba a montáž kov. atypických konstr. , ocel.branka do oplocení 250/400 cm vč.pozinkování </t>
  </si>
  <si>
    <t>1 ks:195</t>
  </si>
  <si>
    <t>24</t>
  </si>
  <si>
    <t>Ocelové pouzdro s otvorem pr.cca 100mm, pro ukotvení sloupků sítě</t>
  </si>
  <si>
    <t>7</t>
  </si>
  <si>
    <t>Spojovací materiál pro uchycení fošen vč.platlí</t>
  </si>
  <si>
    <t>10</t>
  </si>
  <si>
    <t>Ocelový sloup s konzolou , drevěnou deskou a košem</t>
  </si>
  <si>
    <t>11</t>
  </si>
  <si>
    <t>Ocelový kontejner 6,55x3x2,9 m,dělící příčka,, 2x dvoukř.dveře,4xokna, zateplení vatou</t>
  </si>
  <si>
    <t>21</t>
  </si>
  <si>
    <t>Lavička kovová s opěradlem</t>
  </si>
  <si>
    <t>22</t>
  </si>
  <si>
    <t>Kolostav dl.3 m</t>
  </si>
  <si>
    <t>783897122R00</t>
  </si>
  <si>
    <t>Nátěr bet.povrchů vodoodpudivý  impregnace 1x, vrchní plocha soklu</t>
  </si>
  <si>
    <t>10*1,2</t>
  </si>
  <si>
    <t>783620020RA0</t>
  </si>
  <si>
    <t>Nátěr truhlářských výrobků lazurovacím lakem</t>
  </si>
  <si>
    <t>96*0,5</t>
  </si>
  <si>
    <t>Zařízení staveniště</t>
  </si>
  <si>
    <t>13</t>
  </si>
  <si>
    <t>Odstranění zařízení staveniště</t>
  </si>
  <si>
    <t>14</t>
  </si>
  <si>
    <t>Stížený přístup na staveniště</t>
  </si>
  <si>
    <t>15</t>
  </si>
  <si>
    <t>Geometrické měření únosnosti pláně a podkladních, vrstev</t>
  </si>
  <si>
    <t>16</t>
  </si>
  <si>
    <t>Dokumentace skutečného provedení</t>
  </si>
  <si>
    <t>SUM</t>
  </si>
  <si>
    <t>Poznámky uchazeče k zadání</t>
  </si>
  <si>
    <t>POPUZIV</t>
  </si>
  <si>
    <t>END</t>
  </si>
  <si>
    <t>Víceúčelové sportovní hřiště v D. Němčicích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</si>
</sst>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5" borderId="39" xfId="0" applyNumberFormat="1" applyFont="1" applyFill="1" applyBorder="1"/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3CB5E7F4-B123-44AE-9098-00801EFB86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C00E-02A6-4A2F-A395-3EE10A8D2ACB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5" t="s">
        <v>39</v>
      </c>
      <c r="B2" s="185"/>
      <c r="C2" s="185"/>
      <c r="D2" s="185"/>
      <c r="E2" s="185"/>
      <c r="F2" s="185"/>
      <c r="G2" s="18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C590-4312-499F-9146-E9E50673577C}">
  <sheetPr codeName="List5112">
    <tabColor rgb="FF66FF66"/>
  </sheetPr>
  <dimension ref="A1:O63"/>
  <sheetViews>
    <sheetView showGridLines="0" topLeftCell="B16" zoomScaleNormal="100" zoomScaleSheetLayoutView="75" workbookViewId="0">
      <selection activeCell="H5" sqref="H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94" t="s">
        <v>42</v>
      </c>
      <c r="C1" s="195"/>
      <c r="D1" s="195"/>
      <c r="E1" s="195"/>
      <c r="F1" s="195"/>
      <c r="G1" s="195"/>
      <c r="H1" s="195"/>
      <c r="I1" s="195"/>
      <c r="J1" s="196"/>
    </row>
    <row r="2" spans="1:15" ht="23.25" customHeight="1" x14ac:dyDescent="0.2">
      <c r="A2" s="3"/>
      <c r="B2" s="70" t="s">
        <v>40</v>
      </c>
      <c r="C2" s="71"/>
      <c r="D2" s="187" t="s">
        <v>323</v>
      </c>
      <c r="E2" s="188"/>
      <c r="F2" s="188"/>
      <c r="G2" s="188"/>
      <c r="H2" s="188"/>
      <c r="I2" s="188"/>
      <c r="J2" s="189"/>
      <c r="O2" s="1"/>
    </row>
    <row r="3" spans="1:15" ht="23.25" customHeight="1" x14ac:dyDescent="0.2">
      <c r="A3" s="3"/>
      <c r="B3" s="72" t="s">
        <v>45</v>
      </c>
      <c r="C3" s="73"/>
      <c r="D3" s="209" t="s">
        <v>43</v>
      </c>
      <c r="E3" s="210"/>
      <c r="F3" s="210"/>
      <c r="G3" s="210"/>
      <c r="H3" s="210"/>
      <c r="I3" s="210"/>
      <c r="J3" s="211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 t="s">
        <v>50</v>
      </c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05"/>
      <c r="E11" s="205"/>
      <c r="F11" s="205"/>
      <c r="G11" s="205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24"/>
      <c r="E12" s="224"/>
      <c r="F12" s="224"/>
      <c r="G12" s="224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25"/>
      <c r="E13" s="225"/>
      <c r="F13" s="225"/>
      <c r="G13" s="225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193"/>
      <c r="F15" s="193"/>
      <c r="G15" s="222"/>
      <c r="H15" s="222"/>
      <c r="I15" s="222" t="s">
        <v>28</v>
      </c>
      <c r="J15" s="223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190"/>
      <c r="F16" s="191"/>
      <c r="G16" s="190"/>
      <c r="H16" s="191"/>
      <c r="I16" s="190">
        <f>SUMIF(F47:F59,A16,I47:I59)+SUMIF(F47:F59,"PSU",I47:I59)</f>
        <v>0</v>
      </c>
      <c r="J16" s="192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190"/>
      <c r="F17" s="191"/>
      <c r="G17" s="190"/>
      <c r="H17" s="191"/>
      <c r="I17" s="190">
        <f>SUMIF(F47:F59,A17,I47:I59)</f>
        <v>0</v>
      </c>
      <c r="J17" s="192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190"/>
      <c r="F18" s="191"/>
      <c r="G18" s="190"/>
      <c r="H18" s="191"/>
      <c r="I18" s="190">
        <f>SUMIF(F47:F59,A18,I47:I59)</f>
        <v>0</v>
      </c>
      <c r="J18" s="192"/>
    </row>
    <row r="19" spans="1:10" ht="23.25" customHeight="1" x14ac:dyDescent="0.2">
      <c r="A19" s="128" t="s">
        <v>80</v>
      </c>
      <c r="B19" s="129" t="s">
        <v>26</v>
      </c>
      <c r="C19" s="47"/>
      <c r="D19" s="48"/>
      <c r="E19" s="190"/>
      <c r="F19" s="191"/>
      <c r="G19" s="190"/>
      <c r="H19" s="191"/>
      <c r="I19" s="190">
        <f>SUMIF(F47:F59,A19,I47:I59)</f>
        <v>0</v>
      </c>
      <c r="J19" s="192"/>
    </row>
    <row r="20" spans="1:10" ht="23.25" customHeight="1" x14ac:dyDescent="0.2">
      <c r="A20" s="128" t="s">
        <v>81</v>
      </c>
      <c r="B20" s="129" t="s">
        <v>27</v>
      </c>
      <c r="C20" s="47"/>
      <c r="D20" s="48"/>
      <c r="E20" s="190"/>
      <c r="F20" s="191"/>
      <c r="G20" s="190"/>
      <c r="H20" s="191"/>
      <c r="I20" s="190">
        <f>SUMIF(F47:F59,A20,I47:I59)</f>
        <v>0</v>
      </c>
      <c r="J20" s="192"/>
    </row>
    <row r="21" spans="1:10" ht="23.25" customHeight="1" x14ac:dyDescent="0.2">
      <c r="A21" s="3"/>
      <c r="B21" s="63" t="s">
        <v>28</v>
      </c>
      <c r="C21" s="64"/>
      <c r="D21" s="65"/>
      <c r="E21" s="203"/>
      <c r="F21" s="204"/>
      <c r="G21" s="203"/>
      <c r="H21" s="204"/>
      <c r="I21" s="203">
        <f>SUM(I16:J20)</f>
        <v>0</v>
      </c>
      <c r="J21" s="208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01">
        <f>ZakladDPHSniVypocet</f>
        <v>0</v>
      </c>
      <c r="H23" s="202"/>
      <c r="I23" s="202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06">
        <f>ZakladDPHSni*SazbaDPH1/100</f>
        <v>0</v>
      </c>
      <c r="H24" s="207"/>
      <c r="I24" s="207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01">
        <f>ZakladDPHZaklVypocet</f>
        <v>0</v>
      </c>
      <c r="H25" s="202"/>
      <c r="I25" s="202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7">
        <f>ZakladDPHZakl*SazbaDPH2/100</f>
        <v>0</v>
      </c>
      <c r="H26" s="198"/>
      <c r="I26" s="198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199">
        <f>0</f>
        <v>0</v>
      </c>
      <c r="H27" s="199"/>
      <c r="I27" s="199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21">
        <f>ZakladDPHSniVypocet+ZakladDPHZaklVypocet</f>
        <v>0</v>
      </c>
      <c r="H28" s="221"/>
      <c r="I28" s="221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00">
        <f>ZakladDPHSni+DPHSni+ZakladDPHZakl+DPHZakl+Zaokrouhleni</f>
        <v>0</v>
      </c>
      <c r="H29" s="200"/>
      <c r="I29" s="200"/>
      <c r="J29" s="107" t="s">
        <v>53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86"/>
      <c r="E34" s="186"/>
      <c r="G34" s="186"/>
      <c r="H34" s="186"/>
      <c r="I34" s="186"/>
      <c r="J34" s="31"/>
    </row>
    <row r="35" spans="1:10" ht="12.75" customHeight="1" x14ac:dyDescent="0.2">
      <c r="A35" s="3"/>
      <c r="B35" s="3"/>
      <c r="D35" s="226" t="s">
        <v>2</v>
      </c>
      <c r="E35" s="226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51</v>
      </c>
      <c r="C39" s="212" t="s">
        <v>46</v>
      </c>
      <c r="D39" s="213"/>
      <c r="E39" s="213"/>
      <c r="F39" s="96">
        <f>'Rozpočet Pol'!AC160</f>
        <v>0</v>
      </c>
      <c r="G39" s="97">
        <f>'Rozpočet Pol'!AD160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214" t="s">
        <v>52</v>
      </c>
      <c r="C40" s="215"/>
      <c r="D40" s="215"/>
      <c r="E40" s="216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54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55</v>
      </c>
      <c r="G46" s="117"/>
      <c r="H46" s="117"/>
      <c r="I46" s="217" t="s">
        <v>28</v>
      </c>
      <c r="J46" s="217"/>
    </row>
    <row r="47" spans="1:10" ht="25.5" customHeight="1" x14ac:dyDescent="0.2">
      <c r="A47" s="110"/>
      <c r="B47" s="118" t="s">
        <v>56</v>
      </c>
      <c r="C47" s="219" t="s">
        <v>57</v>
      </c>
      <c r="D47" s="220"/>
      <c r="E47" s="220"/>
      <c r="F47" s="120" t="s">
        <v>23</v>
      </c>
      <c r="G47" s="121"/>
      <c r="H47" s="121"/>
      <c r="I47" s="218">
        <f>'Rozpočet Pol'!G8</f>
        <v>0</v>
      </c>
      <c r="J47" s="218"/>
    </row>
    <row r="48" spans="1:10" ht="25.5" customHeight="1" x14ac:dyDescent="0.2">
      <c r="A48" s="110"/>
      <c r="B48" s="112" t="s">
        <v>58</v>
      </c>
      <c r="C48" s="228" t="s">
        <v>59</v>
      </c>
      <c r="D48" s="229"/>
      <c r="E48" s="229"/>
      <c r="F48" s="122" t="s">
        <v>25</v>
      </c>
      <c r="G48" s="123"/>
      <c r="H48" s="123"/>
      <c r="I48" s="227">
        <f>'Rozpočet Pol'!G38</f>
        <v>0</v>
      </c>
      <c r="J48" s="227"/>
    </row>
    <row r="49" spans="1:10" ht="25.5" customHeight="1" x14ac:dyDescent="0.2">
      <c r="A49" s="110"/>
      <c r="B49" s="112" t="s">
        <v>60</v>
      </c>
      <c r="C49" s="228" t="s">
        <v>61</v>
      </c>
      <c r="D49" s="229"/>
      <c r="E49" s="229"/>
      <c r="F49" s="122" t="s">
        <v>23</v>
      </c>
      <c r="G49" s="123"/>
      <c r="H49" s="123"/>
      <c r="I49" s="227">
        <f>'Rozpočet Pol'!G45</f>
        <v>0</v>
      </c>
      <c r="J49" s="227"/>
    </row>
    <row r="50" spans="1:10" ht="25.5" customHeight="1" x14ac:dyDescent="0.2">
      <c r="A50" s="110"/>
      <c r="B50" s="112" t="s">
        <v>62</v>
      </c>
      <c r="C50" s="228" t="s">
        <v>63</v>
      </c>
      <c r="D50" s="229"/>
      <c r="E50" s="229"/>
      <c r="F50" s="122" t="s">
        <v>23</v>
      </c>
      <c r="G50" s="123"/>
      <c r="H50" s="123"/>
      <c r="I50" s="227">
        <f>'Rozpočet Pol'!G61</f>
        <v>0</v>
      </c>
      <c r="J50" s="227"/>
    </row>
    <row r="51" spans="1:10" ht="25.5" customHeight="1" x14ac:dyDescent="0.2">
      <c r="A51" s="110"/>
      <c r="B51" s="112" t="s">
        <v>64</v>
      </c>
      <c r="C51" s="228" t="s">
        <v>65</v>
      </c>
      <c r="D51" s="229"/>
      <c r="E51" s="229"/>
      <c r="F51" s="122" t="s">
        <v>23</v>
      </c>
      <c r="G51" s="123"/>
      <c r="H51" s="123"/>
      <c r="I51" s="227">
        <f>'Rozpočet Pol'!G67</f>
        <v>0</v>
      </c>
      <c r="J51" s="227"/>
    </row>
    <row r="52" spans="1:10" ht="25.5" customHeight="1" x14ac:dyDescent="0.2">
      <c r="A52" s="110"/>
      <c r="B52" s="112" t="s">
        <v>66</v>
      </c>
      <c r="C52" s="228" t="s">
        <v>67</v>
      </c>
      <c r="D52" s="229"/>
      <c r="E52" s="229"/>
      <c r="F52" s="122" t="s">
        <v>23</v>
      </c>
      <c r="G52" s="123"/>
      <c r="H52" s="123"/>
      <c r="I52" s="227">
        <f>'Rozpočet Pol'!G92</f>
        <v>0</v>
      </c>
      <c r="J52" s="227"/>
    </row>
    <row r="53" spans="1:10" ht="25.5" customHeight="1" x14ac:dyDescent="0.2">
      <c r="A53" s="110"/>
      <c r="B53" s="112" t="s">
        <v>68</v>
      </c>
      <c r="C53" s="228" t="s">
        <v>69</v>
      </c>
      <c r="D53" s="229"/>
      <c r="E53" s="229"/>
      <c r="F53" s="122" t="s">
        <v>23</v>
      </c>
      <c r="G53" s="123"/>
      <c r="H53" s="123"/>
      <c r="I53" s="227">
        <f>'Rozpočet Pol'!G103</f>
        <v>0</v>
      </c>
      <c r="J53" s="227"/>
    </row>
    <row r="54" spans="1:10" ht="25.5" customHeight="1" x14ac:dyDescent="0.2">
      <c r="A54" s="110"/>
      <c r="B54" s="112" t="s">
        <v>70</v>
      </c>
      <c r="C54" s="228" t="s">
        <v>71</v>
      </c>
      <c r="D54" s="229"/>
      <c r="E54" s="229"/>
      <c r="F54" s="122" t="s">
        <v>23</v>
      </c>
      <c r="G54" s="123"/>
      <c r="H54" s="123"/>
      <c r="I54" s="227">
        <f>'Rozpočet Pol'!G108</f>
        <v>0</v>
      </c>
      <c r="J54" s="227"/>
    </row>
    <row r="55" spans="1:10" ht="25.5" customHeight="1" x14ac:dyDescent="0.2">
      <c r="A55" s="110"/>
      <c r="B55" s="112" t="s">
        <v>72</v>
      </c>
      <c r="C55" s="228" t="s">
        <v>73</v>
      </c>
      <c r="D55" s="229"/>
      <c r="E55" s="229"/>
      <c r="F55" s="122" t="s">
        <v>23</v>
      </c>
      <c r="G55" s="123"/>
      <c r="H55" s="123"/>
      <c r="I55" s="227">
        <f>'Rozpočet Pol'!G113</f>
        <v>0</v>
      </c>
      <c r="J55" s="227"/>
    </row>
    <row r="56" spans="1:10" ht="25.5" customHeight="1" x14ac:dyDescent="0.2">
      <c r="A56" s="110"/>
      <c r="B56" s="112" t="s">
        <v>74</v>
      </c>
      <c r="C56" s="228" t="s">
        <v>75</v>
      </c>
      <c r="D56" s="229"/>
      <c r="E56" s="229"/>
      <c r="F56" s="122" t="s">
        <v>24</v>
      </c>
      <c r="G56" s="123"/>
      <c r="H56" s="123"/>
      <c r="I56" s="227">
        <f>'Rozpočet Pol'!G116</f>
        <v>0</v>
      </c>
      <c r="J56" s="227"/>
    </row>
    <row r="57" spans="1:10" ht="25.5" customHeight="1" x14ac:dyDescent="0.2">
      <c r="A57" s="110"/>
      <c r="B57" s="112" t="s">
        <v>76</v>
      </c>
      <c r="C57" s="228" t="s">
        <v>77</v>
      </c>
      <c r="D57" s="229"/>
      <c r="E57" s="229"/>
      <c r="F57" s="122" t="s">
        <v>24</v>
      </c>
      <c r="G57" s="123"/>
      <c r="H57" s="123"/>
      <c r="I57" s="227">
        <f>'Rozpočet Pol'!G121</f>
        <v>0</v>
      </c>
      <c r="J57" s="227"/>
    </row>
    <row r="58" spans="1:10" ht="25.5" customHeight="1" x14ac:dyDescent="0.2">
      <c r="A58" s="110"/>
      <c r="B58" s="112" t="s">
        <v>78</v>
      </c>
      <c r="C58" s="228" t="s">
        <v>79</v>
      </c>
      <c r="D58" s="229"/>
      <c r="E58" s="229"/>
      <c r="F58" s="122" t="s">
        <v>24</v>
      </c>
      <c r="G58" s="123"/>
      <c r="H58" s="123"/>
      <c r="I58" s="227">
        <f>'Rozpočet Pol'!G148</f>
        <v>0</v>
      </c>
      <c r="J58" s="227"/>
    </row>
    <row r="59" spans="1:10" ht="25.5" customHeight="1" x14ac:dyDescent="0.2">
      <c r="A59" s="110"/>
      <c r="B59" s="119" t="s">
        <v>80</v>
      </c>
      <c r="C59" s="232" t="s">
        <v>26</v>
      </c>
      <c r="D59" s="233"/>
      <c r="E59" s="233"/>
      <c r="F59" s="124" t="s">
        <v>80</v>
      </c>
      <c r="G59" s="125"/>
      <c r="H59" s="125"/>
      <c r="I59" s="231">
        <f>'Rozpočet Pol'!G153</f>
        <v>0</v>
      </c>
      <c r="J59" s="231"/>
    </row>
    <row r="60" spans="1:10" ht="25.5" customHeight="1" x14ac:dyDescent="0.2">
      <c r="A60" s="111"/>
      <c r="B60" s="115" t="s">
        <v>1</v>
      </c>
      <c r="C60" s="115"/>
      <c r="D60" s="116"/>
      <c r="E60" s="116"/>
      <c r="F60" s="126"/>
      <c r="G60" s="127"/>
      <c r="H60" s="127"/>
      <c r="I60" s="230">
        <f>SUM(I47:I59)</f>
        <v>0</v>
      </c>
      <c r="J60" s="230"/>
    </row>
    <row r="61" spans="1:10" x14ac:dyDescent="0.2">
      <c r="F61" s="84"/>
      <c r="G61" s="84"/>
      <c r="H61" s="84"/>
      <c r="I61" s="84"/>
      <c r="J61" s="84"/>
    </row>
    <row r="62" spans="1:10" x14ac:dyDescent="0.2">
      <c r="F62" s="84"/>
      <c r="G62" s="84"/>
      <c r="H62" s="84"/>
      <c r="I62" s="84"/>
      <c r="J62" s="84"/>
    </row>
    <row r="63" spans="1:10" x14ac:dyDescent="0.2">
      <c r="F63" s="84"/>
      <c r="G63" s="84"/>
      <c r="H63" s="84"/>
      <c r="I63" s="84"/>
      <c r="J63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I60:J60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13:G13"/>
    <mergeCell ref="D34:E34"/>
    <mergeCell ref="D35:E35"/>
    <mergeCell ref="G19:H19"/>
    <mergeCell ref="G20:H20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28:I28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44AE-4830-4BFC-8E70-C8BD0157569A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4" t="s">
        <v>6</v>
      </c>
      <c r="B1" s="234"/>
      <c r="C1" s="235"/>
      <c r="D1" s="234"/>
      <c r="E1" s="234"/>
      <c r="F1" s="234"/>
      <c r="G1" s="234"/>
    </row>
    <row r="2" spans="1:7" ht="24.95" customHeight="1" x14ac:dyDescent="0.2">
      <c r="A2" s="68" t="s">
        <v>41</v>
      </c>
      <c r="B2" s="67"/>
      <c r="C2" s="236"/>
      <c r="D2" s="236"/>
      <c r="E2" s="236"/>
      <c r="F2" s="236"/>
      <c r="G2" s="237"/>
    </row>
    <row r="3" spans="1:7" ht="24.95" hidden="1" customHeight="1" x14ac:dyDescent="0.2">
      <c r="A3" s="68" t="s">
        <v>7</v>
      </c>
      <c r="B3" s="67"/>
      <c r="C3" s="236"/>
      <c r="D3" s="236"/>
      <c r="E3" s="236"/>
      <c r="F3" s="236"/>
      <c r="G3" s="237"/>
    </row>
    <row r="4" spans="1:7" ht="24.95" hidden="1" customHeight="1" x14ac:dyDescent="0.2">
      <c r="A4" s="68" t="s">
        <v>8</v>
      </c>
      <c r="B4" s="67"/>
      <c r="C4" s="236"/>
      <c r="D4" s="236"/>
      <c r="E4" s="236"/>
      <c r="F4" s="236"/>
      <c r="G4" s="237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0FE1-1ED1-44C6-AD32-49F47B814175}">
  <sheetPr>
    <outlinePr summaryBelow="0"/>
  </sheetPr>
  <dimension ref="A1:BH170"/>
  <sheetViews>
    <sheetView tabSelected="1" workbookViewId="0">
      <selection activeCell="F77" sqref="F77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0" t="s">
        <v>6</v>
      </c>
      <c r="B1" s="250"/>
      <c r="C1" s="250"/>
      <c r="D1" s="250"/>
      <c r="E1" s="250"/>
      <c r="F1" s="250"/>
      <c r="G1" s="250"/>
      <c r="AE1" t="s">
        <v>83</v>
      </c>
    </row>
    <row r="2" spans="1:60" ht="25.15" customHeight="1" x14ac:dyDescent="0.2">
      <c r="A2" s="132" t="s">
        <v>82</v>
      </c>
      <c r="B2" s="130"/>
      <c r="C2" s="251" t="s">
        <v>323</v>
      </c>
      <c r="D2" s="252"/>
      <c r="E2" s="252"/>
      <c r="F2" s="252"/>
      <c r="G2" s="253"/>
      <c r="AE2" t="s">
        <v>84</v>
      </c>
    </row>
    <row r="3" spans="1:60" ht="25.15" customHeight="1" x14ac:dyDescent="0.2">
      <c r="A3" s="133" t="s">
        <v>7</v>
      </c>
      <c r="B3" s="131"/>
      <c r="C3" s="254" t="s">
        <v>43</v>
      </c>
      <c r="D3" s="255"/>
      <c r="E3" s="255"/>
      <c r="F3" s="255"/>
      <c r="G3" s="256"/>
      <c r="AE3" t="s">
        <v>85</v>
      </c>
    </row>
    <row r="4" spans="1:60" ht="25.15" hidden="1" customHeight="1" x14ac:dyDescent="0.2">
      <c r="A4" s="133" t="s">
        <v>8</v>
      </c>
      <c r="B4" s="131"/>
      <c r="C4" s="254"/>
      <c r="D4" s="255"/>
      <c r="E4" s="255"/>
      <c r="F4" s="255"/>
      <c r="G4" s="256"/>
      <c r="AE4" t="s">
        <v>86</v>
      </c>
    </row>
    <row r="5" spans="1:60" hidden="1" x14ac:dyDescent="0.2">
      <c r="A5" s="134" t="s">
        <v>87</v>
      </c>
      <c r="B5" s="135"/>
      <c r="C5" s="135"/>
      <c r="D5" s="136"/>
      <c r="E5" s="136"/>
      <c r="F5" s="136"/>
      <c r="G5" s="137"/>
      <c r="AE5" t="s">
        <v>88</v>
      </c>
    </row>
    <row r="7" spans="1:60" ht="38.25" x14ac:dyDescent="0.2">
      <c r="A7" s="142" t="s">
        <v>89</v>
      </c>
      <c r="B7" s="143" t="s">
        <v>90</v>
      </c>
      <c r="C7" s="143" t="s">
        <v>91</v>
      </c>
      <c r="D7" s="142" t="s">
        <v>92</v>
      </c>
      <c r="E7" s="142" t="s">
        <v>93</v>
      </c>
      <c r="F7" s="138" t="s">
        <v>94</v>
      </c>
      <c r="G7" s="159" t="s">
        <v>28</v>
      </c>
      <c r="H7" s="160" t="s">
        <v>29</v>
      </c>
      <c r="I7" s="160" t="s">
        <v>95</v>
      </c>
      <c r="J7" s="160" t="s">
        <v>30</v>
      </c>
      <c r="K7" s="160" t="s">
        <v>96</v>
      </c>
      <c r="L7" s="160" t="s">
        <v>97</v>
      </c>
      <c r="M7" s="160" t="s">
        <v>98</v>
      </c>
      <c r="N7" s="160" t="s">
        <v>99</v>
      </c>
      <c r="O7" s="160" t="s">
        <v>100</v>
      </c>
      <c r="P7" s="160" t="s">
        <v>101</v>
      </c>
      <c r="Q7" s="160" t="s">
        <v>102</v>
      </c>
      <c r="R7" s="160" t="s">
        <v>103</v>
      </c>
      <c r="S7" s="160" t="s">
        <v>104</v>
      </c>
      <c r="T7" s="160" t="s">
        <v>105</v>
      </c>
      <c r="U7" s="145" t="s">
        <v>106</v>
      </c>
    </row>
    <row r="8" spans="1:60" x14ac:dyDescent="0.2">
      <c r="A8" s="161" t="s">
        <v>107</v>
      </c>
      <c r="B8" s="162" t="s">
        <v>56</v>
      </c>
      <c r="C8" s="163" t="s">
        <v>57</v>
      </c>
      <c r="D8" s="164"/>
      <c r="E8" s="165"/>
      <c r="F8" s="166"/>
      <c r="G8" s="166">
        <f>SUMIF(AE9:AE37,"&lt;&gt;NOR",G9:G37)</f>
        <v>0</v>
      </c>
      <c r="H8" s="166"/>
      <c r="I8" s="166">
        <f>SUM(I9:I37)</f>
        <v>0</v>
      </c>
      <c r="J8" s="166"/>
      <c r="K8" s="166">
        <f>SUM(K9:K37)</f>
        <v>0</v>
      </c>
      <c r="L8" s="166"/>
      <c r="M8" s="166">
        <f>SUM(M9:M37)</f>
        <v>0</v>
      </c>
      <c r="N8" s="144"/>
      <c r="O8" s="144">
        <f>SUM(O9:O37)</f>
        <v>0</v>
      </c>
      <c r="P8" s="144"/>
      <c r="Q8" s="144">
        <f>SUM(Q9:Q37)</f>
        <v>0</v>
      </c>
      <c r="R8" s="144"/>
      <c r="S8" s="144"/>
      <c r="T8" s="161"/>
      <c r="U8" s="144">
        <f>SUM(U9:U37)</f>
        <v>123.35999999999999</v>
      </c>
      <c r="AE8" t="s">
        <v>108</v>
      </c>
    </row>
    <row r="9" spans="1:60" ht="22.5" outlineLevel="1" x14ac:dyDescent="0.2">
      <c r="A9" s="140">
        <v>1</v>
      </c>
      <c r="B9" s="140" t="s">
        <v>109</v>
      </c>
      <c r="C9" s="178" t="s">
        <v>110</v>
      </c>
      <c r="D9" s="146" t="s">
        <v>111</v>
      </c>
      <c r="E9" s="153">
        <v>242.7</v>
      </c>
      <c r="F9" s="156">
        <f>H9+J9</f>
        <v>0</v>
      </c>
      <c r="G9" s="157">
        <f>ROUND(E9*F9,2)</f>
        <v>0</v>
      </c>
      <c r="H9" s="157"/>
      <c r="I9" s="157">
        <f>ROUND(E9*H9,2)</f>
        <v>0</v>
      </c>
      <c r="J9" s="157"/>
      <c r="K9" s="157">
        <f>ROUND(E9*J9,2)</f>
        <v>0</v>
      </c>
      <c r="L9" s="157">
        <v>0</v>
      </c>
      <c r="M9" s="157">
        <f>G9*(1+L9/100)</f>
        <v>0</v>
      </c>
      <c r="N9" s="147">
        <v>0</v>
      </c>
      <c r="O9" s="147">
        <f>ROUND(E9*N9,5)</f>
        <v>0</v>
      </c>
      <c r="P9" s="147">
        <v>0</v>
      </c>
      <c r="Q9" s="147">
        <f>ROUND(E9*P9,5)</f>
        <v>0</v>
      </c>
      <c r="R9" s="147"/>
      <c r="S9" s="147"/>
      <c r="T9" s="148">
        <v>0.17</v>
      </c>
      <c r="U9" s="147">
        <f>ROUND(E9*T9,2)</f>
        <v>41.26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112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179" t="s">
        <v>113</v>
      </c>
      <c r="D10" s="149"/>
      <c r="E10" s="154">
        <v>242.7</v>
      </c>
      <c r="F10" s="157"/>
      <c r="G10" s="157"/>
      <c r="H10" s="157"/>
      <c r="I10" s="157"/>
      <c r="J10" s="157"/>
      <c r="K10" s="157"/>
      <c r="L10" s="157"/>
      <c r="M10" s="157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114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ht="22.5" outlineLevel="1" x14ac:dyDescent="0.2">
      <c r="A11" s="140">
        <v>2</v>
      </c>
      <c r="B11" s="140" t="s">
        <v>115</v>
      </c>
      <c r="C11" s="178" t="s">
        <v>116</v>
      </c>
      <c r="D11" s="146" t="s">
        <v>111</v>
      </c>
      <c r="E11" s="153">
        <v>21.44436</v>
      </c>
      <c r="F11" s="156">
        <f>H11+J11</f>
        <v>0</v>
      </c>
      <c r="G11" s="157">
        <f>ROUND(E11*F11,2)</f>
        <v>0</v>
      </c>
      <c r="H11" s="157"/>
      <c r="I11" s="157">
        <f>ROUND(E11*H11,2)</f>
        <v>0</v>
      </c>
      <c r="J11" s="157"/>
      <c r="K11" s="157">
        <f>ROUND(E11*J11,2)</f>
        <v>0</v>
      </c>
      <c r="L11" s="157">
        <v>0</v>
      </c>
      <c r="M11" s="157">
        <f>G11*(1+L11/100)</f>
        <v>0</v>
      </c>
      <c r="N11" s="147">
        <v>0</v>
      </c>
      <c r="O11" s="147">
        <f>ROUND(E11*N11,5)</f>
        <v>0</v>
      </c>
      <c r="P11" s="147">
        <v>0</v>
      </c>
      <c r="Q11" s="147">
        <f>ROUND(E11*P11,5)</f>
        <v>0</v>
      </c>
      <c r="R11" s="147"/>
      <c r="S11" s="147"/>
      <c r="T11" s="148">
        <v>0.39</v>
      </c>
      <c r="U11" s="147">
        <f>ROUND(E11*T11,2)</f>
        <v>8.36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112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/>
      <c r="B12" s="140"/>
      <c r="C12" s="179" t="s">
        <v>117</v>
      </c>
      <c r="D12" s="149"/>
      <c r="E12" s="154">
        <v>13.734</v>
      </c>
      <c r="F12" s="157"/>
      <c r="G12" s="157"/>
      <c r="H12" s="157"/>
      <c r="I12" s="157"/>
      <c r="J12" s="157"/>
      <c r="K12" s="157"/>
      <c r="L12" s="157"/>
      <c r="M12" s="157"/>
      <c r="N12" s="147"/>
      <c r="O12" s="147"/>
      <c r="P12" s="147"/>
      <c r="Q12" s="147"/>
      <c r="R12" s="147"/>
      <c r="S12" s="147"/>
      <c r="T12" s="148"/>
      <c r="U12" s="147"/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114</v>
      </c>
      <c r="AF12" s="139">
        <v>0</v>
      </c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outlineLevel="1" x14ac:dyDescent="0.2">
      <c r="A13" s="140"/>
      <c r="B13" s="140"/>
      <c r="C13" s="179" t="s">
        <v>118</v>
      </c>
      <c r="D13" s="149"/>
      <c r="E13" s="154">
        <v>6.2789999999999999</v>
      </c>
      <c r="F13" s="157"/>
      <c r="G13" s="157"/>
      <c r="H13" s="157"/>
      <c r="I13" s="157"/>
      <c r="J13" s="157"/>
      <c r="K13" s="157"/>
      <c r="L13" s="157"/>
      <c r="M13" s="157"/>
      <c r="N13" s="147"/>
      <c r="O13" s="147"/>
      <c r="P13" s="147"/>
      <c r="Q13" s="147"/>
      <c r="R13" s="147"/>
      <c r="S13" s="147"/>
      <c r="T13" s="148"/>
      <c r="U13" s="147"/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114</v>
      </c>
      <c r="AF13" s="139">
        <v>0</v>
      </c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outlineLevel="1" x14ac:dyDescent="0.2">
      <c r="A14" s="140"/>
      <c r="B14" s="140"/>
      <c r="C14" s="179" t="s">
        <v>119</v>
      </c>
      <c r="D14" s="149"/>
      <c r="E14" s="154">
        <v>0.77615999999999996</v>
      </c>
      <c r="F14" s="157"/>
      <c r="G14" s="157"/>
      <c r="H14" s="157"/>
      <c r="I14" s="157"/>
      <c r="J14" s="157"/>
      <c r="K14" s="157"/>
      <c r="L14" s="157"/>
      <c r="M14" s="157"/>
      <c r="N14" s="147"/>
      <c r="O14" s="147"/>
      <c r="P14" s="147"/>
      <c r="Q14" s="147"/>
      <c r="R14" s="147"/>
      <c r="S14" s="147"/>
      <c r="T14" s="148"/>
      <c r="U14" s="147"/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114</v>
      </c>
      <c r="AF14" s="139">
        <v>0</v>
      </c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/>
      <c r="B15" s="140"/>
      <c r="C15" s="179" t="s">
        <v>120</v>
      </c>
      <c r="D15" s="149"/>
      <c r="E15" s="154">
        <v>0.6552</v>
      </c>
      <c r="F15" s="157"/>
      <c r="G15" s="157"/>
      <c r="H15" s="157"/>
      <c r="I15" s="157"/>
      <c r="J15" s="157"/>
      <c r="K15" s="157"/>
      <c r="L15" s="157"/>
      <c r="M15" s="157"/>
      <c r="N15" s="147"/>
      <c r="O15" s="147"/>
      <c r="P15" s="147"/>
      <c r="Q15" s="147"/>
      <c r="R15" s="147"/>
      <c r="S15" s="147"/>
      <c r="T15" s="148"/>
      <c r="U15" s="147"/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114</v>
      </c>
      <c r="AF15" s="139">
        <v>0</v>
      </c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outlineLevel="1" x14ac:dyDescent="0.2">
      <c r="A16" s="140">
        <v>3</v>
      </c>
      <c r="B16" s="140" t="s">
        <v>121</v>
      </c>
      <c r="C16" s="178" t="s">
        <v>122</v>
      </c>
      <c r="D16" s="146" t="s">
        <v>111</v>
      </c>
      <c r="E16" s="153">
        <v>21.443999999999999</v>
      </c>
      <c r="F16" s="156">
        <f>H16+J16</f>
        <v>0</v>
      </c>
      <c r="G16" s="157">
        <f>ROUND(E16*F16,2)</f>
        <v>0</v>
      </c>
      <c r="H16" s="157"/>
      <c r="I16" s="157">
        <f>ROUND(E16*H16,2)</f>
        <v>0</v>
      </c>
      <c r="J16" s="157"/>
      <c r="K16" s="157">
        <f>ROUND(E16*J16,2)</f>
        <v>0</v>
      </c>
      <c r="L16" s="157">
        <v>0</v>
      </c>
      <c r="M16" s="157">
        <f>G16*(1+L16/100)</f>
        <v>0</v>
      </c>
      <c r="N16" s="147">
        <v>0</v>
      </c>
      <c r="O16" s="147">
        <f>ROUND(E16*N16,5)</f>
        <v>0</v>
      </c>
      <c r="P16" s="147">
        <v>0</v>
      </c>
      <c r="Q16" s="147">
        <f>ROUND(E16*P16,5)</f>
        <v>0</v>
      </c>
      <c r="R16" s="147"/>
      <c r="S16" s="147"/>
      <c r="T16" s="148">
        <v>0.60029999999999994</v>
      </c>
      <c r="U16" s="147">
        <f>ROUND(E16*T16,2)</f>
        <v>12.87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112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ht="22.5" outlineLevel="1" x14ac:dyDescent="0.2">
      <c r="A17" s="140">
        <v>4</v>
      </c>
      <c r="B17" s="140" t="s">
        <v>115</v>
      </c>
      <c r="C17" s="178" t="s">
        <v>123</v>
      </c>
      <c r="D17" s="146" t="s">
        <v>111</v>
      </c>
      <c r="E17" s="153">
        <v>2.1059999999999999</v>
      </c>
      <c r="F17" s="156">
        <f>H17+J17</f>
        <v>0</v>
      </c>
      <c r="G17" s="157">
        <f>ROUND(E17*F17,2)</f>
        <v>0</v>
      </c>
      <c r="H17" s="157"/>
      <c r="I17" s="157">
        <f>ROUND(E17*H17,2)</f>
        <v>0</v>
      </c>
      <c r="J17" s="157"/>
      <c r="K17" s="157">
        <f>ROUND(E17*J17,2)</f>
        <v>0</v>
      </c>
      <c r="L17" s="157">
        <v>0</v>
      </c>
      <c r="M17" s="157">
        <f>G17*(1+L17/100)</f>
        <v>0</v>
      </c>
      <c r="N17" s="147">
        <v>0</v>
      </c>
      <c r="O17" s="147">
        <f>ROUND(E17*N17,5)</f>
        <v>0</v>
      </c>
      <c r="P17" s="147">
        <v>0</v>
      </c>
      <c r="Q17" s="147">
        <f>ROUND(E17*P17,5)</f>
        <v>0</v>
      </c>
      <c r="R17" s="147"/>
      <c r="S17" s="147"/>
      <c r="T17" s="148">
        <v>0.39</v>
      </c>
      <c r="U17" s="147">
        <f>ROUND(E17*T17,2)</f>
        <v>0.82</v>
      </c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112</v>
      </c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/>
      <c r="B18" s="140"/>
      <c r="C18" s="179" t="s">
        <v>124</v>
      </c>
      <c r="D18" s="149"/>
      <c r="E18" s="154">
        <v>0.48599999999999999</v>
      </c>
      <c r="F18" s="157"/>
      <c r="G18" s="157"/>
      <c r="H18" s="157"/>
      <c r="I18" s="157"/>
      <c r="J18" s="157"/>
      <c r="K18" s="157"/>
      <c r="L18" s="157"/>
      <c r="M18" s="157"/>
      <c r="N18" s="147"/>
      <c r="O18" s="147"/>
      <c r="P18" s="147"/>
      <c r="Q18" s="147"/>
      <c r="R18" s="147"/>
      <c r="S18" s="147"/>
      <c r="T18" s="148"/>
      <c r="U18" s="147"/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114</v>
      </c>
      <c r="AF18" s="139">
        <v>0</v>
      </c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179" t="s">
        <v>125</v>
      </c>
      <c r="D19" s="149"/>
      <c r="E19" s="154">
        <v>1.62</v>
      </c>
      <c r="F19" s="157"/>
      <c r="G19" s="157"/>
      <c r="H19" s="157"/>
      <c r="I19" s="157"/>
      <c r="J19" s="157"/>
      <c r="K19" s="157"/>
      <c r="L19" s="157"/>
      <c r="M19" s="157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114</v>
      </c>
      <c r="AF19" s="139">
        <v>0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ht="22.5" outlineLevel="1" x14ac:dyDescent="0.2">
      <c r="A20" s="140">
        <v>5</v>
      </c>
      <c r="B20" s="140" t="s">
        <v>126</v>
      </c>
      <c r="C20" s="178" t="s">
        <v>127</v>
      </c>
      <c r="D20" s="146" t="s">
        <v>111</v>
      </c>
      <c r="E20" s="153">
        <v>21.167999999999999</v>
      </c>
      <c r="F20" s="156">
        <f>H20+J20</f>
        <v>0</v>
      </c>
      <c r="G20" s="157">
        <f>ROUND(E20*F20,2)</f>
        <v>0</v>
      </c>
      <c r="H20" s="157"/>
      <c r="I20" s="157">
        <f>ROUND(E20*H20,2)</f>
        <v>0</v>
      </c>
      <c r="J20" s="157"/>
      <c r="K20" s="157">
        <f>ROUND(E20*J20,2)</f>
        <v>0</v>
      </c>
      <c r="L20" s="157">
        <v>0</v>
      </c>
      <c r="M20" s="157">
        <f>G20*(1+L20/100)</f>
        <v>0</v>
      </c>
      <c r="N20" s="147">
        <v>0</v>
      </c>
      <c r="O20" s="147">
        <f>ROUND(E20*N20,5)</f>
        <v>0</v>
      </c>
      <c r="P20" s="147">
        <v>0</v>
      </c>
      <c r="Q20" s="147">
        <f>ROUND(E20*P20,5)</f>
        <v>0</v>
      </c>
      <c r="R20" s="147"/>
      <c r="S20" s="147"/>
      <c r="T20" s="148">
        <v>0.31</v>
      </c>
      <c r="U20" s="147">
        <f>ROUND(E20*T20,2)</f>
        <v>6.56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112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179" t="s">
        <v>128</v>
      </c>
      <c r="D21" s="149"/>
      <c r="E21" s="154">
        <v>19.968</v>
      </c>
      <c r="F21" s="157"/>
      <c r="G21" s="157"/>
      <c r="H21" s="157"/>
      <c r="I21" s="157"/>
      <c r="J21" s="157"/>
      <c r="K21" s="157"/>
      <c r="L21" s="157"/>
      <c r="M21" s="157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114</v>
      </c>
      <c r="AF21" s="139">
        <v>0</v>
      </c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/>
      <c r="B22" s="140"/>
      <c r="C22" s="179" t="s">
        <v>129</v>
      </c>
      <c r="D22" s="149"/>
      <c r="E22" s="154">
        <v>1.2</v>
      </c>
      <c r="F22" s="157"/>
      <c r="G22" s="157"/>
      <c r="H22" s="157"/>
      <c r="I22" s="157"/>
      <c r="J22" s="157"/>
      <c r="K22" s="157"/>
      <c r="L22" s="157"/>
      <c r="M22" s="157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114</v>
      </c>
      <c r="AF22" s="139">
        <v>0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 x14ac:dyDescent="0.2">
      <c r="A23" s="140">
        <v>6</v>
      </c>
      <c r="B23" s="140" t="s">
        <v>130</v>
      </c>
      <c r="C23" s="178" t="s">
        <v>131</v>
      </c>
      <c r="D23" s="146" t="s">
        <v>111</v>
      </c>
      <c r="E23" s="153">
        <v>21.16</v>
      </c>
      <c r="F23" s="156">
        <f>H23+J23</f>
        <v>0</v>
      </c>
      <c r="G23" s="157">
        <f>ROUND(E23*F23,2)</f>
        <v>0</v>
      </c>
      <c r="H23" s="157"/>
      <c r="I23" s="157">
        <f>ROUND(E23*H23,2)</f>
        <v>0</v>
      </c>
      <c r="J23" s="157"/>
      <c r="K23" s="157">
        <f>ROUND(E23*J23,2)</f>
        <v>0</v>
      </c>
      <c r="L23" s="157">
        <v>0</v>
      </c>
      <c r="M23" s="157">
        <f>G23*(1+L23/100)</f>
        <v>0</v>
      </c>
      <c r="N23" s="147">
        <v>0</v>
      </c>
      <c r="O23" s="147">
        <f>ROUND(E23*N23,5)</f>
        <v>0</v>
      </c>
      <c r="P23" s="147">
        <v>0</v>
      </c>
      <c r="Q23" s="147">
        <f>ROUND(E23*P23,5)</f>
        <v>0</v>
      </c>
      <c r="R23" s="147"/>
      <c r="S23" s="147"/>
      <c r="T23" s="148">
        <v>0.1024</v>
      </c>
      <c r="U23" s="147">
        <f>ROUND(E23*T23,2)</f>
        <v>2.17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112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>
        <v>7</v>
      </c>
      <c r="B24" s="140" t="s">
        <v>132</v>
      </c>
      <c r="C24" s="178" t="s">
        <v>133</v>
      </c>
      <c r="D24" s="146" t="s">
        <v>111</v>
      </c>
      <c r="E24" s="153">
        <v>9.9600000000000009</v>
      </c>
      <c r="F24" s="156">
        <f>H24+J24</f>
        <v>0</v>
      </c>
      <c r="G24" s="157">
        <f>ROUND(E24*F24,2)</f>
        <v>0</v>
      </c>
      <c r="H24" s="157"/>
      <c r="I24" s="157">
        <f>ROUND(E24*H24,2)</f>
        <v>0</v>
      </c>
      <c r="J24" s="157"/>
      <c r="K24" s="157">
        <f>ROUND(E24*J24,2)</f>
        <v>0</v>
      </c>
      <c r="L24" s="157">
        <v>0</v>
      </c>
      <c r="M24" s="157">
        <f>G24*(1+L24/100)</f>
        <v>0</v>
      </c>
      <c r="N24" s="147">
        <v>0</v>
      </c>
      <c r="O24" s="147">
        <f>ROUND(E24*N24,5)</f>
        <v>0</v>
      </c>
      <c r="P24" s="147">
        <v>0</v>
      </c>
      <c r="Q24" s="147">
        <f>ROUND(E24*P24,5)</f>
        <v>0</v>
      </c>
      <c r="R24" s="147"/>
      <c r="S24" s="147"/>
      <c r="T24" s="148">
        <v>0.20200000000000001</v>
      </c>
      <c r="U24" s="147">
        <f>ROUND(E24*T24,2)</f>
        <v>2.0099999999999998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112</v>
      </c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outlineLevel="1" x14ac:dyDescent="0.2">
      <c r="A25" s="140"/>
      <c r="B25" s="140"/>
      <c r="C25" s="179" t="s">
        <v>134</v>
      </c>
      <c r="D25" s="149"/>
      <c r="E25" s="154">
        <v>9.36</v>
      </c>
      <c r="F25" s="157"/>
      <c r="G25" s="157"/>
      <c r="H25" s="157"/>
      <c r="I25" s="157"/>
      <c r="J25" s="157"/>
      <c r="K25" s="157"/>
      <c r="L25" s="157"/>
      <c r="M25" s="157"/>
      <c r="N25" s="147"/>
      <c r="O25" s="147"/>
      <c r="P25" s="147"/>
      <c r="Q25" s="147"/>
      <c r="R25" s="147"/>
      <c r="S25" s="147"/>
      <c r="T25" s="148"/>
      <c r="U25" s="147"/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114</v>
      </c>
      <c r="AF25" s="139">
        <v>0</v>
      </c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/>
      <c r="B26" s="140"/>
      <c r="C26" s="179" t="s">
        <v>135</v>
      </c>
      <c r="D26" s="149"/>
      <c r="E26" s="154">
        <v>0.6</v>
      </c>
      <c r="F26" s="157"/>
      <c r="G26" s="157"/>
      <c r="H26" s="157"/>
      <c r="I26" s="157"/>
      <c r="J26" s="157"/>
      <c r="K26" s="157"/>
      <c r="L26" s="157"/>
      <c r="M26" s="157"/>
      <c r="N26" s="147"/>
      <c r="O26" s="147"/>
      <c r="P26" s="147"/>
      <c r="Q26" s="147"/>
      <c r="R26" s="147"/>
      <c r="S26" s="147"/>
      <c r="T26" s="148"/>
      <c r="U26" s="147"/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114</v>
      </c>
      <c r="AF26" s="139">
        <v>0</v>
      </c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ht="22.5" outlineLevel="1" x14ac:dyDescent="0.2">
      <c r="A27" s="140">
        <v>8</v>
      </c>
      <c r="B27" s="140" t="s">
        <v>136</v>
      </c>
      <c r="C27" s="178" t="s">
        <v>137</v>
      </c>
      <c r="D27" s="146" t="s">
        <v>138</v>
      </c>
      <c r="E27" s="153">
        <v>8</v>
      </c>
      <c r="F27" s="156">
        <f>H27+J27</f>
        <v>0</v>
      </c>
      <c r="G27" s="157">
        <f>ROUND(E27*F27,2)</f>
        <v>0</v>
      </c>
      <c r="H27" s="157"/>
      <c r="I27" s="157">
        <f>ROUND(E27*H27,2)</f>
        <v>0</v>
      </c>
      <c r="J27" s="157"/>
      <c r="K27" s="157">
        <f>ROUND(E27*J27,2)</f>
        <v>0</v>
      </c>
      <c r="L27" s="157">
        <v>0</v>
      </c>
      <c r="M27" s="157">
        <f>G27*(1+L27/100)</f>
        <v>0</v>
      </c>
      <c r="N27" s="147">
        <v>0</v>
      </c>
      <c r="O27" s="147">
        <f>ROUND(E27*N27,5)</f>
        <v>0</v>
      </c>
      <c r="P27" s="147">
        <v>0</v>
      </c>
      <c r="Q27" s="147">
        <f>ROUND(E27*P27,5)</f>
        <v>0</v>
      </c>
      <c r="R27" s="147"/>
      <c r="S27" s="147"/>
      <c r="T27" s="148">
        <v>1.9810000000000001</v>
      </c>
      <c r="U27" s="147">
        <f>ROUND(E27*T27,2)</f>
        <v>15.85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112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ht="22.5" outlineLevel="1" x14ac:dyDescent="0.2">
      <c r="A28" s="140">
        <v>9</v>
      </c>
      <c r="B28" s="140" t="s">
        <v>139</v>
      </c>
      <c r="C28" s="178" t="s">
        <v>140</v>
      </c>
      <c r="D28" s="146" t="s">
        <v>111</v>
      </c>
      <c r="E28" s="153">
        <v>46</v>
      </c>
      <c r="F28" s="156">
        <f>H28+J28</f>
        <v>0</v>
      </c>
      <c r="G28" s="157">
        <f>ROUND(E28*F28,2)</f>
        <v>0</v>
      </c>
      <c r="H28" s="157"/>
      <c r="I28" s="157">
        <f>ROUND(E28*H28,2)</f>
        <v>0</v>
      </c>
      <c r="J28" s="157"/>
      <c r="K28" s="157">
        <f>ROUND(E28*J28,2)</f>
        <v>0</v>
      </c>
      <c r="L28" s="157">
        <v>0</v>
      </c>
      <c r="M28" s="157">
        <f>G28*(1+L28/100)</f>
        <v>0</v>
      </c>
      <c r="N28" s="147">
        <v>0</v>
      </c>
      <c r="O28" s="147">
        <f>ROUND(E28*N28,5)</f>
        <v>0</v>
      </c>
      <c r="P28" s="147">
        <v>0</v>
      </c>
      <c r="Q28" s="147">
        <f>ROUND(E28*P28,5)</f>
        <v>0</v>
      </c>
      <c r="R28" s="147"/>
      <c r="S28" s="147"/>
      <c r="T28" s="148">
        <v>0.29525000000000001</v>
      </c>
      <c r="U28" s="147">
        <f>ROUND(E28*T28,2)</f>
        <v>13.58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112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outlineLevel="1" x14ac:dyDescent="0.2">
      <c r="A29" s="140"/>
      <c r="B29" s="140"/>
      <c r="C29" s="179" t="s">
        <v>141</v>
      </c>
      <c r="D29" s="149"/>
      <c r="E29" s="154">
        <v>18</v>
      </c>
      <c r="F29" s="157"/>
      <c r="G29" s="157"/>
      <c r="H29" s="157"/>
      <c r="I29" s="157"/>
      <c r="J29" s="157"/>
      <c r="K29" s="157"/>
      <c r="L29" s="157"/>
      <c r="M29" s="157"/>
      <c r="N29" s="147"/>
      <c r="O29" s="147"/>
      <c r="P29" s="147"/>
      <c r="Q29" s="147"/>
      <c r="R29" s="147"/>
      <c r="S29" s="147"/>
      <c r="T29" s="148"/>
      <c r="U29" s="147"/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114</v>
      </c>
      <c r="AF29" s="139">
        <v>0</v>
      </c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">
      <c r="A30" s="140"/>
      <c r="B30" s="140"/>
      <c r="C30" s="179" t="s">
        <v>142</v>
      </c>
      <c r="D30" s="149"/>
      <c r="E30" s="154">
        <v>28</v>
      </c>
      <c r="F30" s="157"/>
      <c r="G30" s="157"/>
      <c r="H30" s="157"/>
      <c r="I30" s="157"/>
      <c r="J30" s="157"/>
      <c r="K30" s="157"/>
      <c r="L30" s="157"/>
      <c r="M30" s="157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114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outlineLevel="1" x14ac:dyDescent="0.2">
      <c r="A31" s="140">
        <v>10</v>
      </c>
      <c r="B31" s="140" t="s">
        <v>56</v>
      </c>
      <c r="C31" s="178" t="s">
        <v>143</v>
      </c>
      <c r="D31" s="146" t="s">
        <v>144</v>
      </c>
      <c r="E31" s="153">
        <v>82.8</v>
      </c>
      <c r="F31" s="156">
        <f>H31+J31</f>
        <v>0</v>
      </c>
      <c r="G31" s="157">
        <f>ROUND(E31*F31,2)</f>
        <v>0</v>
      </c>
      <c r="H31" s="157"/>
      <c r="I31" s="157">
        <f>ROUND(E31*H31,2)</f>
        <v>0</v>
      </c>
      <c r="J31" s="157"/>
      <c r="K31" s="157">
        <f>ROUND(E31*J31,2)</f>
        <v>0</v>
      </c>
      <c r="L31" s="157">
        <v>0</v>
      </c>
      <c r="M31" s="157">
        <f>G31*(1+L31/100)</f>
        <v>0</v>
      </c>
      <c r="N31" s="147">
        <v>0</v>
      </c>
      <c r="O31" s="147">
        <f>ROUND(E31*N31,5)</f>
        <v>0</v>
      </c>
      <c r="P31" s="147">
        <v>0</v>
      </c>
      <c r="Q31" s="147">
        <f>ROUND(E31*P31,5)</f>
        <v>0</v>
      </c>
      <c r="R31" s="147"/>
      <c r="S31" s="147"/>
      <c r="T31" s="148">
        <v>0</v>
      </c>
      <c r="U31" s="147">
        <f>ROUND(E31*T31,2)</f>
        <v>0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112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outlineLevel="1" x14ac:dyDescent="0.2">
      <c r="A32" s="140"/>
      <c r="B32" s="140"/>
      <c r="C32" s="179" t="s">
        <v>145</v>
      </c>
      <c r="D32" s="149"/>
      <c r="E32" s="154">
        <v>82.8</v>
      </c>
      <c r="F32" s="157"/>
      <c r="G32" s="157"/>
      <c r="H32" s="157"/>
      <c r="I32" s="157"/>
      <c r="J32" s="157"/>
      <c r="K32" s="157"/>
      <c r="L32" s="157"/>
      <c r="M32" s="157"/>
      <c r="N32" s="147"/>
      <c r="O32" s="147"/>
      <c r="P32" s="147"/>
      <c r="Q32" s="147"/>
      <c r="R32" s="147"/>
      <c r="S32" s="147"/>
      <c r="T32" s="148"/>
      <c r="U32" s="147"/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114</v>
      </c>
      <c r="AF32" s="139">
        <v>0</v>
      </c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outlineLevel="1" x14ac:dyDescent="0.2">
      <c r="A33" s="140">
        <v>11</v>
      </c>
      <c r="B33" s="140" t="s">
        <v>146</v>
      </c>
      <c r="C33" s="178" t="s">
        <v>147</v>
      </c>
      <c r="D33" s="146" t="s">
        <v>148</v>
      </c>
      <c r="E33" s="153">
        <v>120</v>
      </c>
      <c r="F33" s="156">
        <f>H33+J33</f>
        <v>0</v>
      </c>
      <c r="G33" s="157">
        <f>ROUND(E33*F33,2)</f>
        <v>0</v>
      </c>
      <c r="H33" s="157"/>
      <c r="I33" s="157">
        <f>ROUND(E33*H33,2)</f>
        <v>0</v>
      </c>
      <c r="J33" s="157"/>
      <c r="K33" s="157">
        <f>ROUND(E33*J33,2)</f>
        <v>0</v>
      </c>
      <c r="L33" s="157">
        <v>0</v>
      </c>
      <c r="M33" s="157">
        <f>G33*(1+L33/100)</f>
        <v>0</v>
      </c>
      <c r="N33" s="147">
        <v>0</v>
      </c>
      <c r="O33" s="147">
        <f>ROUND(E33*N33,5)</f>
        <v>0</v>
      </c>
      <c r="P33" s="147">
        <v>0</v>
      </c>
      <c r="Q33" s="147">
        <f>ROUND(E33*P33,5)</f>
        <v>0</v>
      </c>
      <c r="R33" s="147"/>
      <c r="S33" s="147"/>
      <c r="T33" s="148">
        <v>0.122</v>
      </c>
      <c r="U33" s="147">
        <f>ROUND(E33*T33,2)</f>
        <v>14.64</v>
      </c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112</v>
      </c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">
      <c r="A34" s="140"/>
      <c r="B34" s="140"/>
      <c r="C34" s="179" t="s">
        <v>149</v>
      </c>
      <c r="D34" s="149"/>
      <c r="E34" s="154">
        <v>120</v>
      </c>
      <c r="F34" s="157"/>
      <c r="G34" s="157"/>
      <c r="H34" s="157"/>
      <c r="I34" s="157"/>
      <c r="J34" s="157"/>
      <c r="K34" s="157"/>
      <c r="L34" s="157"/>
      <c r="M34" s="157"/>
      <c r="N34" s="147"/>
      <c r="O34" s="147"/>
      <c r="P34" s="147"/>
      <c r="Q34" s="147"/>
      <c r="R34" s="147"/>
      <c r="S34" s="147"/>
      <c r="T34" s="148"/>
      <c r="U34" s="147"/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114</v>
      </c>
      <c r="AF34" s="139">
        <v>0</v>
      </c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ht="22.5" outlineLevel="1" x14ac:dyDescent="0.2">
      <c r="A35" s="140">
        <v>12</v>
      </c>
      <c r="B35" s="140" t="s">
        <v>150</v>
      </c>
      <c r="C35" s="178" t="s">
        <v>151</v>
      </c>
      <c r="D35" s="146" t="s">
        <v>111</v>
      </c>
      <c r="E35" s="153">
        <v>60.880499999999998</v>
      </c>
      <c r="F35" s="156">
        <f>H35+J35</f>
        <v>0</v>
      </c>
      <c r="G35" s="157">
        <f>ROUND(E35*F35,2)</f>
        <v>0</v>
      </c>
      <c r="H35" s="157"/>
      <c r="I35" s="157">
        <f>ROUND(E35*H35,2)</f>
        <v>0</v>
      </c>
      <c r="J35" s="157"/>
      <c r="K35" s="157">
        <f>ROUND(E35*J35,2)</f>
        <v>0</v>
      </c>
      <c r="L35" s="157">
        <v>0</v>
      </c>
      <c r="M35" s="157">
        <f>G35*(1+L35/100)</f>
        <v>0</v>
      </c>
      <c r="N35" s="147">
        <v>0</v>
      </c>
      <c r="O35" s="147">
        <f>ROUND(E35*N35,5)</f>
        <v>0</v>
      </c>
      <c r="P35" s="147">
        <v>0</v>
      </c>
      <c r="Q35" s="147">
        <f>ROUND(E35*P35,5)</f>
        <v>0</v>
      </c>
      <c r="R35" s="147"/>
      <c r="S35" s="147"/>
      <c r="T35" s="148">
        <v>8.5999999999999993E-2</v>
      </c>
      <c r="U35" s="147">
        <f>ROUND(E35*T35,2)</f>
        <v>5.24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112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/>
      <c r="B36" s="140"/>
      <c r="C36" s="179" t="s">
        <v>152</v>
      </c>
      <c r="D36" s="149"/>
      <c r="E36" s="154">
        <v>60.880499999999998</v>
      </c>
      <c r="F36" s="157"/>
      <c r="G36" s="157"/>
      <c r="H36" s="157"/>
      <c r="I36" s="157"/>
      <c r="J36" s="157"/>
      <c r="K36" s="157"/>
      <c r="L36" s="157"/>
      <c r="M36" s="157"/>
      <c r="N36" s="147"/>
      <c r="O36" s="147"/>
      <c r="P36" s="147"/>
      <c r="Q36" s="147"/>
      <c r="R36" s="147"/>
      <c r="S36" s="147"/>
      <c r="T36" s="148"/>
      <c r="U36" s="147"/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114</v>
      </c>
      <c r="AF36" s="139">
        <v>0</v>
      </c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ht="22.5" outlineLevel="1" x14ac:dyDescent="0.2">
      <c r="A37" s="140">
        <v>13</v>
      </c>
      <c r="B37" s="140" t="s">
        <v>153</v>
      </c>
      <c r="C37" s="178" t="s">
        <v>154</v>
      </c>
      <c r="D37" s="146" t="s">
        <v>155</v>
      </c>
      <c r="E37" s="153">
        <v>18</v>
      </c>
      <c r="F37" s="156">
        <f>H37+J37</f>
        <v>0</v>
      </c>
      <c r="G37" s="157">
        <f>ROUND(E37*F37,2)</f>
        <v>0</v>
      </c>
      <c r="H37" s="157"/>
      <c r="I37" s="157">
        <f>ROUND(E37*H37,2)</f>
        <v>0</v>
      </c>
      <c r="J37" s="157"/>
      <c r="K37" s="157">
        <f>ROUND(E37*J37,2)</f>
        <v>0</v>
      </c>
      <c r="L37" s="157">
        <v>0</v>
      </c>
      <c r="M37" s="157">
        <f>G37*(1+L37/100)</f>
        <v>0</v>
      </c>
      <c r="N37" s="147">
        <v>0</v>
      </c>
      <c r="O37" s="147">
        <f>ROUND(E37*N37,5)</f>
        <v>0</v>
      </c>
      <c r="P37" s="147">
        <v>0</v>
      </c>
      <c r="Q37" s="147">
        <f>ROUND(E37*P37,5)</f>
        <v>0</v>
      </c>
      <c r="R37" s="147"/>
      <c r="S37" s="147"/>
      <c r="T37" s="148">
        <v>0</v>
      </c>
      <c r="U37" s="147">
        <f>ROUND(E37*T37,2)</f>
        <v>0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112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x14ac:dyDescent="0.2">
      <c r="A38" s="141" t="s">
        <v>107</v>
      </c>
      <c r="B38" s="141" t="s">
        <v>58</v>
      </c>
      <c r="C38" s="180" t="s">
        <v>59</v>
      </c>
      <c r="D38" s="150"/>
      <c r="E38" s="155"/>
      <c r="F38" s="158"/>
      <c r="G38" s="158">
        <f>SUMIF(AE39:AE44,"&lt;&gt;NOR",G39:G44)</f>
        <v>0</v>
      </c>
      <c r="H38" s="158"/>
      <c r="I38" s="158">
        <f>SUM(I39:I44)</f>
        <v>0</v>
      </c>
      <c r="J38" s="158"/>
      <c r="K38" s="158">
        <f>SUM(K39:K44)</f>
        <v>0</v>
      </c>
      <c r="L38" s="158"/>
      <c r="M38" s="158">
        <f>SUM(M39:M44)</f>
        <v>0</v>
      </c>
      <c r="N38" s="151"/>
      <c r="O38" s="151">
        <f>SUM(O39:O44)</f>
        <v>0</v>
      </c>
      <c r="P38" s="151"/>
      <c r="Q38" s="151">
        <f>SUM(Q39:Q44)</f>
        <v>0</v>
      </c>
      <c r="R38" s="151"/>
      <c r="S38" s="151"/>
      <c r="T38" s="152"/>
      <c r="U38" s="151">
        <f>SUM(U39:U44)</f>
        <v>0</v>
      </c>
      <c r="AE38" t="s">
        <v>108</v>
      </c>
    </row>
    <row r="39" spans="1:60" outlineLevel="1" x14ac:dyDescent="0.2">
      <c r="A39" s="140">
        <v>14</v>
      </c>
      <c r="B39" s="140" t="s">
        <v>156</v>
      </c>
      <c r="C39" s="178" t="s">
        <v>157</v>
      </c>
      <c r="D39" s="146" t="s">
        <v>158</v>
      </c>
      <c r="E39" s="153">
        <v>1</v>
      </c>
      <c r="F39" s="156">
        <f t="shared" ref="F39:F44" si="0">H39+J39</f>
        <v>0</v>
      </c>
      <c r="G39" s="157">
        <f t="shared" ref="G39:G44" si="1">ROUND(E39*F39,2)</f>
        <v>0</v>
      </c>
      <c r="H39" s="157"/>
      <c r="I39" s="157">
        <f t="shared" ref="I39:I44" si="2">ROUND(E39*H39,2)</f>
        <v>0</v>
      </c>
      <c r="J39" s="157"/>
      <c r="K39" s="157">
        <f t="shared" ref="K39:K44" si="3">ROUND(E39*J39,2)</f>
        <v>0</v>
      </c>
      <c r="L39" s="157">
        <v>0</v>
      </c>
      <c r="M39" s="157">
        <f t="shared" ref="M39:M44" si="4">G39*(1+L39/100)</f>
        <v>0</v>
      </c>
      <c r="N39" s="147">
        <v>0</v>
      </c>
      <c r="O39" s="147">
        <f t="shared" ref="O39:O44" si="5">ROUND(E39*N39,5)</f>
        <v>0</v>
      </c>
      <c r="P39" s="147">
        <v>0</v>
      </c>
      <c r="Q39" s="147">
        <f t="shared" ref="Q39:Q44" si="6">ROUND(E39*P39,5)</f>
        <v>0</v>
      </c>
      <c r="R39" s="147"/>
      <c r="S39" s="147"/>
      <c r="T39" s="148">
        <v>0</v>
      </c>
      <c r="U39" s="147">
        <f t="shared" ref="U39:U44" si="7">ROUND(E39*T39,2)</f>
        <v>0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112</v>
      </c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">
      <c r="A40" s="140">
        <v>15</v>
      </c>
      <c r="B40" s="140" t="s">
        <v>159</v>
      </c>
      <c r="C40" s="178" t="s">
        <v>160</v>
      </c>
      <c r="D40" s="146" t="s">
        <v>158</v>
      </c>
      <c r="E40" s="153">
        <v>2</v>
      </c>
      <c r="F40" s="156">
        <f t="shared" si="0"/>
        <v>0</v>
      </c>
      <c r="G40" s="157">
        <f t="shared" si="1"/>
        <v>0</v>
      </c>
      <c r="H40" s="157"/>
      <c r="I40" s="157">
        <f t="shared" si="2"/>
        <v>0</v>
      </c>
      <c r="J40" s="157"/>
      <c r="K40" s="157">
        <f t="shared" si="3"/>
        <v>0</v>
      </c>
      <c r="L40" s="157">
        <v>0</v>
      </c>
      <c r="M40" s="157">
        <f t="shared" si="4"/>
        <v>0</v>
      </c>
      <c r="N40" s="147">
        <v>0</v>
      </c>
      <c r="O40" s="147">
        <f t="shared" si="5"/>
        <v>0</v>
      </c>
      <c r="P40" s="147">
        <v>0</v>
      </c>
      <c r="Q40" s="147">
        <f t="shared" si="6"/>
        <v>0</v>
      </c>
      <c r="R40" s="147"/>
      <c r="S40" s="147"/>
      <c r="T40" s="148">
        <v>0</v>
      </c>
      <c r="U40" s="147">
        <f t="shared" si="7"/>
        <v>0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112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ht="22.5" outlineLevel="1" x14ac:dyDescent="0.2">
      <c r="A41" s="140">
        <v>16</v>
      </c>
      <c r="B41" s="140" t="s">
        <v>161</v>
      </c>
      <c r="C41" s="178" t="s">
        <v>162</v>
      </c>
      <c r="D41" s="146" t="s">
        <v>163</v>
      </c>
      <c r="E41" s="153">
        <v>1</v>
      </c>
      <c r="F41" s="156">
        <f t="shared" si="0"/>
        <v>0</v>
      </c>
      <c r="G41" s="157">
        <f t="shared" si="1"/>
        <v>0</v>
      </c>
      <c r="H41" s="157"/>
      <c r="I41" s="157">
        <f t="shared" si="2"/>
        <v>0</v>
      </c>
      <c r="J41" s="157"/>
      <c r="K41" s="157">
        <f t="shared" si="3"/>
        <v>0</v>
      </c>
      <c r="L41" s="157">
        <v>0</v>
      </c>
      <c r="M41" s="157">
        <f t="shared" si="4"/>
        <v>0</v>
      </c>
      <c r="N41" s="147">
        <v>0</v>
      </c>
      <c r="O41" s="147">
        <f t="shared" si="5"/>
        <v>0</v>
      </c>
      <c r="P41" s="147">
        <v>0</v>
      </c>
      <c r="Q41" s="147">
        <f t="shared" si="6"/>
        <v>0</v>
      </c>
      <c r="R41" s="147"/>
      <c r="S41" s="147"/>
      <c r="T41" s="148">
        <v>0</v>
      </c>
      <c r="U41" s="147">
        <f t="shared" si="7"/>
        <v>0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112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outlineLevel="1" x14ac:dyDescent="0.2">
      <c r="A42" s="140">
        <v>17</v>
      </c>
      <c r="B42" s="140" t="s">
        <v>164</v>
      </c>
      <c r="C42" s="178" t="s">
        <v>165</v>
      </c>
      <c r="D42" s="146" t="s">
        <v>163</v>
      </c>
      <c r="E42" s="153">
        <v>1</v>
      </c>
      <c r="F42" s="156">
        <f t="shared" si="0"/>
        <v>0</v>
      </c>
      <c r="G42" s="157">
        <f t="shared" si="1"/>
        <v>0</v>
      </c>
      <c r="H42" s="157"/>
      <c r="I42" s="157">
        <f t="shared" si="2"/>
        <v>0</v>
      </c>
      <c r="J42" s="157"/>
      <c r="K42" s="157">
        <f t="shared" si="3"/>
        <v>0</v>
      </c>
      <c r="L42" s="157">
        <v>0</v>
      </c>
      <c r="M42" s="157">
        <f t="shared" si="4"/>
        <v>0</v>
      </c>
      <c r="N42" s="147">
        <v>0</v>
      </c>
      <c r="O42" s="147">
        <f t="shared" si="5"/>
        <v>0</v>
      </c>
      <c r="P42" s="147">
        <v>0</v>
      </c>
      <c r="Q42" s="147">
        <f t="shared" si="6"/>
        <v>0</v>
      </c>
      <c r="R42" s="147"/>
      <c r="S42" s="147"/>
      <c r="T42" s="148">
        <v>0</v>
      </c>
      <c r="U42" s="147">
        <f t="shared" si="7"/>
        <v>0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112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outlineLevel="1" x14ac:dyDescent="0.2">
      <c r="A43" s="140">
        <v>18</v>
      </c>
      <c r="B43" s="140" t="s">
        <v>166</v>
      </c>
      <c r="C43" s="178" t="s">
        <v>167</v>
      </c>
      <c r="D43" s="146" t="s">
        <v>163</v>
      </c>
      <c r="E43" s="153">
        <v>1</v>
      </c>
      <c r="F43" s="156">
        <f t="shared" si="0"/>
        <v>0</v>
      </c>
      <c r="G43" s="157">
        <f t="shared" si="1"/>
        <v>0</v>
      </c>
      <c r="H43" s="157"/>
      <c r="I43" s="157">
        <f t="shared" si="2"/>
        <v>0</v>
      </c>
      <c r="J43" s="157"/>
      <c r="K43" s="157">
        <f t="shared" si="3"/>
        <v>0</v>
      </c>
      <c r="L43" s="157">
        <v>0</v>
      </c>
      <c r="M43" s="157">
        <f t="shared" si="4"/>
        <v>0</v>
      </c>
      <c r="N43" s="147">
        <v>0</v>
      </c>
      <c r="O43" s="147">
        <f t="shared" si="5"/>
        <v>0</v>
      </c>
      <c r="P43" s="147">
        <v>0</v>
      </c>
      <c r="Q43" s="147">
        <f t="shared" si="6"/>
        <v>0</v>
      </c>
      <c r="R43" s="147"/>
      <c r="S43" s="147"/>
      <c r="T43" s="148">
        <v>0</v>
      </c>
      <c r="U43" s="147">
        <f t="shared" si="7"/>
        <v>0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112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>
        <v>19</v>
      </c>
      <c r="B44" s="140" t="s">
        <v>168</v>
      </c>
      <c r="C44" s="178" t="s">
        <v>169</v>
      </c>
      <c r="D44" s="146" t="s">
        <v>155</v>
      </c>
      <c r="E44" s="153">
        <v>370</v>
      </c>
      <c r="F44" s="156">
        <f t="shared" si="0"/>
        <v>0</v>
      </c>
      <c r="G44" s="157">
        <f t="shared" si="1"/>
        <v>0</v>
      </c>
      <c r="H44" s="157"/>
      <c r="I44" s="157">
        <f t="shared" si="2"/>
        <v>0</v>
      </c>
      <c r="J44" s="157"/>
      <c r="K44" s="157">
        <f t="shared" si="3"/>
        <v>0</v>
      </c>
      <c r="L44" s="157">
        <v>0</v>
      </c>
      <c r="M44" s="157">
        <f t="shared" si="4"/>
        <v>0</v>
      </c>
      <c r="N44" s="147">
        <v>0</v>
      </c>
      <c r="O44" s="147">
        <f t="shared" si="5"/>
        <v>0</v>
      </c>
      <c r="P44" s="147">
        <v>0</v>
      </c>
      <c r="Q44" s="147">
        <f t="shared" si="6"/>
        <v>0</v>
      </c>
      <c r="R44" s="147"/>
      <c r="S44" s="147"/>
      <c r="T44" s="148">
        <v>0</v>
      </c>
      <c r="U44" s="147">
        <f t="shared" si="7"/>
        <v>0</v>
      </c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112</v>
      </c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x14ac:dyDescent="0.2">
      <c r="A45" s="141" t="s">
        <v>107</v>
      </c>
      <c r="B45" s="141" t="s">
        <v>60</v>
      </c>
      <c r="C45" s="180" t="s">
        <v>61</v>
      </c>
      <c r="D45" s="150"/>
      <c r="E45" s="155"/>
      <c r="F45" s="158"/>
      <c r="G45" s="158">
        <f>SUMIF(AE46:AE60,"&lt;&gt;NOR",G46:G60)</f>
        <v>0</v>
      </c>
      <c r="H45" s="158"/>
      <c r="I45" s="158">
        <f>SUM(I46:I60)</f>
        <v>0</v>
      </c>
      <c r="J45" s="158"/>
      <c r="K45" s="158">
        <f>SUM(K46:K60)</f>
        <v>0</v>
      </c>
      <c r="L45" s="158"/>
      <c r="M45" s="158">
        <f>SUM(M46:M60)</f>
        <v>0</v>
      </c>
      <c r="N45" s="151"/>
      <c r="O45" s="151">
        <f>SUM(O46:O60)</f>
        <v>48.534080000000003</v>
      </c>
      <c r="P45" s="151"/>
      <c r="Q45" s="151">
        <f>SUM(Q46:Q60)</f>
        <v>0</v>
      </c>
      <c r="R45" s="151"/>
      <c r="S45" s="151"/>
      <c r="T45" s="152"/>
      <c r="U45" s="151">
        <f>SUM(U46:U60)</f>
        <v>13.370000000000001</v>
      </c>
      <c r="AE45" t="s">
        <v>108</v>
      </c>
    </row>
    <row r="46" spans="1:60" outlineLevel="1" x14ac:dyDescent="0.2">
      <c r="A46" s="140">
        <v>20</v>
      </c>
      <c r="B46" s="140" t="s">
        <v>170</v>
      </c>
      <c r="C46" s="178" t="s">
        <v>171</v>
      </c>
      <c r="D46" s="146" t="s">
        <v>111</v>
      </c>
      <c r="E46" s="153">
        <v>7.3836000000000004</v>
      </c>
      <c r="F46" s="156">
        <f>H46+J46</f>
        <v>0</v>
      </c>
      <c r="G46" s="157">
        <f>ROUND(E46*F46,2)</f>
        <v>0</v>
      </c>
      <c r="H46" s="157"/>
      <c r="I46" s="157">
        <f>ROUND(E46*H46,2)</f>
        <v>0</v>
      </c>
      <c r="J46" s="157"/>
      <c r="K46" s="157">
        <f>ROUND(E46*J46,2)</f>
        <v>0</v>
      </c>
      <c r="L46" s="157">
        <v>0</v>
      </c>
      <c r="M46" s="157">
        <f>G46*(1+L46/100)</f>
        <v>0</v>
      </c>
      <c r="N46" s="147">
        <v>2.1</v>
      </c>
      <c r="O46" s="147">
        <f>ROUND(E46*N46,5)</f>
        <v>15.505559999999999</v>
      </c>
      <c r="P46" s="147">
        <v>0</v>
      </c>
      <c r="Q46" s="147">
        <f>ROUND(E46*P46,5)</f>
        <v>0</v>
      </c>
      <c r="R46" s="147"/>
      <c r="S46" s="147"/>
      <c r="T46" s="148">
        <v>0.96499999999999997</v>
      </c>
      <c r="U46" s="147">
        <f>ROUND(E46*T46,2)</f>
        <v>7.13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112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outlineLevel="1" x14ac:dyDescent="0.2">
      <c r="A47" s="140"/>
      <c r="B47" s="140"/>
      <c r="C47" s="179" t="s">
        <v>172</v>
      </c>
      <c r="D47" s="149"/>
      <c r="E47" s="154">
        <v>3.528</v>
      </c>
      <c r="F47" s="157"/>
      <c r="G47" s="157"/>
      <c r="H47" s="157"/>
      <c r="I47" s="157"/>
      <c r="J47" s="157"/>
      <c r="K47" s="157"/>
      <c r="L47" s="157"/>
      <c r="M47" s="157"/>
      <c r="N47" s="147"/>
      <c r="O47" s="147"/>
      <c r="P47" s="147"/>
      <c r="Q47" s="147"/>
      <c r="R47" s="147"/>
      <c r="S47" s="147"/>
      <c r="T47" s="148"/>
      <c r="U47" s="147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114</v>
      </c>
      <c r="AF47" s="139">
        <v>0</v>
      </c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">
      <c r="A48" s="140"/>
      <c r="B48" s="140"/>
      <c r="C48" s="179" t="s">
        <v>173</v>
      </c>
      <c r="D48" s="149"/>
      <c r="E48" s="154">
        <v>1.0367999999999999</v>
      </c>
      <c r="F48" s="157"/>
      <c r="G48" s="157"/>
      <c r="H48" s="157"/>
      <c r="I48" s="157"/>
      <c r="J48" s="157"/>
      <c r="K48" s="157"/>
      <c r="L48" s="157"/>
      <c r="M48" s="157"/>
      <c r="N48" s="147"/>
      <c r="O48" s="147"/>
      <c r="P48" s="147"/>
      <c r="Q48" s="147"/>
      <c r="R48" s="147"/>
      <c r="S48" s="147"/>
      <c r="T48" s="148"/>
      <c r="U48" s="147"/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114</v>
      </c>
      <c r="AF48" s="139">
        <v>0</v>
      </c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outlineLevel="1" x14ac:dyDescent="0.2">
      <c r="A49" s="140"/>
      <c r="B49" s="140"/>
      <c r="C49" s="179" t="s">
        <v>174</v>
      </c>
      <c r="D49" s="149"/>
      <c r="E49" s="154">
        <v>2.8188</v>
      </c>
      <c r="F49" s="157"/>
      <c r="G49" s="157"/>
      <c r="H49" s="157"/>
      <c r="I49" s="157"/>
      <c r="J49" s="157"/>
      <c r="K49" s="157"/>
      <c r="L49" s="157"/>
      <c r="M49" s="157"/>
      <c r="N49" s="147"/>
      <c r="O49" s="147"/>
      <c r="P49" s="147"/>
      <c r="Q49" s="147"/>
      <c r="R49" s="147"/>
      <c r="S49" s="147"/>
      <c r="T49" s="148"/>
      <c r="U49" s="147"/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114</v>
      </c>
      <c r="AF49" s="139">
        <v>0</v>
      </c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outlineLevel="1" x14ac:dyDescent="0.2">
      <c r="A50" s="140">
        <v>21</v>
      </c>
      <c r="B50" s="140" t="s">
        <v>60</v>
      </c>
      <c r="C50" s="178" t="s">
        <v>175</v>
      </c>
      <c r="D50" s="146" t="s">
        <v>144</v>
      </c>
      <c r="E50" s="153">
        <v>29.952000000000002</v>
      </c>
      <c r="F50" s="156">
        <f>H50+J50</f>
        <v>0</v>
      </c>
      <c r="G50" s="157">
        <f>ROUND(E50*F50,2)</f>
        <v>0</v>
      </c>
      <c r="H50" s="157"/>
      <c r="I50" s="157">
        <f>ROUND(E50*H50,2)</f>
        <v>0</v>
      </c>
      <c r="J50" s="157"/>
      <c r="K50" s="157">
        <f>ROUND(E50*J50,2)</f>
        <v>0</v>
      </c>
      <c r="L50" s="157">
        <v>0</v>
      </c>
      <c r="M50" s="157">
        <f>G50*(1+L50/100)</f>
        <v>0</v>
      </c>
      <c r="N50" s="147">
        <v>0</v>
      </c>
      <c r="O50" s="147">
        <f>ROUND(E50*N50,5)</f>
        <v>0</v>
      </c>
      <c r="P50" s="147">
        <v>0</v>
      </c>
      <c r="Q50" s="147">
        <f>ROUND(E50*P50,5)</f>
        <v>0</v>
      </c>
      <c r="R50" s="147"/>
      <c r="S50" s="147"/>
      <c r="T50" s="148">
        <v>0</v>
      </c>
      <c r="U50" s="147">
        <f>ROUND(E50*T50,2)</f>
        <v>0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112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/>
      <c r="B51" s="140"/>
      <c r="C51" s="179" t="s">
        <v>176</v>
      </c>
      <c r="D51" s="149"/>
      <c r="E51" s="154">
        <v>29.952000000000002</v>
      </c>
      <c r="F51" s="157"/>
      <c r="G51" s="157"/>
      <c r="H51" s="157"/>
      <c r="I51" s="157"/>
      <c r="J51" s="157"/>
      <c r="K51" s="157"/>
      <c r="L51" s="157"/>
      <c r="M51" s="157"/>
      <c r="N51" s="147"/>
      <c r="O51" s="147"/>
      <c r="P51" s="147"/>
      <c r="Q51" s="147"/>
      <c r="R51" s="147"/>
      <c r="S51" s="147"/>
      <c r="T51" s="148"/>
      <c r="U51" s="147"/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114</v>
      </c>
      <c r="AF51" s="139">
        <v>0</v>
      </c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outlineLevel="1" x14ac:dyDescent="0.2">
      <c r="A52" s="140">
        <v>22</v>
      </c>
      <c r="B52" s="140" t="s">
        <v>60</v>
      </c>
      <c r="C52" s="178" t="s">
        <v>177</v>
      </c>
      <c r="D52" s="146" t="s">
        <v>144</v>
      </c>
      <c r="E52" s="153">
        <v>10.8</v>
      </c>
      <c r="F52" s="156">
        <f>H52+J52</f>
        <v>0</v>
      </c>
      <c r="G52" s="157">
        <f>ROUND(E52*F52,2)</f>
        <v>0</v>
      </c>
      <c r="H52" s="157"/>
      <c r="I52" s="157">
        <f>ROUND(E52*H52,2)</f>
        <v>0</v>
      </c>
      <c r="J52" s="157"/>
      <c r="K52" s="157">
        <f>ROUND(E52*J52,2)</f>
        <v>0</v>
      </c>
      <c r="L52" s="157">
        <v>0</v>
      </c>
      <c r="M52" s="157">
        <f>G52*(1+L52/100)</f>
        <v>0</v>
      </c>
      <c r="N52" s="147">
        <v>0</v>
      </c>
      <c r="O52" s="147">
        <f>ROUND(E52*N52,5)</f>
        <v>0</v>
      </c>
      <c r="P52" s="147">
        <v>0</v>
      </c>
      <c r="Q52" s="147">
        <f>ROUND(E52*P52,5)</f>
        <v>0</v>
      </c>
      <c r="R52" s="147"/>
      <c r="S52" s="147"/>
      <c r="T52" s="148">
        <v>0</v>
      </c>
      <c r="U52" s="147">
        <f>ROUND(E52*T52,2)</f>
        <v>0</v>
      </c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112</v>
      </c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/>
      <c r="B53" s="140"/>
      <c r="C53" s="179" t="s">
        <v>178</v>
      </c>
      <c r="D53" s="149"/>
      <c r="E53" s="154">
        <v>10.8</v>
      </c>
      <c r="F53" s="157"/>
      <c r="G53" s="157"/>
      <c r="H53" s="157"/>
      <c r="I53" s="157"/>
      <c r="J53" s="157"/>
      <c r="K53" s="157"/>
      <c r="L53" s="157"/>
      <c r="M53" s="157"/>
      <c r="N53" s="147"/>
      <c r="O53" s="147"/>
      <c r="P53" s="147"/>
      <c r="Q53" s="147"/>
      <c r="R53" s="147"/>
      <c r="S53" s="147"/>
      <c r="T53" s="148"/>
      <c r="U53" s="147"/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114</v>
      </c>
      <c r="AF53" s="139">
        <v>0</v>
      </c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outlineLevel="1" x14ac:dyDescent="0.2">
      <c r="A54" s="140">
        <v>23</v>
      </c>
      <c r="B54" s="140" t="s">
        <v>179</v>
      </c>
      <c r="C54" s="178" t="s">
        <v>180</v>
      </c>
      <c r="D54" s="146" t="s">
        <v>111</v>
      </c>
      <c r="E54" s="153">
        <v>13.0806</v>
      </c>
      <c r="F54" s="156">
        <f>H54+J54</f>
        <v>0</v>
      </c>
      <c r="G54" s="157">
        <f>ROUND(E54*F54,2)</f>
        <v>0</v>
      </c>
      <c r="H54" s="157"/>
      <c r="I54" s="157">
        <f>ROUND(E54*H54,2)</f>
        <v>0</v>
      </c>
      <c r="J54" s="157"/>
      <c r="K54" s="157">
        <f>ROUND(E54*J54,2)</f>
        <v>0</v>
      </c>
      <c r="L54" s="157">
        <v>0</v>
      </c>
      <c r="M54" s="157">
        <f>G54*(1+L54/100)</f>
        <v>0</v>
      </c>
      <c r="N54" s="147">
        <v>2.5249999999999999</v>
      </c>
      <c r="O54" s="147">
        <f>ROUND(E54*N54,5)</f>
        <v>33.02852</v>
      </c>
      <c r="P54" s="147">
        <v>0</v>
      </c>
      <c r="Q54" s="147">
        <f>ROUND(E54*P54,5)</f>
        <v>0</v>
      </c>
      <c r="R54" s="147"/>
      <c r="S54" s="147"/>
      <c r="T54" s="148">
        <v>0.47699999999999998</v>
      </c>
      <c r="U54" s="147">
        <f>ROUND(E54*T54,2)</f>
        <v>6.24</v>
      </c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112</v>
      </c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outlineLevel="1" x14ac:dyDescent="0.2">
      <c r="A55" s="140"/>
      <c r="B55" s="140"/>
      <c r="C55" s="179" t="s">
        <v>181</v>
      </c>
      <c r="D55" s="149"/>
      <c r="E55" s="154">
        <v>8.0850000000000009</v>
      </c>
      <c r="F55" s="157"/>
      <c r="G55" s="157"/>
      <c r="H55" s="157"/>
      <c r="I55" s="157"/>
      <c r="J55" s="157"/>
      <c r="K55" s="157"/>
      <c r="L55" s="157"/>
      <c r="M55" s="157"/>
      <c r="N55" s="147"/>
      <c r="O55" s="147"/>
      <c r="P55" s="147"/>
      <c r="Q55" s="147"/>
      <c r="R55" s="147"/>
      <c r="S55" s="147"/>
      <c r="T55" s="148"/>
      <c r="U55" s="147"/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114</v>
      </c>
      <c r="AF55" s="139">
        <v>0</v>
      </c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</row>
    <row r="56" spans="1:60" outlineLevel="1" x14ac:dyDescent="0.2">
      <c r="A56" s="140"/>
      <c r="B56" s="140"/>
      <c r="C56" s="179" t="s">
        <v>182</v>
      </c>
      <c r="D56" s="149"/>
      <c r="E56" s="154">
        <v>0.57599999999999996</v>
      </c>
      <c r="F56" s="157"/>
      <c r="G56" s="157"/>
      <c r="H56" s="157"/>
      <c r="I56" s="157"/>
      <c r="J56" s="157"/>
      <c r="K56" s="157"/>
      <c r="L56" s="157"/>
      <c r="M56" s="157"/>
      <c r="N56" s="147"/>
      <c r="O56" s="147"/>
      <c r="P56" s="147"/>
      <c r="Q56" s="147"/>
      <c r="R56" s="147"/>
      <c r="S56" s="147"/>
      <c r="T56" s="148"/>
      <c r="U56" s="147"/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114</v>
      </c>
      <c r="AF56" s="139">
        <v>0</v>
      </c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outlineLevel="1" x14ac:dyDescent="0.2">
      <c r="A57" s="140"/>
      <c r="B57" s="140"/>
      <c r="C57" s="179" t="s">
        <v>183</v>
      </c>
      <c r="D57" s="149"/>
      <c r="E57" s="154"/>
      <c r="F57" s="157"/>
      <c r="G57" s="157"/>
      <c r="H57" s="157"/>
      <c r="I57" s="157"/>
      <c r="J57" s="157"/>
      <c r="K57" s="157"/>
      <c r="L57" s="157"/>
      <c r="M57" s="157"/>
      <c r="N57" s="147"/>
      <c r="O57" s="147"/>
      <c r="P57" s="147"/>
      <c r="Q57" s="147"/>
      <c r="R57" s="147"/>
      <c r="S57" s="147"/>
      <c r="T57" s="148"/>
      <c r="U57" s="147"/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114</v>
      </c>
      <c r="AF57" s="139">
        <v>0</v>
      </c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/>
      <c r="B58" s="140"/>
      <c r="C58" s="179" t="s">
        <v>184</v>
      </c>
      <c r="D58" s="149"/>
      <c r="E58" s="154">
        <v>1.32</v>
      </c>
      <c r="F58" s="157"/>
      <c r="G58" s="157"/>
      <c r="H58" s="157"/>
      <c r="I58" s="157"/>
      <c r="J58" s="157"/>
      <c r="K58" s="157"/>
      <c r="L58" s="157"/>
      <c r="M58" s="157"/>
      <c r="N58" s="147"/>
      <c r="O58" s="147"/>
      <c r="P58" s="147"/>
      <c r="Q58" s="147"/>
      <c r="R58" s="147"/>
      <c r="S58" s="147"/>
      <c r="T58" s="148"/>
      <c r="U58" s="147"/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114</v>
      </c>
      <c r="AF58" s="139">
        <v>0</v>
      </c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/>
      <c r="B59" s="140"/>
      <c r="C59" s="179" t="s">
        <v>185</v>
      </c>
      <c r="D59" s="149"/>
      <c r="E59" s="154">
        <v>3.0996000000000001</v>
      </c>
      <c r="F59" s="157"/>
      <c r="G59" s="157"/>
      <c r="H59" s="157"/>
      <c r="I59" s="157"/>
      <c r="J59" s="157"/>
      <c r="K59" s="157"/>
      <c r="L59" s="157"/>
      <c r="M59" s="157"/>
      <c r="N59" s="147"/>
      <c r="O59" s="147"/>
      <c r="P59" s="147"/>
      <c r="Q59" s="147"/>
      <c r="R59" s="147"/>
      <c r="S59" s="147"/>
      <c r="T59" s="148"/>
      <c r="U59" s="147"/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114</v>
      </c>
      <c r="AF59" s="139">
        <v>0</v>
      </c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ht="22.5" outlineLevel="1" x14ac:dyDescent="0.2">
      <c r="A60" s="140">
        <v>24</v>
      </c>
      <c r="B60" s="140" t="s">
        <v>62</v>
      </c>
      <c r="C60" s="178" t="s">
        <v>186</v>
      </c>
      <c r="D60" s="146" t="s">
        <v>158</v>
      </c>
      <c r="E60" s="153">
        <v>6</v>
      </c>
      <c r="F60" s="156">
        <f>H60+J60</f>
        <v>0</v>
      </c>
      <c r="G60" s="157">
        <f>ROUND(E60*F60,2)</f>
        <v>0</v>
      </c>
      <c r="H60" s="157"/>
      <c r="I60" s="157">
        <f>ROUND(E60*H60,2)</f>
        <v>0</v>
      </c>
      <c r="J60" s="157"/>
      <c r="K60" s="157">
        <f>ROUND(E60*J60,2)</f>
        <v>0</v>
      </c>
      <c r="L60" s="157">
        <v>0</v>
      </c>
      <c r="M60" s="157">
        <f>G60*(1+L60/100)</f>
        <v>0</v>
      </c>
      <c r="N60" s="147">
        <v>0</v>
      </c>
      <c r="O60" s="147">
        <f>ROUND(E60*N60,5)</f>
        <v>0</v>
      </c>
      <c r="P60" s="147">
        <v>0</v>
      </c>
      <c r="Q60" s="147">
        <f>ROUND(E60*P60,5)</f>
        <v>0</v>
      </c>
      <c r="R60" s="147"/>
      <c r="S60" s="147"/>
      <c r="T60" s="148">
        <v>0</v>
      </c>
      <c r="U60" s="147">
        <f>ROUND(E60*T60,2)</f>
        <v>0</v>
      </c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112</v>
      </c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x14ac:dyDescent="0.2">
      <c r="A61" s="141" t="s">
        <v>107</v>
      </c>
      <c r="B61" s="141" t="s">
        <v>62</v>
      </c>
      <c r="C61" s="180" t="s">
        <v>63</v>
      </c>
      <c r="D61" s="150"/>
      <c r="E61" s="155"/>
      <c r="F61" s="158"/>
      <c r="G61" s="158">
        <f>SUMIF(AE62:AE66,"&lt;&gt;NOR",G62:G66)</f>
        <v>0</v>
      </c>
      <c r="H61" s="158"/>
      <c r="I61" s="158">
        <f>SUM(I62:I66)</f>
        <v>0</v>
      </c>
      <c r="J61" s="158"/>
      <c r="K61" s="158">
        <f>SUM(K62:K66)</f>
        <v>0</v>
      </c>
      <c r="L61" s="158"/>
      <c r="M61" s="158">
        <f>SUM(M62:M66)</f>
        <v>0</v>
      </c>
      <c r="N61" s="151"/>
      <c r="O61" s="151">
        <f>SUM(O62:O66)</f>
        <v>8.1296699999999991</v>
      </c>
      <c r="P61" s="151"/>
      <c r="Q61" s="151">
        <f>SUM(Q62:Q66)</f>
        <v>0</v>
      </c>
      <c r="R61" s="151"/>
      <c r="S61" s="151"/>
      <c r="T61" s="152"/>
      <c r="U61" s="151">
        <f>SUM(U62:U66)</f>
        <v>14.559999999999999</v>
      </c>
      <c r="AE61" t="s">
        <v>108</v>
      </c>
    </row>
    <row r="62" spans="1:60" ht="22.5" outlineLevel="1" x14ac:dyDescent="0.2">
      <c r="A62" s="140">
        <v>25</v>
      </c>
      <c r="B62" s="140" t="s">
        <v>187</v>
      </c>
      <c r="C62" s="178" t="s">
        <v>188</v>
      </c>
      <c r="D62" s="146" t="s">
        <v>189</v>
      </c>
      <c r="E62" s="153">
        <v>16.52</v>
      </c>
      <c r="F62" s="156">
        <f>H62+J62</f>
        <v>0</v>
      </c>
      <c r="G62" s="157">
        <f>ROUND(E62*F62,2)</f>
        <v>0</v>
      </c>
      <c r="H62" s="157"/>
      <c r="I62" s="157">
        <f>ROUND(E62*H62,2)</f>
        <v>0</v>
      </c>
      <c r="J62" s="157"/>
      <c r="K62" s="157">
        <f>ROUND(E62*J62,2)</f>
        <v>0</v>
      </c>
      <c r="L62" s="157">
        <v>0</v>
      </c>
      <c r="M62" s="157">
        <f>G62*(1+L62/100)</f>
        <v>0</v>
      </c>
      <c r="N62" s="147">
        <v>0.48470000000000002</v>
      </c>
      <c r="O62" s="147">
        <f>ROUND(E62*N62,5)</f>
        <v>8.0072399999999995</v>
      </c>
      <c r="P62" s="147">
        <v>0</v>
      </c>
      <c r="Q62" s="147">
        <f>ROUND(E62*P62,5)</f>
        <v>0</v>
      </c>
      <c r="R62" s="147"/>
      <c r="S62" s="147"/>
      <c r="T62" s="148">
        <v>0.69799999999999995</v>
      </c>
      <c r="U62" s="147">
        <f>ROUND(E62*T62,2)</f>
        <v>11.53</v>
      </c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112</v>
      </c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</row>
    <row r="63" spans="1:60" outlineLevel="1" x14ac:dyDescent="0.2">
      <c r="A63" s="140"/>
      <c r="B63" s="140"/>
      <c r="C63" s="179" t="s">
        <v>190</v>
      </c>
      <c r="D63" s="149"/>
      <c r="E63" s="154">
        <v>16.52</v>
      </c>
      <c r="F63" s="157"/>
      <c r="G63" s="157"/>
      <c r="H63" s="157"/>
      <c r="I63" s="157"/>
      <c r="J63" s="157"/>
      <c r="K63" s="157"/>
      <c r="L63" s="157"/>
      <c r="M63" s="157"/>
      <c r="N63" s="147"/>
      <c r="O63" s="147"/>
      <c r="P63" s="147"/>
      <c r="Q63" s="147"/>
      <c r="R63" s="147"/>
      <c r="S63" s="147"/>
      <c r="T63" s="148"/>
      <c r="U63" s="147"/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114</v>
      </c>
      <c r="AF63" s="139">
        <v>0</v>
      </c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ht="22.5" outlineLevel="1" x14ac:dyDescent="0.2">
      <c r="A64" s="140">
        <v>26</v>
      </c>
      <c r="B64" s="140" t="s">
        <v>191</v>
      </c>
      <c r="C64" s="178" t="s">
        <v>192</v>
      </c>
      <c r="D64" s="146" t="s">
        <v>144</v>
      </c>
      <c r="E64" s="153">
        <v>0.12</v>
      </c>
      <c r="F64" s="156">
        <f>H64+J64</f>
        <v>0</v>
      </c>
      <c r="G64" s="157">
        <f>ROUND(E64*F64,2)</f>
        <v>0</v>
      </c>
      <c r="H64" s="157"/>
      <c r="I64" s="157">
        <f>ROUND(E64*H64,2)</f>
        <v>0</v>
      </c>
      <c r="J64" s="157"/>
      <c r="K64" s="157">
        <f>ROUND(E64*J64,2)</f>
        <v>0</v>
      </c>
      <c r="L64" s="157">
        <v>0</v>
      </c>
      <c r="M64" s="157">
        <f>G64*(1+L64/100)</f>
        <v>0</v>
      </c>
      <c r="N64" s="147">
        <v>1.0202899999999999</v>
      </c>
      <c r="O64" s="147">
        <f>ROUND(E64*N64,5)</f>
        <v>0.12243</v>
      </c>
      <c r="P64" s="147">
        <v>0</v>
      </c>
      <c r="Q64" s="147">
        <f>ROUND(E64*P64,5)</f>
        <v>0</v>
      </c>
      <c r="R64" s="147"/>
      <c r="S64" s="147"/>
      <c r="T64" s="148">
        <v>25.271000000000001</v>
      </c>
      <c r="U64" s="147">
        <f>ROUND(E64*T64,2)</f>
        <v>3.03</v>
      </c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112</v>
      </c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outlineLevel="1" x14ac:dyDescent="0.2">
      <c r="A65" s="140"/>
      <c r="B65" s="140"/>
      <c r="C65" s="179" t="s">
        <v>193</v>
      </c>
      <c r="D65" s="149"/>
      <c r="E65" s="154">
        <v>8.5000000000000006E-2</v>
      </c>
      <c r="F65" s="157"/>
      <c r="G65" s="157"/>
      <c r="H65" s="157"/>
      <c r="I65" s="157"/>
      <c r="J65" s="157"/>
      <c r="K65" s="157"/>
      <c r="L65" s="157"/>
      <c r="M65" s="157"/>
      <c r="N65" s="147"/>
      <c r="O65" s="147"/>
      <c r="P65" s="147"/>
      <c r="Q65" s="147"/>
      <c r="R65" s="147"/>
      <c r="S65" s="147"/>
      <c r="T65" s="148"/>
      <c r="U65" s="147"/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114</v>
      </c>
      <c r="AF65" s="139">
        <v>0</v>
      </c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/>
      <c r="B66" s="140"/>
      <c r="C66" s="179" t="s">
        <v>194</v>
      </c>
      <c r="D66" s="149"/>
      <c r="E66" s="154">
        <v>3.5000000000000003E-2</v>
      </c>
      <c r="F66" s="157"/>
      <c r="G66" s="157"/>
      <c r="H66" s="157"/>
      <c r="I66" s="157"/>
      <c r="J66" s="157"/>
      <c r="K66" s="157"/>
      <c r="L66" s="157"/>
      <c r="M66" s="157"/>
      <c r="N66" s="147"/>
      <c r="O66" s="147"/>
      <c r="P66" s="147"/>
      <c r="Q66" s="147"/>
      <c r="R66" s="147"/>
      <c r="S66" s="147"/>
      <c r="T66" s="148"/>
      <c r="U66" s="147"/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114</v>
      </c>
      <c r="AF66" s="139">
        <v>0</v>
      </c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x14ac:dyDescent="0.2">
      <c r="A67" s="141" t="s">
        <v>107</v>
      </c>
      <c r="B67" s="141" t="s">
        <v>64</v>
      </c>
      <c r="C67" s="180" t="s">
        <v>65</v>
      </c>
      <c r="D67" s="150"/>
      <c r="E67" s="155"/>
      <c r="F67" s="158"/>
      <c r="G67" s="158">
        <f>SUMIF(AE68:AE91,"&lt;&gt;NOR",G68:G91)</f>
        <v>0</v>
      </c>
      <c r="H67" s="158"/>
      <c r="I67" s="158">
        <f>SUM(I68:I91)</f>
        <v>0</v>
      </c>
      <c r="J67" s="158"/>
      <c r="K67" s="158">
        <f>SUM(K68:K91)</f>
        <v>0</v>
      </c>
      <c r="L67" s="158"/>
      <c r="M67" s="158">
        <f>SUM(M68:M91)</f>
        <v>0</v>
      </c>
      <c r="N67" s="151"/>
      <c r="O67" s="151">
        <f>SUM(O68:O91)</f>
        <v>659.1814999999998</v>
      </c>
      <c r="P67" s="151"/>
      <c r="Q67" s="151">
        <f>SUM(Q68:Q91)</f>
        <v>0</v>
      </c>
      <c r="R67" s="151"/>
      <c r="S67" s="151"/>
      <c r="T67" s="152"/>
      <c r="U67" s="151">
        <f>SUM(U68:U91)</f>
        <v>396.74999999999994</v>
      </c>
      <c r="AE67" t="s">
        <v>108</v>
      </c>
    </row>
    <row r="68" spans="1:60" ht="22.5" outlineLevel="1" x14ac:dyDescent="0.2">
      <c r="A68" s="140">
        <v>27</v>
      </c>
      <c r="B68" s="140" t="s">
        <v>195</v>
      </c>
      <c r="C68" s="178" t="s">
        <v>196</v>
      </c>
      <c r="D68" s="146" t="s">
        <v>189</v>
      </c>
      <c r="E68" s="153">
        <v>573.80399999999997</v>
      </c>
      <c r="F68" s="156">
        <f>H68+J68</f>
        <v>0</v>
      </c>
      <c r="G68" s="157">
        <f>ROUND(E68*F68,2)</f>
        <v>0</v>
      </c>
      <c r="H68" s="157"/>
      <c r="I68" s="157">
        <f>ROUND(E68*H68,2)</f>
        <v>0</v>
      </c>
      <c r="J68" s="157"/>
      <c r="K68" s="157">
        <f>ROUND(E68*J68,2)</f>
        <v>0</v>
      </c>
      <c r="L68" s="157">
        <v>0</v>
      </c>
      <c r="M68" s="157">
        <f>G68*(1+L68/100)</f>
        <v>0</v>
      </c>
      <c r="N68" s="147">
        <v>0.1008</v>
      </c>
      <c r="O68" s="147">
        <f>ROUND(E68*N68,5)</f>
        <v>57.839440000000003</v>
      </c>
      <c r="P68" s="147">
        <v>0</v>
      </c>
      <c r="Q68" s="147">
        <f>ROUND(E68*P68,5)</f>
        <v>0</v>
      </c>
      <c r="R68" s="147"/>
      <c r="S68" s="147"/>
      <c r="T68" s="148">
        <v>2.5000000000000001E-2</v>
      </c>
      <c r="U68" s="147">
        <f>ROUND(E68*T68,2)</f>
        <v>14.35</v>
      </c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112</v>
      </c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/>
      <c r="B69" s="140"/>
      <c r="C69" s="179" t="s">
        <v>197</v>
      </c>
      <c r="D69" s="149"/>
      <c r="E69" s="154">
        <v>573.80399999999997</v>
      </c>
      <c r="F69" s="157"/>
      <c r="G69" s="157"/>
      <c r="H69" s="157"/>
      <c r="I69" s="157"/>
      <c r="J69" s="157"/>
      <c r="K69" s="157"/>
      <c r="L69" s="157"/>
      <c r="M69" s="157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114</v>
      </c>
      <c r="AF69" s="139">
        <v>0</v>
      </c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ht="22.5" outlineLevel="1" x14ac:dyDescent="0.2">
      <c r="A70" s="140">
        <v>28</v>
      </c>
      <c r="B70" s="140" t="s">
        <v>198</v>
      </c>
      <c r="C70" s="178" t="s">
        <v>199</v>
      </c>
      <c r="D70" s="146" t="s">
        <v>189</v>
      </c>
      <c r="E70" s="153">
        <v>573.80399999999997</v>
      </c>
      <c r="F70" s="156">
        <f>H70+J70</f>
        <v>0</v>
      </c>
      <c r="G70" s="157">
        <f>ROUND(E70*F70,2)</f>
        <v>0</v>
      </c>
      <c r="H70" s="157"/>
      <c r="I70" s="157">
        <f>ROUND(E70*H70,2)</f>
        <v>0</v>
      </c>
      <c r="J70" s="157"/>
      <c r="K70" s="157">
        <f>ROUND(E70*J70,2)</f>
        <v>0</v>
      </c>
      <c r="L70" s="157">
        <v>0</v>
      </c>
      <c r="M70" s="157">
        <f>G70*(1+L70/100)</f>
        <v>0</v>
      </c>
      <c r="N70" s="147">
        <v>0.28799999999999998</v>
      </c>
      <c r="O70" s="147">
        <f>ROUND(E70*N70,5)</f>
        <v>165.25555</v>
      </c>
      <c r="P70" s="147">
        <v>0</v>
      </c>
      <c r="Q70" s="147">
        <f>ROUND(E70*P70,5)</f>
        <v>0</v>
      </c>
      <c r="R70" s="147"/>
      <c r="S70" s="147"/>
      <c r="T70" s="148">
        <v>2.3E-2</v>
      </c>
      <c r="U70" s="147">
        <f>ROUND(E70*T70,2)</f>
        <v>13.2</v>
      </c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112</v>
      </c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outlineLevel="1" x14ac:dyDescent="0.2">
      <c r="A71" s="140"/>
      <c r="B71" s="140"/>
      <c r="C71" s="179" t="s">
        <v>197</v>
      </c>
      <c r="D71" s="149"/>
      <c r="E71" s="154">
        <v>573.80399999999997</v>
      </c>
      <c r="F71" s="157"/>
      <c r="G71" s="157"/>
      <c r="H71" s="157"/>
      <c r="I71" s="157"/>
      <c r="J71" s="157"/>
      <c r="K71" s="157"/>
      <c r="L71" s="157"/>
      <c r="M71" s="157"/>
      <c r="N71" s="147"/>
      <c r="O71" s="147"/>
      <c r="P71" s="147"/>
      <c r="Q71" s="147"/>
      <c r="R71" s="147"/>
      <c r="S71" s="147"/>
      <c r="T71" s="148"/>
      <c r="U71" s="147"/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114</v>
      </c>
      <c r="AF71" s="139">
        <v>0</v>
      </c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ht="22.5" outlineLevel="1" x14ac:dyDescent="0.2">
      <c r="A72" s="140">
        <v>29</v>
      </c>
      <c r="B72" s="140" t="s">
        <v>200</v>
      </c>
      <c r="C72" s="178" t="s">
        <v>201</v>
      </c>
      <c r="D72" s="146" t="s">
        <v>189</v>
      </c>
      <c r="E72" s="153">
        <v>573.80399999999997</v>
      </c>
      <c r="F72" s="156">
        <f>H72+J72</f>
        <v>0</v>
      </c>
      <c r="G72" s="157">
        <f>ROUND(E72*F72,2)</f>
        <v>0</v>
      </c>
      <c r="H72" s="157"/>
      <c r="I72" s="157">
        <f>ROUND(E72*H72,2)</f>
        <v>0</v>
      </c>
      <c r="J72" s="157"/>
      <c r="K72" s="157">
        <f>ROUND(E72*J72,2)</f>
        <v>0</v>
      </c>
      <c r="L72" s="157">
        <v>0</v>
      </c>
      <c r="M72" s="157">
        <f>G72*(1+L72/100)</f>
        <v>0</v>
      </c>
      <c r="N72" s="147">
        <v>0.378</v>
      </c>
      <c r="O72" s="147">
        <f>ROUND(E72*N72,5)</f>
        <v>216.89791</v>
      </c>
      <c r="P72" s="147">
        <v>0</v>
      </c>
      <c r="Q72" s="147">
        <f>ROUND(E72*P72,5)</f>
        <v>0</v>
      </c>
      <c r="R72" s="147"/>
      <c r="S72" s="147"/>
      <c r="T72" s="148">
        <v>2.5999999999999999E-2</v>
      </c>
      <c r="U72" s="147">
        <f>ROUND(E72*T72,2)</f>
        <v>14.92</v>
      </c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112</v>
      </c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</row>
    <row r="73" spans="1:60" outlineLevel="1" x14ac:dyDescent="0.2">
      <c r="A73" s="140"/>
      <c r="B73" s="140"/>
      <c r="C73" s="179" t="s">
        <v>197</v>
      </c>
      <c r="D73" s="149"/>
      <c r="E73" s="154">
        <v>573.80399999999997</v>
      </c>
      <c r="F73" s="157"/>
      <c r="G73" s="157"/>
      <c r="H73" s="157"/>
      <c r="I73" s="157"/>
      <c r="J73" s="157"/>
      <c r="K73" s="157"/>
      <c r="L73" s="157"/>
      <c r="M73" s="157"/>
      <c r="N73" s="147"/>
      <c r="O73" s="147"/>
      <c r="P73" s="147"/>
      <c r="Q73" s="147"/>
      <c r="R73" s="147"/>
      <c r="S73" s="147"/>
      <c r="T73" s="148"/>
      <c r="U73" s="147"/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114</v>
      </c>
      <c r="AF73" s="139">
        <v>0</v>
      </c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ht="22.5" outlineLevel="1" x14ac:dyDescent="0.2">
      <c r="A74" s="140">
        <v>30</v>
      </c>
      <c r="B74" s="140" t="s">
        <v>195</v>
      </c>
      <c r="C74" s="178" t="s">
        <v>202</v>
      </c>
      <c r="D74" s="146" t="s">
        <v>189</v>
      </c>
      <c r="E74" s="153">
        <v>260.7</v>
      </c>
      <c r="F74" s="156">
        <f>H74+J74</f>
        <v>0</v>
      </c>
      <c r="G74" s="157">
        <f>ROUND(E74*F74,2)</f>
        <v>0</v>
      </c>
      <c r="H74" s="157"/>
      <c r="I74" s="157">
        <f>ROUND(E74*H74,2)</f>
        <v>0</v>
      </c>
      <c r="J74" s="157"/>
      <c r="K74" s="157">
        <f>ROUND(E74*J74,2)</f>
        <v>0</v>
      </c>
      <c r="L74" s="157">
        <v>0</v>
      </c>
      <c r="M74" s="157">
        <f>G74*(1+L74/100)</f>
        <v>0</v>
      </c>
      <c r="N74" s="147">
        <v>0.1008</v>
      </c>
      <c r="O74" s="147">
        <f>ROUND(E74*N74,5)</f>
        <v>26.278559999999999</v>
      </c>
      <c r="P74" s="147">
        <v>0</v>
      </c>
      <c r="Q74" s="147">
        <f>ROUND(E74*P74,5)</f>
        <v>0</v>
      </c>
      <c r="R74" s="147"/>
      <c r="S74" s="147"/>
      <c r="T74" s="148">
        <v>2.5000000000000001E-2</v>
      </c>
      <c r="U74" s="147">
        <f>ROUND(E74*T74,2)</f>
        <v>6.52</v>
      </c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112</v>
      </c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outlineLevel="1" x14ac:dyDescent="0.2">
      <c r="A75" s="140"/>
      <c r="B75" s="140"/>
      <c r="C75" s="179" t="s">
        <v>203</v>
      </c>
      <c r="D75" s="149"/>
      <c r="E75" s="154">
        <v>260.7</v>
      </c>
      <c r="F75" s="157"/>
      <c r="G75" s="157"/>
      <c r="H75" s="157"/>
      <c r="I75" s="157"/>
      <c r="J75" s="157"/>
      <c r="K75" s="157"/>
      <c r="L75" s="157"/>
      <c r="M75" s="157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114</v>
      </c>
      <c r="AF75" s="139">
        <v>0</v>
      </c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</row>
    <row r="76" spans="1:60" ht="22.5" outlineLevel="1" x14ac:dyDescent="0.2">
      <c r="A76" s="140">
        <v>31</v>
      </c>
      <c r="B76" s="140" t="s">
        <v>204</v>
      </c>
      <c r="C76" s="178" t="s">
        <v>205</v>
      </c>
      <c r="D76" s="146" t="s">
        <v>189</v>
      </c>
      <c r="E76" s="153">
        <v>260.7</v>
      </c>
      <c r="F76" s="156">
        <f>H76+J76</f>
        <v>0</v>
      </c>
      <c r="G76" s="157">
        <f>ROUND(E76*F76,2)</f>
        <v>0</v>
      </c>
      <c r="H76" s="157"/>
      <c r="I76" s="157">
        <f>ROUND(E76*H76,2)</f>
        <v>0</v>
      </c>
      <c r="J76" s="157"/>
      <c r="K76" s="157">
        <f>ROUND(E76*J76,2)</f>
        <v>0</v>
      </c>
      <c r="L76" s="157">
        <v>0</v>
      </c>
      <c r="M76" s="157">
        <f>G76*(1+L76/100)</f>
        <v>0</v>
      </c>
      <c r="N76" s="147">
        <v>0.28799999999999998</v>
      </c>
      <c r="O76" s="147">
        <f>ROUND(E76*N76,5)</f>
        <v>75.081599999999995</v>
      </c>
      <c r="P76" s="147">
        <v>0</v>
      </c>
      <c r="Q76" s="147">
        <f>ROUND(E76*P76,5)</f>
        <v>0</v>
      </c>
      <c r="R76" s="147"/>
      <c r="S76" s="147"/>
      <c r="T76" s="148">
        <v>2.3E-2</v>
      </c>
      <c r="U76" s="147">
        <f>ROUND(E76*T76,2)</f>
        <v>6</v>
      </c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112</v>
      </c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ht="22.5" outlineLevel="1" x14ac:dyDescent="0.2">
      <c r="A77" s="140">
        <v>32</v>
      </c>
      <c r="B77" s="140" t="s">
        <v>206</v>
      </c>
      <c r="C77" s="178" t="s">
        <v>207</v>
      </c>
      <c r="D77" s="146" t="s">
        <v>189</v>
      </c>
      <c r="E77" s="153">
        <v>260.7</v>
      </c>
      <c r="F77" s="156">
        <f>H77+J77</f>
        <v>0</v>
      </c>
      <c r="G77" s="157">
        <f>ROUND(E77*F77,2)</f>
        <v>0</v>
      </c>
      <c r="H77" s="157"/>
      <c r="I77" s="157">
        <f>ROUND(E77*H77,2)</f>
        <v>0</v>
      </c>
      <c r="J77" s="157"/>
      <c r="K77" s="157">
        <f>ROUND(E77*J77,2)</f>
        <v>0</v>
      </c>
      <c r="L77" s="157">
        <v>0</v>
      </c>
      <c r="M77" s="157">
        <f>G77*(1+L77/100)</f>
        <v>0</v>
      </c>
      <c r="N77" s="147">
        <v>0.378</v>
      </c>
      <c r="O77" s="147">
        <f>ROUND(E77*N77,5)</f>
        <v>98.544600000000003</v>
      </c>
      <c r="P77" s="147">
        <v>0</v>
      </c>
      <c r="Q77" s="147">
        <f>ROUND(E77*P77,5)</f>
        <v>0</v>
      </c>
      <c r="R77" s="147"/>
      <c r="S77" s="147"/>
      <c r="T77" s="148">
        <v>2.5999999999999999E-2</v>
      </c>
      <c r="U77" s="147">
        <f>ROUND(E77*T77,2)</f>
        <v>6.78</v>
      </c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112</v>
      </c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>
        <v>33</v>
      </c>
      <c r="B78" s="140" t="s">
        <v>208</v>
      </c>
      <c r="C78" s="178" t="s">
        <v>209</v>
      </c>
      <c r="D78" s="146" t="s">
        <v>189</v>
      </c>
      <c r="E78" s="153">
        <v>519.70000000000005</v>
      </c>
      <c r="F78" s="156">
        <f>H78+J78</f>
        <v>0</v>
      </c>
      <c r="G78" s="157">
        <f>ROUND(E78*F78,2)</f>
        <v>0</v>
      </c>
      <c r="H78" s="157"/>
      <c r="I78" s="157">
        <f>ROUND(E78*H78,2)</f>
        <v>0</v>
      </c>
      <c r="J78" s="157"/>
      <c r="K78" s="157">
        <f>ROUND(E78*J78,2)</f>
        <v>0</v>
      </c>
      <c r="L78" s="157">
        <v>0</v>
      </c>
      <c r="M78" s="157">
        <f>G78*(1+L78/100)</f>
        <v>0</v>
      </c>
      <c r="N78" s="147">
        <v>3.0779999999999998E-2</v>
      </c>
      <c r="O78" s="147">
        <f>ROUND(E78*N78,5)</f>
        <v>15.996370000000001</v>
      </c>
      <c r="P78" s="147">
        <v>0</v>
      </c>
      <c r="Q78" s="147">
        <f>ROUND(E78*P78,5)</f>
        <v>0</v>
      </c>
      <c r="R78" s="147"/>
      <c r="S78" s="147"/>
      <c r="T78" s="148">
        <v>0.38269999999999998</v>
      </c>
      <c r="U78" s="147">
        <f>ROUND(E78*T78,2)</f>
        <v>198.89</v>
      </c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112</v>
      </c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outlineLevel="1" x14ac:dyDescent="0.2">
      <c r="A79" s="140">
        <v>34</v>
      </c>
      <c r="B79" s="140" t="s">
        <v>210</v>
      </c>
      <c r="C79" s="178" t="s">
        <v>211</v>
      </c>
      <c r="D79" s="146" t="s">
        <v>111</v>
      </c>
      <c r="E79" s="153">
        <v>5.1970000000000001</v>
      </c>
      <c r="F79" s="156">
        <f>H79+J79</f>
        <v>0</v>
      </c>
      <c r="G79" s="157">
        <f>ROUND(E79*F79,2)</f>
        <v>0</v>
      </c>
      <c r="H79" s="157"/>
      <c r="I79" s="157">
        <f>ROUND(E79*H79,2)</f>
        <v>0</v>
      </c>
      <c r="J79" s="157"/>
      <c r="K79" s="157">
        <f>ROUND(E79*J79,2)</f>
        <v>0</v>
      </c>
      <c r="L79" s="157">
        <v>0</v>
      </c>
      <c r="M79" s="157">
        <f>G79*(1+L79/100)</f>
        <v>0</v>
      </c>
      <c r="N79" s="147">
        <v>0</v>
      </c>
      <c r="O79" s="147">
        <f>ROUND(E79*N79,5)</f>
        <v>0</v>
      </c>
      <c r="P79" s="147">
        <v>0</v>
      </c>
      <c r="Q79" s="147">
        <f>ROUND(E79*P79,5)</f>
        <v>0</v>
      </c>
      <c r="R79" s="147"/>
      <c r="S79" s="147"/>
      <c r="T79" s="148">
        <v>0</v>
      </c>
      <c r="U79" s="147">
        <f>ROUND(E79*T79,2)</f>
        <v>0</v>
      </c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112</v>
      </c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outlineLevel="1" x14ac:dyDescent="0.2">
      <c r="A80" s="140"/>
      <c r="B80" s="140"/>
      <c r="C80" s="179" t="s">
        <v>212</v>
      </c>
      <c r="D80" s="149"/>
      <c r="E80" s="154">
        <v>5.1970000000000001</v>
      </c>
      <c r="F80" s="157"/>
      <c r="G80" s="157"/>
      <c r="H80" s="157"/>
      <c r="I80" s="157"/>
      <c r="J80" s="157"/>
      <c r="K80" s="157"/>
      <c r="L80" s="157"/>
      <c r="M80" s="157"/>
      <c r="N80" s="147"/>
      <c r="O80" s="147"/>
      <c r="P80" s="147"/>
      <c r="Q80" s="147"/>
      <c r="R80" s="147"/>
      <c r="S80" s="147"/>
      <c r="T80" s="148"/>
      <c r="U80" s="147"/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114</v>
      </c>
      <c r="AF80" s="139">
        <v>0</v>
      </c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outlineLevel="1" x14ac:dyDescent="0.2">
      <c r="A81" s="140">
        <v>35</v>
      </c>
      <c r="B81" s="140" t="s">
        <v>213</v>
      </c>
      <c r="C81" s="178" t="s">
        <v>214</v>
      </c>
      <c r="D81" s="146" t="s">
        <v>189</v>
      </c>
      <c r="E81" s="153">
        <v>794.7</v>
      </c>
      <c r="F81" s="156">
        <f>H81+J81</f>
        <v>0</v>
      </c>
      <c r="G81" s="157">
        <f>ROUND(E81*F81,2)</f>
        <v>0</v>
      </c>
      <c r="H81" s="157"/>
      <c r="I81" s="157">
        <f>ROUND(E81*H81,2)</f>
        <v>0</v>
      </c>
      <c r="J81" s="157"/>
      <c r="K81" s="157">
        <f>ROUND(E81*J81,2)</f>
        <v>0</v>
      </c>
      <c r="L81" s="157">
        <v>0</v>
      </c>
      <c r="M81" s="157">
        <f>G81*(1+L81/100)</f>
        <v>0</v>
      </c>
      <c r="N81" s="147">
        <v>0</v>
      </c>
      <c r="O81" s="147">
        <f>ROUND(E81*N81,5)</f>
        <v>0</v>
      </c>
      <c r="P81" s="147">
        <v>0</v>
      </c>
      <c r="Q81" s="147">
        <f>ROUND(E81*P81,5)</f>
        <v>0</v>
      </c>
      <c r="R81" s="147"/>
      <c r="S81" s="147"/>
      <c r="T81" s="148">
        <v>9.0999999999999998E-2</v>
      </c>
      <c r="U81" s="147">
        <f>ROUND(E81*T81,2)</f>
        <v>72.319999999999993</v>
      </c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112</v>
      </c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outlineLevel="1" x14ac:dyDescent="0.2">
      <c r="A82" s="140"/>
      <c r="B82" s="140"/>
      <c r="C82" s="179" t="s">
        <v>215</v>
      </c>
      <c r="D82" s="149"/>
      <c r="E82" s="154">
        <v>519.70000000000005</v>
      </c>
      <c r="F82" s="157"/>
      <c r="G82" s="157"/>
      <c r="H82" s="157"/>
      <c r="I82" s="157"/>
      <c r="J82" s="157"/>
      <c r="K82" s="157"/>
      <c r="L82" s="157"/>
      <c r="M82" s="157"/>
      <c r="N82" s="147"/>
      <c r="O82" s="147"/>
      <c r="P82" s="147"/>
      <c r="Q82" s="147"/>
      <c r="R82" s="147"/>
      <c r="S82" s="147"/>
      <c r="T82" s="148"/>
      <c r="U82" s="147"/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114</v>
      </c>
      <c r="AF82" s="139">
        <v>0</v>
      </c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</row>
    <row r="83" spans="1:60" outlineLevel="1" x14ac:dyDescent="0.2">
      <c r="A83" s="140"/>
      <c r="B83" s="140"/>
      <c r="C83" s="179" t="s">
        <v>216</v>
      </c>
      <c r="D83" s="149"/>
      <c r="E83" s="154">
        <v>241</v>
      </c>
      <c r="F83" s="157"/>
      <c r="G83" s="157"/>
      <c r="H83" s="157"/>
      <c r="I83" s="157"/>
      <c r="J83" s="157"/>
      <c r="K83" s="157"/>
      <c r="L83" s="157"/>
      <c r="M83" s="157"/>
      <c r="N83" s="147"/>
      <c r="O83" s="147"/>
      <c r="P83" s="147"/>
      <c r="Q83" s="147"/>
      <c r="R83" s="147"/>
      <c r="S83" s="147"/>
      <c r="T83" s="148"/>
      <c r="U83" s="147"/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114</v>
      </c>
      <c r="AF83" s="139">
        <v>0</v>
      </c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outlineLevel="1" x14ac:dyDescent="0.2">
      <c r="A84" s="140"/>
      <c r="B84" s="140"/>
      <c r="C84" s="179" t="s">
        <v>217</v>
      </c>
      <c r="D84" s="149"/>
      <c r="E84" s="154">
        <v>34</v>
      </c>
      <c r="F84" s="157"/>
      <c r="G84" s="157"/>
      <c r="H84" s="157"/>
      <c r="I84" s="157"/>
      <c r="J84" s="157"/>
      <c r="K84" s="157"/>
      <c r="L84" s="157"/>
      <c r="M84" s="157"/>
      <c r="N84" s="147"/>
      <c r="O84" s="147"/>
      <c r="P84" s="147"/>
      <c r="Q84" s="147"/>
      <c r="R84" s="147"/>
      <c r="S84" s="147"/>
      <c r="T84" s="148"/>
      <c r="U84" s="147"/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114</v>
      </c>
      <c r="AF84" s="139">
        <v>0</v>
      </c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ht="22.5" outlineLevel="1" x14ac:dyDescent="0.2">
      <c r="A85" s="140">
        <v>36</v>
      </c>
      <c r="B85" s="140" t="s">
        <v>218</v>
      </c>
      <c r="C85" s="178" t="s">
        <v>219</v>
      </c>
      <c r="D85" s="146" t="s">
        <v>189</v>
      </c>
      <c r="E85" s="153">
        <v>104.364</v>
      </c>
      <c r="F85" s="156">
        <f>H85+J85</f>
        <v>0</v>
      </c>
      <c r="G85" s="157">
        <f>ROUND(E85*F85,2)</f>
        <v>0</v>
      </c>
      <c r="H85" s="157"/>
      <c r="I85" s="157">
        <f>ROUND(E85*H85,2)</f>
        <v>0</v>
      </c>
      <c r="J85" s="157"/>
      <c r="K85" s="157">
        <f>ROUND(E85*J85,2)</f>
        <v>0</v>
      </c>
      <c r="L85" s="157">
        <v>0</v>
      </c>
      <c r="M85" s="157">
        <f>G85*(1+L85/100)</f>
        <v>0</v>
      </c>
      <c r="N85" s="147">
        <v>3.15E-2</v>
      </c>
      <c r="O85" s="147">
        <f>ROUND(E85*N85,5)</f>
        <v>3.2874699999999999</v>
      </c>
      <c r="P85" s="147">
        <v>0</v>
      </c>
      <c r="Q85" s="147">
        <f>ROUND(E85*P85,5)</f>
        <v>0</v>
      </c>
      <c r="R85" s="147"/>
      <c r="S85" s="147"/>
      <c r="T85" s="148">
        <v>0.52</v>
      </c>
      <c r="U85" s="147">
        <f>ROUND(E85*T85,2)</f>
        <v>54.27</v>
      </c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112</v>
      </c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outlineLevel="1" x14ac:dyDescent="0.2">
      <c r="A86" s="140"/>
      <c r="B86" s="140"/>
      <c r="C86" s="179" t="s">
        <v>220</v>
      </c>
      <c r="D86" s="149"/>
      <c r="E86" s="154">
        <v>104.364</v>
      </c>
      <c r="F86" s="157"/>
      <c r="G86" s="157"/>
      <c r="H86" s="157"/>
      <c r="I86" s="157"/>
      <c r="J86" s="157"/>
      <c r="K86" s="157"/>
      <c r="L86" s="157"/>
      <c r="M86" s="157"/>
      <c r="N86" s="147"/>
      <c r="O86" s="147"/>
      <c r="P86" s="147"/>
      <c r="Q86" s="147"/>
      <c r="R86" s="147"/>
      <c r="S86" s="147"/>
      <c r="T86" s="148"/>
      <c r="U86" s="147"/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114</v>
      </c>
      <c r="AF86" s="139">
        <v>0</v>
      </c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>
        <v>37</v>
      </c>
      <c r="B87" s="140" t="s">
        <v>141</v>
      </c>
      <c r="C87" s="178" t="s">
        <v>221</v>
      </c>
      <c r="D87" s="146" t="s">
        <v>189</v>
      </c>
      <c r="E87" s="153">
        <v>109.515</v>
      </c>
      <c r="F87" s="156">
        <f>H87+J87</f>
        <v>0</v>
      </c>
      <c r="G87" s="157">
        <f>ROUND(E87*F87,2)</f>
        <v>0</v>
      </c>
      <c r="H87" s="157"/>
      <c r="I87" s="157">
        <f>ROUND(E87*H87,2)</f>
        <v>0</v>
      </c>
      <c r="J87" s="157"/>
      <c r="K87" s="157">
        <f>ROUND(E87*J87,2)</f>
        <v>0</v>
      </c>
      <c r="L87" s="157">
        <v>0</v>
      </c>
      <c r="M87" s="157">
        <f>G87*(1+L87/100)</f>
        <v>0</v>
      </c>
      <c r="N87" s="147">
        <v>0</v>
      </c>
      <c r="O87" s="147">
        <f>ROUND(E87*N87,5)</f>
        <v>0</v>
      </c>
      <c r="P87" s="147">
        <v>0</v>
      </c>
      <c r="Q87" s="147">
        <f>ROUND(E87*P87,5)</f>
        <v>0</v>
      </c>
      <c r="R87" s="147"/>
      <c r="S87" s="147"/>
      <c r="T87" s="148">
        <v>0</v>
      </c>
      <c r="U87" s="147">
        <f>ROUND(E87*T87,2)</f>
        <v>0</v>
      </c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112</v>
      </c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/>
      <c r="B88" s="140"/>
      <c r="C88" s="179" t="s">
        <v>222</v>
      </c>
      <c r="D88" s="149"/>
      <c r="E88" s="154">
        <v>109.515</v>
      </c>
      <c r="F88" s="157"/>
      <c r="G88" s="157"/>
      <c r="H88" s="157"/>
      <c r="I88" s="157"/>
      <c r="J88" s="157"/>
      <c r="K88" s="157"/>
      <c r="L88" s="157"/>
      <c r="M88" s="157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114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outlineLevel="1" x14ac:dyDescent="0.2">
      <c r="A89" s="140">
        <v>38</v>
      </c>
      <c r="B89" s="140" t="s">
        <v>213</v>
      </c>
      <c r="C89" s="178" t="s">
        <v>214</v>
      </c>
      <c r="D89" s="146" t="s">
        <v>189</v>
      </c>
      <c r="E89" s="153">
        <v>104.36</v>
      </c>
      <c r="F89" s="156">
        <f>H89+J89</f>
        <v>0</v>
      </c>
      <c r="G89" s="157">
        <f>ROUND(E89*F89,2)</f>
        <v>0</v>
      </c>
      <c r="H89" s="157"/>
      <c r="I89" s="157">
        <f>ROUND(E89*H89,2)</f>
        <v>0</v>
      </c>
      <c r="J89" s="157"/>
      <c r="K89" s="157">
        <f>ROUND(E89*J89,2)</f>
        <v>0</v>
      </c>
      <c r="L89" s="157">
        <v>0</v>
      </c>
      <c r="M89" s="157">
        <f>G89*(1+L89/100)</f>
        <v>0</v>
      </c>
      <c r="N89" s="147">
        <v>0</v>
      </c>
      <c r="O89" s="147">
        <f>ROUND(E89*N89,5)</f>
        <v>0</v>
      </c>
      <c r="P89" s="147">
        <v>0</v>
      </c>
      <c r="Q89" s="147">
        <f>ROUND(E89*P89,5)</f>
        <v>0</v>
      </c>
      <c r="R89" s="147"/>
      <c r="S89" s="147"/>
      <c r="T89" s="148">
        <v>9.0999999999999998E-2</v>
      </c>
      <c r="U89" s="147">
        <f>ROUND(E89*T89,2)</f>
        <v>9.5</v>
      </c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112</v>
      </c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outlineLevel="1" x14ac:dyDescent="0.2">
      <c r="A90" s="140">
        <v>39</v>
      </c>
      <c r="B90" s="140" t="s">
        <v>223</v>
      </c>
      <c r="C90" s="178" t="s">
        <v>224</v>
      </c>
      <c r="D90" s="146" t="s">
        <v>189</v>
      </c>
      <c r="E90" s="153">
        <v>104.36</v>
      </c>
      <c r="F90" s="156">
        <f>H90+J90</f>
        <v>0</v>
      </c>
      <c r="G90" s="157">
        <f>ROUND(E90*F90,2)</f>
        <v>0</v>
      </c>
      <c r="H90" s="157"/>
      <c r="I90" s="157">
        <f>ROUND(E90*H90,2)</f>
        <v>0</v>
      </c>
      <c r="J90" s="157"/>
      <c r="K90" s="157">
        <f>ROUND(E90*J90,2)</f>
        <v>0</v>
      </c>
      <c r="L90" s="157">
        <v>0</v>
      </c>
      <c r="M90" s="157">
        <f>G90*(1+L90/100)</f>
        <v>0</v>
      </c>
      <c r="N90" s="147">
        <v>0</v>
      </c>
      <c r="O90" s="147">
        <f>ROUND(E90*N90,5)</f>
        <v>0</v>
      </c>
      <c r="P90" s="147">
        <v>0</v>
      </c>
      <c r="Q90" s="147">
        <f>ROUND(E90*P90,5)</f>
        <v>0</v>
      </c>
      <c r="R90" s="147"/>
      <c r="S90" s="147"/>
      <c r="T90" s="148">
        <v>0</v>
      </c>
      <c r="U90" s="147">
        <f>ROUND(E90*T90,2)</f>
        <v>0</v>
      </c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112</v>
      </c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ht="22.5" outlineLevel="1" x14ac:dyDescent="0.2">
      <c r="A91" s="140">
        <v>40</v>
      </c>
      <c r="B91" s="140" t="s">
        <v>225</v>
      </c>
      <c r="C91" s="178" t="s">
        <v>226</v>
      </c>
      <c r="D91" s="146" t="s">
        <v>189</v>
      </c>
      <c r="E91" s="153">
        <v>400</v>
      </c>
      <c r="F91" s="156">
        <f>H91+J91</f>
        <v>0</v>
      </c>
      <c r="G91" s="157">
        <f>ROUND(E91*F91,2)</f>
        <v>0</v>
      </c>
      <c r="H91" s="157"/>
      <c r="I91" s="157">
        <f>ROUND(E91*H91,2)</f>
        <v>0</v>
      </c>
      <c r="J91" s="157"/>
      <c r="K91" s="157">
        <f>ROUND(E91*J91,2)</f>
        <v>0</v>
      </c>
      <c r="L91" s="157">
        <v>0</v>
      </c>
      <c r="M91" s="157">
        <f>G91*(1+L91/100)</f>
        <v>0</v>
      </c>
      <c r="N91" s="147">
        <v>0</v>
      </c>
      <c r="O91" s="147">
        <f>ROUND(E91*N91,5)</f>
        <v>0</v>
      </c>
      <c r="P91" s="147">
        <v>0</v>
      </c>
      <c r="Q91" s="147">
        <f>ROUND(E91*P91,5)</f>
        <v>0</v>
      </c>
      <c r="R91" s="147"/>
      <c r="S91" s="147"/>
      <c r="T91" s="148">
        <v>0</v>
      </c>
      <c r="U91" s="147">
        <f>ROUND(E91*T91,2)</f>
        <v>0</v>
      </c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112</v>
      </c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x14ac:dyDescent="0.2">
      <c r="A92" s="141" t="s">
        <v>107</v>
      </c>
      <c r="B92" s="141" t="s">
        <v>66</v>
      </c>
      <c r="C92" s="180" t="s">
        <v>67</v>
      </c>
      <c r="D92" s="150"/>
      <c r="E92" s="155"/>
      <c r="F92" s="158"/>
      <c r="G92" s="158">
        <f>SUMIF(AE93:AE102,"&lt;&gt;NOR",G93:G102)</f>
        <v>0</v>
      </c>
      <c r="H92" s="158"/>
      <c r="I92" s="158">
        <f>SUM(I93:I102)</f>
        <v>0</v>
      </c>
      <c r="J92" s="158"/>
      <c r="K92" s="158">
        <f>SUM(K93:K102)</f>
        <v>0</v>
      </c>
      <c r="L92" s="158"/>
      <c r="M92" s="158">
        <f>SUM(M93:M102)</f>
        <v>0</v>
      </c>
      <c r="N92" s="151"/>
      <c r="O92" s="151">
        <f>SUM(O93:O102)</f>
        <v>7.1999999999999995E-2</v>
      </c>
      <c r="P92" s="151"/>
      <c r="Q92" s="151">
        <f>SUM(Q93:Q102)</f>
        <v>0</v>
      </c>
      <c r="R92" s="151"/>
      <c r="S92" s="151"/>
      <c r="T92" s="152"/>
      <c r="U92" s="151">
        <f>SUM(U93:U102)</f>
        <v>6</v>
      </c>
      <c r="AE92" t="s">
        <v>108</v>
      </c>
    </row>
    <row r="93" spans="1:60" ht="22.5" outlineLevel="1" x14ac:dyDescent="0.2">
      <c r="A93" s="140">
        <v>41</v>
      </c>
      <c r="B93" s="140" t="s">
        <v>227</v>
      </c>
      <c r="C93" s="178" t="s">
        <v>228</v>
      </c>
      <c r="D93" s="146" t="s">
        <v>148</v>
      </c>
      <c r="E93" s="153">
        <v>45</v>
      </c>
      <c r="F93" s="156">
        <f>H93+J93</f>
        <v>0</v>
      </c>
      <c r="G93" s="157">
        <f>ROUND(E93*F93,2)</f>
        <v>0</v>
      </c>
      <c r="H93" s="157"/>
      <c r="I93" s="157">
        <f>ROUND(E93*H93,2)</f>
        <v>0</v>
      </c>
      <c r="J93" s="157"/>
      <c r="K93" s="157">
        <f>ROUND(E93*J93,2)</f>
        <v>0</v>
      </c>
      <c r="L93" s="157">
        <v>0</v>
      </c>
      <c r="M93" s="157">
        <f>G93*(1+L93/100)</f>
        <v>0</v>
      </c>
      <c r="N93" s="147">
        <v>0</v>
      </c>
      <c r="O93" s="147">
        <f>ROUND(E93*N93,5)</f>
        <v>0</v>
      </c>
      <c r="P93" s="147">
        <v>0</v>
      </c>
      <c r="Q93" s="147">
        <f>ROUND(E93*P93,5)</f>
        <v>0</v>
      </c>
      <c r="R93" s="147"/>
      <c r="S93" s="147"/>
      <c r="T93" s="148">
        <v>0.05</v>
      </c>
      <c r="U93" s="147">
        <f>ROUND(E93*T93,2)</f>
        <v>2.25</v>
      </c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112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outlineLevel="1" x14ac:dyDescent="0.2">
      <c r="A94" s="140"/>
      <c r="B94" s="140"/>
      <c r="C94" s="179" t="s">
        <v>229</v>
      </c>
      <c r="D94" s="149"/>
      <c r="E94" s="154">
        <v>45</v>
      </c>
      <c r="F94" s="157"/>
      <c r="G94" s="157"/>
      <c r="H94" s="157"/>
      <c r="I94" s="157"/>
      <c r="J94" s="157"/>
      <c r="K94" s="157"/>
      <c r="L94" s="157"/>
      <c r="M94" s="157"/>
      <c r="N94" s="147"/>
      <c r="O94" s="147"/>
      <c r="P94" s="147"/>
      <c r="Q94" s="147"/>
      <c r="R94" s="147"/>
      <c r="S94" s="147"/>
      <c r="T94" s="148"/>
      <c r="U94" s="147"/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114</v>
      </c>
      <c r="AF94" s="139">
        <v>0</v>
      </c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1:60" outlineLevel="1" x14ac:dyDescent="0.2">
      <c r="A95" s="140">
        <v>42</v>
      </c>
      <c r="B95" s="140" t="s">
        <v>230</v>
      </c>
      <c r="C95" s="178" t="s">
        <v>231</v>
      </c>
      <c r="D95" s="146" t="s">
        <v>148</v>
      </c>
      <c r="E95" s="153">
        <v>45</v>
      </c>
      <c r="F95" s="156">
        <f t="shared" ref="F95:F102" si="8">H95+J95</f>
        <v>0</v>
      </c>
      <c r="G95" s="157">
        <f t="shared" ref="G95:G102" si="9">ROUND(E95*F95,2)</f>
        <v>0</v>
      </c>
      <c r="H95" s="157"/>
      <c r="I95" s="157">
        <f t="shared" ref="I95:I102" si="10">ROUND(E95*H95,2)</f>
        <v>0</v>
      </c>
      <c r="J95" s="157"/>
      <c r="K95" s="157">
        <f t="shared" ref="K95:K102" si="11">ROUND(E95*J95,2)</f>
        <v>0</v>
      </c>
      <c r="L95" s="157">
        <v>0</v>
      </c>
      <c r="M95" s="157">
        <f t="shared" ref="M95:M102" si="12">G95*(1+L95/100)</f>
        <v>0</v>
      </c>
      <c r="N95" s="147">
        <v>8.0000000000000004E-4</v>
      </c>
      <c r="O95" s="147">
        <f t="shared" ref="O95:O102" si="13">ROUND(E95*N95,5)</f>
        <v>3.5999999999999997E-2</v>
      </c>
      <c r="P95" s="147">
        <v>0</v>
      </c>
      <c r="Q95" s="147">
        <f t="shared" ref="Q95:Q102" si="14">ROUND(E95*P95,5)</f>
        <v>0</v>
      </c>
      <c r="R95" s="147"/>
      <c r="S95" s="147"/>
      <c r="T95" s="148">
        <v>0</v>
      </c>
      <c r="U95" s="147">
        <f t="shared" ref="U95:U102" si="15">ROUND(E95*T95,2)</f>
        <v>0</v>
      </c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232</v>
      </c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ht="22.5" outlineLevel="1" x14ac:dyDescent="0.2">
      <c r="A96" s="140">
        <v>43</v>
      </c>
      <c r="B96" s="140" t="s">
        <v>227</v>
      </c>
      <c r="C96" s="178" t="s">
        <v>233</v>
      </c>
      <c r="D96" s="146" t="s">
        <v>148</v>
      </c>
      <c r="E96" s="153">
        <v>75</v>
      </c>
      <c r="F96" s="156">
        <f t="shared" si="8"/>
        <v>0</v>
      </c>
      <c r="G96" s="157">
        <f t="shared" si="9"/>
        <v>0</v>
      </c>
      <c r="H96" s="157"/>
      <c r="I96" s="157">
        <f t="shared" si="10"/>
        <v>0</v>
      </c>
      <c r="J96" s="157"/>
      <c r="K96" s="157">
        <f t="shared" si="11"/>
        <v>0</v>
      </c>
      <c r="L96" s="157">
        <v>0</v>
      </c>
      <c r="M96" s="157">
        <f t="shared" si="12"/>
        <v>0</v>
      </c>
      <c r="N96" s="147">
        <v>0</v>
      </c>
      <c r="O96" s="147">
        <f t="shared" si="13"/>
        <v>0</v>
      </c>
      <c r="P96" s="147">
        <v>0</v>
      </c>
      <c r="Q96" s="147">
        <f t="shared" si="14"/>
        <v>0</v>
      </c>
      <c r="R96" s="147"/>
      <c r="S96" s="147"/>
      <c r="T96" s="148">
        <v>0.05</v>
      </c>
      <c r="U96" s="147">
        <f t="shared" si="15"/>
        <v>3.75</v>
      </c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112</v>
      </c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outlineLevel="1" x14ac:dyDescent="0.2">
      <c r="A97" s="140">
        <v>44</v>
      </c>
      <c r="B97" s="140" t="s">
        <v>234</v>
      </c>
      <c r="C97" s="178" t="s">
        <v>235</v>
      </c>
      <c r="D97" s="146" t="s">
        <v>148</v>
      </c>
      <c r="E97" s="153">
        <v>75</v>
      </c>
      <c r="F97" s="156">
        <f t="shared" si="8"/>
        <v>0</v>
      </c>
      <c r="G97" s="157">
        <f t="shared" si="9"/>
        <v>0</v>
      </c>
      <c r="H97" s="157"/>
      <c r="I97" s="157">
        <f t="shared" si="10"/>
        <v>0</v>
      </c>
      <c r="J97" s="157"/>
      <c r="K97" s="157">
        <f t="shared" si="11"/>
        <v>0</v>
      </c>
      <c r="L97" s="157">
        <v>0</v>
      </c>
      <c r="M97" s="157">
        <f t="shared" si="12"/>
        <v>0</v>
      </c>
      <c r="N97" s="147">
        <v>4.8000000000000001E-4</v>
      </c>
      <c r="O97" s="147">
        <f t="shared" si="13"/>
        <v>3.5999999999999997E-2</v>
      </c>
      <c r="P97" s="147">
        <v>0</v>
      </c>
      <c r="Q97" s="147">
        <f t="shared" si="14"/>
        <v>0</v>
      </c>
      <c r="R97" s="147"/>
      <c r="S97" s="147"/>
      <c r="T97" s="148">
        <v>0</v>
      </c>
      <c r="U97" s="147">
        <f t="shared" si="15"/>
        <v>0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232</v>
      </c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ht="22.5" outlineLevel="1" x14ac:dyDescent="0.2">
      <c r="A98" s="140">
        <v>45</v>
      </c>
      <c r="B98" s="140" t="s">
        <v>64</v>
      </c>
      <c r="C98" s="178" t="s">
        <v>236</v>
      </c>
      <c r="D98" s="146" t="s">
        <v>237</v>
      </c>
      <c r="E98" s="153">
        <v>1</v>
      </c>
      <c r="F98" s="156">
        <f t="shared" si="8"/>
        <v>0</v>
      </c>
      <c r="G98" s="157">
        <f t="shared" si="9"/>
        <v>0</v>
      </c>
      <c r="H98" s="157"/>
      <c r="I98" s="157">
        <f t="shared" si="10"/>
        <v>0</v>
      </c>
      <c r="J98" s="157"/>
      <c r="K98" s="157">
        <f t="shared" si="11"/>
        <v>0</v>
      </c>
      <c r="L98" s="157">
        <v>0</v>
      </c>
      <c r="M98" s="157">
        <f t="shared" si="12"/>
        <v>0</v>
      </c>
      <c r="N98" s="147">
        <v>0</v>
      </c>
      <c r="O98" s="147">
        <f t="shared" si="13"/>
        <v>0</v>
      </c>
      <c r="P98" s="147">
        <v>0</v>
      </c>
      <c r="Q98" s="147">
        <f t="shared" si="14"/>
        <v>0</v>
      </c>
      <c r="R98" s="147"/>
      <c r="S98" s="147"/>
      <c r="T98" s="148">
        <v>0</v>
      </c>
      <c r="U98" s="147">
        <f t="shared" si="15"/>
        <v>0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112</v>
      </c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ht="22.5" outlineLevel="1" x14ac:dyDescent="0.2">
      <c r="A99" s="140">
        <v>46</v>
      </c>
      <c r="B99" s="140" t="s">
        <v>238</v>
      </c>
      <c r="C99" s="178" t="s">
        <v>239</v>
      </c>
      <c r="D99" s="146" t="s">
        <v>158</v>
      </c>
      <c r="E99" s="153">
        <v>1</v>
      </c>
      <c r="F99" s="156">
        <f t="shared" si="8"/>
        <v>0</v>
      </c>
      <c r="G99" s="157">
        <f t="shared" si="9"/>
        <v>0</v>
      </c>
      <c r="H99" s="157"/>
      <c r="I99" s="157">
        <f t="shared" si="10"/>
        <v>0</v>
      </c>
      <c r="J99" s="157"/>
      <c r="K99" s="157">
        <f t="shared" si="11"/>
        <v>0</v>
      </c>
      <c r="L99" s="157">
        <v>0</v>
      </c>
      <c r="M99" s="157">
        <f t="shared" si="12"/>
        <v>0</v>
      </c>
      <c r="N99" s="147">
        <v>0</v>
      </c>
      <c r="O99" s="147">
        <f t="shared" si="13"/>
        <v>0</v>
      </c>
      <c r="P99" s="147">
        <v>0</v>
      </c>
      <c r="Q99" s="147">
        <f t="shared" si="14"/>
        <v>0</v>
      </c>
      <c r="R99" s="147"/>
      <c r="S99" s="147"/>
      <c r="T99" s="148">
        <v>0</v>
      </c>
      <c r="U99" s="147">
        <f t="shared" si="15"/>
        <v>0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112</v>
      </c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</row>
    <row r="100" spans="1:60" ht="22.5" outlineLevel="1" x14ac:dyDescent="0.2">
      <c r="A100" s="140">
        <v>47</v>
      </c>
      <c r="B100" s="140" t="s">
        <v>66</v>
      </c>
      <c r="C100" s="178" t="s">
        <v>240</v>
      </c>
      <c r="D100" s="146" t="s">
        <v>241</v>
      </c>
      <c r="E100" s="153">
        <v>4</v>
      </c>
      <c r="F100" s="156">
        <f t="shared" si="8"/>
        <v>0</v>
      </c>
      <c r="G100" s="157">
        <f t="shared" si="9"/>
        <v>0</v>
      </c>
      <c r="H100" s="157"/>
      <c r="I100" s="157">
        <f t="shared" si="10"/>
        <v>0</v>
      </c>
      <c r="J100" s="157"/>
      <c r="K100" s="157">
        <f t="shared" si="11"/>
        <v>0</v>
      </c>
      <c r="L100" s="157">
        <v>0</v>
      </c>
      <c r="M100" s="157">
        <f t="shared" si="12"/>
        <v>0</v>
      </c>
      <c r="N100" s="147">
        <v>0</v>
      </c>
      <c r="O100" s="147">
        <f t="shared" si="13"/>
        <v>0</v>
      </c>
      <c r="P100" s="147">
        <v>0</v>
      </c>
      <c r="Q100" s="147">
        <f t="shared" si="14"/>
        <v>0</v>
      </c>
      <c r="R100" s="147"/>
      <c r="S100" s="147"/>
      <c r="T100" s="148">
        <v>0</v>
      </c>
      <c r="U100" s="147">
        <f t="shared" si="15"/>
        <v>0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112</v>
      </c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ht="22.5" outlineLevel="1" x14ac:dyDescent="0.2">
      <c r="A101" s="140">
        <v>48</v>
      </c>
      <c r="B101" s="140" t="s">
        <v>66</v>
      </c>
      <c r="C101" s="178" t="s">
        <v>242</v>
      </c>
      <c r="D101" s="146" t="s">
        <v>241</v>
      </c>
      <c r="E101" s="153">
        <v>4</v>
      </c>
      <c r="F101" s="156">
        <f t="shared" si="8"/>
        <v>0</v>
      </c>
      <c r="G101" s="157">
        <f t="shared" si="9"/>
        <v>0</v>
      </c>
      <c r="H101" s="157"/>
      <c r="I101" s="157">
        <f t="shared" si="10"/>
        <v>0</v>
      </c>
      <c r="J101" s="157"/>
      <c r="K101" s="157">
        <f t="shared" si="11"/>
        <v>0</v>
      </c>
      <c r="L101" s="157">
        <v>0</v>
      </c>
      <c r="M101" s="157">
        <f t="shared" si="12"/>
        <v>0</v>
      </c>
      <c r="N101" s="147">
        <v>0</v>
      </c>
      <c r="O101" s="147">
        <f t="shared" si="13"/>
        <v>0</v>
      </c>
      <c r="P101" s="147">
        <v>0</v>
      </c>
      <c r="Q101" s="147">
        <f t="shared" si="14"/>
        <v>0</v>
      </c>
      <c r="R101" s="147"/>
      <c r="S101" s="147"/>
      <c r="T101" s="148">
        <v>0</v>
      </c>
      <c r="U101" s="147">
        <f t="shared" si="15"/>
        <v>0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112</v>
      </c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</row>
    <row r="102" spans="1:60" outlineLevel="1" x14ac:dyDescent="0.2">
      <c r="A102" s="140">
        <v>49</v>
      </c>
      <c r="B102" s="140" t="s">
        <v>243</v>
      </c>
      <c r="C102" s="178" t="s">
        <v>244</v>
      </c>
      <c r="D102" s="146" t="s">
        <v>158</v>
      </c>
      <c r="E102" s="153">
        <v>34</v>
      </c>
      <c r="F102" s="156">
        <f t="shared" si="8"/>
        <v>0</v>
      </c>
      <c r="G102" s="157">
        <f t="shared" si="9"/>
        <v>0</v>
      </c>
      <c r="H102" s="157"/>
      <c r="I102" s="157">
        <f t="shared" si="10"/>
        <v>0</v>
      </c>
      <c r="J102" s="157"/>
      <c r="K102" s="157">
        <f t="shared" si="11"/>
        <v>0</v>
      </c>
      <c r="L102" s="157">
        <v>0</v>
      </c>
      <c r="M102" s="157">
        <f t="shared" si="12"/>
        <v>0</v>
      </c>
      <c r="N102" s="147">
        <v>0</v>
      </c>
      <c r="O102" s="147">
        <f t="shared" si="13"/>
        <v>0</v>
      </c>
      <c r="P102" s="147">
        <v>0</v>
      </c>
      <c r="Q102" s="147">
        <f t="shared" si="14"/>
        <v>0</v>
      </c>
      <c r="R102" s="147"/>
      <c r="S102" s="147"/>
      <c r="T102" s="148">
        <v>0</v>
      </c>
      <c r="U102" s="147">
        <f t="shared" si="15"/>
        <v>0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112</v>
      </c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x14ac:dyDescent="0.2">
      <c r="A103" s="141" t="s">
        <v>107</v>
      </c>
      <c r="B103" s="141" t="s">
        <v>68</v>
      </c>
      <c r="C103" s="180" t="s">
        <v>69</v>
      </c>
      <c r="D103" s="150"/>
      <c r="E103" s="155"/>
      <c r="F103" s="158"/>
      <c r="G103" s="158">
        <f>SUMIF(AE104:AE107,"&lt;&gt;NOR",G104:G107)</f>
        <v>0</v>
      </c>
      <c r="H103" s="158"/>
      <c r="I103" s="158">
        <f>SUM(I104:I107)</f>
        <v>0</v>
      </c>
      <c r="J103" s="158"/>
      <c r="K103" s="158">
        <f>SUM(K104:K107)</f>
        <v>0</v>
      </c>
      <c r="L103" s="158"/>
      <c r="M103" s="158">
        <f>SUM(M104:M107)</f>
        <v>0</v>
      </c>
      <c r="N103" s="151"/>
      <c r="O103" s="151">
        <f>SUM(O104:O107)</f>
        <v>19.441690000000001</v>
      </c>
      <c r="P103" s="151"/>
      <c r="Q103" s="151">
        <f>SUM(Q104:Q107)</f>
        <v>0</v>
      </c>
      <c r="R103" s="151"/>
      <c r="S103" s="151"/>
      <c r="T103" s="152"/>
      <c r="U103" s="151">
        <f>SUM(U104:U107)</f>
        <v>20.32</v>
      </c>
      <c r="AE103" t="s">
        <v>108</v>
      </c>
    </row>
    <row r="104" spans="1:60" ht="22.5" outlineLevel="1" x14ac:dyDescent="0.2">
      <c r="A104" s="140">
        <v>50</v>
      </c>
      <c r="B104" s="140" t="s">
        <v>245</v>
      </c>
      <c r="C104" s="178" t="s">
        <v>246</v>
      </c>
      <c r="D104" s="146" t="s">
        <v>148</v>
      </c>
      <c r="E104" s="153">
        <v>49.48</v>
      </c>
      <c r="F104" s="156">
        <f>H104+J104</f>
        <v>0</v>
      </c>
      <c r="G104" s="157">
        <f>ROUND(E104*F104,2)</f>
        <v>0</v>
      </c>
      <c r="H104" s="157"/>
      <c r="I104" s="157">
        <f>ROUND(E104*H104,2)</f>
        <v>0</v>
      </c>
      <c r="J104" s="157"/>
      <c r="K104" s="157">
        <f>ROUND(E104*J104,2)</f>
        <v>0</v>
      </c>
      <c r="L104" s="157">
        <v>0</v>
      </c>
      <c r="M104" s="157">
        <f>G104*(1+L104/100)</f>
        <v>0</v>
      </c>
      <c r="N104" s="147">
        <v>0.26940999999999998</v>
      </c>
      <c r="O104" s="147">
        <f>ROUND(E104*N104,5)</f>
        <v>13.330410000000001</v>
      </c>
      <c r="P104" s="147">
        <v>0</v>
      </c>
      <c r="Q104" s="147">
        <f>ROUND(E104*P104,5)</f>
        <v>0</v>
      </c>
      <c r="R104" s="147"/>
      <c r="S104" s="147"/>
      <c r="T104" s="148">
        <v>0.27200000000000002</v>
      </c>
      <c r="U104" s="147">
        <f>ROUND(E104*T104,2)</f>
        <v>13.46</v>
      </c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112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</row>
    <row r="105" spans="1:60" outlineLevel="1" x14ac:dyDescent="0.2">
      <c r="A105" s="140"/>
      <c r="B105" s="140"/>
      <c r="C105" s="179" t="s">
        <v>247</v>
      </c>
      <c r="D105" s="149"/>
      <c r="E105" s="154">
        <v>49.48</v>
      </c>
      <c r="F105" s="157"/>
      <c r="G105" s="157"/>
      <c r="H105" s="157"/>
      <c r="I105" s="157"/>
      <c r="J105" s="157"/>
      <c r="K105" s="157"/>
      <c r="L105" s="157"/>
      <c r="M105" s="157"/>
      <c r="N105" s="147"/>
      <c r="O105" s="147"/>
      <c r="P105" s="147"/>
      <c r="Q105" s="147"/>
      <c r="R105" s="147"/>
      <c r="S105" s="147"/>
      <c r="T105" s="148"/>
      <c r="U105" s="147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114</v>
      </c>
      <c r="AF105" s="139">
        <v>0</v>
      </c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</row>
    <row r="106" spans="1:60" ht="22.5" outlineLevel="1" x14ac:dyDescent="0.2">
      <c r="A106" s="140">
        <v>51</v>
      </c>
      <c r="B106" s="140" t="s">
        <v>248</v>
      </c>
      <c r="C106" s="178" t="s">
        <v>249</v>
      </c>
      <c r="D106" s="146" t="s">
        <v>148</v>
      </c>
      <c r="E106" s="153">
        <v>49</v>
      </c>
      <c r="F106" s="156">
        <f>H106+J106</f>
        <v>0</v>
      </c>
      <c r="G106" s="157">
        <f>ROUND(E106*F106,2)</f>
        <v>0</v>
      </c>
      <c r="H106" s="157"/>
      <c r="I106" s="157">
        <f>ROUND(E106*H106,2)</f>
        <v>0</v>
      </c>
      <c r="J106" s="157"/>
      <c r="K106" s="157">
        <f>ROUND(E106*J106,2)</f>
        <v>0</v>
      </c>
      <c r="L106" s="157">
        <v>0</v>
      </c>
      <c r="M106" s="157">
        <f>G106*(1+L106/100)</f>
        <v>0</v>
      </c>
      <c r="N106" s="147">
        <v>0.12472</v>
      </c>
      <c r="O106" s="147">
        <f>ROUND(E106*N106,5)</f>
        <v>6.1112799999999998</v>
      </c>
      <c r="P106" s="147">
        <v>0</v>
      </c>
      <c r="Q106" s="147">
        <f>ROUND(E106*P106,5)</f>
        <v>0</v>
      </c>
      <c r="R106" s="147"/>
      <c r="S106" s="147"/>
      <c r="T106" s="148">
        <v>0.14000000000000001</v>
      </c>
      <c r="U106" s="147">
        <f>ROUND(E106*T106,2)</f>
        <v>6.86</v>
      </c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112</v>
      </c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outlineLevel="1" x14ac:dyDescent="0.2">
      <c r="A107" s="140"/>
      <c r="B107" s="140"/>
      <c r="C107" s="179" t="s">
        <v>250</v>
      </c>
      <c r="D107" s="149"/>
      <c r="E107" s="154">
        <v>49</v>
      </c>
      <c r="F107" s="157"/>
      <c r="G107" s="157"/>
      <c r="H107" s="157"/>
      <c r="I107" s="157"/>
      <c r="J107" s="157"/>
      <c r="K107" s="157"/>
      <c r="L107" s="157"/>
      <c r="M107" s="157"/>
      <c r="N107" s="147"/>
      <c r="O107" s="147"/>
      <c r="P107" s="147"/>
      <c r="Q107" s="147"/>
      <c r="R107" s="147"/>
      <c r="S107" s="147"/>
      <c r="T107" s="148"/>
      <c r="U107" s="147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 t="s">
        <v>114</v>
      </c>
      <c r="AF107" s="139">
        <v>0</v>
      </c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</row>
    <row r="108" spans="1:60" x14ac:dyDescent="0.2">
      <c r="A108" s="141" t="s">
        <v>107</v>
      </c>
      <c r="B108" s="141" t="s">
        <v>70</v>
      </c>
      <c r="C108" s="180" t="s">
        <v>71</v>
      </c>
      <c r="D108" s="150"/>
      <c r="E108" s="155"/>
      <c r="F108" s="158"/>
      <c r="G108" s="158">
        <f>SUMIF(AE109:AE112,"&lt;&gt;NOR",G109:G112)</f>
        <v>0</v>
      </c>
      <c r="H108" s="158"/>
      <c r="I108" s="158">
        <f>SUM(I109:I112)</f>
        <v>0</v>
      </c>
      <c r="J108" s="158"/>
      <c r="K108" s="158">
        <f>SUM(K109:K112)</f>
        <v>0</v>
      </c>
      <c r="L108" s="158"/>
      <c r="M108" s="158">
        <f>SUM(M109:M112)</f>
        <v>0</v>
      </c>
      <c r="N108" s="151"/>
      <c r="O108" s="151">
        <f>SUM(O109:O112)</f>
        <v>2.1856300000000002</v>
      </c>
      <c r="P108" s="151"/>
      <c r="Q108" s="151">
        <f>SUM(Q109:Q112)</f>
        <v>0</v>
      </c>
      <c r="R108" s="151"/>
      <c r="S108" s="151"/>
      <c r="T108" s="152"/>
      <c r="U108" s="151">
        <f>SUM(U109:U112)</f>
        <v>6.62</v>
      </c>
      <c r="AE108" t="s">
        <v>108</v>
      </c>
    </row>
    <row r="109" spans="1:60" outlineLevel="1" x14ac:dyDescent="0.2">
      <c r="A109" s="140">
        <v>52</v>
      </c>
      <c r="B109" s="140" t="s">
        <v>251</v>
      </c>
      <c r="C109" s="178" t="s">
        <v>252</v>
      </c>
      <c r="D109" s="146" t="s">
        <v>189</v>
      </c>
      <c r="E109" s="153">
        <v>14.4</v>
      </c>
      <c r="F109" s="156">
        <v>0</v>
      </c>
      <c r="G109" s="157">
        <f>ROUND(E109*F109,2)</f>
        <v>0</v>
      </c>
      <c r="H109" s="157"/>
      <c r="I109" s="157">
        <f>ROUND(E109*H109,2)</f>
        <v>0</v>
      </c>
      <c r="J109" s="157"/>
      <c r="K109" s="157">
        <f>ROUND(E109*J109,2)</f>
        <v>0</v>
      </c>
      <c r="L109" s="157">
        <v>0</v>
      </c>
      <c r="M109" s="157">
        <f>G109*(1+L109/100)</f>
        <v>0</v>
      </c>
      <c r="N109" s="147">
        <v>0.15178</v>
      </c>
      <c r="O109" s="147">
        <f>ROUND(E109*N109,5)</f>
        <v>2.1856300000000002</v>
      </c>
      <c r="P109" s="147">
        <v>0</v>
      </c>
      <c r="Q109" s="147">
        <f>ROUND(E109*P109,5)</f>
        <v>0</v>
      </c>
      <c r="R109" s="147"/>
      <c r="S109" s="147"/>
      <c r="T109" s="148">
        <v>0.46</v>
      </c>
      <c r="U109" s="147">
        <f>ROUND(E109*T109,2)</f>
        <v>6.62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112</v>
      </c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</row>
    <row r="110" spans="1:60" outlineLevel="1" x14ac:dyDescent="0.2">
      <c r="A110" s="140"/>
      <c r="B110" s="140"/>
      <c r="C110" s="179" t="s">
        <v>253</v>
      </c>
      <c r="D110" s="149"/>
      <c r="E110" s="154">
        <v>14.4</v>
      </c>
      <c r="F110" s="157"/>
      <c r="G110" s="157"/>
      <c r="H110" s="157"/>
      <c r="I110" s="157"/>
      <c r="J110" s="157"/>
      <c r="K110" s="157"/>
      <c r="L110" s="157"/>
      <c r="M110" s="157"/>
      <c r="N110" s="147"/>
      <c r="O110" s="147"/>
      <c r="P110" s="147"/>
      <c r="Q110" s="147"/>
      <c r="R110" s="147"/>
      <c r="S110" s="147"/>
      <c r="T110" s="148"/>
      <c r="U110" s="147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114</v>
      </c>
      <c r="AF110" s="139">
        <v>0</v>
      </c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</row>
    <row r="111" spans="1:60" outlineLevel="1" x14ac:dyDescent="0.2">
      <c r="A111" s="140">
        <v>53</v>
      </c>
      <c r="B111" s="140" t="s">
        <v>254</v>
      </c>
      <c r="C111" s="178" t="s">
        <v>255</v>
      </c>
      <c r="D111" s="146" t="s">
        <v>189</v>
      </c>
      <c r="E111" s="153">
        <v>15.84</v>
      </c>
      <c r="F111" s="156">
        <f>H111+J111</f>
        <v>0</v>
      </c>
      <c r="G111" s="157">
        <f>ROUND(E111*F111,2)</f>
        <v>0</v>
      </c>
      <c r="H111" s="157"/>
      <c r="I111" s="157">
        <f>ROUND(E111*H111,2)</f>
        <v>0</v>
      </c>
      <c r="J111" s="157"/>
      <c r="K111" s="157">
        <f>ROUND(E111*J111,2)</f>
        <v>0</v>
      </c>
      <c r="L111" s="157">
        <v>0</v>
      </c>
      <c r="M111" s="157">
        <f>G111*(1+L111/100)</f>
        <v>0</v>
      </c>
      <c r="N111" s="147">
        <v>0</v>
      </c>
      <c r="O111" s="147">
        <f>ROUND(E111*N111,5)</f>
        <v>0</v>
      </c>
      <c r="P111" s="147">
        <v>0</v>
      </c>
      <c r="Q111" s="147">
        <f>ROUND(E111*P111,5)</f>
        <v>0</v>
      </c>
      <c r="R111" s="147"/>
      <c r="S111" s="147"/>
      <c r="T111" s="148">
        <v>0</v>
      </c>
      <c r="U111" s="147">
        <f>ROUND(E111*T111,2)</f>
        <v>0</v>
      </c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112</v>
      </c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</row>
    <row r="112" spans="1:60" outlineLevel="1" x14ac:dyDescent="0.2">
      <c r="A112" s="140"/>
      <c r="B112" s="140"/>
      <c r="C112" s="179" t="s">
        <v>256</v>
      </c>
      <c r="D112" s="149"/>
      <c r="E112" s="154">
        <v>15.84</v>
      </c>
      <c r="F112" s="157"/>
      <c r="G112" s="157"/>
      <c r="H112" s="157"/>
      <c r="I112" s="157"/>
      <c r="J112" s="157"/>
      <c r="K112" s="157"/>
      <c r="L112" s="157"/>
      <c r="M112" s="157"/>
      <c r="N112" s="147"/>
      <c r="O112" s="147"/>
      <c r="P112" s="147"/>
      <c r="Q112" s="147"/>
      <c r="R112" s="147"/>
      <c r="S112" s="147"/>
      <c r="T112" s="148"/>
      <c r="U112" s="147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114</v>
      </c>
      <c r="AF112" s="139">
        <v>0</v>
      </c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x14ac:dyDescent="0.2">
      <c r="A113" s="141" t="s">
        <v>107</v>
      </c>
      <c r="B113" s="141" t="s">
        <v>72</v>
      </c>
      <c r="C113" s="180" t="s">
        <v>73</v>
      </c>
      <c r="D113" s="150"/>
      <c r="E113" s="155"/>
      <c r="F113" s="158"/>
      <c r="G113" s="158">
        <f>SUMIF(AE114:AE115,"&lt;&gt;NOR",G114:G115)</f>
        <v>0</v>
      </c>
      <c r="H113" s="158"/>
      <c r="I113" s="158">
        <f>SUM(I114:I115)</f>
        <v>0</v>
      </c>
      <c r="J113" s="158"/>
      <c r="K113" s="158">
        <f>SUM(K114:K115)</f>
        <v>0</v>
      </c>
      <c r="L113" s="158"/>
      <c r="M113" s="158">
        <f>SUM(M114:M115)</f>
        <v>0</v>
      </c>
      <c r="N113" s="151"/>
      <c r="O113" s="151">
        <f>SUM(O114:O115)</f>
        <v>0</v>
      </c>
      <c r="P113" s="151"/>
      <c r="Q113" s="151">
        <f>SUM(Q114:Q115)</f>
        <v>0</v>
      </c>
      <c r="R113" s="151"/>
      <c r="S113" s="151"/>
      <c r="T113" s="152"/>
      <c r="U113" s="151">
        <f>SUM(U114:U115)</f>
        <v>242.5</v>
      </c>
      <c r="AE113" t="s">
        <v>108</v>
      </c>
    </row>
    <row r="114" spans="1:60" outlineLevel="1" x14ac:dyDescent="0.2">
      <c r="A114" s="140">
        <v>54</v>
      </c>
      <c r="B114" s="140" t="s">
        <v>257</v>
      </c>
      <c r="C114" s="178" t="s">
        <v>258</v>
      </c>
      <c r="D114" s="146" t="s">
        <v>144</v>
      </c>
      <c r="E114" s="153">
        <v>782.26</v>
      </c>
      <c r="F114" s="156">
        <f>H114+J114</f>
        <v>0</v>
      </c>
      <c r="G114" s="157">
        <f>ROUND(E114*F114,2)</f>
        <v>0</v>
      </c>
      <c r="H114" s="157"/>
      <c r="I114" s="157">
        <f>ROUND(E114*H114,2)</f>
        <v>0</v>
      </c>
      <c r="J114" s="157"/>
      <c r="K114" s="157">
        <f>ROUND(E114*J114,2)</f>
        <v>0</v>
      </c>
      <c r="L114" s="157">
        <v>0</v>
      </c>
      <c r="M114" s="157">
        <f>G114*(1+L114/100)</f>
        <v>0</v>
      </c>
      <c r="N114" s="147">
        <v>0</v>
      </c>
      <c r="O114" s="147">
        <f>ROUND(E114*N114,5)</f>
        <v>0</v>
      </c>
      <c r="P114" s="147">
        <v>0</v>
      </c>
      <c r="Q114" s="147">
        <f>ROUND(E114*P114,5)</f>
        <v>0</v>
      </c>
      <c r="R114" s="147"/>
      <c r="S114" s="147"/>
      <c r="T114" s="148">
        <v>0.31</v>
      </c>
      <c r="U114" s="147">
        <f>ROUND(E114*T114,2)</f>
        <v>242.5</v>
      </c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112</v>
      </c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</row>
    <row r="115" spans="1:60" outlineLevel="1" x14ac:dyDescent="0.2">
      <c r="A115" s="140"/>
      <c r="B115" s="140"/>
      <c r="C115" s="179" t="s">
        <v>259</v>
      </c>
      <c r="D115" s="149"/>
      <c r="E115" s="154">
        <v>782.26</v>
      </c>
      <c r="F115" s="157"/>
      <c r="G115" s="157"/>
      <c r="H115" s="157"/>
      <c r="I115" s="157"/>
      <c r="J115" s="157"/>
      <c r="K115" s="157"/>
      <c r="L115" s="157"/>
      <c r="M115" s="157"/>
      <c r="N115" s="147"/>
      <c r="O115" s="147"/>
      <c r="P115" s="147"/>
      <c r="Q115" s="147"/>
      <c r="R115" s="147"/>
      <c r="S115" s="147"/>
      <c r="T115" s="148"/>
      <c r="U115" s="147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114</v>
      </c>
      <c r="AF115" s="139">
        <v>0</v>
      </c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</row>
    <row r="116" spans="1:60" x14ac:dyDescent="0.2">
      <c r="A116" s="141" t="s">
        <v>107</v>
      </c>
      <c r="B116" s="141" t="s">
        <v>74</v>
      </c>
      <c r="C116" s="180" t="s">
        <v>75</v>
      </c>
      <c r="D116" s="150"/>
      <c r="E116" s="155"/>
      <c r="F116" s="158"/>
      <c r="G116" s="158">
        <f>SUMIF(AE117:AE120,"&lt;&gt;NOR",G117:G120)</f>
        <v>0</v>
      </c>
      <c r="H116" s="158"/>
      <c r="I116" s="158">
        <f>SUM(I117:I120)</f>
        <v>0</v>
      </c>
      <c r="J116" s="158"/>
      <c r="K116" s="158">
        <f>SUM(K117:K120)</f>
        <v>0</v>
      </c>
      <c r="L116" s="158"/>
      <c r="M116" s="158">
        <f>SUM(M117:M120)</f>
        <v>0</v>
      </c>
      <c r="N116" s="151"/>
      <c r="O116" s="151">
        <f>SUM(O117:O120)</f>
        <v>1.9622400000000002</v>
      </c>
      <c r="P116" s="151"/>
      <c r="Q116" s="151">
        <f>SUM(Q117:Q120)</f>
        <v>0</v>
      </c>
      <c r="R116" s="151"/>
      <c r="S116" s="151"/>
      <c r="T116" s="152"/>
      <c r="U116" s="151">
        <f>SUM(U117:U120)</f>
        <v>24.19</v>
      </c>
      <c r="AE116" t="s">
        <v>108</v>
      </c>
    </row>
    <row r="117" spans="1:60" ht="22.5" outlineLevel="1" x14ac:dyDescent="0.2">
      <c r="A117" s="140">
        <v>55</v>
      </c>
      <c r="B117" s="140" t="s">
        <v>260</v>
      </c>
      <c r="C117" s="178" t="s">
        <v>261</v>
      </c>
      <c r="D117" s="146" t="s">
        <v>148</v>
      </c>
      <c r="E117" s="153">
        <v>96</v>
      </c>
      <c r="F117" s="156">
        <f>H117+J117</f>
        <v>0</v>
      </c>
      <c r="G117" s="157">
        <f>ROUND(E117*F117,2)</f>
        <v>0</v>
      </c>
      <c r="H117" s="157"/>
      <c r="I117" s="157">
        <f>ROUND(E117*H117,2)</f>
        <v>0</v>
      </c>
      <c r="J117" s="157"/>
      <c r="K117" s="157">
        <f>ROUND(E117*J117,2)</f>
        <v>0</v>
      </c>
      <c r="L117" s="157">
        <v>0</v>
      </c>
      <c r="M117" s="157">
        <f>G117*(1+L117/100)</f>
        <v>0</v>
      </c>
      <c r="N117" s="147">
        <v>2.0000000000000001E-4</v>
      </c>
      <c r="O117" s="147">
        <f>ROUND(E117*N117,5)</f>
        <v>1.9199999999999998E-2</v>
      </c>
      <c r="P117" s="147">
        <v>0</v>
      </c>
      <c r="Q117" s="147">
        <f>ROUND(E117*P117,5)</f>
        <v>0</v>
      </c>
      <c r="R117" s="147"/>
      <c r="S117" s="147"/>
      <c r="T117" s="148">
        <v>0.252</v>
      </c>
      <c r="U117" s="147">
        <f>ROUND(E117*T117,2)</f>
        <v>24.19</v>
      </c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112</v>
      </c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outlineLevel="1" x14ac:dyDescent="0.2">
      <c r="A118" s="140"/>
      <c r="B118" s="140"/>
      <c r="C118" s="179" t="s">
        <v>262</v>
      </c>
      <c r="D118" s="149"/>
      <c r="E118" s="154">
        <v>96</v>
      </c>
      <c r="F118" s="157"/>
      <c r="G118" s="157"/>
      <c r="H118" s="157"/>
      <c r="I118" s="157"/>
      <c r="J118" s="157"/>
      <c r="K118" s="157"/>
      <c r="L118" s="157"/>
      <c r="M118" s="157"/>
      <c r="N118" s="147"/>
      <c r="O118" s="147"/>
      <c r="P118" s="147"/>
      <c r="Q118" s="147"/>
      <c r="R118" s="147"/>
      <c r="S118" s="147"/>
      <c r="T118" s="148"/>
      <c r="U118" s="147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114</v>
      </c>
      <c r="AF118" s="139">
        <v>0</v>
      </c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ht="22.5" outlineLevel="1" x14ac:dyDescent="0.2">
      <c r="A119" s="140">
        <v>56</v>
      </c>
      <c r="B119" s="140" t="s">
        <v>263</v>
      </c>
      <c r="C119" s="178" t="s">
        <v>264</v>
      </c>
      <c r="D119" s="146" t="s">
        <v>111</v>
      </c>
      <c r="E119" s="153">
        <v>3.5327999999999999</v>
      </c>
      <c r="F119" s="156">
        <f>H119+J119</f>
        <v>0</v>
      </c>
      <c r="G119" s="157">
        <f>ROUND(E119*F119,2)</f>
        <v>0</v>
      </c>
      <c r="H119" s="157"/>
      <c r="I119" s="157">
        <f>ROUND(E119*H119,2)</f>
        <v>0</v>
      </c>
      <c r="J119" s="157"/>
      <c r="K119" s="157">
        <f>ROUND(E119*J119,2)</f>
        <v>0</v>
      </c>
      <c r="L119" s="157">
        <v>0</v>
      </c>
      <c r="M119" s="157">
        <f>G119*(1+L119/100)</f>
        <v>0</v>
      </c>
      <c r="N119" s="147">
        <v>0.55000000000000004</v>
      </c>
      <c r="O119" s="147">
        <f>ROUND(E119*N119,5)</f>
        <v>1.9430400000000001</v>
      </c>
      <c r="P119" s="147">
        <v>0</v>
      </c>
      <c r="Q119" s="147">
        <f>ROUND(E119*P119,5)</f>
        <v>0</v>
      </c>
      <c r="R119" s="147"/>
      <c r="S119" s="147"/>
      <c r="T119" s="148">
        <v>0</v>
      </c>
      <c r="U119" s="147">
        <f>ROUND(E119*T119,2)</f>
        <v>0</v>
      </c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232</v>
      </c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</row>
    <row r="120" spans="1:60" outlineLevel="1" x14ac:dyDescent="0.2">
      <c r="A120" s="140"/>
      <c r="B120" s="140"/>
      <c r="C120" s="179" t="s">
        <v>265</v>
      </c>
      <c r="D120" s="149"/>
      <c r="E120" s="154">
        <v>3.5327999999999999</v>
      </c>
      <c r="F120" s="157"/>
      <c r="G120" s="157"/>
      <c r="H120" s="157"/>
      <c r="I120" s="157"/>
      <c r="J120" s="157"/>
      <c r="K120" s="157"/>
      <c r="L120" s="157"/>
      <c r="M120" s="157"/>
      <c r="N120" s="147"/>
      <c r="O120" s="147"/>
      <c r="P120" s="147"/>
      <c r="Q120" s="147"/>
      <c r="R120" s="147"/>
      <c r="S120" s="147"/>
      <c r="T120" s="148"/>
      <c r="U120" s="147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114</v>
      </c>
      <c r="AF120" s="139">
        <v>0</v>
      </c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</row>
    <row r="121" spans="1:60" x14ac:dyDescent="0.2">
      <c r="A121" s="141" t="s">
        <v>107</v>
      </c>
      <c r="B121" s="141" t="s">
        <v>76</v>
      </c>
      <c r="C121" s="180" t="s">
        <v>77</v>
      </c>
      <c r="D121" s="150"/>
      <c r="E121" s="155"/>
      <c r="F121" s="158"/>
      <c r="G121" s="158">
        <f>SUMIF(AE122:AE147,"&lt;&gt;NOR",G122:G147)</f>
        <v>0</v>
      </c>
      <c r="H121" s="158"/>
      <c r="I121" s="158">
        <f>SUM(I122:I147)</f>
        <v>0</v>
      </c>
      <c r="J121" s="158"/>
      <c r="K121" s="158">
        <f>SUM(K122:K147)</f>
        <v>0</v>
      </c>
      <c r="L121" s="158"/>
      <c r="M121" s="158">
        <f>SUM(M122:M147)</f>
        <v>0</v>
      </c>
      <c r="N121" s="151"/>
      <c r="O121" s="151">
        <f>SUM(O122:O147)</f>
        <v>0.12726999999999999</v>
      </c>
      <c r="P121" s="151"/>
      <c r="Q121" s="151">
        <f>SUM(Q122:Q147)</f>
        <v>0</v>
      </c>
      <c r="R121" s="151"/>
      <c r="S121" s="151"/>
      <c r="T121" s="152"/>
      <c r="U121" s="151">
        <f>SUM(U122:U147)</f>
        <v>284.93</v>
      </c>
      <c r="AE121" t="s">
        <v>108</v>
      </c>
    </row>
    <row r="122" spans="1:60" outlineLevel="1" x14ac:dyDescent="0.2">
      <c r="A122" s="140">
        <v>57</v>
      </c>
      <c r="B122" s="140" t="s">
        <v>266</v>
      </c>
      <c r="C122" s="178" t="s">
        <v>267</v>
      </c>
      <c r="D122" s="146" t="s">
        <v>148</v>
      </c>
      <c r="E122" s="153">
        <v>65</v>
      </c>
      <c r="F122" s="156">
        <f>H122+J122</f>
        <v>0</v>
      </c>
      <c r="G122" s="157">
        <f>ROUND(E122*F122,2)</f>
        <v>0</v>
      </c>
      <c r="H122" s="157"/>
      <c r="I122" s="157">
        <f>ROUND(E122*H122,2)</f>
        <v>0</v>
      </c>
      <c r="J122" s="157"/>
      <c r="K122" s="157">
        <f>ROUND(E122*J122,2)</f>
        <v>0</v>
      </c>
      <c r="L122" s="157">
        <v>0</v>
      </c>
      <c r="M122" s="157">
        <f>G122*(1+L122/100)</f>
        <v>0</v>
      </c>
      <c r="N122" s="147">
        <v>0</v>
      </c>
      <c r="O122" s="147">
        <f>ROUND(E122*N122,5)</f>
        <v>0</v>
      </c>
      <c r="P122" s="147">
        <v>0</v>
      </c>
      <c r="Q122" s="147">
        <f>ROUND(E122*P122,5)</f>
        <v>0</v>
      </c>
      <c r="R122" s="147"/>
      <c r="S122" s="147"/>
      <c r="T122" s="148">
        <v>0.3</v>
      </c>
      <c r="U122" s="147">
        <f>ROUND(E122*T122,2)</f>
        <v>19.5</v>
      </c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112</v>
      </c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</row>
    <row r="123" spans="1:60" outlineLevel="1" x14ac:dyDescent="0.2">
      <c r="A123" s="140">
        <v>58</v>
      </c>
      <c r="B123" s="140" t="s">
        <v>268</v>
      </c>
      <c r="C123" s="178" t="s">
        <v>269</v>
      </c>
      <c r="D123" s="146" t="s">
        <v>148</v>
      </c>
      <c r="E123" s="153">
        <v>33</v>
      </c>
      <c r="F123" s="156">
        <f>H123+J123</f>
        <v>0</v>
      </c>
      <c r="G123" s="157">
        <f>ROUND(E123*F123,2)</f>
        <v>0</v>
      </c>
      <c r="H123" s="157"/>
      <c r="I123" s="157">
        <f>ROUND(E123*H123,2)</f>
        <v>0</v>
      </c>
      <c r="J123" s="157"/>
      <c r="K123" s="157">
        <f>ROUND(E123*J123,2)</f>
        <v>0</v>
      </c>
      <c r="L123" s="157">
        <v>0</v>
      </c>
      <c r="M123" s="157">
        <f>G123*(1+L123/100)</f>
        <v>0</v>
      </c>
      <c r="N123" s="147">
        <v>0</v>
      </c>
      <c r="O123" s="147">
        <f>ROUND(E123*N123,5)</f>
        <v>0</v>
      </c>
      <c r="P123" s="147">
        <v>0</v>
      </c>
      <c r="Q123" s="147">
        <f>ROUND(E123*P123,5)</f>
        <v>0</v>
      </c>
      <c r="R123" s="147"/>
      <c r="S123" s="147"/>
      <c r="T123" s="148">
        <v>0.33</v>
      </c>
      <c r="U123" s="147">
        <f>ROUND(E123*T123,2)</f>
        <v>10.89</v>
      </c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112</v>
      </c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ht="22.5" outlineLevel="1" x14ac:dyDescent="0.2">
      <c r="A124" s="140">
        <v>59</v>
      </c>
      <c r="B124" s="140" t="s">
        <v>270</v>
      </c>
      <c r="C124" s="178" t="s">
        <v>271</v>
      </c>
      <c r="D124" s="146" t="s">
        <v>189</v>
      </c>
      <c r="E124" s="153">
        <v>229</v>
      </c>
      <c r="F124" s="156">
        <f>H124+J124</f>
        <v>0</v>
      </c>
      <c r="G124" s="157">
        <f>ROUND(E124*F124,2)</f>
        <v>0</v>
      </c>
      <c r="H124" s="157"/>
      <c r="I124" s="157">
        <f>ROUND(E124*H124,2)</f>
        <v>0</v>
      </c>
      <c r="J124" s="157"/>
      <c r="K124" s="157">
        <f>ROUND(E124*J124,2)</f>
        <v>0</v>
      </c>
      <c r="L124" s="157">
        <v>0</v>
      </c>
      <c r="M124" s="157">
        <f>G124*(1+L124/100)</f>
        <v>0</v>
      </c>
      <c r="N124" s="147">
        <v>0</v>
      </c>
      <c r="O124" s="147">
        <f>ROUND(E124*N124,5)</f>
        <v>0</v>
      </c>
      <c r="P124" s="147">
        <v>0</v>
      </c>
      <c r="Q124" s="147">
        <f>ROUND(E124*P124,5)</f>
        <v>0</v>
      </c>
      <c r="R124" s="147"/>
      <c r="S124" s="147"/>
      <c r="T124" s="148">
        <v>0</v>
      </c>
      <c r="U124" s="147">
        <f>ROUND(E124*T124,2)</f>
        <v>0</v>
      </c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112</v>
      </c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</row>
    <row r="125" spans="1:60" outlineLevel="1" x14ac:dyDescent="0.2">
      <c r="A125" s="140"/>
      <c r="B125" s="140"/>
      <c r="C125" s="179" t="s">
        <v>272</v>
      </c>
      <c r="D125" s="149"/>
      <c r="E125" s="154">
        <v>130</v>
      </c>
      <c r="F125" s="157"/>
      <c r="G125" s="157"/>
      <c r="H125" s="157"/>
      <c r="I125" s="157"/>
      <c r="J125" s="157"/>
      <c r="K125" s="157"/>
      <c r="L125" s="157"/>
      <c r="M125" s="157"/>
      <c r="N125" s="147"/>
      <c r="O125" s="147"/>
      <c r="P125" s="147"/>
      <c r="Q125" s="147"/>
      <c r="R125" s="147"/>
      <c r="S125" s="147"/>
      <c r="T125" s="148"/>
      <c r="U125" s="147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114</v>
      </c>
      <c r="AF125" s="139">
        <v>0</v>
      </c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outlineLevel="1" x14ac:dyDescent="0.2">
      <c r="A126" s="140"/>
      <c r="B126" s="140"/>
      <c r="C126" s="179" t="s">
        <v>273</v>
      </c>
      <c r="D126" s="149"/>
      <c r="E126" s="154">
        <v>99</v>
      </c>
      <c r="F126" s="157"/>
      <c r="G126" s="157"/>
      <c r="H126" s="157"/>
      <c r="I126" s="157"/>
      <c r="J126" s="157"/>
      <c r="K126" s="157"/>
      <c r="L126" s="157"/>
      <c r="M126" s="157"/>
      <c r="N126" s="147"/>
      <c r="O126" s="147"/>
      <c r="P126" s="147"/>
      <c r="Q126" s="147"/>
      <c r="R126" s="147"/>
      <c r="S126" s="147"/>
      <c r="T126" s="148"/>
      <c r="U126" s="147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114</v>
      </c>
      <c r="AF126" s="139">
        <v>0</v>
      </c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outlineLevel="1" x14ac:dyDescent="0.2">
      <c r="A127" s="140">
        <v>60</v>
      </c>
      <c r="B127" s="140" t="s">
        <v>274</v>
      </c>
      <c r="C127" s="178" t="s">
        <v>275</v>
      </c>
      <c r="D127" s="146" t="s">
        <v>237</v>
      </c>
      <c r="E127" s="153">
        <v>1</v>
      </c>
      <c r="F127" s="156">
        <f>H127+J127</f>
        <v>0</v>
      </c>
      <c r="G127" s="157">
        <f>ROUND(E127*F127,2)</f>
        <v>0</v>
      </c>
      <c r="H127" s="157"/>
      <c r="I127" s="157">
        <f>ROUND(E127*H127,2)</f>
        <v>0</v>
      </c>
      <c r="J127" s="157"/>
      <c r="K127" s="157">
        <f>ROUND(E127*J127,2)</f>
        <v>0</v>
      </c>
      <c r="L127" s="157">
        <v>0</v>
      </c>
      <c r="M127" s="157">
        <f>G127*(1+L127/100)</f>
        <v>0</v>
      </c>
      <c r="N127" s="147">
        <v>0</v>
      </c>
      <c r="O127" s="147">
        <f>ROUND(E127*N127,5)</f>
        <v>0</v>
      </c>
      <c r="P127" s="147">
        <v>0</v>
      </c>
      <c r="Q127" s="147">
        <f>ROUND(E127*P127,5)</f>
        <v>0</v>
      </c>
      <c r="R127" s="147"/>
      <c r="S127" s="147"/>
      <c r="T127" s="148">
        <v>0</v>
      </c>
      <c r="U127" s="147">
        <f>ROUND(E127*T127,2)</f>
        <v>0</v>
      </c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112</v>
      </c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</row>
    <row r="128" spans="1:60" ht="22.5" outlineLevel="1" x14ac:dyDescent="0.2">
      <c r="A128" s="140">
        <v>61</v>
      </c>
      <c r="B128" s="140" t="s">
        <v>276</v>
      </c>
      <c r="C128" s="178" t="s">
        <v>277</v>
      </c>
      <c r="D128" s="146" t="s">
        <v>278</v>
      </c>
      <c r="E128" s="153">
        <v>170</v>
      </c>
      <c r="F128" s="156">
        <f>H128+J128</f>
        <v>0</v>
      </c>
      <c r="G128" s="157">
        <f>ROUND(E128*F128,2)</f>
        <v>0</v>
      </c>
      <c r="H128" s="157"/>
      <c r="I128" s="157">
        <f>ROUND(E128*H128,2)</f>
        <v>0</v>
      </c>
      <c r="J128" s="157"/>
      <c r="K128" s="157">
        <f>ROUND(E128*J128,2)</f>
        <v>0</v>
      </c>
      <c r="L128" s="157">
        <v>0</v>
      </c>
      <c r="M128" s="157">
        <f>G128*(1+L128/100)</f>
        <v>0</v>
      </c>
      <c r="N128" s="147">
        <v>5.0000000000000002E-5</v>
      </c>
      <c r="O128" s="147">
        <f>ROUND(E128*N128,5)</f>
        <v>8.5000000000000006E-3</v>
      </c>
      <c r="P128" s="147">
        <v>0</v>
      </c>
      <c r="Q128" s="147">
        <f>ROUND(E128*P128,5)</f>
        <v>0</v>
      </c>
      <c r="R128" s="147"/>
      <c r="S128" s="147"/>
      <c r="T128" s="148">
        <v>0.1</v>
      </c>
      <c r="U128" s="147">
        <f>ROUND(E128*T128,2)</f>
        <v>17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112</v>
      </c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outlineLevel="1" x14ac:dyDescent="0.2">
      <c r="A129" s="140"/>
      <c r="B129" s="140"/>
      <c r="C129" s="179" t="s">
        <v>279</v>
      </c>
      <c r="D129" s="149"/>
      <c r="E129" s="154">
        <v>170</v>
      </c>
      <c r="F129" s="157"/>
      <c r="G129" s="157"/>
      <c r="H129" s="157"/>
      <c r="I129" s="157"/>
      <c r="J129" s="157"/>
      <c r="K129" s="157"/>
      <c r="L129" s="157"/>
      <c r="M129" s="157"/>
      <c r="N129" s="147"/>
      <c r="O129" s="147"/>
      <c r="P129" s="147"/>
      <c r="Q129" s="147"/>
      <c r="R129" s="147"/>
      <c r="S129" s="147"/>
      <c r="T129" s="148"/>
      <c r="U129" s="147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 t="s">
        <v>114</v>
      </c>
      <c r="AF129" s="139">
        <v>0</v>
      </c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</row>
    <row r="130" spans="1:60" ht="33.75" outlineLevel="1" x14ac:dyDescent="0.2">
      <c r="A130" s="140">
        <v>62</v>
      </c>
      <c r="B130" s="140" t="s">
        <v>276</v>
      </c>
      <c r="C130" s="178" t="s">
        <v>280</v>
      </c>
      <c r="D130" s="146" t="s">
        <v>278</v>
      </c>
      <c r="E130" s="153">
        <v>1764.18</v>
      </c>
      <c r="F130" s="156">
        <f>H130+J130</f>
        <v>0</v>
      </c>
      <c r="G130" s="157">
        <f>ROUND(E130*F130,2)</f>
        <v>0</v>
      </c>
      <c r="H130" s="157"/>
      <c r="I130" s="157">
        <f>ROUND(E130*H130,2)</f>
        <v>0</v>
      </c>
      <c r="J130" s="157"/>
      <c r="K130" s="157">
        <f>ROUND(E130*J130,2)</f>
        <v>0</v>
      </c>
      <c r="L130" s="157">
        <v>0</v>
      </c>
      <c r="M130" s="157">
        <f>G130*(1+L130/100)</f>
        <v>0</v>
      </c>
      <c r="N130" s="147">
        <v>5.0000000000000002E-5</v>
      </c>
      <c r="O130" s="147">
        <f>ROUND(E130*N130,5)</f>
        <v>8.8209999999999997E-2</v>
      </c>
      <c r="P130" s="147">
        <v>0</v>
      </c>
      <c r="Q130" s="147">
        <f>ROUND(E130*P130,5)</f>
        <v>0</v>
      </c>
      <c r="R130" s="147"/>
      <c r="S130" s="147"/>
      <c r="T130" s="148">
        <v>0.1</v>
      </c>
      <c r="U130" s="147">
        <f>ROUND(E130*T130,2)</f>
        <v>176.42</v>
      </c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112</v>
      </c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outlineLevel="1" x14ac:dyDescent="0.2">
      <c r="A131" s="140"/>
      <c r="B131" s="140"/>
      <c r="C131" s="179" t="s">
        <v>281</v>
      </c>
      <c r="D131" s="149"/>
      <c r="E131" s="154">
        <v>582.01</v>
      </c>
      <c r="F131" s="157"/>
      <c r="G131" s="157"/>
      <c r="H131" s="157"/>
      <c r="I131" s="157"/>
      <c r="J131" s="157"/>
      <c r="K131" s="157"/>
      <c r="L131" s="157"/>
      <c r="M131" s="157"/>
      <c r="N131" s="147"/>
      <c r="O131" s="147"/>
      <c r="P131" s="147"/>
      <c r="Q131" s="147"/>
      <c r="R131" s="147"/>
      <c r="S131" s="147"/>
      <c r="T131" s="148"/>
      <c r="U131" s="147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 t="s">
        <v>114</v>
      </c>
      <c r="AF131" s="139">
        <v>0</v>
      </c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</row>
    <row r="132" spans="1:60" outlineLevel="1" x14ac:dyDescent="0.2">
      <c r="A132" s="140"/>
      <c r="B132" s="140"/>
      <c r="C132" s="179" t="s">
        <v>282</v>
      </c>
      <c r="D132" s="149"/>
      <c r="E132" s="154">
        <v>143.38499999999999</v>
      </c>
      <c r="F132" s="157"/>
      <c r="G132" s="157"/>
      <c r="H132" s="157"/>
      <c r="I132" s="157"/>
      <c r="J132" s="157"/>
      <c r="K132" s="157"/>
      <c r="L132" s="157"/>
      <c r="M132" s="157"/>
      <c r="N132" s="147"/>
      <c r="O132" s="147"/>
      <c r="P132" s="147"/>
      <c r="Q132" s="147"/>
      <c r="R132" s="147"/>
      <c r="S132" s="147"/>
      <c r="T132" s="148"/>
      <c r="U132" s="147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 t="s">
        <v>114</v>
      </c>
      <c r="AF132" s="139">
        <v>0</v>
      </c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</row>
    <row r="133" spans="1:60" outlineLevel="1" x14ac:dyDescent="0.2">
      <c r="A133" s="140"/>
      <c r="B133" s="140"/>
      <c r="C133" s="179" t="s">
        <v>283</v>
      </c>
      <c r="D133" s="149"/>
      <c r="E133" s="154">
        <v>101.64</v>
      </c>
      <c r="F133" s="157"/>
      <c r="G133" s="157"/>
      <c r="H133" s="157"/>
      <c r="I133" s="157"/>
      <c r="J133" s="157"/>
      <c r="K133" s="157"/>
      <c r="L133" s="157"/>
      <c r="M133" s="157"/>
      <c r="N133" s="147"/>
      <c r="O133" s="147"/>
      <c r="P133" s="147"/>
      <c r="Q133" s="147"/>
      <c r="R133" s="147"/>
      <c r="S133" s="147"/>
      <c r="T133" s="148"/>
      <c r="U133" s="147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 t="s">
        <v>114</v>
      </c>
      <c r="AF133" s="139">
        <v>0</v>
      </c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</row>
    <row r="134" spans="1:60" outlineLevel="1" x14ac:dyDescent="0.2">
      <c r="A134" s="140"/>
      <c r="B134" s="140"/>
      <c r="C134" s="179" t="s">
        <v>284</v>
      </c>
      <c r="D134" s="149"/>
      <c r="E134" s="154">
        <v>568.70000000000005</v>
      </c>
      <c r="F134" s="157"/>
      <c r="G134" s="157"/>
      <c r="H134" s="157"/>
      <c r="I134" s="157"/>
      <c r="J134" s="157"/>
      <c r="K134" s="157"/>
      <c r="L134" s="157"/>
      <c r="M134" s="157"/>
      <c r="N134" s="147"/>
      <c r="O134" s="147"/>
      <c r="P134" s="147"/>
      <c r="Q134" s="147"/>
      <c r="R134" s="147"/>
      <c r="S134" s="147"/>
      <c r="T134" s="148"/>
      <c r="U134" s="147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 t="s">
        <v>114</v>
      </c>
      <c r="AF134" s="139">
        <v>0</v>
      </c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</row>
    <row r="135" spans="1:60" outlineLevel="1" x14ac:dyDescent="0.2">
      <c r="A135" s="140"/>
      <c r="B135" s="140"/>
      <c r="C135" s="179" t="s">
        <v>285</v>
      </c>
      <c r="D135" s="149"/>
      <c r="E135" s="154">
        <v>179.685</v>
      </c>
      <c r="F135" s="157"/>
      <c r="G135" s="157"/>
      <c r="H135" s="157"/>
      <c r="I135" s="157"/>
      <c r="J135" s="157"/>
      <c r="K135" s="157"/>
      <c r="L135" s="157"/>
      <c r="M135" s="157"/>
      <c r="N135" s="147"/>
      <c r="O135" s="147"/>
      <c r="P135" s="147"/>
      <c r="Q135" s="147"/>
      <c r="R135" s="147"/>
      <c r="S135" s="147"/>
      <c r="T135" s="148"/>
      <c r="U135" s="147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 t="s">
        <v>114</v>
      </c>
      <c r="AF135" s="139">
        <v>0</v>
      </c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</row>
    <row r="136" spans="1:60" outlineLevel="1" x14ac:dyDescent="0.2">
      <c r="A136" s="140"/>
      <c r="B136" s="140"/>
      <c r="C136" s="179" t="s">
        <v>286</v>
      </c>
      <c r="D136" s="149"/>
      <c r="E136" s="154">
        <v>188.76</v>
      </c>
      <c r="F136" s="157"/>
      <c r="G136" s="157"/>
      <c r="H136" s="157"/>
      <c r="I136" s="157"/>
      <c r="J136" s="157"/>
      <c r="K136" s="157"/>
      <c r="L136" s="157"/>
      <c r="M136" s="157"/>
      <c r="N136" s="147"/>
      <c r="O136" s="147"/>
      <c r="P136" s="147"/>
      <c r="Q136" s="147"/>
      <c r="R136" s="147"/>
      <c r="S136" s="147"/>
      <c r="T136" s="148"/>
      <c r="U136" s="147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 t="s">
        <v>114</v>
      </c>
      <c r="AF136" s="139">
        <v>0</v>
      </c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</row>
    <row r="137" spans="1:60" ht="33.75" outlineLevel="1" x14ac:dyDescent="0.2">
      <c r="A137" s="140">
        <v>63</v>
      </c>
      <c r="B137" s="140" t="s">
        <v>276</v>
      </c>
      <c r="C137" s="178" t="s">
        <v>287</v>
      </c>
      <c r="D137" s="146" t="s">
        <v>278</v>
      </c>
      <c r="E137" s="153">
        <v>416.24</v>
      </c>
      <c r="F137" s="156">
        <f>H137+J137</f>
        <v>0</v>
      </c>
      <c r="G137" s="157">
        <f>ROUND(E137*F137,2)</f>
        <v>0</v>
      </c>
      <c r="H137" s="157"/>
      <c r="I137" s="157">
        <f>ROUND(E137*H137,2)</f>
        <v>0</v>
      </c>
      <c r="J137" s="157"/>
      <c r="K137" s="157">
        <f>ROUND(E137*J137,2)</f>
        <v>0</v>
      </c>
      <c r="L137" s="157">
        <v>0</v>
      </c>
      <c r="M137" s="157">
        <f>G137*(1+L137/100)</f>
        <v>0</v>
      </c>
      <c r="N137" s="147">
        <v>5.0000000000000002E-5</v>
      </c>
      <c r="O137" s="147">
        <f>ROUND(E137*N137,5)</f>
        <v>2.0809999999999999E-2</v>
      </c>
      <c r="P137" s="147">
        <v>0</v>
      </c>
      <c r="Q137" s="147">
        <f>ROUND(E137*P137,5)</f>
        <v>0</v>
      </c>
      <c r="R137" s="147"/>
      <c r="S137" s="147"/>
      <c r="T137" s="148">
        <v>0.1</v>
      </c>
      <c r="U137" s="147">
        <f>ROUND(E137*T137,2)</f>
        <v>41.62</v>
      </c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 t="s">
        <v>112</v>
      </c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</row>
    <row r="138" spans="1:60" outlineLevel="1" x14ac:dyDescent="0.2">
      <c r="A138" s="140"/>
      <c r="B138" s="140"/>
      <c r="C138" s="179" t="s">
        <v>288</v>
      </c>
      <c r="D138" s="149"/>
      <c r="E138" s="154">
        <v>326.7</v>
      </c>
      <c r="F138" s="157"/>
      <c r="G138" s="157"/>
      <c r="H138" s="157"/>
      <c r="I138" s="157"/>
      <c r="J138" s="157"/>
      <c r="K138" s="157"/>
      <c r="L138" s="157"/>
      <c r="M138" s="157"/>
      <c r="N138" s="147"/>
      <c r="O138" s="147"/>
      <c r="P138" s="147"/>
      <c r="Q138" s="147"/>
      <c r="R138" s="147"/>
      <c r="S138" s="147"/>
      <c r="T138" s="148"/>
      <c r="U138" s="147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 t="s">
        <v>114</v>
      </c>
      <c r="AF138" s="139">
        <v>0</v>
      </c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</row>
    <row r="139" spans="1:60" outlineLevel="1" x14ac:dyDescent="0.2">
      <c r="A139" s="140"/>
      <c r="B139" s="140"/>
      <c r="C139" s="179" t="s">
        <v>289</v>
      </c>
      <c r="D139" s="149"/>
      <c r="E139" s="154">
        <v>89.54</v>
      </c>
      <c r="F139" s="157"/>
      <c r="G139" s="157"/>
      <c r="H139" s="157"/>
      <c r="I139" s="157"/>
      <c r="J139" s="157"/>
      <c r="K139" s="157"/>
      <c r="L139" s="157"/>
      <c r="M139" s="157"/>
      <c r="N139" s="147"/>
      <c r="O139" s="147"/>
      <c r="P139" s="147"/>
      <c r="Q139" s="147"/>
      <c r="R139" s="147"/>
      <c r="S139" s="147"/>
      <c r="T139" s="148"/>
      <c r="U139" s="147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 t="s">
        <v>114</v>
      </c>
      <c r="AF139" s="139">
        <v>0</v>
      </c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</row>
    <row r="140" spans="1:60" ht="22.5" outlineLevel="1" x14ac:dyDescent="0.2">
      <c r="A140" s="140">
        <v>64</v>
      </c>
      <c r="B140" s="140" t="s">
        <v>276</v>
      </c>
      <c r="C140" s="178" t="s">
        <v>290</v>
      </c>
      <c r="D140" s="146" t="s">
        <v>278</v>
      </c>
      <c r="E140" s="153">
        <v>195</v>
      </c>
      <c r="F140" s="156">
        <f>H140+J140</f>
        <v>0</v>
      </c>
      <c r="G140" s="157">
        <f>ROUND(E140*F140,2)</f>
        <v>0</v>
      </c>
      <c r="H140" s="157"/>
      <c r="I140" s="157">
        <f>ROUND(E140*H140,2)</f>
        <v>0</v>
      </c>
      <c r="J140" s="157"/>
      <c r="K140" s="157">
        <f>ROUND(E140*J140,2)</f>
        <v>0</v>
      </c>
      <c r="L140" s="157">
        <v>0</v>
      </c>
      <c r="M140" s="157">
        <f>G140*(1+L140/100)</f>
        <v>0</v>
      </c>
      <c r="N140" s="147">
        <v>5.0000000000000002E-5</v>
      </c>
      <c r="O140" s="147">
        <f>ROUND(E140*N140,5)</f>
        <v>9.75E-3</v>
      </c>
      <c r="P140" s="147">
        <v>0</v>
      </c>
      <c r="Q140" s="147">
        <f>ROUND(E140*P140,5)</f>
        <v>0</v>
      </c>
      <c r="R140" s="147"/>
      <c r="S140" s="147"/>
      <c r="T140" s="148">
        <v>0.1</v>
      </c>
      <c r="U140" s="147">
        <f>ROUND(E140*T140,2)</f>
        <v>19.5</v>
      </c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 t="s">
        <v>112</v>
      </c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</row>
    <row r="141" spans="1:60" outlineLevel="1" x14ac:dyDescent="0.2">
      <c r="A141" s="140"/>
      <c r="B141" s="140"/>
      <c r="C141" s="179" t="s">
        <v>291</v>
      </c>
      <c r="D141" s="149"/>
      <c r="E141" s="154">
        <v>195</v>
      </c>
      <c r="F141" s="157"/>
      <c r="G141" s="157"/>
      <c r="H141" s="157"/>
      <c r="I141" s="157"/>
      <c r="J141" s="157"/>
      <c r="K141" s="157"/>
      <c r="L141" s="157"/>
      <c r="M141" s="157"/>
      <c r="N141" s="147"/>
      <c r="O141" s="147"/>
      <c r="P141" s="147"/>
      <c r="Q141" s="147"/>
      <c r="R141" s="147"/>
      <c r="S141" s="147"/>
      <c r="T141" s="148"/>
      <c r="U141" s="147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 t="s">
        <v>114</v>
      </c>
      <c r="AF141" s="139">
        <v>0</v>
      </c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</row>
    <row r="142" spans="1:60" ht="22.5" outlineLevel="1" x14ac:dyDescent="0.2">
      <c r="A142" s="140">
        <v>65</v>
      </c>
      <c r="B142" s="140" t="s">
        <v>292</v>
      </c>
      <c r="C142" s="178" t="s">
        <v>293</v>
      </c>
      <c r="D142" s="146" t="s">
        <v>158</v>
      </c>
      <c r="E142" s="153">
        <v>4</v>
      </c>
      <c r="F142" s="156">
        <f t="shared" ref="F142:F147" si="16">H142+J142</f>
        <v>0</v>
      </c>
      <c r="G142" s="157">
        <f t="shared" ref="G142:G147" si="17">ROUND(E142*F142,2)</f>
        <v>0</v>
      </c>
      <c r="H142" s="157"/>
      <c r="I142" s="157">
        <f t="shared" ref="I142:I147" si="18">ROUND(E142*H142,2)</f>
        <v>0</v>
      </c>
      <c r="J142" s="157"/>
      <c r="K142" s="157">
        <f t="shared" ref="K142:K147" si="19">ROUND(E142*J142,2)</f>
        <v>0</v>
      </c>
      <c r="L142" s="157">
        <v>0</v>
      </c>
      <c r="M142" s="157">
        <f t="shared" ref="M142:M147" si="20">G142*(1+L142/100)</f>
        <v>0</v>
      </c>
      <c r="N142" s="147">
        <v>0</v>
      </c>
      <c r="O142" s="147">
        <f t="shared" ref="O142:O147" si="21">ROUND(E142*N142,5)</f>
        <v>0</v>
      </c>
      <c r="P142" s="147">
        <v>0</v>
      </c>
      <c r="Q142" s="147">
        <f t="shared" ref="Q142:Q147" si="22">ROUND(E142*P142,5)</f>
        <v>0</v>
      </c>
      <c r="R142" s="147"/>
      <c r="S142" s="147"/>
      <c r="T142" s="148">
        <v>0</v>
      </c>
      <c r="U142" s="147">
        <f t="shared" ref="U142:U147" si="23">ROUND(E142*T142,2)</f>
        <v>0</v>
      </c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 t="s">
        <v>112</v>
      </c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</row>
    <row r="143" spans="1:60" outlineLevel="1" x14ac:dyDescent="0.2">
      <c r="A143" s="140">
        <v>66</v>
      </c>
      <c r="B143" s="140" t="s">
        <v>294</v>
      </c>
      <c r="C143" s="178" t="s">
        <v>295</v>
      </c>
      <c r="D143" s="146" t="s">
        <v>237</v>
      </c>
      <c r="E143" s="153">
        <v>1</v>
      </c>
      <c r="F143" s="156">
        <f t="shared" si="16"/>
        <v>0</v>
      </c>
      <c r="G143" s="157">
        <f t="shared" si="17"/>
        <v>0</v>
      </c>
      <c r="H143" s="157"/>
      <c r="I143" s="157">
        <f t="shared" si="18"/>
        <v>0</v>
      </c>
      <c r="J143" s="157"/>
      <c r="K143" s="157">
        <f t="shared" si="19"/>
        <v>0</v>
      </c>
      <c r="L143" s="157">
        <v>0</v>
      </c>
      <c r="M143" s="157">
        <f t="shared" si="20"/>
        <v>0</v>
      </c>
      <c r="N143" s="147">
        <v>0</v>
      </c>
      <c r="O143" s="147">
        <f t="shared" si="21"/>
        <v>0</v>
      </c>
      <c r="P143" s="147">
        <v>0</v>
      </c>
      <c r="Q143" s="147">
        <f t="shared" si="22"/>
        <v>0</v>
      </c>
      <c r="R143" s="147"/>
      <c r="S143" s="147"/>
      <c r="T143" s="148">
        <v>0</v>
      </c>
      <c r="U143" s="147">
        <f t="shared" si="23"/>
        <v>0</v>
      </c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 t="s">
        <v>112</v>
      </c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</row>
    <row r="144" spans="1:60" ht="22.5" outlineLevel="1" x14ac:dyDescent="0.2">
      <c r="A144" s="140">
        <v>67</v>
      </c>
      <c r="B144" s="140" t="s">
        <v>296</v>
      </c>
      <c r="C144" s="178" t="s">
        <v>297</v>
      </c>
      <c r="D144" s="146" t="s">
        <v>158</v>
      </c>
      <c r="E144" s="153">
        <v>2</v>
      </c>
      <c r="F144" s="156">
        <f t="shared" si="16"/>
        <v>0</v>
      </c>
      <c r="G144" s="157">
        <f t="shared" si="17"/>
        <v>0</v>
      </c>
      <c r="H144" s="157"/>
      <c r="I144" s="157">
        <f t="shared" si="18"/>
        <v>0</v>
      </c>
      <c r="J144" s="157"/>
      <c r="K144" s="157">
        <f t="shared" si="19"/>
        <v>0</v>
      </c>
      <c r="L144" s="157">
        <v>0</v>
      </c>
      <c r="M144" s="157">
        <f t="shared" si="20"/>
        <v>0</v>
      </c>
      <c r="N144" s="147">
        <v>0</v>
      </c>
      <c r="O144" s="147">
        <f t="shared" si="21"/>
        <v>0</v>
      </c>
      <c r="P144" s="147">
        <v>0</v>
      </c>
      <c r="Q144" s="147">
        <f t="shared" si="22"/>
        <v>0</v>
      </c>
      <c r="R144" s="147"/>
      <c r="S144" s="147"/>
      <c r="T144" s="148">
        <v>0</v>
      </c>
      <c r="U144" s="147">
        <f t="shared" si="23"/>
        <v>0</v>
      </c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 t="s">
        <v>112</v>
      </c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</row>
    <row r="145" spans="1:60" ht="22.5" outlineLevel="1" x14ac:dyDescent="0.2">
      <c r="A145" s="140">
        <v>68</v>
      </c>
      <c r="B145" s="140" t="s">
        <v>298</v>
      </c>
      <c r="C145" s="178" t="s">
        <v>299</v>
      </c>
      <c r="D145" s="146" t="s">
        <v>158</v>
      </c>
      <c r="E145" s="153">
        <v>1</v>
      </c>
      <c r="F145" s="156">
        <f t="shared" si="16"/>
        <v>0</v>
      </c>
      <c r="G145" s="157">
        <f t="shared" si="17"/>
        <v>0</v>
      </c>
      <c r="H145" s="157"/>
      <c r="I145" s="157">
        <f t="shared" si="18"/>
        <v>0</v>
      </c>
      <c r="J145" s="157"/>
      <c r="K145" s="157">
        <f t="shared" si="19"/>
        <v>0</v>
      </c>
      <c r="L145" s="157">
        <v>0</v>
      </c>
      <c r="M145" s="157">
        <f t="shared" si="20"/>
        <v>0</v>
      </c>
      <c r="N145" s="147">
        <v>0</v>
      </c>
      <c r="O145" s="147">
        <f t="shared" si="21"/>
        <v>0</v>
      </c>
      <c r="P145" s="147">
        <v>0</v>
      </c>
      <c r="Q145" s="147">
        <f t="shared" si="22"/>
        <v>0</v>
      </c>
      <c r="R145" s="147"/>
      <c r="S145" s="147"/>
      <c r="T145" s="148">
        <v>0</v>
      </c>
      <c r="U145" s="147">
        <f t="shared" si="23"/>
        <v>0</v>
      </c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 t="s">
        <v>112</v>
      </c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</row>
    <row r="146" spans="1:60" outlineLevel="1" x14ac:dyDescent="0.2">
      <c r="A146" s="140">
        <v>69</v>
      </c>
      <c r="B146" s="140" t="s">
        <v>300</v>
      </c>
      <c r="C146" s="178" t="s">
        <v>301</v>
      </c>
      <c r="D146" s="146" t="s">
        <v>158</v>
      </c>
      <c r="E146" s="153">
        <v>3</v>
      </c>
      <c r="F146" s="156">
        <f t="shared" si="16"/>
        <v>0</v>
      </c>
      <c r="G146" s="157">
        <f t="shared" si="17"/>
        <v>0</v>
      </c>
      <c r="H146" s="157"/>
      <c r="I146" s="157">
        <f t="shared" si="18"/>
        <v>0</v>
      </c>
      <c r="J146" s="157"/>
      <c r="K146" s="157">
        <f t="shared" si="19"/>
        <v>0</v>
      </c>
      <c r="L146" s="157">
        <v>0</v>
      </c>
      <c r="M146" s="157">
        <f t="shared" si="20"/>
        <v>0</v>
      </c>
      <c r="N146" s="147">
        <v>0</v>
      </c>
      <c r="O146" s="147">
        <f t="shared" si="21"/>
        <v>0</v>
      </c>
      <c r="P146" s="147">
        <v>0</v>
      </c>
      <c r="Q146" s="147">
        <f t="shared" si="22"/>
        <v>0</v>
      </c>
      <c r="R146" s="147"/>
      <c r="S146" s="147"/>
      <c r="T146" s="148">
        <v>0</v>
      </c>
      <c r="U146" s="147">
        <f t="shared" si="23"/>
        <v>0</v>
      </c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 t="s">
        <v>112</v>
      </c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</row>
    <row r="147" spans="1:60" outlineLevel="1" x14ac:dyDescent="0.2">
      <c r="A147" s="140">
        <v>70</v>
      </c>
      <c r="B147" s="140" t="s">
        <v>302</v>
      </c>
      <c r="C147" s="178" t="s">
        <v>303</v>
      </c>
      <c r="D147" s="146" t="s">
        <v>158</v>
      </c>
      <c r="E147" s="153">
        <v>1</v>
      </c>
      <c r="F147" s="156">
        <f t="shared" si="16"/>
        <v>0</v>
      </c>
      <c r="G147" s="157">
        <f t="shared" si="17"/>
        <v>0</v>
      </c>
      <c r="H147" s="157"/>
      <c r="I147" s="157">
        <f t="shared" si="18"/>
        <v>0</v>
      </c>
      <c r="J147" s="157"/>
      <c r="K147" s="157">
        <f t="shared" si="19"/>
        <v>0</v>
      </c>
      <c r="L147" s="157">
        <v>0</v>
      </c>
      <c r="M147" s="157">
        <f t="shared" si="20"/>
        <v>0</v>
      </c>
      <c r="N147" s="147">
        <v>0</v>
      </c>
      <c r="O147" s="147">
        <f t="shared" si="21"/>
        <v>0</v>
      </c>
      <c r="P147" s="147">
        <v>0</v>
      </c>
      <c r="Q147" s="147">
        <f t="shared" si="22"/>
        <v>0</v>
      </c>
      <c r="R147" s="147"/>
      <c r="S147" s="147"/>
      <c r="T147" s="148">
        <v>0</v>
      </c>
      <c r="U147" s="147">
        <f t="shared" si="23"/>
        <v>0</v>
      </c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 t="s">
        <v>112</v>
      </c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</row>
    <row r="148" spans="1:60" x14ac:dyDescent="0.2">
      <c r="A148" s="141" t="s">
        <v>107</v>
      </c>
      <c r="B148" s="141" t="s">
        <v>78</v>
      </c>
      <c r="C148" s="180" t="s">
        <v>79</v>
      </c>
      <c r="D148" s="150"/>
      <c r="E148" s="155"/>
      <c r="F148" s="158"/>
      <c r="G148" s="158">
        <f>SUMIF(AE149:AE152,"&lt;&gt;NOR",G149:G152)</f>
        <v>0</v>
      </c>
      <c r="H148" s="158"/>
      <c r="I148" s="158">
        <f>SUM(I149:I152)</f>
        <v>0</v>
      </c>
      <c r="J148" s="158"/>
      <c r="K148" s="158">
        <f>SUM(K149:K152)</f>
        <v>0</v>
      </c>
      <c r="L148" s="158"/>
      <c r="M148" s="158">
        <f>SUM(M149:M152)</f>
        <v>0</v>
      </c>
      <c r="N148" s="151"/>
      <c r="O148" s="151">
        <f>SUM(O149:O152)</f>
        <v>1.728E-2</v>
      </c>
      <c r="P148" s="151"/>
      <c r="Q148" s="151">
        <f>SUM(Q149:Q152)</f>
        <v>0</v>
      </c>
      <c r="R148" s="151"/>
      <c r="S148" s="151"/>
      <c r="T148" s="152"/>
      <c r="U148" s="151">
        <f>SUM(U149:U152)</f>
        <v>15.48</v>
      </c>
      <c r="AE148" t="s">
        <v>108</v>
      </c>
    </row>
    <row r="149" spans="1:60" ht="22.5" outlineLevel="1" x14ac:dyDescent="0.2">
      <c r="A149" s="140">
        <v>71</v>
      </c>
      <c r="B149" s="140" t="s">
        <v>304</v>
      </c>
      <c r="C149" s="178" t="s">
        <v>305</v>
      </c>
      <c r="D149" s="146" t="s">
        <v>189</v>
      </c>
      <c r="E149" s="153">
        <v>12</v>
      </c>
      <c r="F149" s="156">
        <f>H149+J149</f>
        <v>0</v>
      </c>
      <c r="G149" s="157">
        <f>ROUND(E149*F149,2)</f>
        <v>0</v>
      </c>
      <c r="H149" s="157"/>
      <c r="I149" s="157">
        <f>ROUND(E149*H149,2)</f>
        <v>0</v>
      </c>
      <c r="J149" s="157"/>
      <c r="K149" s="157">
        <f>ROUND(E149*J149,2)</f>
        <v>0</v>
      </c>
      <c r="L149" s="157">
        <v>0</v>
      </c>
      <c r="M149" s="157">
        <f>G149*(1+L149/100)</f>
        <v>0</v>
      </c>
      <c r="N149" s="147">
        <v>1.6000000000000001E-4</v>
      </c>
      <c r="O149" s="147">
        <f>ROUND(E149*N149,5)</f>
        <v>1.92E-3</v>
      </c>
      <c r="P149" s="147">
        <v>0</v>
      </c>
      <c r="Q149" s="147">
        <f>ROUND(E149*P149,5)</f>
        <v>0</v>
      </c>
      <c r="R149" s="147"/>
      <c r="S149" s="147"/>
      <c r="T149" s="148">
        <v>0.09</v>
      </c>
      <c r="U149" s="147">
        <f>ROUND(E149*T149,2)</f>
        <v>1.08</v>
      </c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 t="s">
        <v>112</v>
      </c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</row>
    <row r="150" spans="1:60" outlineLevel="1" x14ac:dyDescent="0.2">
      <c r="A150" s="140"/>
      <c r="B150" s="140"/>
      <c r="C150" s="179" t="s">
        <v>306</v>
      </c>
      <c r="D150" s="149"/>
      <c r="E150" s="154">
        <v>12</v>
      </c>
      <c r="F150" s="157"/>
      <c r="G150" s="157"/>
      <c r="H150" s="157"/>
      <c r="I150" s="157"/>
      <c r="J150" s="157"/>
      <c r="K150" s="157"/>
      <c r="L150" s="157"/>
      <c r="M150" s="157"/>
      <c r="N150" s="147"/>
      <c r="O150" s="147"/>
      <c r="P150" s="147"/>
      <c r="Q150" s="147"/>
      <c r="R150" s="147"/>
      <c r="S150" s="147"/>
      <c r="T150" s="148"/>
      <c r="U150" s="147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 t="s">
        <v>114</v>
      </c>
      <c r="AF150" s="139">
        <v>0</v>
      </c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</row>
    <row r="151" spans="1:60" outlineLevel="1" x14ac:dyDescent="0.2">
      <c r="A151" s="140">
        <v>72</v>
      </c>
      <c r="B151" s="140" t="s">
        <v>307</v>
      </c>
      <c r="C151" s="178" t="s">
        <v>308</v>
      </c>
      <c r="D151" s="146" t="s">
        <v>189</v>
      </c>
      <c r="E151" s="153">
        <v>48</v>
      </c>
      <c r="F151" s="156">
        <f>H151+J151</f>
        <v>0</v>
      </c>
      <c r="G151" s="157">
        <f>ROUND(E151*F151,2)</f>
        <v>0</v>
      </c>
      <c r="H151" s="157"/>
      <c r="I151" s="157">
        <f>ROUND(E151*H151,2)</f>
        <v>0</v>
      </c>
      <c r="J151" s="157"/>
      <c r="K151" s="157">
        <f>ROUND(E151*J151,2)</f>
        <v>0</v>
      </c>
      <c r="L151" s="157">
        <v>0</v>
      </c>
      <c r="M151" s="157">
        <f>G151*(1+L151/100)</f>
        <v>0</v>
      </c>
      <c r="N151" s="147">
        <v>3.2000000000000003E-4</v>
      </c>
      <c r="O151" s="147">
        <f>ROUND(E151*N151,5)</f>
        <v>1.536E-2</v>
      </c>
      <c r="P151" s="147">
        <v>0</v>
      </c>
      <c r="Q151" s="147">
        <f>ROUND(E151*P151,5)</f>
        <v>0</v>
      </c>
      <c r="R151" s="147"/>
      <c r="S151" s="147"/>
      <c r="T151" s="148">
        <v>0.3</v>
      </c>
      <c r="U151" s="147">
        <f>ROUND(E151*T151,2)</f>
        <v>14.4</v>
      </c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 t="s">
        <v>112</v>
      </c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</row>
    <row r="152" spans="1:60" outlineLevel="1" x14ac:dyDescent="0.2">
      <c r="A152" s="140"/>
      <c r="B152" s="140"/>
      <c r="C152" s="179" t="s">
        <v>309</v>
      </c>
      <c r="D152" s="149"/>
      <c r="E152" s="154">
        <v>48</v>
      </c>
      <c r="F152" s="157"/>
      <c r="G152" s="157"/>
      <c r="H152" s="157"/>
      <c r="I152" s="157"/>
      <c r="J152" s="157"/>
      <c r="K152" s="157"/>
      <c r="L152" s="157"/>
      <c r="M152" s="157"/>
      <c r="N152" s="147"/>
      <c r="O152" s="147"/>
      <c r="P152" s="147"/>
      <c r="Q152" s="147"/>
      <c r="R152" s="147"/>
      <c r="S152" s="147"/>
      <c r="T152" s="148"/>
      <c r="U152" s="147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 t="s">
        <v>114</v>
      </c>
      <c r="AF152" s="139">
        <v>0</v>
      </c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</row>
    <row r="153" spans="1:60" x14ac:dyDescent="0.2">
      <c r="A153" s="141" t="s">
        <v>107</v>
      </c>
      <c r="B153" s="141" t="s">
        <v>80</v>
      </c>
      <c r="C153" s="180" t="s">
        <v>26</v>
      </c>
      <c r="D153" s="150"/>
      <c r="E153" s="155"/>
      <c r="F153" s="158"/>
      <c r="G153" s="158">
        <f>SUMIF(AE154:AE158,"&lt;&gt;NOR",G154:G158)</f>
        <v>0</v>
      </c>
      <c r="H153" s="158"/>
      <c r="I153" s="158">
        <f>SUM(I154:I158)</f>
        <v>0</v>
      </c>
      <c r="J153" s="158"/>
      <c r="K153" s="158">
        <f>SUM(K154:K158)</f>
        <v>0</v>
      </c>
      <c r="L153" s="158"/>
      <c r="M153" s="158">
        <f>SUM(M154:M158)</f>
        <v>0</v>
      </c>
      <c r="N153" s="151"/>
      <c r="O153" s="151">
        <f>SUM(O154:O158)</f>
        <v>0</v>
      </c>
      <c r="P153" s="151"/>
      <c r="Q153" s="151">
        <f>SUM(Q154:Q158)</f>
        <v>0</v>
      </c>
      <c r="R153" s="151"/>
      <c r="S153" s="151"/>
      <c r="T153" s="152"/>
      <c r="U153" s="151">
        <f>SUM(U154:U158)</f>
        <v>0</v>
      </c>
      <c r="AE153" t="s">
        <v>108</v>
      </c>
    </row>
    <row r="154" spans="1:60" outlineLevel="1" x14ac:dyDescent="0.2">
      <c r="A154" s="140">
        <v>73</v>
      </c>
      <c r="B154" s="140" t="s">
        <v>58</v>
      </c>
      <c r="C154" s="178" t="s">
        <v>310</v>
      </c>
      <c r="D154" s="146" t="s">
        <v>0</v>
      </c>
      <c r="E154" s="153">
        <v>1</v>
      </c>
      <c r="F154" s="156">
        <f>H154+J154</f>
        <v>0</v>
      </c>
      <c r="G154" s="157">
        <f>ROUND(E154*F154,2)</f>
        <v>0</v>
      </c>
      <c r="H154" s="157"/>
      <c r="I154" s="157">
        <f>ROUND(E154*H154,2)</f>
        <v>0</v>
      </c>
      <c r="J154" s="157"/>
      <c r="K154" s="157">
        <f>ROUND(E154*J154,2)</f>
        <v>0</v>
      </c>
      <c r="L154" s="157">
        <v>0</v>
      </c>
      <c r="M154" s="157">
        <f>G154*(1+L154/100)</f>
        <v>0</v>
      </c>
      <c r="N154" s="147">
        <v>0</v>
      </c>
      <c r="O154" s="147">
        <f>ROUND(E154*N154,5)</f>
        <v>0</v>
      </c>
      <c r="P154" s="147">
        <v>0</v>
      </c>
      <c r="Q154" s="147">
        <f>ROUND(E154*P154,5)</f>
        <v>0</v>
      </c>
      <c r="R154" s="147"/>
      <c r="S154" s="147"/>
      <c r="T154" s="148">
        <v>0</v>
      </c>
      <c r="U154" s="147">
        <f>ROUND(E154*T154,2)</f>
        <v>0</v>
      </c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 t="s">
        <v>112</v>
      </c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</row>
    <row r="155" spans="1:60" outlineLevel="1" x14ac:dyDescent="0.2">
      <c r="A155" s="140">
        <v>74</v>
      </c>
      <c r="B155" s="140" t="s">
        <v>311</v>
      </c>
      <c r="C155" s="178" t="s">
        <v>312</v>
      </c>
      <c r="D155" s="146" t="s">
        <v>237</v>
      </c>
      <c r="E155" s="153">
        <v>1</v>
      </c>
      <c r="F155" s="156">
        <f>H155+J155</f>
        <v>0</v>
      </c>
      <c r="G155" s="157">
        <f>ROUND(E155*F155,2)</f>
        <v>0</v>
      </c>
      <c r="H155" s="157"/>
      <c r="I155" s="157">
        <f>ROUND(E155*H155,2)</f>
        <v>0</v>
      </c>
      <c r="J155" s="157"/>
      <c r="K155" s="157">
        <f>ROUND(E155*J155,2)</f>
        <v>0</v>
      </c>
      <c r="L155" s="157">
        <v>0</v>
      </c>
      <c r="M155" s="157">
        <f>G155*(1+L155/100)</f>
        <v>0</v>
      </c>
      <c r="N155" s="147">
        <v>0</v>
      </c>
      <c r="O155" s="147">
        <f>ROUND(E155*N155,5)</f>
        <v>0</v>
      </c>
      <c r="P155" s="147">
        <v>0</v>
      </c>
      <c r="Q155" s="147">
        <f>ROUND(E155*P155,5)</f>
        <v>0</v>
      </c>
      <c r="R155" s="147"/>
      <c r="S155" s="147"/>
      <c r="T155" s="148">
        <v>0</v>
      </c>
      <c r="U155" s="147">
        <f>ROUND(E155*T155,2)</f>
        <v>0</v>
      </c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 t="s">
        <v>112</v>
      </c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</row>
    <row r="156" spans="1:60" outlineLevel="1" x14ac:dyDescent="0.2">
      <c r="A156" s="140">
        <v>75</v>
      </c>
      <c r="B156" s="140" t="s">
        <v>313</v>
      </c>
      <c r="C156" s="178" t="s">
        <v>314</v>
      </c>
      <c r="D156" s="146" t="s">
        <v>237</v>
      </c>
      <c r="E156" s="153">
        <v>1</v>
      </c>
      <c r="F156" s="156">
        <f>H156+J156</f>
        <v>0</v>
      </c>
      <c r="G156" s="157">
        <f>ROUND(E156*F156,2)</f>
        <v>0</v>
      </c>
      <c r="H156" s="157"/>
      <c r="I156" s="157">
        <f>ROUND(E156*H156,2)</f>
        <v>0</v>
      </c>
      <c r="J156" s="157"/>
      <c r="K156" s="157">
        <f>ROUND(E156*J156,2)</f>
        <v>0</v>
      </c>
      <c r="L156" s="157">
        <v>0</v>
      </c>
      <c r="M156" s="157">
        <f>G156*(1+L156/100)</f>
        <v>0</v>
      </c>
      <c r="N156" s="147">
        <v>0</v>
      </c>
      <c r="O156" s="147">
        <f>ROUND(E156*N156,5)</f>
        <v>0</v>
      </c>
      <c r="P156" s="147">
        <v>0</v>
      </c>
      <c r="Q156" s="147">
        <f>ROUND(E156*P156,5)</f>
        <v>0</v>
      </c>
      <c r="R156" s="147"/>
      <c r="S156" s="147"/>
      <c r="T156" s="148">
        <v>0</v>
      </c>
      <c r="U156" s="147">
        <f>ROUND(E156*T156,2)</f>
        <v>0</v>
      </c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 t="s">
        <v>112</v>
      </c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</row>
    <row r="157" spans="1:60" ht="22.5" outlineLevel="1" x14ac:dyDescent="0.2">
      <c r="A157" s="140">
        <v>76</v>
      </c>
      <c r="B157" s="140" t="s">
        <v>315</v>
      </c>
      <c r="C157" s="178" t="s">
        <v>316</v>
      </c>
      <c r="D157" s="146" t="s">
        <v>237</v>
      </c>
      <c r="E157" s="153">
        <v>1</v>
      </c>
      <c r="F157" s="156">
        <f>H157+J157</f>
        <v>0</v>
      </c>
      <c r="G157" s="157">
        <f>ROUND(E157*F157,2)</f>
        <v>0</v>
      </c>
      <c r="H157" s="157"/>
      <c r="I157" s="157">
        <f>ROUND(E157*H157,2)</f>
        <v>0</v>
      </c>
      <c r="J157" s="157"/>
      <c r="K157" s="157">
        <f>ROUND(E157*J157,2)</f>
        <v>0</v>
      </c>
      <c r="L157" s="157">
        <v>0</v>
      </c>
      <c r="M157" s="157">
        <f>G157*(1+L157/100)</f>
        <v>0</v>
      </c>
      <c r="N157" s="147">
        <v>0</v>
      </c>
      <c r="O157" s="147">
        <f>ROUND(E157*N157,5)</f>
        <v>0</v>
      </c>
      <c r="P157" s="147">
        <v>0</v>
      </c>
      <c r="Q157" s="147">
        <f>ROUND(E157*P157,5)</f>
        <v>0</v>
      </c>
      <c r="R157" s="147"/>
      <c r="S157" s="147"/>
      <c r="T157" s="148">
        <v>0</v>
      </c>
      <c r="U157" s="147">
        <f>ROUND(E157*T157,2)</f>
        <v>0</v>
      </c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 t="s">
        <v>112</v>
      </c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</row>
    <row r="158" spans="1:60" outlineLevel="1" x14ac:dyDescent="0.2">
      <c r="A158" s="167">
        <v>77</v>
      </c>
      <c r="B158" s="167" t="s">
        <v>317</v>
      </c>
      <c r="C158" s="181" t="s">
        <v>318</v>
      </c>
      <c r="D158" s="168" t="s">
        <v>237</v>
      </c>
      <c r="E158" s="169">
        <v>1</v>
      </c>
      <c r="F158" s="170">
        <f>H158+J158</f>
        <v>0</v>
      </c>
      <c r="G158" s="171">
        <f>ROUND(E158*F158,2)</f>
        <v>0</v>
      </c>
      <c r="H158" s="171"/>
      <c r="I158" s="171">
        <f>ROUND(E158*H158,2)</f>
        <v>0</v>
      </c>
      <c r="J158" s="171"/>
      <c r="K158" s="171">
        <f>ROUND(E158*J158,2)</f>
        <v>0</v>
      </c>
      <c r="L158" s="171">
        <v>0</v>
      </c>
      <c r="M158" s="171">
        <f>G158*(1+L158/100)</f>
        <v>0</v>
      </c>
      <c r="N158" s="172">
        <v>0</v>
      </c>
      <c r="O158" s="172">
        <f>ROUND(E158*N158,5)</f>
        <v>0</v>
      </c>
      <c r="P158" s="172">
        <v>0</v>
      </c>
      <c r="Q158" s="172">
        <f>ROUND(E158*P158,5)</f>
        <v>0</v>
      </c>
      <c r="R158" s="172"/>
      <c r="S158" s="172"/>
      <c r="T158" s="173">
        <v>0</v>
      </c>
      <c r="U158" s="172">
        <f>ROUND(E158*T158,2)</f>
        <v>0</v>
      </c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 t="s">
        <v>112</v>
      </c>
      <c r="AF158" s="139"/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39"/>
      <c r="BG158" s="139"/>
      <c r="BH158" s="139"/>
    </row>
    <row r="159" spans="1:60" x14ac:dyDescent="0.2">
      <c r="A159" s="4"/>
      <c r="B159" s="5" t="s">
        <v>183</v>
      </c>
      <c r="C159" s="182" t="s">
        <v>183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AC159">
        <v>12</v>
      </c>
      <c r="AD159">
        <v>21</v>
      </c>
    </row>
    <row r="160" spans="1:60" x14ac:dyDescent="0.2">
      <c r="A160" s="174"/>
      <c r="B160" s="175" t="s">
        <v>28</v>
      </c>
      <c r="C160" s="183" t="s">
        <v>183</v>
      </c>
      <c r="D160" s="176"/>
      <c r="E160" s="176"/>
      <c r="F160" s="176"/>
      <c r="G160" s="177">
        <f>G8+G38+G45+G61+G67+G92+G103+G108+G113+G116+G121+G148+G153</f>
        <v>0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AC160">
        <f>SUMIF(L7:L158,AC159,G7:G158)</f>
        <v>0</v>
      </c>
      <c r="AD160">
        <f>SUMIF(L7:L158,AD159,G7:G158)</f>
        <v>0</v>
      </c>
      <c r="AE160" t="s">
        <v>319</v>
      </c>
    </row>
    <row r="161" spans="1:31" x14ac:dyDescent="0.2">
      <c r="A161" s="4"/>
      <c r="B161" s="5" t="s">
        <v>183</v>
      </c>
      <c r="C161" s="182" t="s">
        <v>183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31" x14ac:dyDescent="0.2">
      <c r="A162" s="4"/>
      <c r="B162" s="5" t="s">
        <v>183</v>
      </c>
      <c r="C162" s="182" t="s">
        <v>183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31" x14ac:dyDescent="0.2">
      <c r="A163" s="257" t="s">
        <v>320</v>
      </c>
      <c r="B163" s="257"/>
      <c r="C163" s="258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31" x14ac:dyDescent="0.2">
      <c r="A164" s="238"/>
      <c r="B164" s="239"/>
      <c r="C164" s="240"/>
      <c r="D164" s="239"/>
      <c r="E164" s="239"/>
      <c r="F164" s="239"/>
      <c r="G164" s="24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AE164" t="s">
        <v>321</v>
      </c>
    </row>
    <row r="165" spans="1:31" x14ac:dyDescent="0.2">
      <c r="A165" s="242"/>
      <c r="B165" s="243"/>
      <c r="C165" s="244"/>
      <c r="D165" s="243"/>
      <c r="E165" s="243"/>
      <c r="F165" s="243"/>
      <c r="G165" s="24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31" x14ac:dyDescent="0.2">
      <c r="A166" s="242"/>
      <c r="B166" s="243"/>
      <c r="C166" s="244"/>
      <c r="D166" s="243"/>
      <c r="E166" s="243"/>
      <c r="F166" s="243"/>
      <c r="G166" s="24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31" x14ac:dyDescent="0.2">
      <c r="A167" s="242"/>
      <c r="B167" s="243"/>
      <c r="C167" s="244"/>
      <c r="D167" s="243"/>
      <c r="E167" s="243"/>
      <c r="F167" s="243"/>
      <c r="G167" s="24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31" x14ac:dyDescent="0.2">
      <c r="A168" s="246"/>
      <c r="B168" s="247"/>
      <c r="C168" s="248"/>
      <c r="D168" s="247"/>
      <c r="E168" s="247"/>
      <c r="F168" s="247"/>
      <c r="G168" s="249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31" x14ac:dyDescent="0.2">
      <c r="A169" s="4"/>
      <c r="B169" s="5" t="s">
        <v>183</v>
      </c>
      <c r="C169" s="182" t="s">
        <v>183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31" x14ac:dyDescent="0.2">
      <c r="C170" s="184"/>
      <c r="AE170" t="s">
        <v>322</v>
      </c>
    </row>
  </sheetData>
  <sheetProtection algorithmName="SHA-512" hashValue="rvyqrrY4ClAUh1FjMgQnYOXAsTnEv97RbGPLNBD5KMlx7wDuXpdylOXe7LlMIfB4N0XJs9n6kL+KyASEevr9oA==" saltValue="JeOgf8h/cwPTdUSR8beGIQ==" spinCount="100000" sheet="1" objects="1" scenarios="1"/>
  <mergeCells count="6">
    <mergeCell ref="A164:G168"/>
    <mergeCell ref="A1:G1"/>
    <mergeCell ref="C2:G2"/>
    <mergeCell ref="C3:G3"/>
    <mergeCell ref="C4:G4"/>
    <mergeCell ref="A163:C163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7" ma:contentTypeDescription="Vytvoří nový dokument" ma:contentTypeScope="" ma:versionID="de7528afe71d4cd18a7b8a8db00a1de9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347550aad30688cc25e87ecfec176a5d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Props1.xml><?xml version="1.0" encoding="utf-8"?>
<ds:datastoreItem xmlns:ds="http://schemas.openxmlformats.org/officeDocument/2006/customXml" ds:itemID="{3321E682-2404-4AB9-B187-754BEFA86656}"/>
</file>

<file path=customXml/itemProps2.xml><?xml version="1.0" encoding="utf-8"?>
<ds:datastoreItem xmlns:ds="http://schemas.openxmlformats.org/officeDocument/2006/customXml" ds:itemID="{3CC246F2-0A31-4179-A7A7-983C17AEF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82F1E-443D-4560-85C4-FD19BAFF3C01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Smejkalová Kateřina</cp:lastModifiedBy>
  <cp:lastPrinted>2014-02-28T09:52:57Z</cp:lastPrinted>
  <dcterms:created xsi:type="dcterms:W3CDTF">2009-04-08T07:15:50Z</dcterms:created>
  <dcterms:modified xsi:type="dcterms:W3CDTF">2025-12-04T12:23:18Z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