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odi\KLM\Peč\ZŘ - ZTV\ZD\final ZD\"/>
    </mc:Choice>
  </mc:AlternateContent>
  <xr:revisionPtr revIDLastSave="0" documentId="13_ncr:1_{0C26CCC8-3093-4057-AB09-15C3FAD665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" sheetId="2" r:id="rId1"/>
    <sheet name="101" sheetId="4" r:id="rId2"/>
    <sheet name="102" sheetId="5" r:id="rId3"/>
    <sheet name="301" sheetId="7" r:id="rId4"/>
    <sheet name="302" sheetId="8" r:id="rId5"/>
    <sheet name="401" sheetId="10" r:id="rId6"/>
    <sheet name="402" sheetId="11" r:id="rId7"/>
    <sheet name="501" sheetId="9" r:id="rId8"/>
    <sheet name="SO 999" sheetId="6" r:id="rId9"/>
  </sheets>
  <externalReferences>
    <externalReference r:id="rId10"/>
  </externalReferences>
  <definedNames>
    <definedName name="cisloobjektu" localSheetId="4">#REF!</definedName>
    <definedName name="cisloobjektu" localSheetId="7">#REF!</definedName>
    <definedName name="cisloobjektu">#REF!</definedName>
    <definedName name="cislostavby" localSheetId="4">#REF!</definedName>
    <definedName name="cislostavby" localSheetId="7">#REF!</definedName>
    <definedName name="cislostavby">#REF!</definedName>
    <definedName name="Datum" localSheetId="4">#REF!</definedName>
    <definedName name="Datum" localSheetId="7">#REF!</definedName>
    <definedName name="Datum">#REF!</definedName>
    <definedName name="Dil" localSheetId="4">#REF!</definedName>
    <definedName name="Dil" localSheetId="7">#REF!</definedName>
    <definedName name="Dil">#REF!</definedName>
    <definedName name="Dodavka" localSheetId="4">#REF!</definedName>
    <definedName name="Dodavka" localSheetId="7">#REF!</definedName>
    <definedName name="Dodavka">#REF!</definedName>
    <definedName name="Dodavka0" localSheetId="4">'302'!#REF!</definedName>
    <definedName name="Dodavka0" localSheetId="7">'501'!#REF!</definedName>
    <definedName name="Dodavka0">'301'!#REF!</definedName>
    <definedName name="Excel_BuiltIn_Print_Area" localSheetId="3">'301'!$A$1:$G$66</definedName>
    <definedName name="Excel_BuiltIn_Print_Area" localSheetId="4">'302'!$A$1:$G$70</definedName>
    <definedName name="Excel_BuiltIn_Print_Titles" localSheetId="3">'301'!$1:$6</definedName>
    <definedName name="Excel_BuiltIn_Print_Titles" localSheetId="4">'302'!$1:$6</definedName>
    <definedName name="HSV" localSheetId="4">#REF!</definedName>
    <definedName name="HSV" localSheetId="7">#REF!</definedName>
    <definedName name="HSV">#REF!</definedName>
    <definedName name="HSV0" localSheetId="4">'302'!#REF!</definedName>
    <definedName name="HSV0" localSheetId="7">'501'!#REF!</definedName>
    <definedName name="HSV0">'301'!#REF!</definedName>
    <definedName name="HZS" localSheetId="4">#REF!</definedName>
    <definedName name="HZS" localSheetId="7">#REF!</definedName>
    <definedName name="HZS">#REF!</definedName>
    <definedName name="HZS0" localSheetId="4">'302'!#REF!</definedName>
    <definedName name="HZS0" localSheetId="7">'501'!#REF!</definedName>
    <definedName name="HZS0">'301'!#REF!</definedName>
    <definedName name="JKSO" localSheetId="4">#REF!</definedName>
    <definedName name="JKSO" localSheetId="7">#REF!</definedName>
    <definedName name="JKSO">#REF!</definedName>
    <definedName name="MJ" localSheetId="4">#REF!</definedName>
    <definedName name="MJ" localSheetId="7">#REF!</definedName>
    <definedName name="MJ">#REF!</definedName>
    <definedName name="Mont" localSheetId="4">#REF!</definedName>
    <definedName name="Mont" localSheetId="7">#REF!</definedName>
    <definedName name="Mont">#REF!</definedName>
    <definedName name="Montaz0" localSheetId="4">'302'!#REF!</definedName>
    <definedName name="Montaz0" localSheetId="7">'501'!#REF!</definedName>
    <definedName name="Montaz0">'301'!#REF!</definedName>
    <definedName name="NazevDilu" localSheetId="4">#REF!</definedName>
    <definedName name="NazevDilu" localSheetId="7">#REF!</definedName>
    <definedName name="NazevDilu">#REF!</definedName>
    <definedName name="nazevobjektu" localSheetId="4">#REF!</definedName>
    <definedName name="nazevobjektu" localSheetId="7">#REF!</definedName>
    <definedName name="nazevobjektu">#REF!</definedName>
    <definedName name="nazevstavby" localSheetId="4">#REF!</definedName>
    <definedName name="nazevstavby" localSheetId="7">#REF!</definedName>
    <definedName name="nazevstavby">#REF!</definedName>
    <definedName name="_xlnm.Print_Titles" localSheetId="3">'301'!$1:$6</definedName>
    <definedName name="_xlnm.Print_Titles" localSheetId="4">'302'!$1:$6</definedName>
    <definedName name="_xlnm.Print_Titles" localSheetId="7">'501'!$1:$6</definedName>
    <definedName name="Objednatel" localSheetId="4">#REF!</definedName>
    <definedName name="Objednatel" localSheetId="7">#REF!</definedName>
    <definedName name="Objednatel">#REF!</definedName>
    <definedName name="_xlnm.Print_Area" localSheetId="3">'301'!$A$1:$G$66</definedName>
    <definedName name="_xlnm.Print_Area" localSheetId="4">'302'!$A$1:$G$70</definedName>
    <definedName name="_xlnm.Print_Area" localSheetId="7">'501'!$A$1:$G$67</definedName>
    <definedName name="PocetMJ" localSheetId="4">#REF!</definedName>
    <definedName name="PocetMJ" localSheetId="7">#REF!</definedName>
    <definedName name="PocetMJ">#REF!</definedName>
    <definedName name="Poznamka" localSheetId="4">#REF!</definedName>
    <definedName name="Poznamka" localSheetId="7">#REF!</definedName>
    <definedName name="Poznamka">#REF!</definedName>
    <definedName name="Projektant" localSheetId="4">#REF!</definedName>
    <definedName name="Projektant" localSheetId="7">#REF!</definedName>
    <definedName name="Projektant">#REF!</definedName>
    <definedName name="PSV" localSheetId="4">#REF!</definedName>
    <definedName name="PSV" localSheetId="7">#REF!</definedName>
    <definedName name="PSV">#REF!</definedName>
    <definedName name="PSV0" localSheetId="4">'302'!#REF!</definedName>
    <definedName name="PSV0" localSheetId="7">'501'!#REF!</definedName>
    <definedName name="PSV0">'301'!#REF!</definedName>
    <definedName name="SloupecCC" localSheetId="4">'302'!$G$6</definedName>
    <definedName name="SloupecCC" localSheetId="7">'501'!$G$6</definedName>
    <definedName name="SloupecCC">'301'!$G$6</definedName>
    <definedName name="SloupecCisloPol" localSheetId="4">'302'!$B$6</definedName>
    <definedName name="SloupecCisloPol" localSheetId="7">'501'!$B$6</definedName>
    <definedName name="SloupecCisloPol">'301'!$B$6</definedName>
    <definedName name="SloupecCH">'501'!#REF!</definedName>
    <definedName name="SloupecJC" localSheetId="4">'302'!$F$6</definedName>
    <definedName name="SloupecJC" localSheetId="7">'501'!$F$6</definedName>
    <definedName name="SloupecJC">'301'!$F$6</definedName>
    <definedName name="SloupecJH">'501'!#REF!</definedName>
    <definedName name="SloupecMJ" localSheetId="4">'302'!$D$6</definedName>
    <definedName name="SloupecMJ" localSheetId="7">'501'!$D$6</definedName>
    <definedName name="SloupecMJ">'301'!$D$6</definedName>
    <definedName name="SloupecMnozstvi" localSheetId="4">'302'!$E$6</definedName>
    <definedName name="SloupecMnozstvi" localSheetId="7">'501'!$E$6</definedName>
    <definedName name="SloupecMnozstvi">'301'!$E$6</definedName>
    <definedName name="SloupecNazPol" localSheetId="4">'302'!$C$6</definedName>
    <definedName name="SloupecNazPol" localSheetId="7">'501'!$C$6</definedName>
    <definedName name="SloupecNazPol">'301'!$C$6</definedName>
    <definedName name="SloupecPC" localSheetId="4">'302'!$A$6</definedName>
    <definedName name="SloupecPC" localSheetId="7">'501'!$A$6</definedName>
    <definedName name="SloupecPC">'301'!$A$6</definedName>
    <definedName name="solver_lin" localSheetId="3">0</definedName>
    <definedName name="solver_lin" localSheetId="4">0</definedName>
    <definedName name="solver_lin" localSheetId="7" hidden="1">0</definedName>
    <definedName name="solver_num" localSheetId="3">0</definedName>
    <definedName name="solver_num" localSheetId="4">0</definedName>
    <definedName name="solver_num" localSheetId="7" hidden="1">0</definedName>
    <definedName name="solver_opt" localSheetId="3">'301'!#REF!</definedName>
    <definedName name="solver_opt" localSheetId="4">'302'!#REF!</definedName>
    <definedName name="solver_opt" localSheetId="7" hidden="1">'501'!#REF!</definedName>
    <definedName name="solver_typ" localSheetId="3">1</definedName>
    <definedName name="solver_typ" localSheetId="4">1</definedName>
    <definedName name="solver_typ" localSheetId="7" hidden="1">1</definedName>
    <definedName name="solver_val" localSheetId="3">0</definedName>
    <definedName name="solver_val" localSheetId="4">0</definedName>
    <definedName name="solver_val" localSheetId="7" hidden="1">0</definedName>
    <definedName name="Typ" localSheetId="4">'302'!#REF!</definedName>
    <definedName name="Typ" localSheetId="7">'501'!#REF!</definedName>
    <definedName name="Typ">'301'!#REF!</definedName>
    <definedName name="VRN" localSheetId="4">#REF!</definedName>
    <definedName name="VRN" localSheetId="7">#REF!</definedName>
    <definedName name="VRN">#REF!</definedName>
    <definedName name="VRNKc" localSheetId="4">#REF!</definedName>
    <definedName name="VRNKc" localSheetId="7">#REF!</definedName>
    <definedName name="VRNKc">#REF!</definedName>
    <definedName name="VRNnazev" localSheetId="4">#REF!</definedName>
    <definedName name="VRNnazev" localSheetId="7">#REF!</definedName>
    <definedName name="VRNnazev">#REF!</definedName>
    <definedName name="VRNproc" localSheetId="4">#REF!</definedName>
    <definedName name="VRNproc" localSheetId="7">#REF!</definedName>
    <definedName name="VRNproc">#REF!</definedName>
    <definedName name="VRNzakl" localSheetId="4">#REF!</definedName>
    <definedName name="VRNzakl" localSheetId="7">#REF!</definedName>
    <definedName name="VRNzakl">#REF!</definedName>
    <definedName name="Zakazka" localSheetId="4">#REF!</definedName>
    <definedName name="Zakazka" localSheetId="7">#REF!</definedName>
    <definedName name="Zakazka">#REF!</definedName>
    <definedName name="Zaklad22" localSheetId="4">#REF!</definedName>
    <definedName name="Zaklad22" localSheetId="7">#REF!</definedName>
    <definedName name="Zaklad22">#REF!</definedName>
    <definedName name="Zaklad5" localSheetId="4">#REF!</definedName>
    <definedName name="Zaklad5" localSheetId="7">#REF!</definedName>
    <definedName name="Zaklad5">#REF!</definedName>
    <definedName name="Zhotovitel" localSheetId="4">#REF!</definedName>
    <definedName name="Zhotovitel" localSheetId="7">#REF!</definedName>
    <definedName name="Zhotovit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211" i="11" l="1"/>
  <c r="BK210" i="11" s="1"/>
  <c r="J210" i="11" s="1"/>
  <c r="J106" i="11" s="1"/>
  <c r="BI211" i="11"/>
  <c r="BH211" i="11"/>
  <c r="BG211" i="11"/>
  <c r="BF211" i="11"/>
  <c r="T211" i="11"/>
  <c r="T210" i="11" s="1"/>
  <c r="R211" i="11"/>
  <c r="R210" i="11" s="1"/>
  <c r="P211" i="11"/>
  <c r="P210" i="11" s="1"/>
  <c r="J211" i="11"/>
  <c r="BE211" i="11" s="1"/>
  <c r="BK209" i="11"/>
  <c r="BK208" i="11" s="1"/>
  <c r="J208" i="11" s="1"/>
  <c r="J105" i="11" s="1"/>
  <c r="BI209" i="11"/>
  <c r="BH209" i="11"/>
  <c r="BG209" i="11"/>
  <c r="BF209" i="11"/>
  <c r="T209" i="11"/>
  <c r="T208" i="11" s="1"/>
  <c r="R209" i="11"/>
  <c r="R208" i="11" s="1"/>
  <c r="P209" i="11"/>
  <c r="P208" i="11" s="1"/>
  <c r="J209" i="11"/>
  <c r="BE209" i="11" s="1"/>
  <c r="BK207" i="11"/>
  <c r="BI207" i="11"/>
  <c r="BH207" i="11"/>
  <c r="BG207" i="11"/>
  <c r="BF207" i="11"/>
  <c r="T207" i="11"/>
  <c r="R207" i="11"/>
  <c r="R206" i="11" s="1"/>
  <c r="P207" i="11"/>
  <c r="P206" i="11" s="1"/>
  <c r="J207" i="11"/>
  <c r="BE207" i="11" s="1"/>
  <c r="BK206" i="11"/>
  <c r="J206" i="11" s="1"/>
  <c r="J104" i="11" s="1"/>
  <c r="T206" i="11"/>
  <c r="BK205" i="11"/>
  <c r="BI205" i="11"/>
  <c r="BH205" i="11"/>
  <c r="BG205" i="11"/>
  <c r="BF205" i="11"/>
  <c r="T205" i="11"/>
  <c r="T203" i="11" s="1"/>
  <c r="R205" i="11"/>
  <c r="P205" i="11"/>
  <c r="J205" i="11"/>
  <c r="BE205" i="11" s="1"/>
  <c r="BK204" i="11"/>
  <c r="BI204" i="11"/>
  <c r="BH204" i="11"/>
  <c r="BG204" i="11"/>
  <c r="BF204" i="11"/>
  <c r="T204" i="11"/>
  <c r="R204" i="11"/>
  <c r="P204" i="11"/>
  <c r="J204" i="11"/>
  <c r="BE204" i="11" s="1"/>
  <c r="R203" i="11"/>
  <c r="BK202" i="11"/>
  <c r="BI202" i="11"/>
  <c r="BH202" i="11"/>
  <c r="BG202" i="11"/>
  <c r="BF202" i="11"/>
  <c r="T202" i="11"/>
  <c r="R202" i="11"/>
  <c r="P202" i="11"/>
  <c r="J202" i="11"/>
  <c r="BE202" i="11" s="1"/>
  <c r="BK201" i="11"/>
  <c r="BI201" i="11"/>
  <c r="BH201" i="11"/>
  <c r="BG201" i="11"/>
  <c r="BF201" i="11"/>
  <c r="T201" i="11"/>
  <c r="R201" i="11"/>
  <c r="P201" i="11"/>
  <c r="J201" i="11"/>
  <c r="BE201" i="11" s="1"/>
  <c r="BK200" i="11"/>
  <c r="BI200" i="11"/>
  <c r="BH200" i="11"/>
  <c r="BG200" i="11"/>
  <c r="BF200" i="11"/>
  <c r="T200" i="11"/>
  <c r="T199" i="11" s="1"/>
  <c r="T198" i="11" s="1"/>
  <c r="R200" i="11"/>
  <c r="R199" i="11" s="1"/>
  <c r="P200" i="11"/>
  <c r="P199" i="11" s="1"/>
  <c r="J200" i="11"/>
  <c r="BE200" i="11" s="1"/>
  <c r="BK197" i="11"/>
  <c r="BK196" i="11" s="1"/>
  <c r="J196" i="11" s="1"/>
  <c r="J100" i="11" s="1"/>
  <c r="BI197" i="11"/>
  <c r="BH197" i="11"/>
  <c r="BG197" i="11"/>
  <c r="BF197" i="11"/>
  <c r="T197" i="11"/>
  <c r="T196" i="11" s="1"/>
  <c r="R197" i="11"/>
  <c r="R196" i="11" s="1"/>
  <c r="P197" i="11"/>
  <c r="P196" i="11" s="1"/>
  <c r="J197" i="11"/>
  <c r="BE197" i="11" s="1"/>
  <c r="BK195" i="11"/>
  <c r="BI195" i="11"/>
  <c r="BH195" i="11"/>
  <c r="BG195" i="11"/>
  <c r="BF195" i="11"/>
  <c r="T195" i="11"/>
  <c r="R195" i="11"/>
  <c r="P195" i="11"/>
  <c r="J195" i="11"/>
  <c r="BE195" i="11" s="1"/>
  <c r="BK194" i="11"/>
  <c r="BI194" i="11"/>
  <c r="BH194" i="11"/>
  <c r="BG194" i="11"/>
  <c r="BF194" i="11"/>
  <c r="T194" i="11"/>
  <c r="R194" i="11"/>
  <c r="P194" i="11"/>
  <c r="J194" i="11"/>
  <c r="BE194" i="11" s="1"/>
  <c r="BK192" i="11"/>
  <c r="BI192" i="11"/>
  <c r="BH192" i="11"/>
  <c r="BG192" i="11"/>
  <c r="BF192" i="11"/>
  <c r="T192" i="11"/>
  <c r="R192" i="11"/>
  <c r="P192" i="11"/>
  <c r="J192" i="11"/>
  <c r="BE192" i="11" s="1"/>
  <c r="BK191" i="11"/>
  <c r="BI191" i="11"/>
  <c r="BH191" i="11"/>
  <c r="BG191" i="11"/>
  <c r="BF191" i="11"/>
  <c r="T191" i="11"/>
  <c r="R191" i="11"/>
  <c r="P191" i="11"/>
  <c r="J191" i="11"/>
  <c r="BE191" i="11" s="1"/>
  <c r="BK190" i="11"/>
  <c r="BI190" i="11"/>
  <c r="BH190" i="11"/>
  <c r="BG190" i="11"/>
  <c r="BF190" i="11"/>
  <c r="T190" i="11"/>
  <c r="R190" i="11"/>
  <c r="P190" i="11"/>
  <c r="J190" i="11"/>
  <c r="BE190" i="11" s="1"/>
  <c r="BK188" i="11"/>
  <c r="BI188" i="11"/>
  <c r="BH188" i="11"/>
  <c r="BG188" i="11"/>
  <c r="BF188" i="11"/>
  <c r="T188" i="11"/>
  <c r="R188" i="11"/>
  <c r="P188" i="11"/>
  <c r="J188" i="11"/>
  <c r="BE188" i="11" s="1"/>
  <c r="BK186" i="11"/>
  <c r="BI186" i="11"/>
  <c r="BH186" i="11"/>
  <c r="BG186" i="11"/>
  <c r="BF186" i="11"/>
  <c r="T186" i="11"/>
  <c r="R186" i="11"/>
  <c r="P186" i="11"/>
  <c r="J186" i="11"/>
  <c r="BE186" i="11" s="1"/>
  <c r="BK184" i="11"/>
  <c r="BI184" i="11"/>
  <c r="BH184" i="11"/>
  <c r="BG184" i="11"/>
  <c r="BF184" i="11"/>
  <c r="T184" i="11"/>
  <c r="R184" i="11"/>
  <c r="P184" i="11"/>
  <c r="J184" i="11"/>
  <c r="BE184" i="11" s="1"/>
  <c r="BK179" i="11"/>
  <c r="BI179" i="11"/>
  <c r="BH179" i="11"/>
  <c r="BG179" i="11"/>
  <c r="BF179" i="11"/>
  <c r="T179" i="11"/>
  <c r="R179" i="11"/>
  <c r="P179" i="11"/>
  <c r="J179" i="11"/>
  <c r="BE179" i="11" s="1"/>
  <c r="BK178" i="11"/>
  <c r="BI178" i="11"/>
  <c r="BH178" i="11"/>
  <c r="BG178" i="11"/>
  <c r="BF178" i="11"/>
  <c r="T178" i="11"/>
  <c r="R178" i="11"/>
  <c r="P178" i="11"/>
  <c r="J178" i="11"/>
  <c r="BE178" i="11" s="1"/>
  <c r="BK176" i="11"/>
  <c r="BI176" i="11"/>
  <c r="BH176" i="11"/>
  <c r="BG176" i="11"/>
  <c r="BF176" i="11"/>
  <c r="T176" i="11"/>
  <c r="R176" i="11"/>
  <c r="P176" i="11"/>
  <c r="J176" i="11"/>
  <c r="BE176" i="11" s="1"/>
  <c r="BK175" i="11"/>
  <c r="BI175" i="11"/>
  <c r="BH175" i="11"/>
  <c r="BG175" i="11"/>
  <c r="BF175" i="11"/>
  <c r="T175" i="11"/>
  <c r="R175" i="11"/>
  <c r="P175" i="11"/>
  <c r="J175" i="11"/>
  <c r="BE175" i="11" s="1"/>
  <c r="BK173" i="11"/>
  <c r="BI173" i="11"/>
  <c r="BH173" i="11"/>
  <c r="BG173" i="11"/>
  <c r="BF173" i="11"/>
  <c r="T173" i="11"/>
  <c r="R173" i="11"/>
  <c r="P173" i="11"/>
  <c r="J173" i="11"/>
  <c r="BE173" i="11" s="1"/>
  <c r="BK172" i="11"/>
  <c r="BI172" i="11"/>
  <c r="BH172" i="11"/>
  <c r="BG172" i="11"/>
  <c r="BF172" i="11"/>
  <c r="T172" i="11"/>
  <c r="R172" i="11"/>
  <c r="P172" i="11"/>
  <c r="J172" i="11"/>
  <c r="BE172" i="11" s="1"/>
  <c r="BK171" i="11"/>
  <c r="BI171" i="11"/>
  <c r="BH171" i="11"/>
  <c r="BG171" i="11"/>
  <c r="BF171" i="11"/>
  <c r="T171" i="11"/>
  <c r="R171" i="11"/>
  <c r="P171" i="11"/>
  <c r="J171" i="11"/>
  <c r="BE171" i="11" s="1"/>
  <c r="BK169" i="11"/>
  <c r="BI169" i="11"/>
  <c r="BH169" i="11"/>
  <c r="BG169" i="11"/>
  <c r="BF169" i="11"/>
  <c r="T169" i="11"/>
  <c r="R169" i="11"/>
  <c r="P169" i="11"/>
  <c r="J169" i="11"/>
  <c r="BE169" i="11" s="1"/>
  <c r="BK167" i="11"/>
  <c r="BI167" i="11"/>
  <c r="BH167" i="11"/>
  <c r="BG167" i="11"/>
  <c r="BF167" i="11"/>
  <c r="T167" i="11"/>
  <c r="R167" i="11"/>
  <c r="P167" i="11"/>
  <c r="J167" i="11"/>
  <c r="BE167" i="11" s="1"/>
  <c r="BK165" i="11"/>
  <c r="BI165" i="11"/>
  <c r="BH165" i="11"/>
  <c r="BG165" i="11"/>
  <c r="BF165" i="11"/>
  <c r="T165" i="11"/>
  <c r="R165" i="11"/>
  <c r="P165" i="11"/>
  <c r="J165" i="11"/>
  <c r="BE165" i="11" s="1"/>
  <c r="BK164" i="11"/>
  <c r="BI164" i="11"/>
  <c r="BH164" i="11"/>
  <c r="BG164" i="11"/>
  <c r="BF164" i="11"/>
  <c r="T164" i="11"/>
  <c r="R164" i="11"/>
  <c r="P164" i="11"/>
  <c r="J164" i="11"/>
  <c r="BE164" i="11" s="1"/>
  <c r="BK163" i="11"/>
  <c r="BI163" i="11"/>
  <c r="BH163" i="11"/>
  <c r="BG163" i="11"/>
  <c r="BF163" i="11"/>
  <c r="T163" i="11"/>
  <c r="R163" i="11"/>
  <c r="P163" i="11"/>
  <c r="J163" i="11"/>
  <c r="BE163" i="11" s="1"/>
  <c r="BK159" i="11"/>
  <c r="BI159" i="11"/>
  <c r="BH159" i="11"/>
  <c r="BG159" i="11"/>
  <c r="BF159" i="11"/>
  <c r="T159" i="11"/>
  <c r="R159" i="11"/>
  <c r="P159" i="11"/>
  <c r="J159" i="11"/>
  <c r="BE159" i="11" s="1"/>
  <c r="BK157" i="11"/>
  <c r="BI157" i="11"/>
  <c r="BH157" i="11"/>
  <c r="BG157" i="11"/>
  <c r="BF157" i="11"/>
  <c r="T157" i="11"/>
  <c r="R157" i="11"/>
  <c r="P157" i="11"/>
  <c r="J157" i="11"/>
  <c r="BE157" i="11" s="1"/>
  <c r="BK156" i="11"/>
  <c r="BI156" i="11"/>
  <c r="BH156" i="11"/>
  <c r="BG156" i="11"/>
  <c r="BF156" i="11"/>
  <c r="T156" i="11"/>
  <c r="R156" i="11"/>
  <c r="P156" i="11"/>
  <c r="J156" i="11"/>
  <c r="BE156" i="11" s="1"/>
  <c r="BK154" i="11"/>
  <c r="BI154" i="11"/>
  <c r="BH154" i="11"/>
  <c r="BG154" i="11"/>
  <c r="BF154" i="11"/>
  <c r="T154" i="11"/>
  <c r="R154" i="11"/>
  <c r="P154" i="11"/>
  <c r="J154" i="11"/>
  <c r="BE154" i="11" s="1"/>
  <c r="BK153" i="11"/>
  <c r="BI153" i="11"/>
  <c r="BH153" i="11"/>
  <c r="BG153" i="11"/>
  <c r="BF153" i="11"/>
  <c r="T153" i="11"/>
  <c r="R153" i="11"/>
  <c r="P153" i="11"/>
  <c r="J153" i="11"/>
  <c r="BE153" i="11" s="1"/>
  <c r="BK151" i="11"/>
  <c r="BI151" i="11"/>
  <c r="BH151" i="11"/>
  <c r="BG151" i="11"/>
  <c r="BF151" i="11"/>
  <c r="T151" i="11"/>
  <c r="R151" i="11"/>
  <c r="P151" i="11"/>
  <c r="J151" i="11"/>
  <c r="BE151" i="11" s="1"/>
  <c r="BK150" i="11"/>
  <c r="BI150" i="11"/>
  <c r="BH150" i="11"/>
  <c r="BG150" i="11"/>
  <c r="BF150" i="11"/>
  <c r="T150" i="11"/>
  <c r="R150" i="11"/>
  <c r="P150" i="11"/>
  <c r="J150" i="11"/>
  <c r="BE150" i="11" s="1"/>
  <c r="BK146" i="11"/>
  <c r="BI146" i="11"/>
  <c r="BH146" i="11"/>
  <c r="BG146" i="11"/>
  <c r="BF146" i="11"/>
  <c r="T146" i="11"/>
  <c r="R146" i="11"/>
  <c r="P146" i="11"/>
  <c r="J146" i="11"/>
  <c r="BE146" i="11" s="1"/>
  <c r="BK145" i="11"/>
  <c r="BI145" i="11"/>
  <c r="BH145" i="11"/>
  <c r="BG145" i="11"/>
  <c r="BF145" i="11"/>
  <c r="T145" i="11"/>
  <c r="R145" i="11"/>
  <c r="P145" i="11"/>
  <c r="J145" i="11"/>
  <c r="BE145" i="11" s="1"/>
  <c r="BK144" i="11"/>
  <c r="BI144" i="11"/>
  <c r="BH144" i="11"/>
  <c r="BG144" i="11"/>
  <c r="BF144" i="11"/>
  <c r="T144" i="11"/>
  <c r="R144" i="11"/>
  <c r="P144" i="11"/>
  <c r="J144" i="11"/>
  <c r="BE144" i="11" s="1"/>
  <c r="BK140" i="11"/>
  <c r="BI140" i="11"/>
  <c r="BH140" i="11"/>
  <c r="BG140" i="11"/>
  <c r="BF140" i="11"/>
  <c r="T140" i="11"/>
  <c r="R140" i="11"/>
  <c r="P140" i="11"/>
  <c r="J140" i="11"/>
  <c r="BE140" i="11" s="1"/>
  <c r="BK139" i="11"/>
  <c r="BI139" i="11"/>
  <c r="BH139" i="11"/>
  <c r="BG139" i="11"/>
  <c r="BF139" i="11"/>
  <c r="T139" i="11"/>
  <c r="R139" i="11"/>
  <c r="P139" i="11"/>
  <c r="J139" i="11"/>
  <c r="BE139" i="11" s="1"/>
  <c r="BK138" i="11"/>
  <c r="BI138" i="11"/>
  <c r="BH138" i="11"/>
  <c r="BG138" i="11"/>
  <c r="BF138" i="11"/>
  <c r="T138" i="11"/>
  <c r="R138" i="11"/>
  <c r="P138" i="11"/>
  <c r="J138" i="11"/>
  <c r="BE138" i="11" s="1"/>
  <c r="BK136" i="11"/>
  <c r="BI136" i="11"/>
  <c r="BH136" i="11"/>
  <c r="BG136" i="11"/>
  <c r="BF136" i="11"/>
  <c r="T136" i="11"/>
  <c r="R136" i="11"/>
  <c r="P136" i="11"/>
  <c r="J136" i="11"/>
  <c r="BE136" i="11" s="1"/>
  <c r="BK134" i="11"/>
  <c r="BI134" i="11"/>
  <c r="BH134" i="11"/>
  <c r="BG134" i="11"/>
  <c r="BF134" i="11"/>
  <c r="T134" i="11"/>
  <c r="R134" i="11"/>
  <c r="P134" i="11"/>
  <c r="J134" i="11"/>
  <c r="BE134" i="11" s="1"/>
  <c r="BK130" i="11"/>
  <c r="BI130" i="11"/>
  <c r="BH130" i="11"/>
  <c r="BG130" i="11"/>
  <c r="BF130" i="11"/>
  <c r="T130" i="11"/>
  <c r="R130" i="11"/>
  <c r="P130" i="11"/>
  <c r="J130" i="11"/>
  <c r="BE130" i="11" s="1"/>
  <c r="BK129" i="11"/>
  <c r="BI129" i="11"/>
  <c r="BH129" i="11"/>
  <c r="BG129" i="11"/>
  <c r="BF129" i="11"/>
  <c r="BE129" i="11"/>
  <c r="T129" i="11"/>
  <c r="T128" i="11" s="1"/>
  <c r="R129" i="11"/>
  <c r="P129" i="11"/>
  <c r="P128" i="11" s="1"/>
  <c r="J129" i="11"/>
  <c r="J123" i="11"/>
  <c r="J122" i="11"/>
  <c r="F122" i="11"/>
  <c r="F120" i="11"/>
  <c r="E118" i="11"/>
  <c r="J92" i="11"/>
  <c r="J91" i="11"/>
  <c r="F91" i="11"/>
  <c r="F89" i="11"/>
  <c r="E87" i="11"/>
  <c r="J37" i="11"/>
  <c r="J36" i="11"/>
  <c r="J35" i="11"/>
  <c r="J18" i="11"/>
  <c r="E18" i="11"/>
  <c r="F123" i="11" s="1"/>
  <c r="J17" i="11"/>
  <c r="J12" i="11"/>
  <c r="J89" i="11" s="1"/>
  <c r="E7" i="11"/>
  <c r="E85" i="11" s="1"/>
  <c r="BK210" i="10"/>
  <c r="BK209" i="10" s="1"/>
  <c r="BI210" i="10"/>
  <c r="BH210" i="10"/>
  <c r="BG210" i="10"/>
  <c r="BF210" i="10"/>
  <c r="T210" i="10"/>
  <c r="R210" i="10"/>
  <c r="R209" i="10" s="1"/>
  <c r="R208" i="10" s="1"/>
  <c r="P210" i="10"/>
  <c r="J210" i="10"/>
  <c r="BE210" i="10" s="1"/>
  <c r="T209" i="10"/>
  <c r="T208" i="10" s="1"/>
  <c r="P209" i="10"/>
  <c r="P208" i="10" s="1"/>
  <c r="BK207" i="10"/>
  <c r="BK206" i="10" s="1"/>
  <c r="J206" i="10" s="1"/>
  <c r="J102" i="10" s="1"/>
  <c r="BI207" i="10"/>
  <c r="BH207" i="10"/>
  <c r="BG207" i="10"/>
  <c r="BF207" i="10"/>
  <c r="T207" i="10"/>
  <c r="R207" i="10"/>
  <c r="R206" i="10" s="1"/>
  <c r="P207" i="10"/>
  <c r="J207" i="10"/>
  <c r="BE207" i="10" s="1"/>
  <c r="T206" i="10"/>
  <c r="P206" i="10"/>
  <c r="BK204" i="10"/>
  <c r="BI204" i="10"/>
  <c r="BH204" i="10"/>
  <c r="BG204" i="10"/>
  <c r="BF204" i="10"/>
  <c r="T204" i="10"/>
  <c r="R204" i="10"/>
  <c r="P204" i="10"/>
  <c r="J204" i="10"/>
  <c r="BE204" i="10" s="1"/>
  <c r="BK203" i="10"/>
  <c r="BI203" i="10"/>
  <c r="BH203" i="10"/>
  <c r="BG203" i="10"/>
  <c r="BF203" i="10"/>
  <c r="T203" i="10"/>
  <c r="R203" i="10"/>
  <c r="P203" i="10"/>
  <c r="J203" i="10"/>
  <c r="BE203" i="10" s="1"/>
  <c r="BK202" i="10"/>
  <c r="BI202" i="10"/>
  <c r="BH202" i="10"/>
  <c r="BG202" i="10"/>
  <c r="BF202" i="10"/>
  <c r="T202" i="10"/>
  <c r="R202" i="10"/>
  <c r="P202" i="10"/>
  <c r="J202" i="10"/>
  <c r="BE202" i="10" s="1"/>
  <c r="BK200" i="10"/>
  <c r="BI200" i="10"/>
  <c r="BH200" i="10"/>
  <c r="BG200" i="10"/>
  <c r="BF200" i="10"/>
  <c r="T200" i="10"/>
  <c r="R200" i="10"/>
  <c r="P200" i="10"/>
  <c r="J200" i="10"/>
  <c r="BE200" i="10" s="1"/>
  <c r="BK199" i="10"/>
  <c r="BI199" i="10"/>
  <c r="BH199" i="10"/>
  <c r="BG199" i="10"/>
  <c r="BF199" i="10"/>
  <c r="T199" i="10"/>
  <c r="R199" i="10"/>
  <c r="P199" i="10"/>
  <c r="J199" i="10"/>
  <c r="BE199" i="10" s="1"/>
  <c r="BK198" i="10"/>
  <c r="BI198" i="10"/>
  <c r="BH198" i="10"/>
  <c r="BG198" i="10"/>
  <c r="BF198" i="10"/>
  <c r="T198" i="10"/>
  <c r="R198" i="10"/>
  <c r="P198" i="10"/>
  <c r="J198" i="10"/>
  <c r="BE198" i="10" s="1"/>
  <c r="BK197" i="10"/>
  <c r="BI197" i="10"/>
  <c r="BH197" i="10"/>
  <c r="BG197" i="10"/>
  <c r="BF197" i="10"/>
  <c r="T197" i="10"/>
  <c r="R197" i="10"/>
  <c r="P197" i="10"/>
  <c r="J197" i="10"/>
  <c r="BE197" i="10" s="1"/>
  <c r="BK195" i="10"/>
  <c r="BI195" i="10"/>
  <c r="BH195" i="10"/>
  <c r="BG195" i="10"/>
  <c r="BF195" i="10"/>
  <c r="T195" i="10"/>
  <c r="R195" i="10"/>
  <c r="P195" i="10"/>
  <c r="J195" i="10"/>
  <c r="BE195" i="10" s="1"/>
  <c r="BK193" i="10"/>
  <c r="BI193" i="10"/>
  <c r="BH193" i="10"/>
  <c r="BG193" i="10"/>
  <c r="BF193" i="10"/>
  <c r="T193" i="10"/>
  <c r="R193" i="10"/>
  <c r="P193" i="10"/>
  <c r="J193" i="10"/>
  <c r="BE193" i="10" s="1"/>
  <c r="BK191" i="10"/>
  <c r="BI191" i="10"/>
  <c r="BH191" i="10"/>
  <c r="BG191" i="10"/>
  <c r="BF191" i="10"/>
  <c r="T191" i="10"/>
  <c r="R191" i="10"/>
  <c r="P191" i="10"/>
  <c r="J191" i="10"/>
  <c r="BE191" i="10" s="1"/>
  <c r="BK190" i="10"/>
  <c r="BI190" i="10"/>
  <c r="BH190" i="10"/>
  <c r="BG190" i="10"/>
  <c r="BF190" i="10"/>
  <c r="T190" i="10"/>
  <c r="R190" i="10"/>
  <c r="P190" i="10"/>
  <c r="J190" i="10"/>
  <c r="BE190" i="10" s="1"/>
  <c r="BK188" i="10"/>
  <c r="BI188" i="10"/>
  <c r="BH188" i="10"/>
  <c r="BG188" i="10"/>
  <c r="BF188" i="10"/>
  <c r="T188" i="10"/>
  <c r="R188" i="10"/>
  <c r="P188" i="10"/>
  <c r="J188" i="10"/>
  <c r="BE188" i="10" s="1"/>
  <c r="BK186" i="10"/>
  <c r="BI186" i="10"/>
  <c r="BH186" i="10"/>
  <c r="BG186" i="10"/>
  <c r="BF186" i="10"/>
  <c r="T186" i="10"/>
  <c r="R186" i="10"/>
  <c r="P186" i="10"/>
  <c r="J186" i="10"/>
  <c r="BE186" i="10" s="1"/>
  <c r="BK184" i="10"/>
  <c r="BI184" i="10"/>
  <c r="BH184" i="10"/>
  <c r="BG184" i="10"/>
  <c r="BF184" i="10"/>
  <c r="T184" i="10"/>
  <c r="R184" i="10"/>
  <c r="P184" i="10"/>
  <c r="J184" i="10"/>
  <c r="BE184" i="10" s="1"/>
  <c r="BK183" i="10"/>
  <c r="BI183" i="10"/>
  <c r="BH183" i="10"/>
  <c r="BG183" i="10"/>
  <c r="BF183" i="10"/>
  <c r="T183" i="10"/>
  <c r="R183" i="10"/>
  <c r="P183" i="10"/>
  <c r="J183" i="10"/>
  <c r="BE183" i="10" s="1"/>
  <c r="BK182" i="10"/>
  <c r="BI182" i="10"/>
  <c r="BH182" i="10"/>
  <c r="BG182" i="10"/>
  <c r="BF182" i="10"/>
  <c r="T182" i="10"/>
  <c r="R182" i="10"/>
  <c r="P182" i="10"/>
  <c r="J182" i="10"/>
  <c r="BE182" i="10" s="1"/>
  <c r="BK181" i="10"/>
  <c r="BI181" i="10"/>
  <c r="BH181" i="10"/>
  <c r="BG181" i="10"/>
  <c r="BF181" i="10"/>
  <c r="T181" i="10"/>
  <c r="R181" i="10"/>
  <c r="P181" i="10"/>
  <c r="J181" i="10"/>
  <c r="BE181" i="10" s="1"/>
  <c r="BK180" i="10"/>
  <c r="BI180" i="10"/>
  <c r="BH180" i="10"/>
  <c r="BG180" i="10"/>
  <c r="BF180" i="10"/>
  <c r="T180" i="10"/>
  <c r="R180" i="10"/>
  <c r="P180" i="10"/>
  <c r="J180" i="10"/>
  <c r="BE180" i="10" s="1"/>
  <c r="BK179" i="10"/>
  <c r="BI179" i="10"/>
  <c r="BH179" i="10"/>
  <c r="BG179" i="10"/>
  <c r="BF179" i="10"/>
  <c r="T179" i="10"/>
  <c r="R179" i="10"/>
  <c r="P179" i="10"/>
  <c r="J179" i="10"/>
  <c r="BE179" i="10" s="1"/>
  <c r="BK178" i="10"/>
  <c r="BI178" i="10"/>
  <c r="BH178" i="10"/>
  <c r="BG178" i="10"/>
  <c r="BF178" i="10"/>
  <c r="T178" i="10"/>
  <c r="R178" i="10"/>
  <c r="P178" i="10"/>
  <c r="J178" i="10"/>
  <c r="BE178" i="10" s="1"/>
  <c r="BK174" i="10"/>
  <c r="BI174" i="10"/>
  <c r="BH174" i="10"/>
  <c r="BG174" i="10"/>
  <c r="BF174" i="10"/>
  <c r="T174" i="10"/>
  <c r="R174" i="10"/>
  <c r="P174" i="10"/>
  <c r="J174" i="10"/>
  <c r="BE174" i="10" s="1"/>
  <c r="BK173" i="10"/>
  <c r="BI173" i="10"/>
  <c r="BH173" i="10"/>
  <c r="BG173" i="10"/>
  <c r="BF173" i="10"/>
  <c r="T173" i="10"/>
  <c r="R173" i="10"/>
  <c r="P173" i="10"/>
  <c r="J173" i="10"/>
  <c r="BE173" i="10" s="1"/>
  <c r="BK171" i="10"/>
  <c r="BI171" i="10"/>
  <c r="BH171" i="10"/>
  <c r="BG171" i="10"/>
  <c r="BF171" i="10"/>
  <c r="T171" i="10"/>
  <c r="R171" i="10"/>
  <c r="P171" i="10"/>
  <c r="J171" i="10"/>
  <c r="BE171" i="10" s="1"/>
  <c r="BK170" i="10"/>
  <c r="BI170" i="10"/>
  <c r="BH170" i="10"/>
  <c r="BG170" i="10"/>
  <c r="BF170" i="10"/>
  <c r="T170" i="10"/>
  <c r="R170" i="10"/>
  <c r="R169" i="10" s="1"/>
  <c r="P170" i="10"/>
  <c r="J170" i="10"/>
  <c r="BE170" i="10" s="1"/>
  <c r="BK167" i="10"/>
  <c r="BI167" i="10"/>
  <c r="BH167" i="10"/>
  <c r="BG167" i="10"/>
  <c r="BF167" i="10"/>
  <c r="T167" i="10"/>
  <c r="R167" i="10"/>
  <c r="P167" i="10"/>
  <c r="J167" i="10"/>
  <c r="BE167" i="10" s="1"/>
  <c r="BK166" i="10"/>
  <c r="BI166" i="10"/>
  <c r="BH166" i="10"/>
  <c r="BG166" i="10"/>
  <c r="BF166" i="10"/>
  <c r="T166" i="10"/>
  <c r="R166" i="10"/>
  <c r="P166" i="10"/>
  <c r="J166" i="10"/>
  <c r="BE166" i="10" s="1"/>
  <c r="BK164" i="10"/>
  <c r="BI164" i="10"/>
  <c r="BH164" i="10"/>
  <c r="BG164" i="10"/>
  <c r="BF164" i="10"/>
  <c r="T164" i="10"/>
  <c r="R164" i="10"/>
  <c r="P164" i="10"/>
  <c r="J164" i="10"/>
  <c r="BE164" i="10" s="1"/>
  <c r="BK162" i="10"/>
  <c r="BI162" i="10"/>
  <c r="BH162" i="10"/>
  <c r="BG162" i="10"/>
  <c r="BF162" i="10"/>
  <c r="T162" i="10"/>
  <c r="R162" i="10"/>
  <c r="P162" i="10"/>
  <c r="J162" i="10"/>
  <c r="BE162" i="10" s="1"/>
  <c r="BK161" i="10"/>
  <c r="BI161" i="10"/>
  <c r="BH161" i="10"/>
  <c r="BG161" i="10"/>
  <c r="BF161" i="10"/>
  <c r="T161" i="10"/>
  <c r="R161" i="10"/>
  <c r="P161" i="10"/>
  <c r="J161" i="10"/>
  <c r="BE161" i="10" s="1"/>
  <c r="BK160" i="10"/>
  <c r="BI160" i="10"/>
  <c r="BH160" i="10"/>
  <c r="BG160" i="10"/>
  <c r="BF160" i="10"/>
  <c r="T160" i="10"/>
  <c r="R160" i="10"/>
  <c r="P160" i="10"/>
  <c r="J160" i="10"/>
  <c r="BE160" i="10" s="1"/>
  <c r="BK159" i="10"/>
  <c r="BI159" i="10"/>
  <c r="BH159" i="10"/>
  <c r="BG159" i="10"/>
  <c r="BF159" i="10"/>
  <c r="T159" i="10"/>
  <c r="R159" i="10"/>
  <c r="P159" i="10"/>
  <c r="J159" i="10"/>
  <c r="BE159" i="10" s="1"/>
  <c r="BK158" i="10"/>
  <c r="BI158" i="10"/>
  <c r="BH158" i="10"/>
  <c r="BG158" i="10"/>
  <c r="BF158" i="10"/>
  <c r="T158" i="10"/>
  <c r="R158" i="10"/>
  <c r="P158" i="10"/>
  <c r="J158" i="10"/>
  <c r="BE158" i="10" s="1"/>
  <c r="BK157" i="10"/>
  <c r="BI157" i="10"/>
  <c r="BH157" i="10"/>
  <c r="BG157" i="10"/>
  <c r="BF157" i="10"/>
  <c r="T157" i="10"/>
  <c r="R157" i="10"/>
  <c r="P157" i="10"/>
  <c r="J157" i="10"/>
  <c r="BE157" i="10" s="1"/>
  <c r="BK156" i="10"/>
  <c r="BI156" i="10"/>
  <c r="BH156" i="10"/>
  <c r="BG156" i="10"/>
  <c r="BF156" i="10"/>
  <c r="T156" i="10"/>
  <c r="R156" i="10"/>
  <c r="P156" i="10"/>
  <c r="J156" i="10"/>
  <c r="BE156" i="10" s="1"/>
  <c r="BK155" i="10"/>
  <c r="BI155" i="10"/>
  <c r="BH155" i="10"/>
  <c r="BG155" i="10"/>
  <c r="BF155" i="10"/>
  <c r="T155" i="10"/>
  <c r="R155" i="10"/>
  <c r="P155" i="10"/>
  <c r="J155" i="10"/>
  <c r="BE155" i="10" s="1"/>
  <c r="BK153" i="10"/>
  <c r="BI153" i="10"/>
  <c r="BH153" i="10"/>
  <c r="BG153" i="10"/>
  <c r="BF153" i="10"/>
  <c r="T153" i="10"/>
  <c r="R153" i="10"/>
  <c r="P153" i="10"/>
  <c r="J153" i="10"/>
  <c r="BE153" i="10" s="1"/>
  <c r="BK152" i="10"/>
  <c r="BI152" i="10"/>
  <c r="BH152" i="10"/>
  <c r="BG152" i="10"/>
  <c r="BF152" i="10"/>
  <c r="T152" i="10"/>
  <c r="R152" i="10"/>
  <c r="P152" i="10"/>
  <c r="J152" i="10"/>
  <c r="BE152" i="10" s="1"/>
  <c r="BK151" i="10"/>
  <c r="BI151" i="10"/>
  <c r="BH151" i="10"/>
  <c r="BG151" i="10"/>
  <c r="BF151" i="10"/>
  <c r="T151" i="10"/>
  <c r="R151" i="10"/>
  <c r="P151" i="10"/>
  <c r="J151" i="10"/>
  <c r="BE151" i="10" s="1"/>
  <c r="BK150" i="10"/>
  <c r="BI150" i="10"/>
  <c r="BH150" i="10"/>
  <c r="BG150" i="10"/>
  <c r="BF150" i="10"/>
  <c r="T150" i="10"/>
  <c r="R150" i="10"/>
  <c r="P150" i="10"/>
  <c r="J150" i="10"/>
  <c r="BE150" i="10" s="1"/>
  <c r="BK149" i="10"/>
  <c r="BI149" i="10"/>
  <c r="BH149" i="10"/>
  <c r="BG149" i="10"/>
  <c r="BF149" i="10"/>
  <c r="T149" i="10"/>
  <c r="R149" i="10"/>
  <c r="P149" i="10"/>
  <c r="J149" i="10"/>
  <c r="BE149" i="10" s="1"/>
  <c r="BK148" i="10"/>
  <c r="BI148" i="10"/>
  <c r="BH148" i="10"/>
  <c r="BG148" i="10"/>
  <c r="BF148" i="10"/>
  <c r="T148" i="10"/>
  <c r="R148" i="10"/>
  <c r="P148" i="10"/>
  <c r="J148" i="10"/>
  <c r="BE148" i="10" s="1"/>
  <c r="BK147" i="10"/>
  <c r="BI147" i="10"/>
  <c r="BH147" i="10"/>
  <c r="BG147" i="10"/>
  <c r="BF147" i="10"/>
  <c r="T147" i="10"/>
  <c r="R147" i="10"/>
  <c r="P147" i="10"/>
  <c r="J147" i="10"/>
  <c r="BE147" i="10" s="1"/>
  <c r="BK146" i="10"/>
  <c r="BI146" i="10"/>
  <c r="BH146" i="10"/>
  <c r="BG146" i="10"/>
  <c r="BF146" i="10"/>
  <c r="T146" i="10"/>
  <c r="R146" i="10"/>
  <c r="P146" i="10"/>
  <c r="J146" i="10"/>
  <c r="BE146" i="10" s="1"/>
  <c r="BK145" i="10"/>
  <c r="BI145" i="10"/>
  <c r="BH145" i="10"/>
  <c r="BG145" i="10"/>
  <c r="BF145" i="10"/>
  <c r="T145" i="10"/>
  <c r="R145" i="10"/>
  <c r="P145" i="10"/>
  <c r="J145" i="10"/>
  <c r="BE145" i="10" s="1"/>
  <c r="BK144" i="10"/>
  <c r="BI144" i="10"/>
  <c r="BH144" i="10"/>
  <c r="BG144" i="10"/>
  <c r="BF144" i="10"/>
  <c r="T144" i="10"/>
  <c r="R144" i="10"/>
  <c r="P144" i="10"/>
  <c r="J144" i="10"/>
  <c r="BE144" i="10" s="1"/>
  <c r="BK143" i="10"/>
  <c r="BI143" i="10"/>
  <c r="BH143" i="10"/>
  <c r="BG143" i="10"/>
  <c r="BF143" i="10"/>
  <c r="T143" i="10"/>
  <c r="R143" i="10"/>
  <c r="P143" i="10"/>
  <c r="J143" i="10"/>
  <c r="BE143" i="10" s="1"/>
  <c r="BK142" i="10"/>
  <c r="BI142" i="10"/>
  <c r="BH142" i="10"/>
  <c r="BG142" i="10"/>
  <c r="BF142" i="10"/>
  <c r="T142" i="10"/>
  <c r="R142" i="10"/>
  <c r="P142" i="10"/>
  <c r="J142" i="10"/>
  <c r="BE142" i="10" s="1"/>
  <c r="BK141" i="10"/>
  <c r="BI141" i="10"/>
  <c r="BH141" i="10"/>
  <c r="BG141" i="10"/>
  <c r="BF141" i="10"/>
  <c r="T141" i="10"/>
  <c r="R141" i="10"/>
  <c r="P141" i="10"/>
  <c r="J141" i="10"/>
  <c r="BE141" i="10" s="1"/>
  <c r="BK139" i="10"/>
  <c r="BI139" i="10"/>
  <c r="BH139" i="10"/>
  <c r="BG139" i="10"/>
  <c r="BF139" i="10"/>
  <c r="T139" i="10"/>
  <c r="R139" i="10"/>
  <c r="P139" i="10"/>
  <c r="J139" i="10"/>
  <c r="BE139" i="10" s="1"/>
  <c r="BK137" i="10"/>
  <c r="BI137" i="10"/>
  <c r="BH137" i="10"/>
  <c r="BG137" i="10"/>
  <c r="BF137" i="10"/>
  <c r="T137" i="10"/>
  <c r="R137" i="10"/>
  <c r="P137" i="10"/>
  <c r="J137" i="10"/>
  <c r="BE137" i="10" s="1"/>
  <c r="BK136" i="10"/>
  <c r="BI136" i="10"/>
  <c r="BH136" i="10"/>
  <c r="BG136" i="10"/>
  <c r="BF136" i="10"/>
  <c r="T136" i="10"/>
  <c r="R136" i="10"/>
  <c r="P136" i="10"/>
  <c r="J136" i="10"/>
  <c r="BE136" i="10" s="1"/>
  <c r="BK135" i="10"/>
  <c r="BI135" i="10"/>
  <c r="BH135" i="10"/>
  <c r="BG135" i="10"/>
  <c r="BF135" i="10"/>
  <c r="T135" i="10"/>
  <c r="R135" i="10"/>
  <c r="P135" i="10"/>
  <c r="P134" i="10" s="1"/>
  <c r="J135" i="10"/>
  <c r="BE135" i="10" s="1"/>
  <c r="BK132" i="10"/>
  <c r="BI132" i="10"/>
  <c r="BH132" i="10"/>
  <c r="BG132" i="10"/>
  <c r="BF132" i="10"/>
  <c r="T132" i="10"/>
  <c r="R132" i="10"/>
  <c r="P132" i="10"/>
  <c r="P130" i="10" s="1"/>
  <c r="P129" i="10" s="1"/>
  <c r="J132" i="10"/>
  <c r="BE132" i="10" s="1"/>
  <c r="BK131" i="10"/>
  <c r="BI131" i="10"/>
  <c r="BH131" i="10"/>
  <c r="BG131" i="10"/>
  <c r="BF131" i="10"/>
  <c r="T131" i="10"/>
  <c r="R131" i="10"/>
  <c r="P131" i="10"/>
  <c r="J131" i="10"/>
  <c r="BE131" i="10" s="1"/>
  <c r="T130" i="10"/>
  <c r="T129" i="10" s="1"/>
  <c r="J125" i="10"/>
  <c r="J124" i="10"/>
  <c r="F124" i="10"/>
  <c r="F122" i="10"/>
  <c r="E120" i="10"/>
  <c r="J108" i="10"/>
  <c r="J107" i="10"/>
  <c r="J106" i="10"/>
  <c r="J105" i="10"/>
  <c r="J92" i="10"/>
  <c r="J91" i="10"/>
  <c r="F91" i="10"/>
  <c r="F89" i="10"/>
  <c r="E87" i="10"/>
  <c r="J37" i="10"/>
  <c r="J36" i="10"/>
  <c r="J35" i="10"/>
  <c r="J18" i="10"/>
  <c r="E18" i="10"/>
  <c r="F125" i="10" s="1"/>
  <c r="J17" i="10"/>
  <c r="J12" i="10"/>
  <c r="J122" i="10" s="1"/>
  <c r="E7" i="10"/>
  <c r="E118" i="10" s="1"/>
  <c r="BK199" i="11" l="1"/>
  <c r="J199" i="11" s="1"/>
  <c r="J102" i="11" s="1"/>
  <c r="P127" i="11"/>
  <c r="T127" i="11"/>
  <c r="T126" i="11" s="1"/>
  <c r="J209" i="10"/>
  <c r="J104" i="10" s="1"/>
  <c r="BK208" i="10"/>
  <c r="J208" i="10" s="1"/>
  <c r="J103" i="10" s="1"/>
  <c r="R128" i="11"/>
  <c r="R127" i="11" s="1"/>
  <c r="R126" i="11" s="1"/>
  <c r="T169" i="10"/>
  <c r="BK128" i="11"/>
  <c r="J128" i="11" s="1"/>
  <c r="J98" i="11" s="1"/>
  <c r="R198" i="11"/>
  <c r="R152" i="11"/>
  <c r="T152" i="11"/>
  <c r="R130" i="10"/>
  <c r="R129" i="10" s="1"/>
  <c r="P203" i="11"/>
  <c r="P198" i="11" s="1"/>
  <c r="P126" i="11" s="1"/>
  <c r="BK134" i="10"/>
  <c r="J134" i="10" s="1"/>
  <c r="J100" i="10" s="1"/>
  <c r="F37" i="11"/>
  <c r="P169" i="10"/>
  <c r="P133" i="10" s="1"/>
  <c r="P128" i="10" s="1"/>
  <c r="R134" i="10"/>
  <c r="R133" i="10" s="1"/>
  <c r="BK130" i="10"/>
  <c r="BK129" i="10" s="1"/>
  <c r="J129" i="10" s="1"/>
  <c r="J97" i="10" s="1"/>
  <c r="T134" i="10"/>
  <c r="T133" i="10" s="1"/>
  <c r="T128" i="10" s="1"/>
  <c r="P152" i="11"/>
  <c r="BK152" i="11"/>
  <c r="J152" i="11" s="1"/>
  <c r="J99" i="11" s="1"/>
  <c r="BK203" i="11"/>
  <c r="J203" i="11" s="1"/>
  <c r="J103" i="11" s="1"/>
  <c r="J34" i="11"/>
  <c r="F36" i="11"/>
  <c r="F35" i="11"/>
  <c r="BK169" i="10"/>
  <c r="J169" i="10" s="1"/>
  <c r="J101" i="10" s="1"/>
  <c r="F35" i="10"/>
  <c r="J34" i="10"/>
  <c r="J33" i="10"/>
  <c r="F36" i="10"/>
  <c r="F37" i="10"/>
  <c r="F34" i="10"/>
  <c r="J89" i="10"/>
  <c r="J120" i="11"/>
  <c r="F33" i="11"/>
  <c r="J33" i="11"/>
  <c r="F92" i="11"/>
  <c r="F34" i="11"/>
  <c r="E116" i="11"/>
  <c r="F33" i="10"/>
  <c r="F92" i="10"/>
  <c r="E85" i="10"/>
  <c r="J130" i="10" l="1"/>
  <c r="J98" i="10" s="1"/>
  <c r="BK127" i="11"/>
  <c r="J127" i="11" s="1"/>
  <c r="J97" i="11" s="1"/>
  <c r="R128" i="10"/>
  <c r="BK133" i="10"/>
  <c r="J133" i="10" s="1"/>
  <c r="J99" i="10" s="1"/>
  <c r="BK198" i="11"/>
  <c r="BK128" i="10" l="1"/>
  <c r="J128" i="10" s="1"/>
  <c r="J30" i="10" s="1"/>
  <c r="J198" i="11"/>
  <c r="J101" i="11" s="1"/>
  <c r="BK126" i="11"/>
  <c r="J126" i="11" s="1"/>
  <c r="C64" i="9"/>
  <c r="BD63" i="9"/>
  <c r="BD64" i="9" s="1"/>
  <c r="BC63" i="9"/>
  <c r="BC64" i="9" s="1"/>
  <c r="BB63" i="9"/>
  <c r="BB64" i="9" s="1"/>
  <c r="BA63" i="9"/>
  <c r="BA64" i="9" s="1"/>
  <c r="G63" i="9"/>
  <c r="AZ63" i="9" s="1"/>
  <c r="AZ64" i="9" s="1"/>
  <c r="G62" i="9"/>
  <c r="G61" i="9"/>
  <c r="C59" i="9"/>
  <c r="BD58" i="9"/>
  <c r="BB58" i="9"/>
  <c r="BA58" i="9"/>
  <c r="AZ58" i="9"/>
  <c r="G58" i="9"/>
  <c r="BC58" i="9" s="1"/>
  <c r="BD57" i="9"/>
  <c r="BB57" i="9"/>
  <c r="BA57" i="9"/>
  <c r="AZ57" i="9"/>
  <c r="G57" i="9"/>
  <c r="BC57" i="9" s="1"/>
  <c r="C55" i="9"/>
  <c r="G54" i="9"/>
  <c r="G53" i="9"/>
  <c r="BD52" i="9"/>
  <c r="BD55" i="9" s="1"/>
  <c r="BC52" i="9"/>
  <c r="BC55" i="9" s="1"/>
  <c r="BB52" i="9"/>
  <c r="BB55" i="9" s="1"/>
  <c r="AZ52" i="9"/>
  <c r="AZ55" i="9" s="1"/>
  <c r="G52" i="9"/>
  <c r="BA52" i="9" s="1"/>
  <c r="BA55" i="9" s="1"/>
  <c r="G49" i="9"/>
  <c r="G48" i="9"/>
  <c r="G47" i="9"/>
  <c r="C45" i="9"/>
  <c r="G44" i="9"/>
  <c r="G43" i="9"/>
  <c r="AZ34" i="9" s="1"/>
  <c r="AZ45" i="9" s="1"/>
  <c r="G42" i="9"/>
  <c r="G41" i="9"/>
  <c r="G40" i="9"/>
  <c r="G39" i="9"/>
  <c r="G38" i="9"/>
  <c r="G37" i="9"/>
  <c r="G36" i="9"/>
  <c r="G35" i="9"/>
  <c r="BD34" i="9"/>
  <c r="BD45" i="9" s="1"/>
  <c r="BC34" i="9"/>
  <c r="BC45" i="9" s="1"/>
  <c r="BB34" i="9"/>
  <c r="BB45" i="9" s="1"/>
  <c r="BA34" i="9"/>
  <c r="BA45" i="9" s="1"/>
  <c r="G34" i="9"/>
  <c r="C32" i="9"/>
  <c r="G31" i="9"/>
  <c r="G30" i="9"/>
  <c r="G29" i="9"/>
  <c r="G28" i="9"/>
  <c r="G27" i="9"/>
  <c r="G26" i="9"/>
  <c r="G25" i="9"/>
  <c r="G24" i="9"/>
  <c r="G23" i="9"/>
  <c r="G22" i="9"/>
  <c r="C19" i="9"/>
  <c r="BD18" i="9"/>
  <c r="BC18" i="9"/>
  <c r="BB18" i="9"/>
  <c r="BA18" i="9"/>
  <c r="G18" i="9"/>
  <c r="AZ18" i="9" s="1"/>
  <c r="G17" i="9"/>
  <c r="BD16" i="9"/>
  <c r="BC16" i="9"/>
  <c r="BB16" i="9"/>
  <c r="BA16" i="9"/>
  <c r="G16" i="9"/>
  <c r="AZ16" i="9" s="1"/>
  <c r="G15" i="9"/>
  <c r="G14" i="9"/>
  <c r="G13" i="9"/>
  <c r="G12" i="9"/>
  <c r="G11" i="9"/>
  <c r="BD10" i="9"/>
  <c r="BC10" i="9"/>
  <c r="BB10" i="9"/>
  <c r="BA10" i="9"/>
  <c r="G10" i="9"/>
  <c r="AZ10" i="9" s="1"/>
  <c r="BD9" i="9"/>
  <c r="BC9" i="9"/>
  <c r="BB9" i="9"/>
  <c r="BA9" i="9"/>
  <c r="G9" i="9"/>
  <c r="AZ9" i="9" s="1"/>
  <c r="BD8" i="9"/>
  <c r="BC8" i="9"/>
  <c r="BB8" i="9"/>
  <c r="BA8" i="9"/>
  <c r="G8" i="9"/>
  <c r="C67" i="8"/>
  <c r="G66" i="8"/>
  <c r="G65" i="8"/>
  <c r="G62" i="8"/>
  <c r="G61" i="8"/>
  <c r="G60" i="8"/>
  <c r="C58" i="8"/>
  <c r="G57" i="8"/>
  <c r="G56" i="8"/>
  <c r="G55" i="8"/>
  <c r="G54" i="8"/>
  <c r="G53" i="8"/>
  <c r="G52" i="8"/>
  <c r="G51" i="8"/>
  <c r="G50" i="8"/>
  <c r="G49" i="8"/>
  <c r="G48" i="8"/>
  <c r="G46" i="8"/>
  <c r="G45" i="8"/>
  <c r="G44" i="8"/>
  <c r="G43" i="8"/>
  <c r="G42" i="8"/>
  <c r="G41" i="8"/>
  <c r="BC40" i="8"/>
  <c r="BB40" i="8"/>
  <c r="BA40" i="8"/>
  <c r="AZ40" i="8"/>
  <c r="G40" i="8"/>
  <c r="AY40" i="8" s="1"/>
  <c r="G39" i="8"/>
  <c r="G38" i="8"/>
  <c r="G37" i="8"/>
  <c r="G36" i="8"/>
  <c r="G35" i="8"/>
  <c r="C33" i="8"/>
  <c r="G32" i="8"/>
  <c r="G31" i="8"/>
  <c r="G30" i="8"/>
  <c r="G29" i="8"/>
  <c r="G28" i="8"/>
  <c r="G27" i="8"/>
  <c r="G26" i="8"/>
  <c r="G25" i="8"/>
  <c r="G24" i="8"/>
  <c r="G23" i="8"/>
  <c r="C20" i="8"/>
  <c r="G19" i="8"/>
  <c r="G18" i="8"/>
  <c r="G17" i="8"/>
  <c r="G16" i="8"/>
  <c r="G15" i="8"/>
  <c r="G14" i="8"/>
  <c r="G13" i="8"/>
  <c r="G12" i="8"/>
  <c r="G11" i="8"/>
  <c r="G10" i="8"/>
  <c r="G9" i="8"/>
  <c r="C62" i="7"/>
  <c r="G61" i="7"/>
  <c r="G60" i="7"/>
  <c r="C58" i="7"/>
  <c r="G57" i="7"/>
  <c r="G56" i="7"/>
  <c r="G55" i="7"/>
  <c r="G54" i="7"/>
  <c r="G53" i="7"/>
  <c r="G52" i="7"/>
  <c r="G51" i="7"/>
  <c r="G50" i="7"/>
  <c r="G48" i="7"/>
  <c r="G47" i="7"/>
  <c r="G46" i="7"/>
  <c r="G45" i="7"/>
  <c r="G44" i="7"/>
  <c r="G43" i="7"/>
  <c r="G41" i="7"/>
  <c r="G40" i="7"/>
  <c r="G39" i="7"/>
  <c r="BC36" i="7"/>
  <c r="BB36" i="7"/>
  <c r="BA36" i="7"/>
  <c r="AZ36" i="7"/>
  <c r="AY36" i="7"/>
  <c r="C36" i="7"/>
  <c r="G35" i="7"/>
  <c r="G34" i="7"/>
  <c r="G33" i="7"/>
  <c r="G32" i="7"/>
  <c r="G31" i="7"/>
  <c r="G30" i="7"/>
  <c r="G29" i="7"/>
  <c r="G28" i="7"/>
  <c r="G27" i="7"/>
  <c r="G26" i="7"/>
  <c r="C23" i="7"/>
  <c r="G22" i="7"/>
  <c r="G21" i="7"/>
  <c r="G20" i="7"/>
  <c r="G19" i="7"/>
  <c r="BC18" i="7"/>
  <c r="BB18" i="7"/>
  <c r="BA18" i="7"/>
  <c r="AZ18" i="7"/>
  <c r="G18" i="7"/>
  <c r="AY18" i="7" s="1"/>
  <c r="G17" i="7"/>
  <c r="G16" i="7"/>
  <c r="G15" i="7"/>
  <c r="BC14" i="7"/>
  <c r="BB14" i="7"/>
  <c r="BA14" i="7"/>
  <c r="AZ14" i="7"/>
  <c r="AY14" i="7"/>
  <c r="G14" i="7"/>
  <c r="BC13" i="7"/>
  <c r="BB13" i="7"/>
  <c r="BA13" i="7"/>
  <c r="AZ13" i="7"/>
  <c r="G13" i="7"/>
  <c r="AY13" i="7" s="1"/>
  <c r="BC12" i="7"/>
  <c r="BB12" i="7"/>
  <c r="BA12" i="7"/>
  <c r="AZ12" i="7"/>
  <c r="G12" i="7"/>
  <c r="AY12" i="7" s="1"/>
  <c r="G11" i="7"/>
  <c r="G10" i="7"/>
  <c r="BC9" i="7"/>
  <c r="BB9" i="7"/>
  <c r="BA9" i="7"/>
  <c r="AZ9" i="7"/>
  <c r="G9" i="7"/>
  <c r="AY9" i="7" s="1"/>
  <c r="BC8" i="7"/>
  <c r="BB8" i="7"/>
  <c r="BA8" i="7"/>
  <c r="AZ8" i="7"/>
  <c r="G8" i="7"/>
  <c r="BD59" i="9" l="1"/>
  <c r="J96" i="10"/>
  <c r="BA59" i="9"/>
  <c r="BB59" i="9"/>
  <c r="BB19" i="9"/>
  <c r="AZ59" i="9"/>
  <c r="G65" i="9"/>
  <c r="G11" i="2" s="1"/>
  <c r="BD19" i="9"/>
  <c r="BC19" i="9"/>
  <c r="BA19" i="9"/>
  <c r="J96" i="11"/>
  <c r="J30" i="11"/>
  <c r="J39" i="10"/>
  <c r="G9" i="2"/>
  <c r="G69" i="8"/>
  <c r="G8" i="2" s="1"/>
  <c r="G64" i="7"/>
  <c r="G7" i="2" s="1"/>
  <c r="BC59" i="9"/>
  <c r="AZ8" i="9"/>
  <c r="AZ19" i="9" s="1"/>
  <c r="AY8" i="7"/>
  <c r="L22" i="6"/>
  <c r="L21" i="6"/>
  <c r="L19" i="6"/>
  <c r="L17" i="6"/>
  <c r="L15" i="6"/>
  <c r="L13" i="6"/>
  <c r="L11" i="6"/>
  <c r="L9" i="6"/>
  <c r="L73" i="5"/>
  <c r="L71" i="5"/>
  <c r="L69" i="5"/>
  <c r="L67" i="5"/>
  <c r="L66" i="5"/>
  <c r="L64" i="5"/>
  <c r="L62" i="5"/>
  <c r="L60" i="5"/>
  <c r="L58" i="5"/>
  <c r="L56" i="5"/>
  <c r="L54" i="5"/>
  <c r="L52" i="5"/>
  <c r="L50" i="5"/>
  <c r="L48" i="5"/>
  <c r="L46" i="5"/>
  <c r="L44" i="5"/>
  <c r="L41" i="5"/>
  <c r="L39" i="5"/>
  <c r="L35" i="5"/>
  <c r="L33" i="5"/>
  <c r="L31" i="5"/>
  <c r="L29" i="5"/>
  <c r="L27" i="5"/>
  <c r="L25" i="5"/>
  <c r="L22" i="5"/>
  <c r="L20" i="5"/>
  <c r="L18" i="5"/>
  <c r="L15" i="5"/>
  <c r="L13" i="5"/>
  <c r="L11" i="5"/>
  <c r="L9" i="5"/>
  <c r="L170" i="4"/>
  <c r="L168" i="4"/>
  <c r="L166" i="4"/>
  <c r="L164" i="4"/>
  <c r="L162" i="4"/>
  <c r="L160" i="4"/>
  <c r="L158" i="4"/>
  <c r="L156" i="4"/>
  <c r="L154" i="4"/>
  <c r="L152" i="4"/>
  <c r="L150" i="4"/>
  <c r="L148" i="4"/>
  <c r="L145" i="4"/>
  <c r="L143" i="4"/>
  <c r="L141" i="4"/>
  <c r="L139" i="4"/>
  <c r="L137" i="4"/>
  <c r="L134" i="4"/>
  <c r="L132" i="4"/>
  <c r="L130" i="4"/>
  <c r="L128" i="4"/>
  <c r="L126" i="4"/>
  <c r="L124" i="4"/>
  <c r="L121" i="4"/>
  <c r="L119" i="4"/>
  <c r="L114" i="4"/>
  <c r="L112" i="4"/>
  <c r="L110" i="4"/>
  <c r="L104" i="4"/>
  <c r="L102" i="4"/>
  <c r="L100" i="4"/>
  <c r="L98" i="4"/>
  <c r="L96" i="4"/>
  <c r="L93" i="4"/>
  <c r="L91" i="4"/>
  <c r="L89" i="4"/>
  <c r="L87" i="4"/>
  <c r="L84" i="4"/>
  <c r="L80" i="4"/>
  <c r="L78" i="4"/>
  <c r="L76" i="4"/>
  <c r="L74" i="4"/>
  <c r="L71" i="4"/>
  <c r="L69" i="4"/>
  <c r="L67" i="4"/>
  <c r="L62" i="4"/>
  <c r="L58" i="4"/>
  <c r="L51" i="4"/>
  <c r="L49" i="4"/>
  <c r="L45" i="4"/>
  <c r="L43" i="4"/>
  <c r="L41" i="4"/>
  <c r="L38" i="4"/>
  <c r="L36" i="4"/>
  <c r="L34" i="4"/>
  <c r="L30" i="4"/>
  <c r="L28" i="4"/>
  <c r="L26" i="4"/>
  <c r="L22" i="4"/>
  <c r="L20" i="4"/>
  <c r="L18" i="4"/>
  <c r="L15" i="4"/>
  <c r="L13" i="4"/>
  <c r="L11" i="4"/>
  <c r="L9" i="4"/>
  <c r="K24" i="6" l="1"/>
  <c r="G12" i="2" s="1"/>
  <c r="I12" i="2" s="1"/>
  <c r="K12" i="2" s="1"/>
  <c r="I11" i="2"/>
  <c r="K11" i="2" s="1"/>
  <c r="G10" i="2"/>
  <c r="J39" i="11"/>
  <c r="I9" i="2"/>
  <c r="K9" i="2" s="1"/>
  <c r="I8" i="2"/>
  <c r="K8" i="2" s="1"/>
  <c r="I7" i="2"/>
  <c r="K7" i="2" s="1"/>
  <c r="K75" i="5"/>
  <c r="G6" i="2" s="1"/>
  <c r="K172" i="4"/>
  <c r="G5" i="2" s="1"/>
  <c r="I10" i="2" l="1"/>
  <c r="K10" i="2" s="1"/>
  <c r="I6" i="2"/>
  <c r="K6" i="2" s="1"/>
  <c r="G14" i="2"/>
  <c r="I5" i="2"/>
  <c r="I14" i="2" l="1"/>
  <c r="K5" i="2"/>
  <c r="K14" i="2" s="1"/>
</calcChain>
</file>

<file path=xl/sharedStrings.xml><?xml version="1.0" encoding="utf-8"?>
<sst xmlns="http://schemas.openxmlformats.org/spreadsheetml/2006/main" count="3401" uniqueCount="1146">
  <si>
    <t xml:space="preserve">                                        </t>
  </si>
  <si>
    <t xml:space="preserve">                                                  </t>
  </si>
  <si>
    <t xml:space="preserve">   101  Komunikace ZTV                                                                                      </t>
  </si>
  <si>
    <t>Položka</t>
  </si>
  <si>
    <t>Text</t>
  </si>
  <si>
    <t>Množství</t>
  </si>
  <si>
    <t>m.j.</t>
  </si>
  <si>
    <t>Cena</t>
  </si>
  <si>
    <t>Celkem</t>
  </si>
  <si>
    <t>00572410</t>
  </si>
  <si>
    <t xml:space="preserve">osivo směs travní parková                                                                           </t>
  </si>
  <si>
    <t xml:space="preserve">kg   </t>
  </si>
  <si>
    <t>_7891D7AHF</t>
  </si>
  <si>
    <t xml:space="preserve">1000*0,04                                                                                           </t>
  </si>
  <si>
    <t>121151123</t>
  </si>
  <si>
    <t xml:space="preserve">Sejmutí ornice plochy přes 500 m2 tl vrstvy do 200 mm strojně                                       </t>
  </si>
  <si>
    <t xml:space="preserve">m2   </t>
  </si>
  <si>
    <t>_7891D79W8</t>
  </si>
  <si>
    <t xml:space="preserve">9*300                                                                                               </t>
  </si>
  <si>
    <t>122251506</t>
  </si>
  <si>
    <t xml:space="preserve">Odkopávky a prokopávky zapažené v hornině třídy těžitelnosti I skupiny 3 objem do 5000 m3 strojně   </t>
  </si>
  <si>
    <t xml:space="preserve">m3   </t>
  </si>
  <si>
    <t>_7891D79YI</t>
  </si>
  <si>
    <t xml:space="preserve">odkop pro všechny plochy (1483+170+153+15+23+6+82+15)*1,1*0,25                                      </t>
  </si>
  <si>
    <t>132251103</t>
  </si>
  <si>
    <t>Hloubení rýh nezapažených š do 800 mm v hornině třídy těžitelnosti I skupiny 3 objem do 100 m3 stroj</t>
  </si>
  <si>
    <t>_7AA1EPYHY</t>
  </si>
  <si>
    <t xml:space="preserve">trativod 280*0,3*0,4                                                                                </t>
  </si>
  <si>
    <t xml:space="preserve">drobné práce kolem obrub 980*0,1*0,3                                                                </t>
  </si>
  <si>
    <t>162306111</t>
  </si>
  <si>
    <t xml:space="preserve">Vodorovné přemístění do 500 m bez naložení výkopku ze zemin schopných zúrodnění                     </t>
  </si>
  <si>
    <t>_7AC0WAOYZ</t>
  </si>
  <si>
    <t xml:space="preserve">2700*0,15                                                                                           </t>
  </si>
  <si>
    <t>162651112</t>
  </si>
  <si>
    <t xml:space="preserve">Vodorovné přemístění přes 4 000 do 5000 m výkopku/sypaniny z horniny třídy těžitelnosti I           </t>
  </si>
  <si>
    <t>_7AA1EQ47V</t>
  </si>
  <si>
    <t xml:space="preserve">výkopek 535,425+63-50                                                                               </t>
  </si>
  <si>
    <t>167151111</t>
  </si>
  <si>
    <t xml:space="preserve">Nakládání výkopku z hornin třídy těžitelnosti I skupiny 1 až 3 přes 100 m3                          </t>
  </si>
  <si>
    <t>_7AA1EQA15</t>
  </si>
  <si>
    <t xml:space="preserve">výkopek 535,425                                                                                     </t>
  </si>
  <si>
    <t xml:space="preserve">ornice tam 2700*0,15                                                                                </t>
  </si>
  <si>
    <t xml:space="preserve">ornice zpět 2700*0,15                                                                               </t>
  </si>
  <si>
    <t>171151111</t>
  </si>
  <si>
    <t xml:space="preserve">Uložení sypaniny z hornin nesoudržných sypkých do násypů zhutněných strojně                         </t>
  </si>
  <si>
    <t>_7AA1EQFM1</t>
  </si>
  <si>
    <t xml:space="preserve">dorovnání terénu lokální 50                                                                         </t>
  </si>
  <si>
    <t>171201231</t>
  </si>
  <si>
    <t xml:space="preserve">Poplatek za uložení zeminy a kamení na recyklační skládce (skládkovné) kód odpadu 17 05 04          </t>
  </si>
  <si>
    <t xml:space="preserve">t    </t>
  </si>
  <si>
    <t>_7AC0SRDOS</t>
  </si>
  <si>
    <t xml:space="preserve">535,425*1,8                                                                                         </t>
  </si>
  <si>
    <t>181006112</t>
  </si>
  <si>
    <t xml:space="preserve">Rozprostření zemin tl vrstvy do 0,15 m schopných zúrodnění v rovině a sklonu do 1:5                 </t>
  </si>
  <si>
    <t>_7891D7ACQ</t>
  </si>
  <si>
    <t xml:space="preserve">Rozprostření přebytečné ornice na okolní pozemky                                                    </t>
  </si>
  <si>
    <t xml:space="preserve">Použít na terénní úpravy v okolí stavby                                                             </t>
  </si>
  <si>
    <t>181152302</t>
  </si>
  <si>
    <t xml:space="preserve">Úprava pláně pro silnice a dálnice v zářezech se zhutněním                                          </t>
  </si>
  <si>
    <t>_7AA1EQRQA</t>
  </si>
  <si>
    <t xml:space="preserve">pro všechny plochy (1483+170+153+15+23+6+82+25)*1,1                                                 </t>
  </si>
  <si>
    <t>181411131</t>
  </si>
  <si>
    <t>Založení trávníku na půdě předem připravené plochy do 1000 m2 výsevem včetně utažení parkového v rov</t>
  </si>
  <si>
    <t>_7891D7AF3</t>
  </si>
  <si>
    <t>184201132</t>
  </si>
  <si>
    <t xml:space="preserve">Výsadba stromu bez balu do jamky v kmene přes 1,8 do 2,5 m ve svahu přes 1:2 do 1:1                 </t>
  </si>
  <si>
    <t xml:space="preserve">kus  </t>
  </si>
  <si>
    <t>_7AC0R99BH</t>
  </si>
  <si>
    <t>Včetně výkopu jamky, substrátu, zálivky a kotvících kůlů</t>
  </si>
  <si>
    <t>211531111</t>
  </si>
  <si>
    <t xml:space="preserve">Výplň odvodňovacích žeber nebo trativodů kamenivem hrubým drceným frakce 16 až 63 mm                </t>
  </si>
  <si>
    <t>_7AA1EQXBX</t>
  </si>
  <si>
    <t xml:space="preserve">280*0,3*0,35                                                                                        </t>
  </si>
  <si>
    <t>212752101</t>
  </si>
  <si>
    <t>Trativod z drenážních trubek korugovaných PE-HD SN 4 perforace 360° včetně lože otevřený výkop DN 10</t>
  </si>
  <si>
    <t xml:space="preserve">m    </t>
  </si>
  <si>
    <t>_7AA1ER32W</t>
  </si>
  <si>
    <t>40444332</t>
  </si>
  <si>
    <t xml:space="preserve">značka dopravní svislá FeZn                                                                         </t>
  </si>
  <si>
    <t>_7AA1ERJGR</t>
  </si>
  <si>
    <t xml:space="preserve">obytná zóna zmenšená 1                                                                              </t>
  </si>
  <si>
    <t xml:space="preserve">konec obytné zóny zmenšená 1                                                                        </t>
  </si>
  <si>
    <t xml:space="preserve">vyhrazené parkoviště 1                                                                              </t>
  </si>
  <si>
    <t>40445225</t>
  </si>
  <si>
    <t xml:space="preserve">sloupek pro dopravní značku Zn D 60mm v 3,5m                                                        </t>
  </si>
  <si>
    <t>_7AA1EROPX</t>
  </si>
  <si>
    <t>564851111</t>
  </si>
  <si>
    <t xml:space="preserve">Podklad ze štěrkodrti ŠD s rozprostřením a zhutněním plochy přes 100 m2, po zhutnění tl. 150 mm     </t>
  </si>
  <si>
    <t>_7891D7BP1</t>
  </si>
  <si>
    <t xml:space="preserve">chodník 15*1,1                                                                                      </t>
  </si>
  <si>
    <t xml:space="preserve">stání pro invalidy 23*1,1                                                                           </t>
  </si>
  <si>
    <t xml:space="preserve">kontejnerové stání 41*1,1*2                                                                         </t>
  </si>
  <si>
    <t xml:space="preserve">vjezdy 153*1,1*2                                                                                    </t>
  </si>
  <si>
    <t xml:space="preserve">silnice 1483*1,1                                                                                    </t>
  </si>
  <si>
    <t xml:space="preserve">hřiště (82+25)*1,1                                                                                  </t>
  </si>
  <si>
    <t>564861111</t>
  </si>
  <si>
    <t xml:space="preserve">Podklad ze štěrkodrti ŠD s rozprostřením a zhutněním plochy přes 100 m2, po zhutnění tl. 200 mm     </t>
  </si>
  <si>
    <t>_7891D7BS1</t>
  </si>
  <si>
    <t xml:space="preserve">vsaky 170*1,1                                                                                       </t>
  </si>
  <si>
    <t xml:space="preserve">kontejnery 41*1,1                                                                                   </t>
  </si>
  <si>
    <t>564871116</t>
  </si>
  <si>
    <t xml:space="preserve">Podklad ze štěrkodrtě ŠD plochy přes 100 m2 tl. 300 mm                                              </t>
  </si>
  <si>
    <t>_7AC0S0XMU</t>
  </si>
  <si>
    <t>Položka se souhlasem investora_x000D_
Po posouzení geologem_x000D_
Případná výměna vrstvy aktivní zóny v chodníku za štěrkodrť, položka včetně odkopu, odvozu, likvidace zeminy a poplatku za uložení</t>
  </si>
  <si>
    <t xml:space="preserve">vjezdy 153*1,1                                                                                      </t>
  </si>
  <si>
    <t>565145121</t>
  </si>
  <si>
    <t xml:space="preserve">Asfaltový beton vrstva podkladní ACP 16 (obalované kamenivo OKS) tl 60 mm š přes 3 m                </t>
  </si>
  <si>
    <t>_7891D7BT3</t>
  </si>
  <si>
    <t>565478988</t>
  </si>
  <si>
    <t xml:space="preserve">Strom středního vzrůstu typu okrasná třešeň výška 2,5m                                              </t>
  </si>
  <si>
    <t>_7AC0VJMP0</t>
  </si>
  <si>
    <t>565897788</t>
  </si>
  <si>
    <t xml:space="preserve">Dětská herní sestava dvouvěžová se skluzavkou                                                       </t>
  </si>
  <si>
    <t xml:space="preserve">kpl  </t>
  </si>
  <si>
    <t>_7AC0VMLUL</t>
  </si>
  <si>
    <t>včetně montáže</t>
  </si>
  <si>
    <t>565897798</t>
  </si>
  <si>
    <t xml:space="preserve">Sedací sestava dřevěná stůl+2 lavice                                                                </t>
  </si>
  <si>
    <t>_7AC0VMVZ7</t>
  </si>
  <si>
    <t>včetně osazení</t>
  </si>
  <si>
    <t>565897898</t>
  </si>
  <si>
    <t xml:space="preserve">Dopadová plocha dětského hřiště                                                                     </t>
  </si>
  <si>
    <t>_7AC0VNQQ2</t>
  </si>
  <si>
    <t>Podklad ze štěrkodrtě 100mm + oblázky 100mm_x000D_
Lem z chodníkového obrubníku</t>
  </si>
  <si>
    <t>565898798</t>
  </si>
  <si>
    <t xml:space="preserve">Lavička + koš                                                                                       </t>
  </si>
  <si>
    <t>_7AD1DSVYV</t>
  </si>
  <si>
    <t>567122111</t>
  </si>
  <si>
    <t xml:space="preserve">Podklad ze směsi stmelené cementem SC C 8/10 (KSC I) tl 120 mm                                      </t>
  </si>
  <si>
    <t>_7AC0QLHXV</t>
  </si>
  <si>
    <t xml:space="preserve">chodník 15                                                                                          </t>
  </si>
  <si>
    <t xml:space="preserve">vjezdy 153                                                                                          </t>
  </si>
  <si>
    <t xml:space="preserve">kontejnerová stání 41                                                                               </t>
  </si>
  <si>
    <t>567583111</t>
  </si>
  <si>
    <t>Recyklace podkladu za studena na místě-promísení s cementem, zeolitem, minerály tl přes 450 do 500 m</t>
  </si>
  <si>
    <t>_7AC0RWJMI</t>
  </si>
  <si>
    <t>Kompletní zlepšení AZ včetně dodání pojiva a urovnání do sklonů, dodání vody, hutnění_x000D_
Položka se souhlasem investora po provedení ověřovacích zkoušek podloží_x000D_
Po posouzení geologem</t>
  </si>
  <si>
    <t xml:space="preserve">(1483+170+41)*1,1                                                                                   </t>
  </si>
  <si>
    <t>567921112</t>
  </si>
  <si>
    <t xml:space="preserve">Podklad z mezerovitého betonu MCB tl 150 mm                                                         </t>
  </si>
  <si>
    <t>_7AC0QPQ8J</t>
  </si>
  <si>
    <t xml:space="preserve">vsaky 170                                                                                           </t>
  </si>
  <si>
    <t>573231108</t>
  </si>
  <si>
    <t xml:space="preserve">Postřik živičný spojovací ze silniční emulze v množství 0,50 kg/m2                                  </t>
  </si>
  <si>
    <t>_7891D7BV8</t>
  </si>
  <si>
    <t>577144121</t>
  </si>
  <si>
    <t xml:space="preserve">Asfaltový beton vrstva obrusná ACO 11+ (ABS) tř. I tl 50 mm š přes 3 m z nemodifikovaného asfaltu   </t>
  </si>
  <si>
    <t>_7891D7BWB</t>
  </si>
  <si>
    <t>59217017</t>
  </si>
  <si>
    <t xml:space="preserve">obrubník betonový chodníkový 1000x100x250mm                                                         </t>
  </si>
  <si>
    <t>_7891D7COS</t>
  </si>
  <si>
    <t xml:space="preserve">chodník 15*1,05                                                                                     </t>
  </si>
  <si>
    <t xml:space="preserve">chodník u hřiště 53*1,05                                                                            </t>
  </si>
  <si>
    <t>59217031</t>
  </si>
  <si>
    <t xml:space="preserve">obrubník silniční betonový 1000x150x250mm                                                           </t>
  </si>
  <si>
    <t>_7891D7CKC</t>
  </si>
  <si>
    <t xml:space="preserve">386*1,05                                                                                            </t>
  </si>
  <si>
    <t>59217032</t>
  </si>
  <si>
    <t xml:space="preserve">obrubník silniční betonový 1000x150x150mm nájezdový                                                 </t>
  </si>
  <si>
    <t>_7891D7CLF</t>
  </si>
  <si>
    <t xml:space="preserve">472*1,05                                                                                            </t>
  </si>
  <si>
    <t>59217045</t>
  </si>
  <si>
    <t xml:space="preserve">obrubník silniční obloukový R2 vnější                                                               </t>
  </si>
  <si>
    <t>_7AA1ERW0B</t>
  </si>
  <si>
    <t xml:space="preserve">66*1,05                                                                                             </t>
  </si>
  <si>
    <t>5921745000</t>
  </si>
  <si>
    <t xml:space="preserve">obrubník betonový přechodový                                                                        </t>
  </si>
  <si>
    <t>_7AA1ES1R3</t>
  </si>
  <si>
    <t xml:space="preserve">20+20                                                                                               </t>
  </si>
  <si>
    <t>59245030</t>
  </si>
  <si>
    <t xml:space="preserve">dlažba skladebná betonová 200x100mm tl 80mm přírodní                                                </t>
  </si>
  <si>
    <t>_7891D7BZ9</t>
  </si>
  <si>
    <t xml:space="preserve">stání pro invalidy 23*1,05                                                                          </t>
  </si>
  <si>
    <t xml:space="preserve">chodníček u hřiště 25*1,05                                                                          </t>
  </si>
  <si>
    <t xml:space="preserve">kontejneřiště 41*1,05                                                                               </t>
  </si>
  <si>
    <t xml:space="preserve">vjezdy 153*1,05                                                                                     </t>
  </si>
  <si>
    <t>59245035</t>
  </si>
  <si>
    <t xml:space="preserve">dlažba plošná vegetační betonová 200x200mm tl 80mm přírodní                                         </t>
  </si>
  <si>
    <t>_7891D7C2C</t>
  </si>
  <si>
    <t xml:space="preserve">parkování 170*1,05                                                                                  </t>
  </si>
  <si>
    <t>59255030</t>
  </si>
  <si>
    <t xml:space="preserve">dlažba zámková betonová 200x100mm tl 80mm červená slepecká                                          </t>
  </si>
  <si>
    <t>_7AC0R38PN</t>
  </si>
  <si>
    <t xml:space="preserve">10,5*1,05                                                                                           </t>
  </si>
  <si>
    <t>596212213</t>
  </si>
  <si>
    <t>Kladení dlažby z betonových zámkových dlaždic pozemních komunikací ručně s ložem z kameniva těženého</t>
  </si>
  <si>
    <t>_7891D7BXB</t>
  </si>
  <si>
    <t xml:space="preserve">chodník u hřiště 25                                                                                 </t>
  </si>
  <si>
    <t xml:space="preserve">kontejnery 41                                                                                       </t>
  </si>
  <si>
    <t>596412213</t>
  </si>
  <si>
    <t xml:space="preserve">Kladení dlažby z betonových vegetačních dlaždic pozemních komunikací s ložem z kameniva drceného    </t>
  </si>
  <si>
    <t>_7891D7C0O</t>
  </si>
  <si>
    <t>721173708</t>
  </si>
  <si>
    <t xml:space="preserve">Potrubí kanalizační z PE odpadní DN 150                                                             </t>
  </si>
  <si>
    <t>_7AA1ES7L8</t>
  </si>
  <si>
    <t xml:space="preserve">dopojení v rámci UV 9*2                                                                             </t>
  </si>
  <si>
    <t xml:space="preserve">odbočky v kanalizaci                                                                                </t>
  </si>
  <si>
    <t>895941302</t>
  </si>
  <si>
    <t xml:space="preserve">Osazení vpusti uliční z betonových dílců DN 450 dno s kalištěm                                      </t>
  </si>
  <si>
    <t>_7891D7C55</t>
  </si>
  <si>
    <t>895941313</t>
  </si>
  <si>
    <t xml:space="preserve">Osazení vpusti uliční z betonových dílců DN 450 skruž horní 295 mm                                  </t>
  </si>
  <si>
    <t>_7891D7C6N</t>
  </si>
  <si>
    <t>895941322</t>
  </si>
  <si>
    <t xml:space="preserve">Osazení vpusti uliční z betonových dílců DN 450 skruž středová 295 mm                               </t>
  </si>
  <si>
    <t>_7891D7C88</t>
  </si>
  <si>
    <t>895941331</t>
  </si>
  <si>
    <t xml:space="preserve">Osazení vpusti uliční z betonových dílců DN 450 skruž průběžná s výtokem                            </t>
  </si>
  <si>
    <t>_7891D7C9Q</t>
  </si>
  <si>
    <t>899132111</t>
  </si>
  <si>
    <t xml:space="preserve">Výšková úprava poklopu kanalizačního samonivelačního s ošetřením podkladu hloubky do 25 cm          </t>
  </si>
  <si>
    <t>_7AC0R02YG</t>
  </si>
  <si>
    <t xml:space="preserve">8+9                                                                                                 </t>
  </si>
  <si>
    <t>899132212</t>
  </si>
  <si>
    <t xml:space="preserve">Výšková úprava poklopu vodovodního samonivelačního nebo pevného šoupátkového                        </t>
  </si>
  <si>
    <t>_7AC0QWT63</t>
  </si>
  <si>
    <t xml:space="preserve">voda 17+plyn17                                                                                      </t>
  </si>
  <si>
    <t xml:space="preserve">hydrant 1                                                                                           </t>
  </si>
  <si>
    <t>899133211</t>
  </si>
  <si>
    <t xml:space="preserve">Výšková úprava vtokové mříže uliční vpusti s použitím betonových vyrovnávacích prvků                </t>
  </si>
  <si>
    <t>_7AC0R2A5Q</t>
  </si>
  <si>
    <t>899204112</t>
  </si>
  <si>
    <t xml:space="preserve">Osazení mříží litinových včetně rámů a košů na bahno pro třídu zatížení D400, E600                  </t>
  </si>
  <si>
    <t>_7891D7CBA</t>
  </si>
  <si>
    <t>914111111</t>
  </si>
  <si>
    <t xml:space="preserve">Montáž svislé dopravní značky základní velikosti do 1 m2 objímkami na sloupky nebo konzoly          </t>
  </si>
  <si>
    <t>_7891D7CH1</t>
  </si>
  <si>
    <t>914511111</t>
  </si>
  <si>
    <t xml:space="preserve">Montáž sloupku dopravních značek délky do 3,5 m do betonového základu                               </t>
  </si>
  <si>
    <t>_7891D7CI9</t>
  </si>
  <si>
    <t>915231112</t>
  </si>
  <si>
    <t xml:space="preserve">Vodorovné dopravní značení přechody pro chodce, šipky, symboly retroreflexní bílý plast             </t>
  </si>
  <si>
    <t>_7AC0S5TIV</t>
  </si>
  <si>
    <t xml:space="preserve">MPP 1,85                                                                                            </t>
  </si>
  <si>
    <t xml:space="preserve">Invalida 0,9                                                                                        </t>
  </si>
  <si>
    <t>916131213</t>
  </si>
  <si>
    <t xml:space="preserve">Osazení silničního obrubníku betonového se zřízením lože, s vyplněním a zatřením spár               </t>
  </si>
  <si>
    <t>_7891D7CJA</t>
  </si>
  <si>
    <t xml:space="preserve">386+472+20+20+66                                                                                    </t>
  </si>
  <si>
    <t>916231213</t>
  </si>
  <si>
    <t xml:space="preserve">Osazení chodníkového obrubníku betonového se zřízením lože, s vyplněním a zatřením spár             </t>
  </si>
  <si>
    <t>_7891D7CN4</t>
  </si>
  <si>
    <t xml:space="preserve">15+53                                                                                               </t>
  </si>
  <si>
    <t>916231293</t>
  </si>
  <si>
    <t xml:space="preserve">Příplatek za osazení obloukového obrubníku                                                          </t>
  </si>
  <si>
    <t>_7AA1ESCZO</t>
  </si>
  <si>
    <t>919121211</t>
  </si>
  <si>
    <t xml:space="preserve">Těsnění spár zálivkou za studena pro komůrky š 10 mm hl 15 mm bez těsnicího profilu                 </t>
  </si>
  <si>
    <t>_7AA1ESIFL</t>
  </si>
  <si>
    <t xml:space="preserve">pracovní spáry 50                                                                                   </t>
  </si>
  <si>
    <t>938908411</t>
  </si>
  <si>
    <t>Čištění vozovek splachováním vodou povrchu podkladu nebo krytu živičného, betonového nebo dlážděného</t>
  </si>
  <si>
    <t>_7891D7CP9</t>
  </si>
  <si>
    <t>938909311</t>
  </si>
  <si>
    <t xml:space="preserve">Čištění vozovek metením bláta, prachu nebo hlinitého nánosu s odklizením na hromady do 20 m         </t>
  </si>
  <si>
    <t>_7891D7CQA</t>
  </si>
  <si>
    <t>998225111</t>
  </si>
  <si>
    <t xml:space="preserve">Přesun hmot pro pozemní komunikace s krytem z kamene, monolitickým betonovým nebo živičným          </t>
  </si>
  <si>
    <t>_7AC0RDLUB</t>
  </si>
  <si>
    <t xml:space="preserve">721,65                                                                                              </t>
  </si>
  <si>
    <t>PFB.0004008OZ</t>
  </si>
  <si>
    <t xml:space="preserve">Mříž vtoková (OZ) Kompletní mříž ŘSD D400 s pantem                                                  </t>
  </si>
  <si>
    <t>_7891D7CCD</t>
  </si>
  <si>
    <t>PFB.1111002</t>
  </si>
  <si>
    <t xml:space="preserve">Dílce dešťové vpustě  TBV-Q 45/30 SH                                                                </t>
  </si>
  <si>
    <t>_7891D7C7Q</t>
  </si>
  <si>
    <t>PFB.1111004</t>
  </si>
  <si>
    <t xml:space="preserve">Dílce dešťové vpustě  TBV-Q 45/30 SS                                                                </t>
  </si>
  <si>
    <t>_7891D7C9A</t>
  </si>
  <si>
    <t>PFB.1111010</t>
  </si>
  <si>
    <t xml:space="preserve">Dílce dešťové vpustě  TBV-Q 45/24 KN                                                                </t>
  </si>
  <si>
    <t>_7891D7C66</t>
  </si>
  <si>
    <t>PFB.1111106</t>
  </si>
  <si>
    <t xml:space="preserve">Dílce dešťové vpustě  TBV-Q 45/45 SO 15 PVC                                                         </t>
  </si>
  <si>
    <t>_7891D7CAS</t>
  </si>
  <si>
    <t>Odbytová cena bez DPH:</t>
  </si>
  <si>
    <t xml:space="preserve">   102  Rekonstrukce chodníku                                                                               </t>
  </si>
  <si>
    <t>_7AC0S3D27</t>
  </si>
  <si>
    <t xml:space="preserve">200*0,04                                                                                            </t>
  </si>
  <si>
    <t>113106121</t>
  </si>
  <si>
    <t xml:space="preserve">Rozebrání dlažeb z betonových nebo kamenných dlaždic komunikací pro pěší ručně                      </t>
  </si>
  <si>
    <t>_7AC0S3D24</t>
  </si>
  <si>
    <t>113107162</t>
  </si>
  <si>
    <t xml:space="preserve">Odstranění podkladu z kameniva drceného tl přes 100 do 200 mm strojně pl přes 50 do 200 m2          </t>
  </si>
  <si>
    <t>_7AC0SMEUO</t>
  </si>
  <si>
    <t xml:space="preserve">215*1,1                                                                                             </t>
  </si>
  <si>
    <t>113202111</t>
  </si>
  <si>
    <t xml:space="preserve">Vytrhání obrub krajníků obrubníků stojatých                                                         </t>
  </si>
  <si>
    <t>_7AC0SD317</t>
  </si>
  <si>
    <t xml:space="preserve">silniční 137                                                                                        </t>
  </si>
  <si>
    <t xml:space="preserve">chodníkový 137                                                                                      </t>
  </si>
  <si>
    <t>122251102</t>
  </si>
  <si>
    <t xml:space="preserve">Odkopávky a prokopávky nezapažené v hornině třídy těžitelnosti I skupiny 3 objem do 50 m3 strojně   </t>
  </si>
  <si>
    <t>_7AC0SOL9Y</t>
  </si>
  <si>
    <t xml:space="preserve">215*1,1*0,1                                                                                         </t>
  </si>
  <si>
    <t>_7AC0S3D31</t>
  </si>
  <si>
    <t xml:space="preserve">pro nové obruby 274*0,3*0,1                                                                         </t>
  </si>
  <si>
    <t>_7AC0S3D32</t>
  </si>
  <si>
    <t xml:space="preserve">zemina na skládku 23,65+8,22                                                                        </t>
  </si>
  <si>
    <t xml:space="preserve">ornice na stavbu 200*1*0,1                                                                          </t>
  </si>
  <si>
    <t>_7AC0S3D33</t>
  </si>
  <si>
    <t xml:space="preserve">51,87                                                                                               </t>
  </si>
  <si>
    <t>_7AC0SRHON</t>
  </si>
  <si>
    <t xml:space="preserve">51,87*1,8                                                                                           </t>
  </si>
  <si>
    <t xml:space="preserve">Rozprostření zemint l vrstvy do 0,15 m schopných zúrodnění v rovině a sklonu do 1:5                 </t>
  </si>
  <si>
    <t>_7AC0S3D25</t>
  </si>
  <si>
    <t xml:space="preserve">140*1                                                                                               </t>
  </si>
  <si>
    <t>_7AC0S3D36</t>
  </si>
  <si>
    <t>_7AC0S3D26</t>
  </si>
  <si>
    <t>469973120</t>
  </si>
  <si>
    <t>Poplatek za uložení na recyklační skládce (skládkovné) stavebního odpadu z prostého betonu kód odpad</t>
  </si>
  <si>
    <t>_7AC0TFEXH</t>
  </si>
  <si>
    <t xml:space="preserve">dlažba 215*0,06*2,3                                                                                 </t>
  </si>
  <si>
    <t xml:space="preserve">obrubníky 137*0,06                                                                                  </t>
  </si>
  <si>
    <t xml:space="preserve">obruby chodníkové 137*0,03                                                                          </t>
  </si>
  <si>
    <t>564851114</t>
  </si>
  <si>
    <t xml:space="preserve">Podklad ze štěrkodrtě ŠD plochy přes 100 m2 tl 180 mm                                               </t>
  </si>
  <si>
    <t>_7AC0S3D29</t>
  </si>
  <si>
    <t>_7AC0S3D3P</t>
  </si>
  <si>
    <t>Položka se souhlasem investora
Po posouzení geologem
Případná výměna vrstvy aktivní zóny v chodníku za štěrkodrť, položka včetně odkopu, odvozu, likvidace zeminy a poplatku za uložení</t>
  </si>
  <si>
    <t>_7AC0S3D3G</t>
  </si>
  <si>
    <t>572341112</t>
  </si>
  <si>
    <t xml:space="preserve">Vyspravení krytu komunikací po překopech pl přes 15 m2 asfalt betonem ACO (AB) tl přes 50 do 70 mm  </t>
  </si>
  <si>
    <t>_7AC0TZSXO</t>
  </si>
  <si>
    <t xml:space="preserve">140*0,3                                                                                             </t>
  </si>
  <si>
    <t>_7AC0S3D2Y</t>
  </si>
  <si>
    <t xml:space="preserve">140*1,05                                                                                            </t>
  </si>
  <si>
    <t>_7AC0S3D2V</t>
  </si>
  <si>
    <t xml:space="preserve">78*1,05                                                                                             </t>
  </si>
  <si>
    <t>_7AC0S3D2W</t>
  </si>
  <si>
    <t xml:space="preserve">42*1,05                                                                                             </t>
  </si>
  <si>
    <t>_7AC0S3D3C</t>
  </si>
  <si>
    <t xml:space="preserve">9+9                                                                                                 </t>
  </si>
  <si>
    <t>_7AC0S3D2F</t>
  </si>
  <si>
    <t xml:space="preserve">190*1,02                                                                                            </t>
  </si>
  <si>
    <t>_7AC0SIA0V</t>
  </si>
  <si>
    <t xml:space="preserve">23*1,05                                                                                             </t>
  </si>
  <si>
    <t>_7AC0S3D2E</t>
  </si>
  <si>
    <t xml:space="preserve">190+23                                                                                              </t>
  </si>
  <si>
    <t>_7AC0S3D2U</t>
  </si>
  <si>
    <t>_7AC0S3D2X</t>
  </si>
  <si>
    <t>919112233</t>
  </si>
  <si>
    <t xml:space="preserve">Řezání spár pro vytvoření komůrky š 20 mm hl 40 mm pro těsnící zálivku v živičném krytu             </t>
  </si>
  <si>
    <t>_7AC0TWZI6</t>
  </si>
  <si>
    <t>_7AC0S3D3F</t>
  </si>
  <si>
    <t>997002511</t>
  </si>
  <si>
    <t xml:space="preserve">Vodorovné přemístění suti a vybouraných hmot bez naložení ale se složením a urovnáním do 1 km       </t>
  </si>
  <si>
    <t>_7AC0T8HXO</t>
  </si>
  <si>
    <t>997002519</t>
  </si>
  <si>
    <t xml:space="preserve">Příplatek ZKD 1 km přemístění suti a vybouraných hmot                                               </t>
  </si>
  <si>
    <t>_7AC0TDMGU</t>
  </si>
  <si>
    <t xml:space="preserve">42*5                                                                                                </t>
  </si>
  <si>
    <t>998223011</t>
  </si>
  <si>
    <t xml:space="preserve">Přesun hmot pro pozemní komunikace s krytem dlážděným                                               </t>
  </si>
  <si>
    <t>_7AC0S3D3N</t>
  </si>
  <si>
    <t xml:space="preserve">274,23                                                                                              </t>
  </si>
  <si>
    <t xml:space="preserve">   SO 999  Všeobecné položky                                                                                   </t>
  </si>
  <si>
    <t>012002000</t>
  </si>
  <si>
    <t xml:space="preserve">Geodetické práce                                                                                    </t>
  </si>
  <si>
    <t>_7AD1EEZ71</t>
  </si>
  <si>
    <t>vytyčení sítí</t>
  </si>
  <si>
    <t>030001000</t>
  </si>
  <si>
    <t xml:space="preserve">Zařízení staveniště                                                                                 </t>
  </si>
  <si>
    <t>_7AD1EEZ70</t>
  </si>
  <si>
    <t>034103000</t>
  </si>
  <si>
    <t xml:space="preserve">Oplocení staveniště                                                                                 </t>
  </si>
  <si>
    <t>m/den</t>
  </si>
  <si>
    <t>_7AD1EEZ6Z</t>
  </si>
  <si>
    <t xml:space="preserve">50*45 dní                                                                                           </t>
  </si>
  <si>
    <t>043134000</t>
  </si>
  <si>
    <t xml:space="preserve">Zkoušky zatěžovací                                                                                  </t>
  </si>
  <si>
    <t>_7AD1EEZ72</t>
  </si>
  <si>
    <t>042903000</t>
  </si>
  <si>
    <t xml:space="preserve">Ostatní posudky                                                                                     </t>
  </si>
  <si>
    <t>_7AE00BYRK</t>
  </si>
  <si>
    <t>Výluhy a zatřídění odpadů</t>
  </si>
  <si>
    <t>042002000</t>
  </si>
  <si>
    <t xml:space="preserve">Posudky                                                                                             </t>
  </si>
  <si>
    <t>_7AE00ELF5</t>
  </si>
  <si>
    <t>Průkazní zkouška stabilizace_x000D_
Se souhlasem investora</t>
  </si>
  <si>
    <t>011103000</t>
  </si>
  <si>
    <t xml:space="preserve">Geotechnický průzkum                                                                                </t>
  </si>
  <si>
    <t>_7AE00TCUA</t>
  </si>
  <si>
    <t>012002100</t>
  </si>
  <si>
    <t>_7AD1FFFZW</t>
  </si>
  <si>
    <t>geodetické práce před výstavbou_x000D_
během výstavby_x000D_
po dokončení</t>
  </si>
  <si>
    <t>Kladení dlažby z betonových zámkových dlaždic pozemních komunikací ručně s ložem z kameniva těženého tl. 80 mm</t>
  </si>
  <si>
    <t xml:space="preserve">Osazení silničního obrubníku betonového se zřízením lože, s vyplněním a zatřením spár </t>
  </si>
  <si>
    <t>Osazení chodníkového obrubníku betonového se zřízením lože, s vyplněním a zatřením spár</t>
  </si>
  <si>
    <t xml:space="preserve">Položkový rozpočet </t>
  </si>
  <si>
    <t>Stavba :</t>
  </si>
  <si>
    <t>ZTV PEČ</t>
  </si>
  <si>
    <t>Objekt :</t>
  </si>
  <si>
    <t>SO-301 VENKOVNÍ KANALIZACE, PŘÍPOJKY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</si>
  <si>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</si>
  <si>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</si>
  <si>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</si>
  <si>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</si>
  <si>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</si>
  <si>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</si>
  <si>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</si>
  <si>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</si>
  <si>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</si>
  <si>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</si>
  <si>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13230 1211.R00</t>
  </si>
  <si>
    <t>Hloubení rýh š.do 200 cm hor.4 do 100m3</t>
  </si>
  <si>
    <t>m3</t>
  </si>
  <si>
    <t>122 20-1109.R00</t>
  </si>
  <si>
    <t>Příplatek za lepivost - odkopávky v hor.4  </t>
  </si>
  <si>
    <t>151101102.R00</t>
  </si>
  <si>
    <t xml:space="preserve">Pažení a rozepření stěn rýh - příložné - hl. do 4m </t>
  </si>
  <si>
    <t>m2</t>
  </si>
  <si>
    <t>151101112.R00</t>
  </si>
  <si>
    <t xml:space="preserve">Odstranění pažení stěn rýh - příložné - hl. do 4m </t>
  </si>
  <si>
    <t>17410 1101.R00</t>
  </si>
  <si>
    <t>Zásyp jam, rýh, šachet zhutněním</t>
  </si>
  <si>
    <t>174 10 1102.R00</t>
  </si>
  <si>
    <t>Zásyp ruční se zhutněním  </t>
  </si>
  <si>
    <t>139 601103.R00 </t>
  </si>
  <si>
    <t>Ruční výkop jam, rýh a šachet v hornině tř. 4</t>
  </si>
  <si>
    <t>175 10 1101.RT2</t>
  </si>
  <si>
    <t>Obsyp potrubí bez prohození sypaniny, s dodáním štěrkopísku frakce 0 - 22 mm</t>
  </si>
  <si>
    <t>564 85-1115.RT2</t>
  </si>
  <si>
    <t>Podklad ze štěrkodrti po zhutnění tl. 19 cm, štěrkodrť frakce 32mm  </t>
  </si>
  <si>
    <t>564 85-1115.RT4</t>
  </si>
  <si>
    <t>Podklad ze štěrkodrti po zhutnění tl. 19 cm, štěrkodrť frakce 63mm  </t>
  </si>
  <si>
    <t>115101202.R00</t>
  </si>
  <si>
    <t>Čerpání vody na výšku do 10 m, přítok 500 - 1000 l</t>
  </si>
  <si>
    <t>h</t>
  </si>
  <si>
    <t>115101302.R00</t>
  </si>
  <si>
    <t>Pohotovost čerp.soustavy, do 10 m, přítok 500 - 1000 l</t>
  </si>
  <si>
    <t>162701105.R00</t>
  </si>
  <si>
    <t>Vodorovné přemístění výkopku z hor.1-4 do 10000 m</t>
  </si>
  <si>
    <t>162701109.R00</t>
  </si>
  <si>
    <t xml:space="preserve">Příplatek k vod. přemístění hor.1-4 za další 1 km </t>
  </si>
  <si>
    <t>199 000002.R00</t>
  </si>
  <si>
    <t>Poplatek za uložení na skládce (skládkovné) zeminy a horniny 1- 4</t>
  </si>
  <si>
    <t>Celkem za</t>
  </si>
  <si>
    <t>4</t>
  </si>
  <si>
    <t>Vodorovné konstrukce</t>
  </si>
  <si>
    <t>Oprava vozovky po napojení kanalizace</t>
  </si>
  <si>
    <t>04-MTZ-001</t>
  </si>
  <si>
    <t>Frézování vozovky v tl.100mm</t>
  </si>
  <si>
    <t>56333</t>
  </si>
  <si>
    <t>Vozovkové vrstvy ze štěrkodrti tl. do 150mm, ŠDA,tl. 150 mm</t>
  </si>
  <si>
    <t>572133</t>
  </si>
  <si>
    <t>Infiltrační postřik z emulze do 1,5kg/m2</t>
  </si>
  <si>
    <t>572213</t>
  </si>
  <si>
    <t>Spojovací postřik z emulze do 0,5kg/m2</t>
  </si>
  <si>
    <t>574A34</t>
  </si>
  <si>
    <t>Asfaltový beton pro obrusné vrstvy ACO 11+ 40mm</t>
  </si>
  <si>
    <t>574C56</t>
  </si>
  <si>
    <t>Asfaltový beton pro ložní vrstvy ACL 16+, 16s tl. 60mm</t>
  </si>
  <si>
    <t>574E66</t>
  </si>
  <si>
    <t>Asfaltový beton pro podkladní vrstvy ACP 16+, 16s tl. 70mm</t>
  </si>
  <si>
    <t>58920</t>
  </si>
  <si>
    <t>Výplň spar modifikovaným asfaltem</t>
  </si>
  <si>
    <t>m</t>
  </si>
  <si>
    <t>04-MTZ-002</t>
  </si>
  <si>
    <t>Obnova vodorovného dopravního značení - vodorovná čára 125mm s balotinou (onboustranně)</t>
  </si>
  <si>
    <t>451 57-2111.R00</t>
  </si>
  <si>
    <t>Lože pod potrubí z kameniva těženého 0 - 4 mm</t>
  </si>
  <si>
    <t>8</t>
  </si>
  <si>
    <t>Trubní vedení kanalizace</t>
  </si>
  <si>
    <t>VENKOVNÍ KANALIZACE</t>
  </si>
  <si>
    <t>721 17-6224.R00</t>
  </si>
  <si>
    <t xml:space="preserve">Potrubí PVC SN12 ležaté v zemi DN 150   (včet.tvar. a ztrat.na pr.) </t>
  </si>
  <si>
    <t>286-136502.R11</t>
  </si>
  <si>
    <t>Potrubí PVC SN12 ležaté v zemi DN 250  (včet.tvar. a ztrat.na pr.)</t>
  </si>
  <si>
    <t>286 54570.R01</t>
  </si>
  <si>
    <t>Odbočka kanalizační 45° PVC, DN 250/150  </t>
  </si>
  <si>
    <t>kus</t>
  </si>
  <si>
    <t>Montáž potrubí</t>
  </si>
  <si>
    <t>871313121R00</t>
  </si>
  <si>
    <t xml:space="preserve">Montáž trub z plastu, gumový kroužek, DN 150 </t>
  </si>
  <si>
    <t>871373121R00</t>
  </si>
  <si>
    <t>Montáž trub z plastu, gumový kroužek, do DN 300</t>
  </si>
  <si>
    <t>877 36-3121.R00</t>
  </si>
  <si>
    <t>Montáž tvarovek odboč. plast. gum. kroužek DN 250  </t>
  </si>
  <si>
    <t>89259-1111.R00</t>
  </si>
  <si>
    <t>Zkouška těsnosti kanalizace do DN 300</t>
  </si>
  <si>
    <t>89259-3111.R00</t>
  </si>
  <si>
    <t>Zabezpečení konců kanal.potrubí do DN300, vodou</t>
  </si>
  <si>
    <t>RM-02-0222.R11</t>
  </si>
  <si>
    <t>Uliční vpust DN150, se sifonem</t>
  </si>
  <si>
    <t>Kanalizační venkovní šachta s poklopem průměr 100</t>
  </si>
  <si>
    <t>552-41134R11</t>
  </si>
  <si>
    <t>Poklop litinový D600,  s litino-betonový rám, výška poklopu 160mm</t>
  </si>
  <si>
    <t>894211151R00</t>
  </si>
  <si>
    <t>Skruž šachtová, konus, přechodová deska,vyrovnávací prstennce, sestava pro 1000x250 SP, hl.š.do 2,20m,viz přiložený výpis šachet</t>
  </si>
  <si>
    <t>Skruž šachtová, konus, přechodová deska,vyrovnávací prstennce, sestava pro 1000x250 SP, hl.š.do 3,00m,viz přiložený výpis šachet</t>
  </si>
  <si>
    <t>592 2405303.R  </t>
  </si>
  <si>
    <t>Dno šachty beton 100x685</t>
  </si>
  <si>
    <t>MTZ-08-01</t>
  </si>
  <si>
    <t>Kanalizační šachta plast pr.400 s poklopem</t>
  </si>
  <si>
    <t>sb</t>
  </si>
  <si>
    <t>MTZ-08-02</t>
  </si>
  <si>
    <t xml:space="preserve">Přepadová vpust (VP1) plast pr.315 s mříž. lit.DN150 </t>
  </si>
  <si>
    <t>631315711R00</t>
  </si>
  <si>
    <t xml:space="preserve">Mazanina betonová tl. 12 - 24 cm C 25/30, obetonování přepadová vpusti </t>
  </si>
  <si>
    <t>99827-6101.R00</t>
  </si>
  <si>
    <t>Přesun hmot, trubní vedení plastová, otevř.výkop</t>
  </si>
  <si>
    <t>t</t>
  </si>
  <si>
    <t>VN</t>
  </si>
  <si>
    <t>Vedlejší náklady</t>
  </si>
  <si>
    <t>VN07 722-1204.R11</t>
  </si>
  <si>
    <t xml:space="preserve">Propoj na stávající kan.potrubí </t>
  </si>
  <si>
    <t>VN005 24-1020.R01</t>
  </si>
  <si>
    <t>Geodetické zaměření potrubí kanalizace</t>
  </si>
  <si>
    <t>CELKEM ZA KANALIZACE</t>
  </si>
  <si>
    <t>SO-302 VENKOVNÍ VODOVOD, PŘÍPOJKY</t>
  </si>
  <si>
    <t>VENKOVNÍ VODOVOD</t>
  </si>
  <si>
    <t>13230 1219.R00</t>
  </si>
  <si>
    <t xml:space="preserve">Příplatek za lepivost - hloubení rýh 200cm v hor.4 </t>
  </si>
  <si>
    <t>5</t>
  </si>
  <si>
    <t>Oprava vozovky po vodovodu</t>
  </si>
  <si>
    <t>9</t>
  </si>
  <si>
    <t>Trubní vedení vodovod</t>
  </si>
  <si>
    <t>722 17-1212.R00</t>
  </si>
  <si>
    <t>Trubka z PE100 D32 / DN25</t>
  </si>
  <si>
    <t>286-136701R</t>
  </si>
  <si>
    <t>Trubka z PE100 RC D90 SDR11</t>
  </si>
  <si>
    <t>286 5190008.R11</t>
  </si>
  <si>
    <t>Koleno 90° PE 100 D90 SDR 11, dlouhé provedení, včetně beton. zajištovacích blokú</t>
  </si>
  <si>
    <t>722 17- 1416.R11</t>
  </si>
  <si>
    <t>Chránička PE D 135  DN 90, dl.1,0m, vč.manžet</t>
  </si>
  <si>
    <t>892 27-5433.R18</t>
  </si>
  <si>
    <t>Čistění potrubí do DN 80</t>
  </si>
  <si>
    <t>899 721112.R00</t>
  </si>
  <si>
    <t xml:space="preserve">Fólie výstražná z PVC "VODO", šířka 30 cm </t>
  </si>
  <si>
    <t>RM-02-0214.R11</t>
  </si>
  <si>
    <t>Signalizační vodič CY 2,5 s uchycením</t>
  </si>
  <si>
    <t>RM-02-0172.R00</t>
  </si>
  <si>
    <t xml:space="preserve">Ukončení signalizačního vodiče elektroinstalační svorkou s izolační krytkou  u hlavního uzávěru vody        
</t>
  </si>
  <si>
    <t>892241111R00</t>
  </si>
  <si>
    <t>Tlaková zkouška vodovodního potrubí DN 80</t>
  </si>
  <si>
    <t>892273111R00</t>
  </si>
  <si>
    <t>Desinfekce vodovodního potrubí do DN 125</t>
  </si>
  <si>
    <t>871241121R00</t>
  </si>
  <si>
    <t>Montáž potrubí polyetylenového ve výkopu do d 90 mm</t>
  </si>
  <si>
    <t>877242121R00</t>
  </si>
  <si>
    <t>Přirážka za 1 spoj elektrotvarovky d 90 mm</t>
  </si>
  <si>
    <t>ks</t>
  </si>
  <si>
    <t>Armatury na potrubí vodo</t>
  </si>
  <si>
    <t>42292774R12</t>
  </si>
  <si>
    <t>T kus  č.8510 - 80/80</t>
  </si>
  <si>
    <t>42241974R10</t>
  </si>
  <si>
    <t>Příruba 0400 - DN80</t>
  </si>
  <si>
    <t>42273320R</t>
  </si>
  <si>
    <t>Navrt.pás 3500 / 100 + šoupě DN25 + Z.S. (dod.+mont.)</t>
  </si>
  <si>
    <t>42258962R14</t>
  </si>
  <si>
    <t>Mosaz spojka DN25 (napojení přípojky-nerozebíratelný spoj)</t>
  </si>
  <si>
    <t>09-MTZ-001</t>
  </si>
  <si>
    <t>Domovní typová vodoměrná šachta 1200-1200 válcová celoplastová samonosná nádrž určená pro uložení ve výkopu na podkladní betonovou desku nad hladinu spodní vody</t>
  </si>
  <si>
    <t>42293504R</t>
  </si>
  <si>
    <t>Elektro-spojka  PE 90/90</t>
  </si>
  <si>
    <t>422-73602R</t>
  </si>
  <si>
    <t>Hydrant podzemní DN80, včetně zemního uz.šoupěte, poklopu (kompl.sestava)</t>
  </si>
  <si>
    <t>891 24-7111.R00</t>
  </si>
  <si>
    <t>Montáž hydrantů podzemních DN 80  </t>
  </si>
  <si>
    <t>RM-03-0512.R13</t>
  </si>
  <si>
    <t xml:space="preserve">Materiál pomocný </t>
  </si>
  <si>
    <t>998276101.R00</t>
  </si>
  <si>
    <t>Přesun hmot, trubní vedení plastová</t>
  </si>
  <si>
    <t>91</t>
  </si>
  <si>
    <t>Doplňující práce na komunikaci</t>
  </si>
  <si>
    <t>914 991001.R00</t>
  </si>
  <si>
    <t>Montáž dočasné značky včetně stojanu</t>
  </si>
  <si>
    <t>914 992001.R00</t>
  </si>
  <si>
    <t>Nájem dopravní značky včetně stojanu</t>
  </si>
  <si>
    <t>ks/den</t>
  </si>
  <si>
    <t xml:space="preserve">Řezání asfaltového krytu vozovek tl do 50mm, napojení komunikace na stávající stav </t>
  </si>
  <si>
    <t>91 Doplňující práce na komunikaci</t>
  </si>
  <si>
    <t>VN07 722-1201.R11</t>
  </si>
  <si>
    <t>Propoj na stávající vodovodního potrubí , navrt.souprava vodo</t>
  </si>
  <si>
    <t xml:space="preserve">Geodetické zaměření potrubí vodovodu </t>
  </si>
  <si>
    <t xml:space="preserve">CELKEM ZA VODOVOD </t>
  </si>
  <si>
    <t xml:space="preserve">SO-501  STL PLYNOVOD, STL PLYNOVODNÍ PŘÍPOJKY </t>
  </si>
  <si>
    <t>Oprava vozovky po napojení plynovodu</t>
  </si>
  <si>
    <t>Trubní vedení</t>
  </si>
  <si>
    <t>230 23-0016.R00</t>
  </si>
  <si>
    <t>Hlavní tlaková zkouška vzduchem 0,6 MPa, DN 50</t>
  </si>
  <si>
    <t>230 17-0002.R00</t>
  </si>
  <si>
    <t>Příprava pro zkoušku těsnosti, do DN50</t>
  </si>
  <si>
    <t>sada</t>
  </si>
  <si>
    <t>230 23-0075.R00</t>
  </si>
  <si>
    <t>Čištění potrubí, do DN 80</t>
  </si>
  <si>
    <t>286-13608</t>
  </si>
  <si>
    <t>Trubka PE 100 RC 32 x 2,9 v ochran.plášti, SDR 11, PN 4 bar</t>
  </si>
  <si>
    <t>286-13612</t>
  </si>
  <si>
    <t>Trubka PE 100 RC 63x5,8 mm SDR 11 plyn - tyče</t>
  </si>
  <si>
    <t>286-13684.11</t>
  </si>
  <si>
    <t>Ohebná ochranná trubka z plastu profil 40</t>
  </si>
  <si>
    <t>286-13842.R11</t>
  </si>
  <si>
    <t xml:space="preserve">Navrt.pás pro plyn.přípojku 63/32 </t>
  </si>
  <si>
    <t>891249111R00</t>
  </si>
  <si>
    <t>Montáž navrtávacích pasů do DN50</t>
  </si>
  <si>
    <t>286-14005.A</t>
  </si>
  <si>
    <t>Trubka ochranná plyn d 90 x 3,5  PEHD</t>
  </si>
  <si>
    <t>899 72-1112.R00</t>
  </si>
  <si>
    <t>Fólie výstražná z PVC, šířka 30 cm</t>
  </si>
  <si>
    <t>998 27-6101.R00</t>
  </si>
  <si>
    <t>Přesun hmot, trubní vedení plastová, otevř. výkop</t>
  </si>
  <si>
    <t>914 99-1001.R00</t>
  </si>
  <si>
    <t>914 99-2001.R00</t>
  </si>
  <si>
    <t>723</t>
  </si>
  <si>
    <t>Vnitřní plynovod</t>
  </si>
  <si>
    <t>723 23-7215.R00</t>
  </si>
  <si>
    <t>Kohout kulový,2xvnitřní závit, plyn DN 25</t>
  </si>
  <si>
    <t>460 27-0020.RT2</t>
  </si>
  <si>
    <t>Skříň HUP 1x samost.pro plyn , včetně základů min hl.800, typová vč.uchycení pro potr.a plynoměr</t>
  </si>
  <si>
    <t>460 27-0021.RT2</t>
  </si>
  <si>
    <t>Skříň HUP 2x sdružená pro  Ei  , včetně základů min hl.800, typová vč.uchycení pro potr.a plynoměr</t>
  </si>
  <si>
    <t>M21</t>
  </si>
  <si>
    <t>Elektromontáže</t>
  </si>
  <si>
    <t>210 80-0525.RT1</t>
  </si>
  <si>
    <t>Vodič NN CY 2,5 mm2 uložený volně včetně dodávky vodiče CY 2,5</t>
  </si>
  <si>
    <t>210 10-0502.R00</t>
  </si>
  <si>
    <t>Ukončení celopl.kabelů zákl./SL pás., do 3x1 mm2</t>
  </si>
  <si>
    <t>VN005 23-11214.R</t>
  </si>
  <si>
    <t>Napojení na stávající plynovod DN50, PE D 63/63</t>
  </si>
  <si>
    <t xml:space="preserve">Geodetické zaměření potrubí plynovodu </t>
  </si>
  <si>
    <t>VN005 23-1010.R</t>
  </si>
  <si>
    <t>Revize plynovodu</t>
  </si>
  <si>
    <t xml:space="preserve">CELKEM STL VENK.PLYNOVOD, STL PLYN.PŘÍPOJKY </t>
  </si>
  <si>
    <t>SO 101</t>
  </si>
  <si>
    <t>SO 102</t>
  </si>
  <si>
    <t>SO 301</t>
  </si>
  <si>
    <t>SO 302</t>
  </si>
  <si>
    <t>SO 401</t>
  </si>
  <si>
    <t>SO 402</t>
  </si>
  <si>
    <t>SO 501</t>
  </si>
  <si>
    <t>SO 999</t>
  </si>
  <si>
    <t>KOMUNIKACE ZTV</t>
  </si>
  <si>
    <t>REKONSTRUKCE CHODNÍKU</t>
  </si>
  <si>
    <t>VEŘEJNÉ OSVĚTLENÍ</t>
  </si>
  <si>
    <t>TRASA TRUBIČEK HDPE</t>
  </si>
  <si>
    <t>STL PLYNOVOD</t>
  </si>
  <si>
    <t>VŠEOBECNÉ POLOŽKY</t>
  </si>
  <si>
    <t>CENA BEZ DPH</t>
  </si>
  <si>
    <t>DPH 21%</t>
  </si>
  <si>
    <t>CENA VČ DPH</t>
  </si>
  <si>
    <t>POLOŽKOVÝ ROZPOČET</t>
  </si>
  <si>
    <t xml:space="preserve">ZTV Peč                                                                                             </t>
  </si>
  <si>
    <t>Cena stavby celkem</t>
  </si>
  <si>
    <t>Nabídku podal:</t>
  </si>
  <si>
    <t>dne</t>
  </si>
  <si>
    <t>2</t>
  </si>
  <si>
    <t>KRYCÍ LIST SOUPISU PRACÍ</t>
  </si>
  <si>
    <t>False</t>
  </si>
  <si>
    <t>Stavba:</t>
  </si>
  <si>
    <t>Objekt:</t>
  </si>
  <si>
    <t>SO 401 - Veřejné osvětlení</t>
  </si>
  <si>
    <t>KSO:</t>
  </si>
  <si>
    <t/>
  </si>
  <si>
    <t>CC-CZ:</t>
  </si>
  <si>
    <t>Místo:</t>
  </si>
  <si>
    <t>Peč</t>
  </si>
  <si>
    <t>Datum:</t>
  </si>
  <si>
    <t>Zadavatel:</t>
  </si>
  <si>
    <t>IČ:</t>
  </si>
  <si>
    <t xml:space="preserve">Obec Peč, Peč 62, 380 01  Dačice </t>
  </si>
  <si>
    <t>DIČ:</t>
  </si>
  <si>
    <t>Zhotovitel:</t>
  </si>
  <si>
    <t>Projektant:</t>
  </si>
  <si>
    <t>70522111</t>
  </si>
  <si>
    <t xml:space="preserve">Ing. Martin Antoňů, Řečice 31, 380 01  Dačice </t>
  </si>
  <si>
    <t>Zpracovatel:</t>
  </si>
  <si>
    <t xml:space="preserve">Ing. Martin Antoňů </t>
  </si>
  <si>
    <t>Poznámka:</t>
  </si>
  <si>
    <t>Cena bez DPH</t>
  </si>
  <si>
    <t>Základ daně</t>
  </si>
  <si>
    <t>Sazba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</si>
  <si>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</si>
  <si>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</si>
  <si>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</si>
  <si>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</si>
  <si>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</si>
  <si>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</si>
  <si>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</si>
  <si>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</si>
  <si>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</si>
  <si>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</si>
  <si>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</si>
  <si>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</si>
  <si>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</si>
  <si>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</si>
  <si>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</si>
  <si>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</si>
  <si>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</si>
  <si>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</si>
  <si>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</si>
  <si>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</si>
  <si>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</si>
  <si>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</si>
  <si>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 Ostatní konstrukce a práce-bourání</t>
  </si>
  <si>
    <t>M - Práce a dodávky M</t>
  </si>
  <si>
    <t xml:space="preserve">    21-M - Elektromontáže</t>
  </si>
  <si>
    <t xml:space="preserve">    46-M - 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</si>
  <si>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</si>
  <si>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</si>
  <si>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</si>
  <si>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</si>
  <si>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</si>
  <si>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</si>
  <si>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VRN9 - Ostatní náklady</t>
  </si>
  <si>
    <t>SOUPIS PRACÍ</t>
  </si>
  <si>
    <t>PČ</t>
  </si>
  <si>
    <t>Typ</t>
  </si>
  <si>
    <t>Kód</t>
  </si>
  <si>
    <t>Popis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</si>
  <si>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</si>
  <si>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</si>
  <si>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</si>
  <si>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</si>
  <si>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</si>
  <si>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</si>
  <si>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</si>
  <si>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</si>
  <si>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</si>
  <si>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</si>
  <si>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D</t>
  </si>
  <si>
    <t>HSV</t>
  </si>
  <si>
    <t>Práce a dodávky HSV</t>
  </si>
  <si>
    <t>0</t>
  </si>
  <si>
    <t>ROZPOCET</t>
  </si>
  <si>
    <t xml:space="preserve"> Ostatní konstrukce a práce-bourání</t>
  </si>
  <si>
    <t>76</t>
  </si>
  <si>
    <t>K</t>
  </si>
  <si>
    <t>945421110.1</t>
  </si>
  <si>
    <t>Hydraulická zvedací plošina na automobilovém podvozku výška zdvihu do 18 m včetně obsluhy</t>
  </si>
  <si>
    <t>hod</t>
  </si>
  <si>
    <t>1621421821</t>
  </si>
  <si>
    <t>77</t>
  </si>
  <si>
    <t>945421112</t>
  </si>
  <si>
    <t>Hydraulický nakládací jeřáb na automobilovém podvozku do 5 t včetně obsluhy</t>
  </si>
  <si>
    <t>-409116959</t>
  </si>
  <si>
    <t>M</t>
  </si>
  <si>
    <t>Práce a dodávky M</t>
  </si>
  <si>
    <t>3</t>
  </si>
  <si>
    <t>21-M</t>
  </si>
  <si>
    <t>47</t>
  </si>
  <si>
    <t>210040611</t>
  </si>
  <si>
    <t>Montáž kabelové spojky</t>
  </si>
  <si>
    <t>64</t>
  </si>
  <si>
    <t>-467478013</t>
  </si>
  <si>
    <t>48</t>
  </si>
  <si>
    <t>35436029</t>
  </si>
  <si>
    <t>spojka kabelová smršťovaná přímá do 1kV 91ahsc-35 3-4ž.x6-35mm</t>
  </si>
  <si>
    <t>128</t>
  </si>
  <si>
    <t>612893554</t>
  </si>
  <si>
    <t>49</t>
  </si>
  <si>
    <t>210100151</t>
  </si>
  <si>
    <t>Ukončení kabelů smršťovací záklopkou nebo páskou se zapojením bez letování žíly do 4x16 mm2</t>
  </si>
  <si>
    <t>975315175</t>
  </si>
  <si>
    <t>VV</t>
  </si>
  <si>
    <t>8*2+2*1</t>
  </si>
  <si>
    <t>True</t>
  </si>
  <si>
    <t>50</t>
  </si>
  <si>
    <t>210100173</t>
  </si>
  <si>
    <t>Ukončení kabelů smršťovací záklopkou nebo páskou se zapojením bez letování žíly do 3x4 mm2</t>
  </si>
  <si>
    <t>1837559021</t>
  </si>
  <si>
    <t>10*2</t>
  </si>
  <si>
    <t>51</t>
  </si>
  <si>
    <t>210202013</t>
  </si>
  <si>
    <t>Montáž svítidlo výbojkové průmyslové nebo venkovní na výložník</t>
  </si>
  <si>
    <t>-222949608</t>
  </si>
  <si>
    <t>52</t>
  </si>
  <si>
    <t>34774007.1</t>
  </si>
  <si>
    <t>svítidlo veřejného osvětlení na dřík/výložník, hliníkový odlitek, zdroj LED 30W 27000K stmívatelné</t>
  </si>
  <si>
    <t>-379040043</t>
  </si>
  <si>
    <t>54</t>
  </si>
  <si>
    <t>210202016</t>
  </si>
  <si>
    <t>Montáž svítidlo výbojkové průmyslové nebo venkovní na sloupek parkový</t>
  </si>
  <si>
    <t>1585164512</t>
  </si>
  <si>
    <t>72</t>
  </si>
  <si>
    <t>34774007.2</t>
  </si>
  <si>
    <t>svítidlo veřejného osvětlení na dřík/výložník, hliníkový odlitek, zdroj LED 15W 27000K stmívatelné</t>
  </si>
  <si>
    <t>-855412015</t>
  </si>
  <si>
    <t>55</t>
  </si>
  <si>
    <t>210204011</t>
  </si>
  <si>
    <t>Montáž stožárů osvětlení ocelových samostatně stojících délky do 12 m</t>
  </si>
  <si>
    <t>1072939473</t>
  </si>
  <si>
    <t>56</t>
  </si>
  <si>
    <t>31674067</t>
  </si>
  <si>
    <t>stožár osvětlovací sadový Pz, třístupňový v 6m, výška svítidla 6,0m, PUR nástřik pod dvířka</t>
  </si>
  <si>
    <t>-1474177436</t>
  </si>
  <si>
    <t>73</t>
  </si>
  <si>
    <t>31674113</t>
  </si>
  <si>
    <t>stožár osvětlovací uliční Pz, třístupňový v 6,2m, výška svítidla 8,0m, PUR nástřik pod dvířka</t>
  </si>
  <si>
    <t>649281547</t>
  </si>
  <si>
    <t>74</t>
  </si>
  <si>
    <t>210204103</t>
  </si>
  <si>
    <t>Montáž výložníků osvětlení jednoramenných sloupových hmotnosti do 35 kg</t>
  </si>
  <si>
    <t>1037119076</t>
  </si>
  <si>
    <t>53</t>
  </si>
  <si>
    <t>31673000</t>
  </si>
  <si>
    <t>VYLOZNIK OBLOUKOVY V1/1500</t>
  </si>
  <si>
    <t>-1895920708</t>
  </si>
  <si>
    <t>57</t>
  </si>
  <si>
    <t>210204201</t>
  </si>
  <si>
    <t>Montáž elektrovýzbroje stožárů osvětlení 1 okruh</t>
  </si>
  <si>
    <t>-1318688143</t>
  </si>
  <si>
    <t>58</t>
  </si>
  <si>
    <t>1394456</t>
  </si>
  <si>
    <t>EL.VYZBROJ 2POJ. IP20</t>
  </si>
  <si>
    <t>256</t>
  </si>
  <si>
    <t>871564156</t>
  </si>
  <si>
    <t>59</t>
  </si>
  <si>
    <t>210220022</t>
  </si>
  <si>
    <t>Montáž uzemňovacího vedení vodičů FeZn pomocí svorek v zemi drátem do 10 mm ve městské zástavbě</t>
  </si>
  <si>
    <t>-36583320</t>
  </si>
  <si>
    <t>60</t>
  </si>
  <si>
    <t>8500068040v</t>
  </si>
  <si>
    <t>Drát zemnicí FeZn pr. 10mm (50kg/bal = 80,5bm)</t>
  </si>
  <si>
    <t>kg</t>
  </si>
  <si>
    <t>-72354538</t>
  </si>
  <si>
    <t>295*0,68 'Přepočtené koeficientem množství</t>
  </si>
  <si>
    <t>61</t>
  </si>
  <si>
    <t>210220301</t>
  </si>
  <si>
    <t>Montáž svorek hromosvodných se 2 šrouby</t>
  </si>
  <si>
    <t>2032976171</t>
  </si>
  <si>
    <t>62</t>
  </si>
  <si>
    <t>35441885</t>
  </si>
  <si>
    <t>svorka spojovací pro lano D 8-10mm</t>
  </si>
  <si>
    <t>2107186570</t>
  </si>
  <si>
    <t>63</t>
  </si>
  <si>
    <t>35442036</t>
  </si>
  <si>
    <t>svorka uzemnění nerez připojovací</t>
  </si>
  <si>
    <t>1454321432</t>
  </si>
  <si>
    <t>75</t>
  </si>
  <si>
    <t>210280002</t>
  </si>
  <si>
    <t>Zkoušky a prohlídky el rozvodů a zařízení celková prohlídka pro objem mtž prací do 500 000 Kč</t>
  </si>
  <si>
    <t>-299685002</t>
  </si>
  <si>
    <t>65</t>
  </si>
  <si>
    <t>210280010</t>
  </si>
  <si>
    <t>Příplatek k celkové prohlídce za dalších i započatých 500 000 Kč</t>
  </si>
  <si>
    <t>533021191</t>
  </si>
  <si>
    <t>66</t>
  </si>
  <si>
    <t>210280211</t>
  </si>
  <si>
    <t>Měření zemních odporů zemniče prvního nebo samostatného</t>
  </si>
  <si>
    <t>500440860</t>
  </si>
  <si>
    <t>67</t>
  </si>
  <si>
    <t>210280542</t>
  </si>
  <si>
    <t>Měření impedance nulové smyčky okruhu vedení třífázového</t>
  </si>
  <si>
    <t>-909552980</t>
  </si>
  <si>
    <t>68</t>
  </si>
  <si>
    <t>210812011</t>
  </si>
  <si>
    <t>Montáž kabel Cu plný kulatý do 1 kV 3x1,5 až 6 mm2 uložený volně nebo v liště (např. CYKY)</t>
  </si>
  <si>
    <t>2018699291</t>
  </si>
  <si>
    <t>9*6+1*10</t>
  </si>
  <si>
    <t>69</t>
  </si>
  <si>
    <t>34111030</t>
  </si>
  <si>
    <t>kabel instalační jádro Cu plné izolace PVC plášť PVC 450/750V (CYKY) 3x1,5mm2</t>
  </si>
  <si>
    <t>724022702</t>
  </si>
  <si>
    <t>64*1,05 'Přepočtené koeficientem množství</t>
  </si>
  <si>
    <t>70</t>
  </si>
  <si>
    <t>210902011</t>
  </si>
  <si>
    <t>Montáž kabelu Al do 1 kV plný kulatý průřezu 4x16 mm2 uložených volně (např. AYKY)</t>
  </si>
  <si>
    <t>488851014</t>
  </si>
  <si>
    <t>71</t>
  </si>
  <si>
    <t>34112316</t>
  </si>
  <si>
    <t>kabel instalační jádro Al plné izolace PVC plášť PVC 450/750V (AYKY) 4x16mm2</t>
  </si>
  <si>
    <t>-2059994812</t>
  </si>
  <si>
    <t>302*1,05 'Přepočtené koeficientem množství</t>
  </si>
  <si>
    <t>46-M</t>
  </si>
  <si>
    <t xml:space="preserve"> Zemní práce při extr.mont.pracích</t>
  </si>
  <si>
    <t>460010025</t>
  </si>
  <si>
    <t>Vytyčení trasy inženýrských sítí v zastavěném prostoru</t>
  </si>
  <si>
    <t>km</t>
  </si>
  <si>
    <t>-1299557386</t>
  </si>
  <si>
    <t>460080201</t>
  </si>
  <si>
    <t>Zřízení nezabudovaného bednění základových konstrukcí</t>
  </si>
  <si>
    <t>-761264707</t>
  </si>
  <si>
    <t>10*(4*0,8*0,25)</t>
  </si>
  <si>
    <t>460080301</t>
  </si>
  <si>
    <t>Odstranění nezabudovaného bednění základových konstrukcí</t>
  </si>
  <si>
    <t>1461874782</t>
  </si>
  <si>
    <t>460131113</t>
  </si>
  <si>
    <t>Hloubení nezapažených jam při elektromontážích ručně v hornině tř I skupiny 3</t>
  </si>
  <si>
    <t>-1790113676</t>
  </si>
  <si>
    <t>1*(0,8*0,8*1,5)</t>
  </si>
  <si>
    <t>9*(0,8*0,8*1)</t>
  </si>
  <si>
    <t>Součet</t>
  </si>
  <si>
    <t>460161172</t>
  </si>
  <si>
    <t>Hloubení kabelových rýh ručně š 35 cm hl 80 cm v hornině tř I skupiny 3</t>
  </si>
  <si>
    <t>618644080</t>
  </si>
  <si>
    <t>6</t>
  </si>
  <si>
    <t>460171172</t>
  </si>
  <si>
    <t>Hloubení kabelových nezapažených rýh strojně š 35 cm hl 80 cm v hornině tř I skupiny 3</t>
  </si>
  <si>
    <t>2000015781</t>
  </si>
  <si>
    <t>460242211</t>
  </si>
  <si>
    <t>Provizorní zajištění kabelů ve výkopech při jejich křížení</t>
  </si>
  <si>
    <t>693321066</t>
  </si>
  <si>
    <t>460242221</t>
  </si>
  <si>
    <t>Provizorní zajištění kabelů ve výkopech při jejich souběhu</t>
  </si>
  <si>
    <t>-1785962755</t>
  </si>
  <si>
    <t>10</t>
  </si>
  <si>
    <t>460260001</t>
  </si>
  <si>
    <t>Zatažení kabelu do chráničky</t>
  </si>
  <si>
    <t>1042042247</t>
  </si>
  <si>
    <t>11</t>
  </si>
  <si>
    <t>460341113</t>
  </si>
  <si>
    <t>Vodorovné přemístění horniny jakékoliv třídy dopravními prostředky při elektromontážích do 1000 m</t>
  </si>
  <si>
    <t>-1818588936</t>
  </si>
  <si>
    <t>12</t>
  </si>
  <si>
    <t>460341121</t>
  </si>
  <si>
    <t>Příplatek k vodorovnému přemístění horniny dopravními prostředky při elektromontážích za každých dalších 1000 m</t>
  </si>
  <si>
    <t>287725186</t>
  </si>
  <si>
    <t>12,656*20</t>
  </si>
  <si>
    <t>13</t>
  </si>
  <si>
    <t>460361121</t>
  </si>
  <si>
    <t>Poplatek za uložení zeminy na recyklační skládce (skládkovné) kód odpadu 17 05 04</t>
  </si>
  <si>
    <t>-724792508</t>
  </si>
  <si>
    <t>12,656*1,8</t>
  </si>
  <si>
    <t>14</t>
  </si>
  <si>
    <t>460371121</t>
  </si>
  <si>
    <t>Naložení výkopku při elektromontážích strojně z hornin třídy I skupiny 1 až 3</t>
  </si>
  <si>
    <t>1926214572</t>
  </si>
  <si>
    <t>6,72+(0,35*0,8*265*0,08)</t>
  </si>
  <si>
    <t>16</t>
  </si>
  <si>
    <t>460451182</t>
  </si>
  <si>
    <t>Zásyp kabelových rýh strojně se zhutněním š 35 cm hl 80 cm z horniny tř I skupiny 3</t>
  </si>
  <si>
    <t>1136657068</t>
  </si>
  <si>
    <t>17</t>
  </si>
  <si>
    <t>460481111</t>
  </si>
  <si>
    <t>Úprava pláně při elektromontážích v hornině třídy těžitelnosti I skupiny 1 až 2 bez zhutnění ručně</t>
  </si>
  <si>
    <t>1688375314</t>
  </si>
  <si>
    <t>265*1+10*3</t>
  </si>
  <si>
    <t>21</t>
  </si>
  <si>
    <t>460641112</t>
  </si>
  <si>
    <t>Základové konstrukce při elektromontážích z monolitického betonu tř. C 12/15</t>
  </si>
  <si>
    <t>1741541050</t>
  </si>
  <si>
    <t>10*0,6</t>
  </si>
  <si>
    <t>22</t>
  </si>
  <si>
    <t>28611145</t>
  </si>
  <si>
    <t>trubka kanalizační PVC DN 315x5000mm SN4</t>
  </si>
  <si>
    <t>1192997140</t>
  </si>
  <si>
    <t>9*1+1*1,5</t>
  </si>
  <si>
    <t>23</t>
  </si>
  <si>
    <t>460661111</t>
  </si>
  <si>
    <t>Kabelové lože z písku pro kabely nn bez zakrytí š do 35 cm</t>
  </si>
  <si>
    <t>-2068658485</t>
  </si>
  <si>
    <t>24</t>
  </si>
  <si>
    <t>460671112</t>
  </si>
  <si>
    <t>Výstražná fólie pro krytí kabelů šířky 25 cm</t>
  </si>
  <si>
    <t>-341779471</t>
  </si>
  <si>
    <t>25</t>
  </si>
  <si>
    <t>460742111</t>
  </si>
  <si>
    <t>Osazení kabelových prostupů z trub plastových do rýhy bez obsypu průměru do 10 cm</t>
  </si>
  <si>
    <t>-1662687155</t>
  </si>
  <si>
    <t>88</t>
  </si>
  <si>
    <t>34571353</t>
  </si>
  <si>
    <t>trubka elektroinstalační ohebná dvouplášťová korugovaná (chránička) D 61/75mm, HDPE+LDPE</t>
  </si>
  <si>
    <t>-1187675955</t>
  </si>
  <si>
    <t>284*1,05 'Přepočtené koeficientem množství</t>
  </si>
  <si>
    <t>87</t>
  </si>
  <si>
    <t>468081414</t>
  </si>
  <si>
    <t>Vybourání otvorů pro elektroinstalace ve zdivu betonovém plochy do 0,02 m2, tloušťky do 60 cm</t>
  </si>
  <si>
    <t>641694062</t>
  </si>
  <si>
    <t>44</t>
  </si>
  <si>
    <t>469981111</t>
  </si>
  <si>
    <t>Přesun hmot pro pomocné stavební práce při elektromotážích</t>
  </si>
  <si>
    <t>-233791423</t>
  </si>
  <si>
    <t>45</t>
  </si>
  <si>
    <t>469981211</t>
  </si>
  <si>
    <t>Příplatek k přesunu hmot pro pomocné stavební práce při elektromotážích ZKD 1000 m</t>
  </si>
  <si>
    <t>1442336766</t>
  </si>
  <si>
    <t>51,27*10 'Přepočtené koeficientem množství</t>
  </si>
  <si>
    <t>HZS</t>
  </si>
  <si>
    <t>Hodinové zúčtovací sazby</t>
  </si>
  <si>
    <t>78</t>
  </si>
  <si>
    <t>HZS2232</t>
  </si>
  <si>
    <t>Hodinová zúčtovací sazba elektrikář odborný</t>
  </si>
  <si>
    <t>512</t>
  </si>
  <si>
    <t>-2133055193</t>
  </si>
  <si>
    <t>VRN</t>
  </si>
  <si>
    <t>Vedlejší rozpočtové náklady</t>
  </si>
  <si>
    <t>VRN1</t>
  </si>
  <si>
    <t>Průzkumné, geodetické a projektové práce</t>
  </si>
  <si>
    <t>79</t>
  </si>
  <si>
    <t>012103000</t>
  </si>
  <si>
    <t>Geodetické práce před výstavbou</t>
  </si>
  <si>
    <t>…</t>
  </si>
  <si>
    <t>1024</t>
  </si>
  <si>
    <t>-1202339599</t>
  </si>
  <si>
    <t>SO 402 - Trasa trubiček HDPE</t>
  </si>
  <si>
    <t xml:space="preserve">    22-M - Montáže technologických zařízení pro dopravní stavby</t>
  </si>
  <si>
    <t>22-M</t>
  </si>
  <si>
    <t>Montáže technologických zařízení pro dopravní stavby</t>
  </si>
  <si>
    <t>35</t>
  </si>
  <si>
    <t>220182002</t>
  </si>
  <si>
    <t>Příplatek za zatažení ochranné trubky HDPE do chráničky</t>
  </si>
  <si>
    <t>68090994</t>
  </si>
  <si>
    <t>29</t>
  </si>
  <si>
    <t>220182022</t>
  </si>
  <si>
    <t>Uložení HDPE trubky pro optický kabel do výkopu bez zřízení lože a bez krytí</t>
  </si>
  <si>
    <t>-1571782196</t>
  </si>
  <si>
    <t>779 "HDPE 14/10"</t>
  </si>
  <si>
    <t>892 "HDPE 10/6"</t>
  </si>
  <si>
    <t>30</t>
  </si>
  <si>
    <t>34571360</t>
  </si>
  <si>
    <t>Mikrotrubička pro optický kabel pr. 10/6</t>
  </si>
  <si>
    <t>1717341949</t>
  </si>
  <si>
    <t>892*1,05 'Přepočtené koeficientem množství</t>
  </si>
  <si>
    <t>31</t>
  </si>
  <si>
    <t>34571361</t>
  </si>
  <si>
    <t>Mikrotrubička pro optický kabel pr. 14/10</t>
  </si>
  <si>
    <t>-871138085</t>
  </si>
  <si>
    <t>779*1,05 'Přepočtené koeficientem množství</t>
  </si>
  <si>
    <t>36</t>
  </si>
  <si>
    <t>220182024</t>
  </si>
  <si>
    <t>Označení optického kabelu nebo spojky dvojicí magnetu</t>
  </si>
  <si>
    <t>-240925682</t>
  </si>
  <si>
    <t>39</t>
  </si>
  <si>
    <t>OPT001</t>
  </si>
  <si>
    <t>Minimarker 3M Ball</t>
  </si>
  <si>
    <t>-1884598075</t>
  </si>
  <si>
    <t>38</t>
  </si>
  <si>
    <t>220182026</t>
  </si>
  <si>
    <t>Montáž spojky bez svařování na HDPE trubce rovné nebo redukční</t>
  </si>
  <si>
    <t>1561422810</t>
  </si>
  <si>
    <t>6 "spojka 10"</t>
  </si>
  <si>
    <t>4 "spojka 14"</t>
  </si>
  <si>
    <t>40</t>
  </si>
  <si>
    <t>OPT002</t>
  </si>
  <si>
    <t>Spojka mikrotrubičky 10 mm pro přímé uložení do země</t>
  </si>
  <si>
    <t>1079275948</t>
  </si>
  <si>
    <t>41</t>
  </si>
  <si>
    <t>OPT003</t>
  </si>
  <si>
    <t>Spojka mikrotrubičky 14 mm vhodné pro přímé uložení do země</t>
  </si>
  <si>
    <t>-552365773</t>
  </si>
  <si>
    <t>37</t>
  </si>
  <si>
    <t>220182027</t>
  </si>
  <si>
    <t>Montáž koncovky nebo záslepky bez svařování na HDPE trubku</t>
  </si>
  <si>
    <t>2084475385</t>
  </si>
  <si>
    <t>2*17 "koncovka 10"</t>
  </si>
  <si>
    <t>2+4+2+6+2 "koncovka 14"</t>
  </si>
  <si>
    <t>42</t>
  </si>
  <si>
    <t>OPT004</t>
  </si>
  <si>
    <t>Koncovka mikrotrubičky 10 mm vhodné pro uložení do země</t>
  </si>
  <si>
    <t>1980336608</t>
  </si>
  <si>
    <t>43</t>
  </si>
  <si>
    <t>OPT005</t>
  </si>
  <si>
    <t>Koncovka mikrotrubičky 14 mm vhodné pro uložení do země</t>
  </si>
  <si>
    <t>1699384569</t>
  </si>
  <si>
    <t>1466726584</t>
  </si>
  <si>
    <t>781172316</t>
  </si>
  <si>
    <t>2*(0,25*(2*1+2*0,8))</t>
  </si>
  <si>
    <t>-1786031232</t>
  </si>
  <si>
    <t>501881771</t>
  </si>
  <si>
    <t>2*1*0,6*0,8</t>
  </si>
  <si>
    <t>1699527058</t>
  </si>
  <si>
    <t>282/2 "rozšíření výkopu s VO"</t>
  </si>
  <si>
    <t>160 "nová trasa"</t>
  </si>
  <si>
    <t>460171322</t>
  </si>
  <si>
    <t>Hloubení kabelových nezapažených rýh strojně š 50 cm hl 120 cm v hornině tř I skupiny 3</t>
  </si>
  <si>
    <t>1717002611</t>
  </si>
  <si>
    <t>1137494292</t>
  </si>
  <si>
    <t>1552642810</t>
  </si>
  <si>
    <t>7,798*20 'Přepočtené koeficientem množství</t>
  </si>
  <si>
    <t>-1084886683</t>
  </si>
  <si>
    <t>7,798*1,8 'Přepočtené koeficientem množství</t>
  </si>
  <si>
    <t>-682979960</t>
  </si>
  <si>
    <t>301*(0,35*0,8*0,08)+22*(0,5*1,2*0,08)</t>
  </si>
  <si>
    <t>-442461867</t>
  </si>
  <si>
    <t>26</t>
  </si>
  <si>
    <t>460451322</t>
  </si>
  <si>
    <t>Zásyp kabelových rýh strojně se zhutněním š 50 cm hl 110 cm z horniny tř I skupiny 3</t>
  </si>
  <si>
    <t>561019383</t>
  </si>
  <si>
    <t>15</t>
  </si>
  <si>
    <t>-97451287</t>
  </si>
  <si>
    <t>160*1+282*0,5</t>
  </si>
  <si>
    <t>-1687353809</t>
  </si>
  <si>
    <t>18</t>
  </si>
  <si>
    <t>546204678</t>
  </si>
  <si>
    <t>160+282/2</t>
  </si>
  <si>
    <t>19</t>
  </si>
  <si>
    <t>881611120</t>
  </si>
  <si>
    <t>20</t>
  </si>
  <si>
    <t>1187162615</t>
  </si>
  <si>
    <t>464 "chránička pr. 75 páteřní trasa"</t>
  </si>
  <si>
    <t>16*4+1*14 "chránička pr. 40 odbočky k parcelám"</t>
  </si>
  <si>
    <t>135+200"chránička pr. 63 rozvody od komor"</t>
  </si>
  <si>
    <t>32</t>
  </si>
  <si>
    <t>34571350</t>
  </si>
  <si>
    <t>trubka elektroinstalační ohebná dvouplášťová korugovaná (chránička) D 32/40mm, HDPE+LDPE</t>
  </si>
  <si>
    <t>1909958759</t>
  </si>
  <si>
    <t>78*1,05 'Přepočtené koeficientem množství</t>
  </si>
  <si>
    <t>33</t>
  </si>
  <si>
    <t>34571352</t>
  </si>
  <si>
    <t>trubka elektroinstalační ohebná dvouplášťová korugovaná (chránička) D 52/63mm, HDPE+LDPE</t>
  </si>
  <si>
    <t>1846262933</t>
  </si>
  <si>
    <t>335*1,05 'Přepočtené koeficientem množství</t>
  </si>
  <si>
    <t>34</t>
  </si>
  <si>
    <t>-777719911</t>
  </si>
  <si>
    <t>464*1,05 'Přepočtené koeficientem množství</t>
  </si>
  <si>
    <t>28</t>
  </si>
  <si>
    <t>460841212</t>
  </si>
  <si>
    <t>Osazení komory s litinovým poklopem z dílů HDPE plochy do 1,5 m2 hl do 0,75 m pro silniční zatížení</t>
  </si>
  <si>
    <t>-1729848616</t>
  </si>
  <si>
    <t>OPT006</t>
  </si>
  <si>
    <t>Kabelová komora plastová s betonovým víkem B125</t>
  </si>
  <si>
    <t>-861446156</t>
  </si>
  <si>
    <t>27</t>
  </si>
  <si>
    <t>460871143</t>
  </si>
  <si>
    <t>Podklad vozovky a chodníku ze štěrkodrti se zhutněním při elektromontážích tloušťky do 15 cm</t>
  </si>
  <si>
    <t>-846543572</t>
  </si>
  <si>
    <t>2*1*0,8</t>
  </si>
  <si>
    <t>814301214</t>
  </si>
  <si>
    <t>1583759113</t>
  </si>
  <si>
    <t>46</t>
  </si>
  <si>
    <t>-339430653</t>
  </si>
  <si>
    <t>-1525531510</t>
  </si>
  <si>
    <t>012303000</t>
  </si>
  <si>
    <t>Geodetické práce po výstavbě</t>
  </si>
  <si>
    <t>1797587726</t>
  </si>
  <si>
    <t>013254000</t>
  </si>
  <si>
    <t>Dokumentace skutečného provedení stavby</t>
  </si>
  <si>
    <t>1015415525</t>
  </si>
  <si>
    <t>VRN3</t>
  </si>
  <si>
    <t>Zařízení staveniště</t>
  </si>
  <si>
    <t>Oplocení staveniště</t>
  </si>
  <si>
    <t>-739921740</t>
  </si>
  <si>
    <t>034303000</t>
  </si>
  <si>
    <t>Dopravní značení na staveništi</t>
  </si>
  <si>
    <t>1506653535</t>
  </si>
  <si>
    <t>VRN4</t>
  </si>
  <si>
    <t>Inženýrská činnost</t>
  </si>
  <si>
    <t>045303000</t>
  </si>
  <si>
    <t>Koordinační činnost</t>
  </si>
  <si>
    <t>1293926767</t>
  </si>
  <si>
    <t>VRN5</t>
  </si>
  <si>
    <t>Finanční náklady</t>
  </si>
  <si>
    <t>053002000</t>
  </si>
  <si>
    <t>Poplatky</t>
  </si>
  <si>
    <t>157472489</t>
  </si>
  <si>
    <t>VRN9</t>
  </si>
  <si>
    <t>Ostatní náklady</t>
  </si>
  <si>
    <t>090001000</t>
  </si>
  <si>
    <t>Ostatní náklady - vytýčení podzemních sítí</t>
  </si>
  <si>
    <t>636540404</t>
  </si>
  <si>
    <t xml:space="preserve"> ZTV Peč  - KOMUNIKACE                                                                                           </t>
  </si>
  <si>
    <t xml:space="preserve">ZTV Peč  - CHODNÍKY                                                                                           </t>
  </si>
  <si>
    <t>VÝKAZ VÝMĚR</t>
  </si>
  <si>
    <t>ZTV PEČ - SLEPÝ 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</si>
</sst>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#,##0.0000"/>
    <numFmt numFmtId="165" formatCode="_-&quot;L. &quot;* #,##0_-;&quot;-L. &quot;* #,##0_-;_-&quot;L. &quot;* \-_-;_-@_-"/>
    <numFmt numFmtId="166" formatCode="#,##0&quot; F&quot;_);[Red]\(#,##0&quot; F)&quot;"/>
    <numFmt numFmtId="167" formatCode="General_)"/>
    <numFmt numFmtId="168" formatCode="0.000"/>
    <numFmt numFmtId="169" formatCode="#,##0.00&quot; F&quot;_);[Red]\(#,##0.00&quot; F)&quot;"/>
    <numFmt numFmtId="170" formatCode="#,##0&quot; $&quot;;\-#,##0&quot; $&quot;"/>
    <numFmt numFmtId="171" formatCode="#,##0&quot; $&quot;;[Red]\-#,##0&quot; $&quot;"/>
    <numFmt numFmtId="172" formatCode="0.0&quot;  &quot;"/>
    <numFmt numFmtId="173" formatCode="_-* #,##0\ _K_č_s_-;\-* #,##0\ _K_č_s_-;_-* &quot;- &quot;_K_č_s_-;_-@_-"/>
    <numFmt numFmtId="174" formatCode="0_ "/>
    <numFmt numFmtId="175" formatCode="_-* #,##0.00\ [$€-1]_-;\-* #,##0.00\ [$€-1]_-;_-* \-??\ [$€-1]_-"/>
    <numFmt numFmtId="176" formatCode="_(* #,##0_);_(* \(#,##0\);_(* \-_);_(@_)"/>
    <numFmt numFmtId="177" formatCode="\$0.000"/>
    <numFmt numFmtId="178" formatCode="0.0%"/>
    <numFmt numFmtId="179" formatCode="0.00\ %"/>
    <numFmt numFmtId="180" formatCode="#,##0.00&quot; $&quot;;\-#,##0.00&quot; $&quot;"/>
    <numFmt numFmtId="181" formatCode="#,##0.00&quot; $&quot;;[Red]\-#,##0.00&quot; $&quot;"/>
    <numFmt numFmtId="182" formatCode="_-* #,##0;_-* #,##0;_-* \-;_-@_-"/>
    <numFmt numFmtId="183" formatCode="_(&quot;Itl. &quot;* #,##0_);_(&quot;Itl. &quot;* \(#,##0\);_(&quot;Itl. &quot;* \-_);_(@_)"/>
    <numFmt numFmtId="184" formatCode="_-* #,##0.00&quot; €&quot;_-;\-* #,##0.00&quot; €&quot;_-;_-* \-??&quot; €&quot;_-;_-@_-"/>
    <numFmt numFmtId="185" formatCode="#,##0.00000"/>
    <numFmt numFmtId="186" formatCode="dd\.mm\.yyyy"/>
    <numFmt numFmtId="187" formatCode="#,##0.00%"/>
    <numFmt numFmtId="188" formatCode="#,##0.000"/>
  </numFmts>
  <fonts count="95"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"/>
      <family val="2"/>
      <charset val="238"/>
    </font>
    <font>
      <sz val="8"/>
      <name val="Arial CE"/>
    </font>
    <font>
      <b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sz val="9"/>
      <name val="Arial CE"/>
    </font>
    <font>
      <b/>
      <sz val="9"/>
      <name val="Arial CE"/>
      <family val="2"/>
      <charset val="238"/>
    </font>
    <font>
      <i/>
      <sz val="9"/>
      <name val="Arial CE"/>
      <charset val="238"/>
    </font>
    <font>
      <b/>
      <i/>
      <sz val="9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8"/>
      <name val="Times New Roman"/>
      <family val="1"/>
      <charset val="238"/>
    </font>
    <font>
      <b/>
      <sz val="12"/>
      <name val="Arial MT"/>
    </font>
    <font>
      <sz val="9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Arial MT"/>
    </font>
    <font>
      <sz val="10"/>
      <name val="MS Serif"/>
      <family val="1"/>
    </font>
    <font>
      <sz val="10"/>
      <name val="MS Serif"/>
      <family val="1"/>
      <charset val="238"/>
    </font>
    <font>
      <sz val="10"/>
      <color indexed="8"/>
      <name val="Arial"/>
      <family val="2"/>
    </font>
    <font>
      <sz val="10"/>
      <color indexed="16"/>
      <name val="MS Serif"/>
      <family val="1"/>
    </font>
    <font>
      <sz val="10"/>
      <color indexed="16"/>
      <name val="MS Serif"/>
      <family val="1"/>
      <charset val="238"/>
    </font>
    <font>
      <sz val="10"/>
      <name val="Geneva"/>
    </font>
    <font>
      <sz val="8"/>
      <name val="Arial"/>
      <family val="2"/>
    </font>
    <font>
      <b/>
      <sz val="11"/>
      <name val="Arial"/>
      <family val="2"/>
      <charset val="238"/>
    </font>
    <font>
      <b/>
      <sz val="12"/>
      <name val="Arial"/>
      <family val="2"/>
    </font>
    <font>
      <b/>
      <sz val="8"/>
      <name val="MS Sans Serif"/>
      <family val="2"/>
      <charset val="238"/>
    </font>
    <font>
      <u/>
      <sz val="8"/>
      <color indexed="12"/>
      <name val="Times New Roman"/>
      <family val="1"/>
      <charset val="238"/>
    </font>
    <font>
      <u/>
      <sz val="8"/>
      <color indexed="12"/>
      <name val="Trebuchet MS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name val="Arial"/>
      <family val="2"/>
      <charset val="238"/>
    </font>
    <font>
      <sz val="8"/>
      <name val="MS Sans Serif"/>
      <family val="2"/>
      <charset val="238"/>
    </font>
    <font>
      <sz val="8"/>
      <name val="Trebuchet MS"/>
      <family val="2"/>
    </font>
    <font>
      <sz val="8"/>
      <name val="Trebuchet MS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8"/>
      <color indexed="8"/>
      <name val="Arial"/>
      <family val="2"/>
      <charset val="238"/>
    </font>
    <font>
      <sz val="11"/>
      <color indexed="10"/>
      <name val="Calibri"/>
      <family val="2"/>
      <charset val="238"/>
    </font>
    <font>
      <b/>
      <sz val="8"/>
      <name val="Arial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sz val="9"/>
      <color theme="1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505050"/>
      <name val="Arial CE"/>
    </font>
    <font>
      <sz val="7"/>
      <color rgb="FF969696"/>
      <name val="Arial CE"/>
    </font>
    <font>
      <sz val="8"/>
      <color rgb="FFFF0000"/>
      <name val="Arial CE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indexed="41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D2D2D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598">
    <xf numFmtId="0" fontId="0" fillId="0" borderId="0"/>
    <xf numFmtId="0" fontId="1" fillId="0" borderId="0"/>
    <xf numFmtId="0" fontId="13" fillId="0" borderId="0"/>
    <xf numFmtId="0" fontId="18" fillId="0" borderId="0">
      <alignment horizontal="left" indent="2"/>
      <protection locked="0"/>
    </xf>
    <xf numFmtId="0" fontId="23" fillId="0" borderId="0"/>
    <xf numFmtId="4" fontId="18" fillId="0" borderId="32"/>
    <xf numFmtId="4" fontId="13" fillId="0" borderId="32"/>
    <xf numFmtId="4" fontId="13" fillId="0" borderId="32"/>
    <xf numFmtId="4" fontId="18" fillId="0" borderId="32"/>
    <xf numFmtId="165" fontId="13" fillId="0" borderId="0" applyFill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13" fillId="0" borderId="0" applyFill="0" applyBorder="0" applyAlignment="0" applyProtection="0"/>
    <xf numFmtId="0" fontId="27" fillId="0" borderId="0"/>
    <xf numFmtId="0" fontId="13" fillId="0" borderId="0" applyFill="0" applyBorder="0" applyAlignment="0" applyProtection="0"/>
    <xf numFmtId="0" fontId="13" fillId="0" borderId="0" applyFill="0" applyBorder="0" applyAlignment="0" applyProtection="0"/>
    <xf numFmtId="166" fontId="20" fillId="0" borderId="0" applyFill="0" applyBorder="0" applyAlignment="0"/>
    <xf numFmtId="166" fontId="20" fillId="0" borderId="0" applyFill="0" applyBorder="0" applyAlignment="0"/>
    <xf numFmtId="167" fontId="28" fillId="0" borderId="0" applyFill="0" applyBorder="0" applyAlignment="0"/>
    <xf numFmtId="168" fontId="28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0" fontId="20" fillId="0" borderId="0" applyFill="0" applyBorder="0" applyAlignment="0"/>
    <xf numFmtId="170" fontId="20" fillId="0" borderId="0" applyFill="0" applyBorder="0" applyAlignment="0"/>
    <xf numFmtId="166" fontId="20" fillId="0" borderId="0" applyFill="0" applyBorder="0" applyAlignment="0"/>
    <xf numFmtId="166" fontId="20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67" fontId="28" fillId="0" borderId="0" applyFill="0" applyBorder="0" applyAlignment="0"/>
    <xf numFmtId="0" fontId="29" fillId="0" borderId="33" applyNumberFormat="0" applyFill="0" applyAlignment="0" applyProtection="0"/>
    <xf numFmtId="0" fontId="29" fillId="0" borderId="33" applyNumberFormat="0" applyFill="0" applyAlignment="0" applyProtection="0"/>
    <xf numFmtId="0" fontId="29" fillId="0" borderId="33" applyNumberFormat="0" applyFill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72" fontId="13" fillId="0" borderId="0" applyFill="0" applyBorder="0" applyAlignment="0" applyProtection="0"/>
    <xf numFmtId="0" fontId="31" fillId="0" borderId="0" applyNumberFormat="0" applyAlignment="0"/>
    <xf numFmtId="0" fontId="32" fillId="0" borderId="0" applyNumberFormat="0" applyAlignment="0"/>
    <xf numFmtId="0" fontId="13" fillId="0" borderId="0" applyFill="0" applyBorder="0" applyAlignment="0" applyProtection="0"/>
    <xf numFmtId="167" fontId="13" fillId="0" borderId="0" applyFill="0" applyBorder="0" applyAlignment="0" applyProtection="0"/>
    <xf numFmtId="171" fontId="13" fillId="0" borderId="0" applyFill="0" applyBorder="0" applyAlignment="0" applyProtection="0"/>
    <xf numFmtId="173" fontId="13" fillId="0" borderId="0" applyFill="0" applyBorder="0" applyAlignment="0" applyProtection="0"/>
    <xf numFmtId="14" fontId="33" fillId="0" borderId="0" applyFill="0" applyBorder="0" applyAlignment="0"/>
    <xf numFmtId="174" fontId="20" fillId="0" borderId="34">
      <alignment vertical="center"/>
    </xf>
    <xf numFmtId="174" fontId="20" fillId="0" borderId="34">
      <alignment vertical="center"/>
    </xf>
    <xf numFmtId="166" fontId="20" fillId="0" borderId="0" applyFill="0" applyBorder="0" applyAlignment="0"/>
    <xf numFmtId="166" fontId="20" fillId="0" borderId="0" applyFill="0" applyBorder="0" applyAlignment="0"/>
    <xf numFmtId="167" fontId="28" fillId="0" borderId="0" applyFill="0" applyBorder="0" applyAlignment="0"/>
    <xf numFmtId="166" fontId="20" fillId="0" borderId="0" applyFill="0" applyBorder="0" applyAlignment="0"/>
    <xf numFmtId="166" fontId="20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67" fontId="28" fillId="0" borderId="0" applyFill="0" applyBorder="0" applyAlignment="0"/>
    <xf numFmtId="0" fontId="34" fillId="0" borderId="0" applyNumberFormat="0" applyAlignment="0"/>
    <xf numFmtId="0" fontId="35" fillId="0" borderId="0" applyNumberFormat="0" applyAlignment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2" fontId="36" fillId="0" borderId="0">
      <alignment horizontal="left"/>
    </xf>
    <xf numFmtId="0" fontId="37" fillId="17" borderId="0" applyNumberFormat="0" applyBorder="0" applyAlignment="0" applyProtection="0"/>
    <xf numFmtId="0" fontId="38" fillId="0" borderId="0" applyNumberFormat="0" applyFill="0" applyBorder="0" applyProtection="0">
      <alignment horizontal="right"/>
    </xf>
    <xf numFmtId="0" fontId="38" fillId="0" borderId="0" applyNumberFormat="0" applyFill="0" applyBorder="0" applyProtection="0">
      <alignment horizontal="right"/>
    </xf>
    <xf numFmtId="0" fontId="39" fillId="0" borderId="29" applyNumberFormat="0" applyAlignment="0" applyProtection="0"/>
    <xf numFmtId="0" fontId="39" fillId="0" borderId="32">
      <alignment horizontal="left" vertical="center"/>
    </xf>
    <xf numFmtId="0" fontId="39" fillId="0" borderId="32">
      <alignment horizontal="left" vertical="center"/>
    </xf>
    <xf numFmtId="0" fontId="40" fillId="0" borderId="10">
      <alignment horizontal="center"/>
    </xf>
    <xf numFmtId="0" fontId="40" fillId="0" borderId="1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44" fillId="19" borderId="35" applyNumberFormat="0" applyAlignment="0" applyProtection="0"/>
    <xf numFmtId="0" fontId="44" fillId="19" borderId="35" applyNumberFormat="0" applyAlignment="0" applyProtection="0"/>
    <xf numFmtId="0" fontId="44" fillId="19" borderId="35" applyNumberFormat="0" applyAlignment="0" applyProtection="0"/>
    <xf numFmtId="166" fontId="20" fillId="0" borderId="0" applyFill="0" applyBorder="0" applyAlignment="0"/>
    <xf numFmtId="166" fontId="20" fillId="0" borderId="0" applyFill="0" applyBorder="0" applyAlignment="0"/>
    <xf numFmtId="167" fontId="28" fillId="0" borderId="0" applyFill="0" applyBorder="0" applyAlignment="0"/>
    <xf numFmtId="166" fontId="20" fillId="0" borderId="0" applyFill="0" applyBorder="0" applyAlignment="0"/>
    <xf numFmtId="166" fontId="20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67" fontId="28" fillId="0" borderId="0" applyFill="0" applyBorder="0" applyAlignment="0"/>
    <xf numFmtId="176" fontId="13" fillId="0" borderId="0" applyFill="0" applyBorder="0" applyAlignment="0" applyProtection="0"/>
    <xf numFmtId="0" fontId="45" fillId="0" borderId="36" applyNumberFormat="0" applyFill="0" applyAlignment="0" applyProtection="0"/>
    <xf numFmtId="0" fontId="45" fillId="0" borderId="36" applyNumberFormat="0" applyFill="0" applyAlignment="0" applyProtection="0"/>
    <xf numFmtId="0" fontId="45" fillId="0" borderId="36" applyNumberFormat="0" applyFill="0" applyAlignment="0" applyProtection="0"/>
    <xf numFmtId="0" fontId="46" fillId="0" borderId="37" applyNumberFormat="0" applyFill="0" applyAlignment="0" applyProtection="0"/>
    <xf numFmtId="0" fontId="46" fillId="0" borderId="37" applyNumberFormat="0" applyFill="0" applyAlignment="0" applyProtection="0"/>
    <xf numFmtId="0" fontId="46" fillId="0" borderId="37" applyNumberFormat="0" applyFill="0" applyAlignment="0" applyProtection="0"/>
    <xf numFmtId="0" fontId="47" fillId="0" borderId="38" applyNumberFormat="0" applyFill="0" applyAlignment="0" applyProtection="0"/>
    <xf numFmtId="0" fontId="47" fillId="0" borderId="38" applyNumberFormat="0" applyFill="0" applyAlignment="0" applyProtection="0"/>
    <xf numFmtId="0" fontId="47" fillId="0" borderId="38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33" fillId="0" borderId="0"/>
    <xf numFmtId="177" fontId="20" fillId="0" borderId="0"/>
    <xf numFmtId="177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0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>
      <alignment horizontal="center"/>
    </xf>
    <xf numFmtId="0" fontId="50" fillId="0" borderId="0"/>
    <xf numFmtId="0" fontId="18" fillId="0" borderId="0">
      <alignment horizontal="left" indent="2"/>
      <protection locked="0"/>
    </xf>
    <xf numFmtId="0" fontId="18" fillId="0" borderId="0">
      <alignment horizontal="left" indent="2"/>
      <protection locked="0"/>
    </xf>
    <xf numFmtId="0" fontId="18" fillId="0" borderId="0">
      <alignment horizontal="left" indent="2"/>
      <protection locked="0"/>
    </xf>
    <xf numFmtId="0" fontId="18" fillId="0" borderId="0">
      <alignment horizontal="left" indent="2"/>
      <protection locked="0"/>
    </xf>
    <xf numFmtId="0" fontId="5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18" fillId="0" borderId="0">
      <alignment horizontal="left" indent="2"/>
      <protection locked="0"/>
    </xf>
    <xf numFmtId="0" fontId="20" fillId="0" borderId="0">
      <alignment horizontal="center"/>
    </xf>
    <xf numFmtId="0" fontId="50" fillId="0" borderId="0"/>
    <xf numFmtId="0" fontId="20" fillId="0" borderId="0">
      <alignment horizontal="center"/>
    </xf>
    <xf numFmtId="0" fontId="50" fillId="0" borderId="0"/>
    <xf numFmtId="0" fontId="20" fillId="0" borderId="0">
      <alignment horizont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3" fillId="0" borderId="0"/>
    <xf numFmtId="0" fontId="18" fillId="0" borderId="0"/>
    <xf numFmtId="0" fontId="33" fillId="0" borderId="0"/>
    <xf numFmtId="0" fontId="33" fillId="0" borderId="0"/>
    <xf numFmtId="0" fontId="51" fillId="0" borderId="0" applyAlignment="0">
      <protection locked="0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0" fillId="0" borderId="0">
      <alignment horizontal="center"/>
    </xf>
    <xf numFmtId="0" fontId="24" fillId="0" borderId="0"/>
    <xf numFmtId="0" fontId="13" fillId="0" borderId="0"/>
    <xf numFmtId="0" fontId="20" fillId="0" borderId="0">
      <alignment horizontal="center"/>
    </xf>
    <xf numFmtId="0" fontId="13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4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52" fillId="0" borderId="0"/>
    <xf numFmtId="0" fontId="20" fillId="0" borderId="0">
      <alignment horizontal="center"/>
    </xf>
    <xf numFmtId="0" fontId="18" fillId="0" borderId="0"/>
    <xf numFmtId="0" fontId="24" fillId="0" borderId="0"/>
    <xf numFmtId="0" fontId="13" fillId="0" borderId="0"/>
    <xf numFmtId="0" fontId="18" fillId="0" borderId="0"/>
    <xf numFmtId="0" fontId="13" fillId="0" borderId="0"/>
    <xf numFmtId="0" fontId="20" fillId="0" borderId="0">
      <alignment horizontal="center"/>
    </xf>
    <xf numFmtId="0" fontId="24" fillId="0" borderId="0"/>
    <xf numFmtId="0" fontId="24" fillId="0" borderId="0"/>
    <xf numFmtId="0" fontId="52" fillId="0" borderId="0"/>
    <xf numFmtId="0" fontId="24" fillId="0" borderId="0"/>
    <xf numFmtId="0" fontId="24" fillId="0" borderId="0"/>
    <xf numFmtId="0" fontId="20" fillId="0" borderId="0">
      <alignment horizont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52" fillId="0" borderId="0"/>
    <xf numFmtId="0" fontId="50" fillId="0" borderId="0"/>
    <xf numFmtId="0" fontId="50" fillId="0" borderId="0"/>
    <xf numFmtId="0" fontId="50" fillId="0" borderId="0"/>
    <xf numFmtId="0" fontId="51" fillId="0" borderId="0" applyAlignment="0">
      <protection locked="0"/>
    </xf>
    <xf numFmtId="0" fontId="51" fillId="0" borderId="0" applyAlignment="0">
      <protection locked="0"/>
    </xf>
    <xf numFmtId="0" fontId="18" fillId="0" borderId="0"/>
    <xf numFmtId="0" fontId="52" fillId="0" borderId="0"/>
    <xf numFmtId="0" fontId="51" fillId="0" borderId="0" applyAlignment="0">
      <protection locked="0"/>
    </xf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3" fillId="0" borderId="0" applyAlignment="0">
      <protection locked="0"/>
    </xf>
    <xf numFmtId="0" fontId="53" fillId="0" borderId="0" applyAlignment="0">
      <protection locked="0"/>
    </xf>
    <xf numFmtId="0" fontId="53" fillId="0" borderId="0" applyAlignment="0">
      <protection locked="0"/>
    </xf>
    <xf numFmtId="0" fontId="53" fillId="0" borderId="0" applyAlignment="0">
      <protection locked="0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3" fillId="0" borderId="0"/>
    <xf numFmtId="0" fontId="50" fillId="0" borderId="0"/>
    <xf numFmtId="0" fontId="13" fillId="0" borderId="0"/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78" fontId="13" fillId="0" borderId="0" applyFill="0" applyBorder="0" applyAlignment="0" applyProtection="0"/>
    <xf numFmtId="178" fontId="13" fillId="0" borderId="0" applyFill="0" applyBorder="0" applyAlignment="0" applyProtection="0"/>
    <xf numFmtId="170" fontId="13" fillId="0" borderId="0" applyFill="0" applyBorder="0" applyAlignment="0" applyProtection="0"/>
    <xf numFmtId="170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9" fontId="13" fillId="0" borderId="0" applyFill="0" applyBorder="0" applyAlignment="0" applyProtection="0"/>
    <xf numFmtId="179" fontId="13" fillId="0" borderId="0" applyFill="0" applyBorder="0" applyAlignment="0" applyProtection="0"/>
    <xf numFmtId="180" fontId="13" fillId="0" borderId="0" applyFill="0" applyBorder="0" applyAlignment="0" applyProtection="0"/>
    <xf numFmtId="0" fontId="13" fillId="18" borderId="39" applyNumberFormat="0" applyAlignment="0" applyProtection="0"/>
    <xf numFmtId="0" fontId="13" fillId="18" borderId="39" applyNumberFormat="0" applyAlignment="0" applyProtection="0"/>
    <xf numFmtId="0" fontId="13" fillId="18" borderId="39" applyNumberFormat="0" applyAlignment="0" applyProtection="0"/>
    <xf numFmtId="166" fontId="20" fillId="0" borderId="0" applyFill="0" applyBorder="0" applyAlignment="0"/>
    <xf numFmtId="166" fontId="20" fillId="0" borderId="0" applyFill="0" applyBorder="0" applyAlignment="0"/>
    <xf numFmtId="167" fontId="28" fillId="0" borderId="0" applyFill="0" applyBorder="0" applyAlignment="0"/>
    <xf numFmtId="166" fontId="20" fillId="0" borderId="0" applyFill="0" applyBorder="0" applyAlignment="0"/>
    <xf numFmtId="166" fontId="20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67" fontId="28" fillId="0" borderId="0" applyFill="0" applyBorder="0" applyAlignment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13" fillId="21" borderId="0" applyNumberFormat="0" applyBorder="0" applyAlignment="0"/>
    <xf numFmtId="0" fontId="13" fillId="21" borderId="0" applyNumberFormat="0" applyBorder="0" applyAlignment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3" fillId="22" borderId="32" applyNumberFormat="0" applyAlignment="0"/>
    <xf numFmtId="0" fontId="13" fillId="22" borderId="32" applyNumberFormat="0" applyAlignment="0"/>
    <xf numFmtId="0" fontId="13" fillId="22" borderId="32" applyNumberFormat="0" applyAlignment="0"/>
    <xf numFmtId="0" fontId="13" fillId="22" borderId="32" applyNumberFormat="0" applyAlignment="0"/>
    <xf numFmtId="0" fontId="51" fillId="0" borderId="0" applyNumberFormat="0" applyFill="0" applyBorder="0" applyAlignment="0"/>
    <xf numFmtId="0" fontId="51" fillId="0" borderId="0" applyNumberFormat="0" applyFill="0" applyBorder="0" applyAlignment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40" fontId="56" fillId="0" borderId="0" applyBorder="0">
      <alignment horizontal="right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9" fontId="33" fillId="0" borderId="0" applyFill="0" applyBorder="0" applyAlignment="0"/>
    <xf numFmtId="180" fontId="20" fillId="0" borderId="0" applyFill="0" applyBorder="0" applyAlignment="0"/>
    <xf numFmtId="180" fontId="20" fillId="0" borderId="0" applyFill="0" applyBorder="0" applyAlignment="0"/>
    <xf numFmtId="181" fontId="20" fillId="0" borderId="0" applyFill="0" applyBorder="0" applyAlignment="0"/>
    <xf numFmtId="181" fontId="20" fillId="0" borderId="0" applyFill="0" applyBorder="0" applyAlignment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2" fontId="58" fillId="0" borderId="0">
      <alignment vertical="center"/>
    </xf>
    <xf numFmtId="182" fontId="58" fillId="0" borderId="0">
      <alignment vertical="center"/>
    </xf>
    <xf numFmtId="183" fontId="13" fillId="0" borderId="0" applyFill="0" applyBorder="0" applyAlignment="0" applyProtection="0"/>
    <xf numFmtId="184" fontId="13" fillId="0" borderId="0" applyFill="0" applyBorder="0" applyAlignment="0" applyProtection="0"/>
    <xf numFmtId="0" fontId="59" fillId="8" borderId="41" applyNumberFormat="0" applyAlignment="0" applyProtection="0"/>
    <xf numFmtId="0" fontId="59" fillId="8" borderId="41" applyNumberFormat="0" applyAlignment="0" applyProtection="0"/>
    <xf numFmtId="0" fontId="59" fillId="8" borderId="41" applyNumberFormat="0" applyAlignment="0" applyProtection="0"/>
    <xf numFmtId="0" fontId="60" fillId="17" borderId="41" applyNumberFormat="0" applyAlignment="0" applyProtection="0"/>
    <xf numFmtId="0" fontId="60" fillId="17" borderId="41" applyNumberFormat="0" applyAlignment="0" applyProtection="0"/>
    <xf numFmtId="0" fontId="60" fillId="17" borderId="41" applyNumberFormat="0" applyAlignment="0" applyProtection="0"/>
    <xf numFmtId="0" fontId="61" fillId="17" borderId="42" applyNumberFormat="0" applyAlignment="0" applyProtection="0"/>
    <xf numFmtId="0" fontId="61" fillId="17" borderId="42" applyNumberFormat="0" applyAlignment="0" applyProtection="0"/>
    <xf numFmtId="0" fontId="61" fillId="17" borderId="42" applyNumberFormat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8" fillId="0" borderId="0"/>
  </cellStyleXfs>
  <cellXfs count="435">
    <xf numFmtId="0" fontId="0" fillId="0" borderId="0" xfId="0"/>
    <xf numFmtId="0" fontId="6" fillId="0" borderId="17" xfId="3" applyFont="1" applyBorder="1" applyAlignment="1" applyProtection="1">
      <alignment horizontal="left" vertical="center"/>
    </xf>
    <xf numFmtId="0" fontId="16" fillId="0" borderId="17" xfId="3" applyFont="1" applyBorder="1" applyAlignment="1" applyProtection="1">
      <alignment horizontal="left" vertical="center"/>
    </xf>
    <xf numFmtId="0" fontId="6" fillId="0" borderId="0" xfId="3" applyFont="1" applyAlignment="1" applyProtection="1">
      <alignment horizontal="left" vertical="center"/>
    </xf>
    <xf numFmtId="0" fontId="6" fillId="0" borderId="17" xfId="3" applyFont="1" applyBorder="1" applyAlignment="1" applyProtection="1">
      <alignment horizontal="left" vertical="center" wrapText="1" shrinkToFit="1"/>
    </xf>
    <xf numFmtId="0" fontId="71" fillId="0" borderId="0" xfId="0" applyFont="1" applyAlignment="1">
      <alignment vertical="center"/>
    </xf>
    <xf numFmtId="4" fontId="71" fillId="0" borderId="0" xfId="0" applyNumberFormat="1" applyFont="1" applyAlignment="1">
      <alignment vertical="center"/>
    </xf>
    <xf numFmtId="0" fontId="70" fillId="0" borderId="0" xfId="0" applyFont="1" applyAlignment="1">
      <alignment vertical="center"/>
    </xf>
    <xf numFmtId="0" fontId="71" fillId="0" borderId="0" xfId="0" applyFont="1"/>
    <xf numFmtId="0" fontId="71" fillId="0" borderId="0" xfId="0" applyFont="1" applyAlignment="1">
      <alignment horizontal="left"/>
    </xf>
    <xf numFmtId="14" fontId="71" fillId="0" borderId="0" xfId="0" applyNumberFormat="1" applyFont="1"/>
    <xf numFmtId="0" fontId="72" fillId="0" borderId="1" xfId="0" applyFont="1" applyBorder="1" applyAlignment="1">
      <alignment horizontal="left"/>
    </xf>
    <xf numFmtId="0" fontId="71" fillId="0" borderId="0" xfId="0" applyFont="1" applyAlignment="1">
      <alignment horizontal="center"/>
    </xf>
    <xf numFmtId="49" fontId="71" fillId="0" borderId="0" xfId="0" applyNumberFormat="1" applyFont="1" applyAlignment="1">
      <alignment horizontal="left"/>
    </xf>
    <xf numFmtId="4" fontId="71" fillId="0" borderId="0" xfId="0" applyNumberFormat="1" applyFont="1" applyAlignment="1">
      <alignment horizontal="left"/>
    </xf>
    <xf numFmtId="4" fontId="70" fillId="0" borderId="0" xfId="0" applyNumberFormat="1" applyFont="1" applyAlignment="1">
      <alignment horizontal="left"/>
    </xf>
    <xf numFmtId="164" fontId="73" fillId="0" borderId="0" xfId="0" applyNumberFormat="1" applyFont="1" applyAlignment="1">
      <alignment horizontal="left"/>
    </xf>
    <xf numFmtId="0" fontId="70" fillId="2" borderId="0" xfId="0" applyFont="1" applyFill="1"/>
    <xf numFmtId="4" fontId="70" fillId="2" borderId="0" xfId="0" applyNumberFormat="1" applyFont="1" applyFill="1" applyAlignment="1">
      <alignment horizontal="left"/>
    </xf>
    <xf numFmtId="0" fontId="70" fillId="2" borderId="0" xfId="0" applyFont="1" applyFill="1" applyAlignment="1">
      <alignment horizontal="left"/>
    </xf>
    <xf numFmtId="4" fontId="71" fillId="29" borderId="0" xfId="0" applyNumberFormat="1" applyFont="1" applyFill="1" applyAlignment="1" applyProtection="1">
      <alignment horizontal="left"/>
      <protection locked="0"/>
    </xf>
    <xf numFmtId="0" fontId="1" fillId="0" borderId="46" xfId="1" applyBorder="1"/>
    <xf numFmtId="0" fontId="1" fillId="0" borderId="0" xfId="1"/>
    <xf numFmtId="0" fontId="1" fillId="0" borderId="47" xfId="1" applyBorder="1"/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4" fillId="0" borderId="0" xfId="1" applyFont="1" applyAlignment="1">
      <alignment horizontal="right"/>
    </xf>
    <xf numFmtId="0" fontId="4" fillId="0" borderId="48" xfId="1" applyFont="1" applyBorder="1" applyAlignment="1">
      <alignment horizontal="centerContinuous"/>
    </xf>
    <xf numFmtId="0" fontId="1" fillId="0" borderId="48" xfId="1" applyBorder="1"/>
    <xf numFmtId="0" fontId="5" fillId="28" borderId="2" xfId="1" applyFont="1" applyFill="1" applyBorder="1"/>
    <xf numFmtId="0" fontId="1" fillId="28" borderId="2" xfId="1" applyFill="1" applyBorder="1"/>
    <xf numFmtId="0" fontId="1" fillId="28" borderId="2" xfId="1" applyFill="1" applyBorder="1" applyAlignment="1">
      <alignment horizontal="right"/>
    </xf>
    <xf numFmtId="0" fontId="1" fillId="28" borderId="46" xfId="1" applyFill="1" applyBorder="1" applyAlignment="1">
      <alignment horizontal="center"/>
    </xf>
    <xf numFmtId="0" fontId="5" fillId="28" borderId="52" xfId="1" applyFont="1" applyFill="1" applyBorder="1"/>
    <xf numFmtId="0" fontId="1" fillId="28" borderId="52" xfId="1" applyFill="1" applyBorder="1"/>
    <xf numFmtId="0" fontId="1" fillId="28" borderId="52" xfId="1" applyFill="1" applyBorder="1" applyAlignment="1">
      <alignment horizontal="right"/>
    </xf>
    <xf numFmtId="0" fontId="1" fillId="28" borderId="53" xfId="1" applyFill="1" applyBorder="1" applyAlignment="1">
      <alignment horizontal="left" shrinkToFit="1"/>
    </xf>
    <xf numFmtId="0" fontId="1" fillId="0" borderId="54" xfId="1" applyBorder="1" applyAlignment="1">
      <alignment horizontal="left" shrinkToFit="1"/>
    </xf>
    <xf numFmtId="0" fontId="6" fillId="0" borderId="47" xfId="1" applyFont="1" applyBorder="1"/>
    <xf numFmtId="0" fontId="1" fillId="0" borderId="0" xfId="1" applyAlignment="1">
      <alignment horizontal="right"/>
    </xf>
    <xf numFmtId="49" fontId="15" fillId="0" borderId="55" xfId="1" applyNumberFormat="1" applyFont="1" applyBorder="1"/>
    <xf numFmtId="0" fontId="15" fillId="0" borderId="56" xfId="1" applyFont="1" applyBorder="1" applyAlignment="1">
      <alignment horizontal="center"/>
    </xf>
    <xf numFmtId="0" fontId="15" fillId="0" borderId="57" xfId="1" applyFont="1" applyBorder="1" applyAlignment="1">
      <alignment horizontal="center"/>
    </xf>
    <xf numFmtId="0" fontId="65" fillId="0" borderId="58" xfId="1" applyFont="1" applyBorder="1"/>
    <xf numFmtId="0" fontId="9" fillId="0" borderId="24" xfId="1" applyFont="1" applyBorder="1" applyAlignment="1">
      <alignment horizontal="center"/>
    </xf>
    <xf numFmtId="49" fontId="9" fillId="0" borderId="19" xfId="1" applyNumberFormat="1" applyFont="1" applyBorder="1" applyAlignment="1">
      <alignment horizontal="left"/>
    </xf>
    <xf numFmtId="0" fontId="9" fillId="0" borderId="19" xfId="1" applyFont="1" applyBorder="1"/>
    <xf numFmtId="0" fontId="1" fillId="0" borderId="19" xfId="1" applyBorder="1" applyAlignment="1">
      <alignment horizontal="center"/>
    </xf>
    <xf numFmtId="0" fontId="1" fillId="0" borderId="19" xfId="1" applyBorder="1" applyAlignment="1">
      <alignment horizontal="right"/>
    </xf>
    <xf numFmtId="0" fontId="1" fillId="0" borderId="20" xfId="1" applyBorder="1"/>
    <xf numFmtId="0" fontId="19" fillId="0" borderId="59" xfId="1" applyFont="1" applyBorder="1"/>
    <xf numFmtId="0" fontId="10" fillId="0" borderId="0" xfId="1" applyFont="1"/>
    <xf numFmtId="0" fontId="6" fillId="0" borderId="24" xfId="1" applyFont="1" applyBorder="1" applyAlignment="1">
      <alignment horizontal="center" vertical="center"/>
    </xf>
    <xf numFmtId="49" fontId="6" fillId="0" borderId="19" xfId="1" applyNumberFormat="1" applyFont="1" applyBorder="1" applyAlignment="1">
      <alignment horizontal="left" vertical="center"/>
    </xf>
    <xf numFmtId="49" fontId="6" fillId="0" borderId="19" xfId="1" applyNumberFormat="1" applyFont="1" applyBorder="1" applyAlignment="1">
      <alignment horizontal="center" vertical="center" shrinkToFit="1"/>
    </xf>
    <xf numFmtId="4" fontId="6" fillId="0" borderId="19" xfId="1" applyNumberFormat="1" applyFont="1" applyBorder="1" applyAlignment="1">
      <alignment horizontal="right" vertical="center"/>
    </xf>
    <xf numFmtId="4" fontId="6" fillId="0" borderId="20" xfId="1" applyNumberFormat="1" applyFont="1" applyBorder="1" applyAlignment="1">
      <alignment vertical="center"/>
    </xf>
    <xf numFmtId="185" fontId="18" fillId="0" borderId="48" xfId="1" applyNumberFormat="1" applyFont="1" applyBorder="1"/>
    <xf numFmtId="0" fontId="6" fillId="0" borderId="19" xfId="1" applyFont="1" applyBorder="1" applyAlignment="1">
      <alignment vertical="center" wrapText="1"/>
    </xf>
    <xf numFmtId="0" fontId="11" fillId="0" borderId="24" xfId="1" applyFont="1" applyBorder="1" applyAlignment="1">
      <alignment horizontal="center" vertical="center" wrapText="1"/>
    </xf>
    <xf numFmtId="0" fontId="11" fillId="0" borderId="19" xfId="1" applyFont="1" applyBorder="1" applyAlignment="1">
      <alignment wrapText="1"/>
    </xf>
    <xf numFmtId="49" fontId="11" fillId="0" borderId="19" xfId="1" applyNumberFormat="1" applyFont="1" applyBorder="1" applyAlignment="1">
      <alignment horizontal="center" vertical="center" shrinkToFit="1"/>
    </xf>
    <xf numFmtId="4" fontId="11" fillId="0" borderId="19" xfId="1" applyNumberFormat="1" applyFont="1" applyBorder="1" applyAlignment="1">
      <alignment horizontal="right" vertical="center"/>
    </xf>
    <xf numFmtId="4" fontId="11" fillId="0" borderId="20" xfId="1" applyNumberFormat="1" applyFont="1" applyBorder="1" applyAlignment="1">
      <alignment vertical="center"/>
    </xf>
    <xf numFmtId="49" fontId="14" fillId="0" borderId="0" xfId="2" applyNumberFormat="1" applyFont="1" applyAlignment="1">
      <alignment horizontal="left" vertical="center" wrapText="1"/>
    </xf>
    <xf numFmtId="0" fontId="1" fillId="0" borderId="60" xfId="1" applyBorder="1" applyAlignment="1">
      <alignment horizontal="center"/>
    </xf>
    <xf numFmtId="49" fontId="5" fillId="0" borderId="61" xfId="1" applyNumberFormat="1" applyFont="1" applyBorder="1" applyAlignment="1">
      <alignment horizontal="left"/>
    </xf>
    <xf numFmtId="0" fontId="5" fillId="0" borderId="61" xfId="1" applyFont="1" applyBorder="1"/>
    <xf numFmtId="0" fontId="1" fillId="0" borderId="61" xfId="1" applyBorder="1" applyAlignment="1">
      <alignment horizontal="center"/>
    </xf>
    <xf numFmtId="4" fontId="1" fillId="0" borderId="61" xfId="1" applyNumberFormat="1" applyBorder="1" applyAlignment="1">
      <alignment horizontal="right"/>
    </xf>
    <xf numFmtId="4" fontId="9" fillId="0" borderId="62" xfId="1" applyNumberFormat="1" applyFont="1" applyBorder="1"/>
    <xf numFmtId="185" fontId="9" fillId="0" borderId="63" xfId="1" applyNumberFormat="1" applyFont="1" applyBorder="1"/>
    <xf numFmtId="3" fontId="1" fillId="0" borderId="0" xfId="1" applyNumberFormat="1"/>
    <xf numFmtId="185" fontId="9" fillId="0" borderId="48" xfId="1" applyNumberFormat="1" applyFont="1" applyBorder="1"/>
    <xf numFmtId="0" fontId="15" fillId="0" borderId="24" xfId="1" applyFont="1" applyBorder="1" applyAlignment="1">
      <alignment horizontal="center"/>
    </xf>
    <xf numFmtId="49" fontId="15" fillId="0" borderId="19" xfId="1" applyNumberFormat="1" applyFont="1" applyBorder="1" applyAlignment="1">
      <alignment horizontal="left"/>
    </xf>
    <xf numFmtId="0" fontId="16" fillId="0" borderId="19" xfId="1" applyFont="1" applyBorder="1"/>
    <xf numFmtId="0" fontId="12" fillId="0" borderId="19" xfId="1" applyFont="1" applyBorder="1" applyAlignment="1">
      <alignment horizontal="center" vertical="center"/>
    </xf>
    <xf numFmtId="0" fontId="12" fillId="0" borderId="19" xfId="1" applyFont="1" applyBorder="1" applyAlignment="1">
      <alignment horizontal="right" vertical="center"/>
    </xf>
    <xf numFmtId="0" fontId="12" fillId="0" borderId="20" xfId="1" applyFont="1" applyBorder="1" applyAlignment="1">
      <alignment vertical="center"/>
    </xf>
    <xf numFmtId="0" fontId="6" fillId="0" borderId="24" xfId="1" applyFont="1" applyBorder="1" applyAlignment="1">
      <alignment horizontal="center"/>
    </xf>
    <xf numFmtId="0" fontId="6" fillId="0" borderId="19" xfId="1" applyFont="1" applyBorder="1" applyAlignment="1">
      <alignment wrapText="1"/>
    </xf>
    <xf numFmtId="49" fontId="6" fillId="0" borderId="19" xfId="1" applyNumberFormat="1" applyFont="1" applyBorder="1" applyAlignment="1">
      <alignment horizontal="left"/>
    </xf>
    <xf numFmtId="49" fontId="6" fillId="0" borderId="19" xfId="1" applyNumberFormat="1" applyFont="1" applyBorder="1" applyAlignment="1">
      <alignment horizontal="center" shrinkToFit="1"/>
    </xf>
    <xf numFmtId="4" fontId="6" fillId="0" borderId="19" xfId="1" applyNumberFormat="1" applyFont="1" applyBorder="1" applyAlignment="1">
      <alignment horizontal="right"/>
    </xf>
    <xf numFmtId="4" fontId="6" fillId="0" borderId="20" xfId="1" applyNumberFormat="1" applyFont="1" applyBorder="1"/>
    <xf numFmtId="0" fontId="6" fillId="0" borderId="19" xfId="2" applyFont="1" applyBorder="1"/>
    <xf numFmtId="0" fontId="11" fillId="0" borderId="0" xfId="2" applyFont="1" applyAlignment="1">
      <alignment vertical="top" wrapText="1"/>
    </xf>
    <xf numFmtId="49" fontId="11" fillId="0" borderId="19" xfId="1" applyNumberFormat="1" applyFont="1" applyBorder="1" applyAlignment="1">
      <alignment horizontal="center" shrinkToFit="1"/>
    </xf>
    <xf numFmtId="0" fontId="11" fillId="0" borderId="0" xfId="2" applyFont="1"/>
    <xf numFmtId="0" fontId="11" fillId="0" borderId="19" xfId="2" applyFont="1" applyBorder="1"/>
    <xf numFmtId="4" fontId="11" fillId="0" borderId="19" xfId="1" applyNumberFormat="1" applyFont="1" applyBorder="1" applyAlignment="1">
      <alignment horizontal="right"/>
    </xf>
    <xf numFmtId="4" fontId="11" fillId="0" borderId="20" xfId="1" applyNumberFormat="1" applyFont="1" applyBorder="1"/>
    <xf numFmtId="0" fontId="11" fillId="0" borderId="24" xfId="1" applyFont="1" applyBorder="1" applyAlignment="1">
      <alignment horizontal="center"/>
    </xf>
    <xf numFmtId="0" fontId="12" fillId="0" borderId="24" xfId="1" applyFont="1" applyBorder="1" applyAlignment="1">
      <alignment horizontal="center"/>
    </xf>
    <xf numFmtId="49" fontId="12" fillId="0" borderId="19" xfId="1" applyNumberFormat="1" applyFont="1" applyBorder="1" applyAlignment="1">
      <alignment horizontal="left"/>
    </xf>
    <xf numFmtId="0" fontId="12" fillId="0" borderId="19" xfId="1" applyFont="1" applyBorder="1" applyAlignment="1">
      <alignment wrapText="1"/>
    </xf>
    <xf numFmtId="49" fontId="12" fillId="0" borderId="19" xfId="1" applyNumberFormat="1" applyFont="1" applyBorder="1" applyAlignment="1">
      <alignment horizontal="center" shrinkToFit="1"/>
    </xf>
    <xf numFmtId="4" fontId="12" fillId="0" borderId="19" xfId="1" applyNumberFormat="1" applyFont="1" applyBorder="1" applyAlignment="1">
      <alignment horizontal="right"/>
    </xf>
    <xf numFmtId="4" fontId="12" fillId="0" borderId="20" xfId="1" applyNumberFormat="1" applyFont="1" applyBorder="1"/>
    <xf numFmtId="0" fontId="12" fillId="0" borderId="24" xfId="1" applyFont="1" applyBorder="1" applyAlignment="1">
      <alignment horizontal="center" vertical="center"/>
    </xf>
    <xf numFmtId="49" fontId="12" fillId="0" borderId="19" xfId="1" applyNumberFormat="1" applyFont="1" applyBorder="1" applyAlignment="1">
      <alignment horizontal="left" vertical="center"/>
    </xf>
    <xf numFmtId="0" fontId="12" fillId="0" borderId="19" xfId="1" applyFont="1" applyBorder="1" applyAlignment="1">
      <alignment vertical="center" wrapText="1"/>
    </xf>
    <xf numFmtId="49" fontId="12" fillId="0" borderId="19" xfId="1" applyNumberFormat="1" applyFont="1" applyBorder="1" applyAlignment="1">
      <alignment horizontal="center" vertical="center" shrinkToFit="1"/>
    </xf>
    <xf numFmtId="4" fontId="12" fillId="0" borderId="19" xfId="1" applyNumberFormat="1" applyFont="1" applyBorder="1" applyAlignment="1">
      <alignment horizontal="right" vertical="center"/>
    </xf>
    <xf numFmtId="4" fontId="12" fillId="0" borderId="20" xfId="1" applyNumberFormat="1" applyFont="1" applyBorder="1" applyAlignment="1">
      <alignment vertical="center"/>
    </xf>
    <xf numFmtId="0" fontId="66" fillId="0" borderId="24" xfId="1" applyFont="1" applyBorder="1" applyAlignment="1">
      <alignment horizontal="center"/>
    </xf>
    <xf numFmtId="49" fontId="6" fillId="0" borderId="19" xfId="1" applyNumberFormat="1" applyFont="1" applyBorder="1" applyAlignment="1">
      <alignment horizontal="left" vertical="top"/>
    </xf>
    <xf numFmtId="49" fontId="66" fillId="0" borderId="19" xfId="1" applyNumberFormat="1" applyFont="1" applyBorder="1" applyAlignment="1">
      <alignment horizontal="center" shrinkToFit="1"/>
    </xf>
    <xf numFmtId="4" fontId="66" fillId="0" borderId="19" xfId="1" applyNumberFormat="1" applyFont="1" applyBorder="1" applyAlignment="1">
      <alignment horizontal="right"/>
    </xf>
    <xf numFmtId="0" fontId="19" fillId="0" borderId="48" xfId="1" applyFont="1" applyBorder="1"/>
    <xf numFmtId="0" fontId="1" fillId="0" borderId="24" xfId="1" applyBorder="1" applyAlignment="1">
      <alignment horizontal="center"/>
    </xf>
    <xf numFmtId="49" fontId="5" fillId="0" borderId="19" xfId="1" applyNumberFormat="1" applyFont="1" applyBorder="1" applyAlignment="1">
      <alignment horizontal="left"/>
    </xf>
    <xf numFmtId="0" fontId="5" fillId="0" borderId="19" xfId="1" applyFont="1" applyBorder="1"/>
    <xf numFmtId="4" fontId="1" fillId="0" borderId="19" xfId="1" applyNumberFormat="1" applyBorder="1" applyAlignment="1">
      <alignment horizontal="right"/>
    </xf>
    <xf numFmtId="4" fontId="9" fillId="0" borderId="20" xfId="1" applyNumberFormat="1" applyFont="1" applyBorder="1"/>
    <xf numFmtId="0" fontId="1" fillId="0" borderId="64" xfId="1" applyBorder="1"/>
    <xf numFmtId="0" fontId="1" fillId="0" borderId="65" xfId="1" applyBorder="1"/>
    <xf numFmtId="0" fontId="67" fillId="0" borderId="65" xfId="1" applyFont="1" applyBorder="1"/>
    <xf numFmtId="4" fontId="67" fillId="0" borderId="66" xfId="1" applyNumberFormat="1" applyFont="1" applyBorder="1"/>
    <xf numFmtId="0" fontId="20" fillId="0" borderId="47" xfId="1" applyFont="1" applyBorder="1"/>
    <xf numFmtId="0" fontId="20" fillId="0" borderId="0" xfId="1" applyFont="1"/>
    <xf numFmtId="0" fontId="20" fillId="0" borderId="48" xfId="1" applyFont="1" applyBorder="1"/>
    <xf numFmtId="0" fontId="1" fillId="0" borderId="59" xfId="1" applyBorder="1"/>
    <xf numFmtId="0" fontId="1" fillId="0" borderId="50" xfId="1" applyBorder="1"/>
    <xf numFmtId="0" fontId="1" fillId="0" borderId="52" xfId="1" applyBorder="1"/>
    <xf numFmtId="0" fontId="1" fillId="0" borderId="53" xfId="1" applyBorder="1"/>
    <xf numFmtId="0" fontId="21" fillId="0" borderId="0" xfId="1" applyFont="1"/>
    <xf numFmtId="0" fontId="22" fillId="0" borderId="0" xfId="1" applyFont="1"/>
    <xf numFmtId="3" fontId="22" fillId="0" borderId="0" xfId="1" applyNumberFormat="1" applyFont="1" applyAlignment="1">
      <alignment horizontal="right"/>
    </xf>
    <xf numFmtId="4" fontId="22" fillId="0" borderId="0" xfId="1" applyNumberFormat="1" applyFont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0" borderId="0" xfId="0" applyAlignment="1">
      <alignment horizontal="left" vertical="center"/>
    </xf>
    <xf numFmtId="0" fontId="74" fillId="0" borderId="0" xfId="0" applyFont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69" xfId="0" applyBorder="1" applyAlignment="1">
      <alignment vertical="center"/>
    </xf>
    <xf numFmtId="0" fontId="76" fillId="28" borderId="0" xfId="0" applyFont="1" applyFill="1" applyAlignment="1">
      <alignment horizontal="left" vertical="center"/>
    </xf>
    <xf numFmtId="0" fontId="0" fillId="28" borderId="0" xfId="0" applyFill="1" applyAlignment="1">
      <alignment vertical="center"/>
    </xf>
    <xf numFmtId="0" fontId="1" fillId="0" borderId="0" xfId="0" applyFont="1" applyAlignment="1">
      <alignment horizontal="left" vertical="center"/>
    </xf>
    <xf numFmtId="186" fontId="1" fillId="0" borderId="0" xfId="0" applyNumberFormat="1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69" xfId="0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70" xfId="0" applyBorder="1" applyAlignment="1">
      <alignment vertical="center"/>
    </xf>
    <xf numFmtId="0" fontId="78" fillId="0" borderId="0" xfId="0" applyFont="1" applyAlignment="1">
      <alignment horizontal="left" vertical="center"/>
    </xf>
    <xf numFmtId="4" fontId="79" fillId="0" borderId="0" xfId="0" applyNumberFormat="1" applyFont="1" applyAlignment="1">
      <alignment vertical="center"/>
    </xf>
    <xf numFmtId="0" fontId="76" fillId="0" borderId="0" xfId="0" applyFont="1" applyAlignment="1">
      <alignment horizontal="right" vertical="center"/>
    </xf>
    <xf numFmtId="0" fontId="80" fillId="0" borderId="0" xfId="0" applyFont="1" applyAlignment="1">
      <alignment horizontal="left" vertical="center"/>
    </xf>
    <xf numFmtId="4" fontId="76" fillId="0" borderId="0" xfId="0" applyNumberFormat="1" applyFont="1" applyAlignment="1">
      <alignment vertical="center"/>
    </xf>
    <xf numFmtId="187" fontId="76" fillId="0" borderId="0" xfId="0" applyNumberFormat="1" applyFont="1" applyAlignment="1">
      <alignment horizontal="right" vertical="center"/>
    </xf>
    <xf numFmtId="0" fontId="0" fillId="27" borderId="0" xfId="0" applyFill="1" applyAlignment="1">
      <alignment vertical="center"/>
    </xf>
    <xf numFmtId="0" fontId="81" fillId="27" borderId="71" xfId="0" applyFont="1" applyFill="1" applyBorder="1" applyAlignment="1">
      <alignment horizontal="left" vertical="center"/>
    </xf>
    <xf numFmtId="0" fontId="0" fillId="27" borderId="72" xfId="0" applyFill="1" applyBorder="1" applyAlignment="1">
      <alignment vertical="center"/>
    </xf>
    <xf numFmtId="0" fontId="81" fillId="27" borderId="72" xfId="0" applyFont="1" applyFill="1" applyBorder="1" applyAlignment="1">
      <alignment horizontal="right" vertical="center"/>
    </xf>
    <xf numFmtId="0" fontId="81" fillId="27" borderId="72" xfId="0" applyFont="1" applyFill="1" applyBorder="1" applyAlignment="1">
      <alignment horizontal="center" vertical="center"/>
    </xf>
    <xf numFmtId="4" fontId="81" fillId="27" borderId="72" xfId="0" applyNumberFormat="1" applyFont="1" applyFill="1" applyBorder="1" applyAlignment="1">
      <alignment vertical="center"/>
    </xf>
    <xf numFmtId="0" fontId="0" fillId="27" borderId="73" xfId="0" applyFill="1" applyBorder="1" applyAlignment="1">
      <alignment vertical="center"/>
    </xf>
    <xf numFmtId="0" fontId="82" fillId="0" borderId="74" xfId="0" applyFont="1" applyBorder="1" applyAlignment="1">
      <alignment horizontal="left" vertical="center"/>
    </xf>
    <xf numFmtId="0" fontId="0" fillId="0" borderId="74" xfId="0" applyBorder="1" applyAlignment="1">
      <alignment vertical="center"/>
    </xf>
    <xf numFmtId="0" fontId="76" fillId="0" borderId="75" xfId="0" applyFont="1" applyBorder="1" applyAlignment="1">
      <alignment horizontal="left" vertical="center"/>
    </xf>
    <xf numFmtId="0" fontId="0" fillId="0" borderId="75" xfId="0" applyBorder="1" applyAlignment="1">
      <alignment vertical="center"/>
    </xf>
    <xf numFmtId="0" fontId="76" fillId="0" borderId="75" xfId="0" applyFont="1" applyBorder="1" applyAlignment="1">
      <alignment horizontal="center" vertical="center"/>
    </xf>
    <xf numFmtId="0" fontId="76" fillId="0" borderId="75" xfId="0" applyFont="1" applyBorder="1" applyAlignment="1">
      <alignment horizontal="right" vertical="center"/>
    </xf>
    <xf numFmtId="0" fontId="0" fillId="0" borderId="76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8" xfId="0" applyBorder="1" applyAlignment="1">
      <alignment vertical="center"/>
    </xf>
    <xf numFmtId="0" fontId="14" fillId="27" borderId="0" xfId="0" applyFont="1" applyFill="1" applyAlignment="1">
      <alignment horizontal="left" vertical="center"/>
    </xf>
    <xf numFmtId="0" fontId="14" fillId="27" borderId="0" xfId="0" applyFont="1" applyFill="1" applyAlignment="1">
      <alignment horizontal="right" vertical="center"/>
    </xf>
    <xf numFmtId="0" fontId="83" fillId="0" borderId="0" xfId="0" applyFont="1" applyAlignment="1">
      <alignment horizontal="left" vertical="center"/>
    </xf>
    <xf numFmtId="0" fontId="84" fillId="0" borderId="0" xfId="0" applyFont="1" applyAlignment="1">
      <alignment vertical="center"/>
    </xf>
    <xf numFmtId="0" fontId="84" fillId="0" borderId="69" xfId="0" applyFont="1" applyBorder="1" applyAlignment="1">
      <alignment vertical="center"/>
    </xf>
    <xf numFmtId="0" fontId="84" fillId="0" borderId="78" xfId="0" applyFont="1" applyBorder="1" applyAlignment="1">
      <alignment horizontal="left" vertical="center"/>
    </xf>
    <xf numFmtId="0" fontId="84" fillId="0" borderId="78" xfId="0" applyFont="1" applyBorder="1" applyAlignment="1">
      <alignment vertical="center"/>
    </xf>
    <xf numFmtId="4" fontId="84" fillId="0" borderId="78" xfId="0" applyNumberFormat="1" applyFont="1" applyBorder="1" applyAlignment="1">
      <alignment vertical="center"/>
    </xf>
    <xf numFmtId="0" fontId="85" fillId="0" borderId="0" xfId="0" applyFont="1" applyAlignment="1">
      <alignment vertical="center"/>
    </xf>
    <xf numFmtId="0" fontId="85" fillId="0" borderId="69" xfId="0" applyFont="1" applyBorder="1" applyAlignment="1">
      <alignment vertical="center"/>
    </xf>
    <xf numFmtId="0" fontId="85" fillId="0" borderId="78" xfId="0" applyFont="1" applyBorder="1" applyAlignment="1">
      <alignment horizontal="left" vertical="center"/>
    </xf>
    <xf numFmtId="0" fontId="85" fillId="0" borderId="78" xfId="0" applyFont="1" applyBorder="1" applyAlignment="1">
      <alignment vertical="center"/>
    </xf>
    <xf numFmtId="4" fontId="85" fillId="0" borderId="78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14" fillId="27" borderId="79" xfId="0" applyFont="1" applyFill="1" applyBorder="1" applyAlignment="1">
      <alignment horizontal="center" vertical="center" wrapText="1"/>
    </xf>
    <xf numFmtId="0" fontId="14" fillId="27" borderId="80" xfId="0" applyFont="1" applyFill="1" applyBorder="1" applyAlignment="1">
      <alignment horizontal="center" vertical="center" wrapText="1"/>
    </xf>
    <xf numFmtId="0" fontId="14" fillId="27" borderId="81" xfId="0" applyFont="1" applyFill="1" applyBorder="1" applyAlignment="1">
      <alignment horizontal="center" vertical="center" wrapText="1"/>
    </xf>
    <xf numFmtId="0" fontId="14" fillId="27" borderId="0" xfId="0" applyFont="1" applyFill="1" applyAlignment="1">
      <alignment horizontal="center" vertical="center" wrapText="1"/>
    </xf>
    <xf numFmtId="0" fontId="86" fillId="0" borderId="79" xfId="0" applyFont="1" applyBorder="1" applyAlignment="1">
      <alignment horizontal="center" vertical="center" wrapText="1"/>
    </xf>
    <xf numFmtId="0" fontId="86" fillId="0" borderId="80" xfId="0" applyFont="1" applyBorder="1" applyAlignment="1">
      <alignment horizontal="center" vertical="center" wrapText="1"/>
    </xf>
    <xf numFmtId="0" fontId="86" fillId="0" borderId="81" xfId="0" applyFont="1" applyBorder="1" applyAlignment="1">
      <alignment horizontal="center" vertical="center" wrapText="1"/>
    </xf>
    <xf numFmtId="0" fontId="79" fillId="0" borderId="0" xfId="0" applyFont="1" applyAlignment="1">
      <alignment horizontal="left" vertical="center"/>
    </xf>
    <xf numFmtId="4" fontId="79" fillId="0" borderId="0" xfId="0" applyNumberFormat="1" applyFont="1"/>
    <xf numFmtId="0" fontId="0" fillId="0" borderId="82" xfId="0" applyBorder="1" applyAlignment="1">
      <alignment vertical="center"/>
    </xf>
    <xf numFmtId="185" fontId="87" fillId="0" borderId="70" xfId="0" applyNumberFormat="1" applyFont="1" applyBorder="1"/>
    <xf numFmtId="0" fontId="0" fillId="0" borderId="83" xfId="0" applyBorder="1" applyAlignment="1">
      <alignment vertical="center"/>
    </xf>
    <xf numFmtId="4" fontId="88" fillId="0" borderId="0" xfId="0" applyNumberFormat="1" applyFont="1" applyAlignment="1">
      <alignment vertical="center"/>
    </xf>
    <xf numFmtId="0" fontId="89" fillId="0" borderId="0" xfId="0" applyFont="1"/>
    <xf numFmtId="0" fontId="89" fillId="0" borderId="69" xfId="0" applyFont="1" applyBorder="1"/>
    <xf numFmtId="0" fontId="89" fillId="0" borderId="0" xfId="0" applyFont="1" applyAlignment="1">
      <alignment horizontal="left"/>
    </xf>
    <xf numFmtId="0" fontId="84" fillId="0" borderId="0" xfId="0" applyFont="1" applyAlignment="1">
      <alignment horizontal="left"/>
    </xf>
    <xf numFmtId="4" fontId="84" fillId="0" borderId="0" xfId="0" applyNumberFormat="1" applyFont="1"/>
    <xf numFmtId="0" fontId="89" fillId="0" borderId="84" xfId="0" applyFont="1" applyBorder="1"/>
    <xf numFmtId="185" fontId="89" fillId="0" borderId="0" xfId="0" applyNumberFormat="1" applyFont="1"/>
    <xf numFmtId="0" fontId="89" fillId="0" borderId="85" xfId="0" applyFont="1" applyBorder="1"/>
    <xf numFmtId="0" fontId="89" fillId="0" borderId="0" xfId="0" applyFont="1" applyAlignment="1">
      <alignment horizontal="center"/>
    </xf>
    <xf numFmtId="4" fontId="89" fillId="0" borderId="0" xfId="0" applyNumberFormat="1" applyFont="1" applyAlignment="1">
      <alignment vertical="center"/>
    </xf>
    <xf numFmtId="0" fontId="85" fillId="0" borderId="0" xfId="0" applyFont="1" applyAlignment="1">
      <alignment horizontal="left"/>
    </xf>
    <xf numFmtId="4" fontId="85" fillId="0" borderId="0" xfId="0" applyNumberFormat="1" applyFont="1"/>
    <xf numFmtId="0" fontId="14" fillId="0" borderId="86" xfId="0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left" vertical="center" wrapText="1"/>
    </xf>
    <xf numFmtId="0" fontId="14" fillId="0" borderId="86" xfId="0" applyFont="1" applyBorder="1" applyAlignment="1">
      <alignment horizontal="left" vertical="center" wrapText="1"/>
    </xf>
    <xf numFmtId="0" fontId="14" fillId="0" borderId="86" xfId="0" applyFont="1" applyBorder="1" applyAlignment="1">
      <alignment horizontal="center" vertical="center" wrapText="1"/>
    </xf>
    <xf numFmtId="188" fontId="14" fillId="0" borderId="86" xfId="0" applyNumberFormat="1" applyFont="1" applyBorder="1" applyAlignment="1">
      <alignment vertical="center"/>
    </xf>
    <xf numFmtId="4" fontId="14" fillId="0" borderId="86" xfId="0" applyNumberFormat="1" applyFont="1" applyBorder="1" applyAlignment="1">
      <alignment vertical="center"/>
    </xf>
    <xf numFmtId="0" fontId="0" fillId="0" borderId="86" xfId="0" applyBorder="1" applyAlignment="1">
      <alignment vertical="center"/>
    </xf>
    <xf numFmtId="0" fontId="86" fillId="0" borderId="84" xfId="0" applyFont="1" applyBorder="1" applyAlignment="1">
      <alignment horizontal="left" vertical="center"/>
    </xf>
    <xf numFmtId="0" fontId="86" fillId="0" borderId="0" xfId="0" applyFont="1" applyAlignment="1">
      <alignment horizontal="center" vertical="center"/>
    </xf>
    <xf numFmtId="185" fontId="86" fillId="0" borderId="0" xfId="0" applyNumberFormat="1" applyFont="1" applyAlignment="1">
      <alignment vertical="center"/>
    </xf>
    <xf numFmtId="0" fontId="86" fillId="0" borderId="8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2" fillId="0" borderId="0" xfId="0" applyFont="1" applyAlignment="1">
      <alignment vertical="center"/>
    </xf>
    <xf numFmtId="0" fontId="92" fillId="0" borderId="69" xfId="0" applyFont="1" applyBorder="1" applyAlignment="1">
      <alignment vertical="center"/>
    </xf>
    <xf numFmtId="0" fontId="93" fillId="0" borderId="0" xfId="0" applyFont="1" applyAlignment="1">
      <alignment horizontal="left" vertical="center"/>
    </xf>
    <xf numFmtId="0" fontId="92" fillId="0" borderId="0" xfId="0" applyFont="1" applyAlignment="1">
      <alignment horizontal="left" vertical="center"/>
    </xf>
    <xf numFmtId="0" fontId="92" fillId="0" borderId="0" xfId="0" applyFont="1" applyAlignment="1">
      <alignment horizontal="left" vertical="center" wrapText="1"/>
    </xf>
    <xf numFmtId="188" fontId="92" fillId="0" borderId="0" xfId="0" applyNumberFormat="1" applyFont="1" applyAlignment="1">
      <alignment vertical="center"/>
    </xf>
    <xf numFmtId="0" fontId="92" fillId="0" borderId="84" xfId="0" applyFont="1" applyBorder="1" applyAlignment="1">
      <alignment vertical="center"/>
    </xf>
    <xf numFmtId="0" fontId="92" fillId="0" borderId="85" xfId="0" applyFont="1" applyBorder="1" applyAlignment="1">
      <alignment vertical="center"/>
    </xf>
    <xf numFmtId="0" fontId="94" fillId="0" borderId="0" xfId="0" applyFont="1" applyAlignment="1">
      <alignment vertical="center"/>
    </xf>
    <xf numFmtId="0" fontId="94" fillId="0" borderId="69" xfId="0" applyFont="1" applyBorder="1" applyAlignment="1">
      <alignment vertical="center"/>
    </xf>
    <xf numFmtId="0" fontId="94" fillId="0" borderId="0" xfId="0" applyFont="1" applyAlignment="1">
      <alignment horizontal="left" vertical="center"/>
    </xf>
    <xf numFmtId="0" fontId="94" fillId="0" borderId="0" xfId="0" applyFont="1" applyAlignment="1">
      <alignment horizontal="left" vertical="center" wrapText="1"/>
    </xf>
    <xf numFmtId="188" fontId="94" fillId="0" borderId="0" xfId="0" applyNumberFormat="1" applyFont="1" applyAlignment="1">
      <alignment vertical="center"/>
    </xf>
    <xf numFmtId="0" fontId="94" fillId="0" borderId="84" xfId="0" applyFont="1" applyBorder="1" applyAlignment="1">
      <alignment vertical="center"/>
    </xf>
    <xf numFmtId="0" fontId="94" fillId="0" borderId="85" xfId="0" applyFont="1" applyBorder="1" applyAlignment="1">
      <alignment vertical="center"/>
    </xf>
    <xf numFmtId="0" fontId="90" fillId="0" borderId="86" xfId="0" applyFont="1" applyBorder="1" applyAlignment="1">
      <alignment horizontal="center" vertical="center"/>
    </xf>
    <xf numFmtId="49" fontId="90" fillId="0" borderId="86" xfId="0" applyNumberFormat="1" applyFont="1" applyBorder="1" applyAlignment="1">
      <alignment horizontal="left" vertical="center" wrapText="1"/>
    </xf>
    <xf numFmtId="0" fontId="90" fillId="0" borderId="86" xfId="0" applyFont="1" applyBorder="1" applyAlignment="1">
      <alignment horizontal="left" vertical="center" wrapText="1"/>
    </xf>
    <xf numFmtId="0" fontId="90" fillId="0" borderId="86" xfId="0" applyFont="1" applyBorder="1" applyAlignment="1">
      <alignment horizontal="center" vertical="center" wrapText="1"/>
    </xf>
    <xf numFmtId="188" fontId="90" fillId="0" borderId="86" xfId="0" applyNumberFormat="1" applyFont="1" applyBorder="1" applyAlignment="1">
      <alignment vertical="center"/>
    </xf>
    <xf numFmtId="4" fontId="90" fillId="0" borderId="86" xfId="0" applyNumberFormat="1" applyFont="1" applyBorder="1" applyAlignment="1">
      <alignment vertical="center"/>
    </xf>
    <xf numFmtId="0" fontId="91" fillId="0" borderId="86" xfId="0" applyFont="1" applyBorder="1" applyAlignment="1">
      <alignment vertical="center"/>
    </xf>
    <xf numFmtId="0" fontId="91" fillId="0" borderId="69" xfId="0" applyFont="1" applyBorder="1" applyAlignment="1">
      <alignment vertical="center"/>
    </xf>
    <xf numFmtId="0" fontId="90" fillId="0" borderId="84" xfId="0" applyFont="1" applyBorder="1" applyAlignment="1">
      <alignment horizontal="left" vertical="center"/>
    </xf>
    <xf numFmtId="0" fontId="90" fillId="0" borderId="0" xfId="0" applyFont="1" applyAlignment="1">
      <alignment horizontal="center" vertical="center"/>
    </xf>
    <xf numFmtId="0" fontId="86" fillId="0" borderId="87" xfId="0" applyFont="1" applyBorder="1" applyAlignment="1">
      <alignment horizontal="left" vertical="center"/>
    </xf>
    <xf numFmtId="0" fontId="86" fillId="0" borderId="78" xfId="0" applyFont="1" applyBorder="1" applyAlignment="1">
      <alignment horizontal="center" vertical="center"/>
    </xf>
    <xf numFmtId="185" fontId="86" fillId="0" borderId="78" xfId="0" applyNumberFormat="1" applyFont="1" applyBorder="1" applyAlignment="1">
      <alignment vertical="center"/>
    </xf>
    <xf numFmtId="0" fontId="86" fillId="0" borderId="88" xfId="0" applyFont="1" applyBorder="1" applyAlignment="1">
      <alignment horizontal="left" vertical="center"/>
    </xf>
    <xf numFmtId="0" fontId="1" fillId="0" borderId="4" xfId="1" applyBorder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5" xfId="1" applyFont="1" applyBorder="1" applyAlignment="1">
      <alignment horizontal="center"/>
    </xf>
    <xf numFmtId="0" fontId="5" fillId="28" borderId="7" xfId="1" applyFont="1" applyFill="1" applyBorder="1"/>
    <xf numFmtId="0" fontId="1" fillId="28" borderId="7" xfId="1" applyFill="1" applyBorder="1"/>
    <xf numFmtId="0" fontId="6" fillId="28" borderId="7" xfId="1" applyFont="1" applyFill="1" applyBorder="1" applyAlignment="1">
      <alignment horizontal="right"/>
    </xf>
    <xf numFmtId="0" fontId="1" fillId="28" borderId="7" xfId="1" applyFill="1" applyBorder="1" applyAlignment="1">
      <alignment horizontal="left"/>
    </xf>
    <xf numFmtId="0" fontId="1" fillId="28" borderId="8" xfId="1" applyFill="1" applyBorder="1"/>
    <xf numFmtId="0" fontId="5" fillId="28" borderId="10" xfId="1" applyFont="1" applyFill="1" applyBorder="1"/>
    <xf numFmtId="0" fontId="1" fillId="28" borderId="10" xfId="1" applyFill="1" applyBorder="1"/>
    <xf numFmtId="0" fontId="6" fillId="0" borderId="4" xfId="1" applyFont="1" applyBorder="1"/>
    <xf numFmtId="0" fontId="1" fillId="0" borderId="5" xfId="1" applyBorder="1"/>
    <xf numFmtId="49" fontId="7" fillId="0" borderId="12" xfId="1" applyNumberFormat="1" applyFont="1" applyBorder="1"/>
    <xf numFmtId="0" fontId="7" fillId="0" borderId="13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8" fillId="0" borderId="0" xfId="1" applyFont="1"/>
    <xf numFmtId="0" fontId="7" fillId="0" borderId="12" xfId="1" applyFont="1" applyBorder="1" applyAlignment="1">
      <alignment horizontal="center"/>
    </xf>
    <xf numFmtId="49" fontId="7" fillId="0" borderId="43" xfId="1" applyNumberFormat="1" applyFont="1" applyBorder="1" applyAlignment="1">
      <alignment horizontal="left"/>
    </xf>
    <xf numFmtId="0" fontId="7" fillId="0" borderId="43" xfId="1" applyFont="1" applyBorder="1"/>
    <xf numFmtId="0" fontId="11" fillId="0" borderId="14" xfId="1" applyFont="1" applyBorder="1" applyAlignment="1">
      <alignment horizontal="center"/>
    </xf>
    <xf numFmtId="0" fontId="11" fillId="0" borderId="43" xfId="1" applyFont="1" applyBorder="1" applyAlignment="1">
      <alignment horizontal="right"/>
    </xf>
    <xf numFmtId="0" fontId="11" fillId="0" borderId="15" xfId="1" applyFont="1" applyBorder="1"/>
    <xf numFmtId="0" fontId="9" fillId="0" borderId="16" xfId="1" applyFont="1" applyBorder="1" applyAlignment="1">
      <alignment horizontal="center"/>
    </xf>
    <xf numFmtId="49" fontId="9" fillId="0" borderId="17" xfId="1" applyNumberFormat="1" applyFont="1" applyBorder="1" applyAlignment="1">
      <alignment horizontal="left"/>
    </xf>
    <xf numFmtId="0" fontId="9" fillId="0" borderId="17" xfId="1" applyFont="1" applyBorder="1"/>
    <xf numFmtId="0" fontId="1" fillId="0" borderId="17" xfId="1" applyBorder="1" applyAlignment="1">
      <alignment horizontal="center"/>
    </xf>
    <xf numFmtId="0" fontId="1" fillId="0" borderId="17" xfId="1" applyBorder="1" applyAlignment="1">
      <alignment horizontal="right"/>
    </xf>
    <xf numFmtId="0" fontId="1" fillId="0" borderId="18" xfId="1" applyBorder="1"/>
    <xf numFmtId="0" fontId="1" fillId="0" borderId="21" xfId="1" applyBorder="1" applyAlignment="1">
      <alignment horizontal="center"/>
    </xf>
    <xf numFmtId="49" fontId="5" fillId="0" borderId="22" xfId="1" applyNumberFormat="1" applyFont="1" applyBorder="1" applyAlignment="1">
      <alignment horizontal="left"/>
    </xf>
    <xf numFmtId="0" fontId="5" fillId="0" borderId="22" xfId="1" applyFont="1" applyBorder="1"/>
    <xf numFmtId="0" fontId="1" fillId="0" borderId="22" xfId="1" applyBorder="1" applyAlignment="1">
      <alignment horizontal="center"/>
    </xf>
    <xf numFmtId="4" fontId="1" fillId="0" borderId="22" xfId="1" applyNumberFormat="1" applyBorder="1" applyAlignment="1">
      <alignment horizontal="right"/>
    </xf>
    <xf numFmtId="4" fontId="9" fillId="0" borderId="23" xfId="1" applyNumberFormat="1" applyFont="1" applyBorder="1"/>
    <xf numFmtId="0" fontId="7" fillId="0" borderId="16" xfId="1" applyFont="1" applyBorder="1" applyAlignment="1">
      <alignment horizontal="center"/>
    </xf>
    <xf numFmtId="49" fontId="7" fillId="0" borderId="17" xfId="1" applyNumberFormat="1" applyFont="1" applyBorder="1" applyAlignment="1">
      <alignment horizontal="left"/>
    </xf>
    <xf numFmtId="0" fontId="7" fillId="0" borderId="17" xfId="1" applyFont="1" applyBorder="1"/>
    <xf numFmtId="0" fontId="11" fillId="0" borderId="17" xfId="1" applyFont="1" applyBorder="1" applyAlignment="1">
      <alignment horizontal="center"/>
    </xf>
    <xf numFmtId="0" fontId="11" fillId="0" borderId="17" xfId="1" applyFont="1" applyBorder="1" applyAlignment="1">
      <alignment horizontal="right"/>
    </xf>
    <xf numFmtId="0" fontId="11" fillId="0" borderId="18" xfId="1" applyFont="1" applyBorder="1"/>
    <xf numFmtId="0" fontId="11" fillId="0" borderId="21" xfId="1" applyFont="1" applyBorder="1" applyAlignment="1">
      <alignment horizontal="center"/>
    </xf>
    <xf numFmtId="49" fontId="17" fillId="0" borderId="22" xfId="1" applyNumberFormat="1" applyFont="1" applyBorder="1" applyAlignment="1">
      <alignment horizontal="left"/>
    </xf>
    <xf numFmtId="0" fontId="17" fillId="0" borderId="22" xfId="1" applyFont="1" applyBorder="1"/>
    <xf numFmtId="0" fontId="11" fillId="0" borderId="22" xfId="1" applyFont="1" applyBorder="1" applyAlignment="1">
      <alignment horizontal="center"/>
    </xf>
    <xf numFmtId="4" fontId="11" fillId="0" borderId="22" xfId="1" applyNumberFormat="1" applyFont="1" applyBorder="1" applyAlignment="1">
      <alignment horizontal="right"/>
    </xf>
    <xf numFmtId="4" fontId="7" fillId="0" borderId="23" xfId="1" applyNumberFormat="1" applyFont="1" applyBorder="1"/>
    <xf numFmtId="0" fontId="11" fillId="0" borderId="16" xfId="1" applyFont="1" applyBorder="1" applyAlignment="1">
      <alignment horizontal="center"/>
    </xf>
    <xf numFmtId="49" fontId="11" fillId="0" borderId="17" xfId="1" applyNumberFormat="1" applyFont="1" applyBorder="1" applyAlignment="1">
      <alignment horizontal="left"/>
    </xf>
    <xf numFmtId="0" fontId="11" fillId="0" borderId="17" xfId="1" applyFont="1" applyBorder="1" applyAlignment="1">
      <alignment wrapText="1"/>
    </xf>
    <xf numFmtId="49" fontId="11" fillId="0" borderId="25" xfId="1" applyNumberFormat="1" applyFont="1" applyBorder="1" applyAlignment="1">
      <alignment horizontal="center" shrinkToFit="1"/>
    </xf>
    <xf numFmtId="4" fontId="11" fillId="0" borderId="17" xfId="1" applyNumberFormat="1" applyFont="1" applyBorder="1" applyAlignment="1">
      <alignment horizontal="right"/>
    </xf>
    <xf numFmtId="4" fontId="11" fillId="0" borderId="18" xfId="1" applyNumberFormat="1" applyFont="1" applyBorder="1"/>
    <xf numFmtId="0" fontId="11" fillId="0" borderId="16" xfId="1" applyFont="1" applyBorder="1" applyAlignment="1">
      <alignment horizontal="center" vertical="center"/>
    </xf>
    <xf numFmtId="49" fontId="11" fillId="0" borderId="17" xfId="1" applyNumberFormat="1" applyFont="1" applyBorder="1" applyAlignment="1">
      <alignment horizontal="left" vertical="center"/>
    </xf>
    <xf numFmtId="49" fontId="11" fillId="0" borderId="17" xfId="1" applyNumberFormat="1" applyFont="1" applyBorder="1" applyAlignment="1">
      <alignment horizontal="center" vertical="center" shrinkToFit="1"/>
    </xf>
    <xf numFmtId="4" fontId="11" fillId="0" borderId="17" xfId="1" applyNumberFormat="1" applyFont="1" applyBorder="1" applyAlignment="1">
      <alignment horizontal="right" vertical="center"/>
    </xf>
    <xf numFmtId="4" fontId="11" fillId="0" borderId="18" xfId="1" applyNumberFormat="1" applyFont="1" applyBorder="1" applyAlignment="1">
      <alignment vertical="center"/>
    </xf>
    <xf numFmtId="49" fontId="11" fillId="0" borderId="17" xfId="1" applyNumberFormat="1" applyFont="1" applyBorder="1" applyAlignment="1">
      <alignment horizontal="center" shrinkToFit="1"/>
    </xf>
    <xf numFmtId="49" fontId="11" fillId="0" borderId="26" xfId="1" applyNumberFormat="1" applyFont="1" applyBorder="1" applyAlignment="1">
      <alignment horizontal="left"/>
    </xf>
    <xf numFmtId="0" fontId="11" fillId="0" borderId="17" xfId="2" applyFont="1" applyBorder="1"/>
    <xf numFmtId="0" fontId="11" fillId="0" borderId="44" xfId="2" applyFont="1" applyBorder="1"/>
    <xf numFmtId="0" fontId="63" fillId="0" borderId="25" xfId="2" applyFont="1" applyBorder="1"/>
    <xf numFmtId="0" fontId="11" fillId="0" borderId="17" xfId="2" applyFont="1" applyBorder="1" applyAlignment="1">
      <alignment vertical="top"/>
    </xf>
    <xf numFmtId="0" fontId="11" fillId="0" borderId="0" xfId="2" applyFont="1" applyAlignment="1">
      <alignment vertical="center" wrapText="1" shrinkToFit="1"/>
    </xf>
    <xf numFmtId="0" fontId="11" fillId="0" borderId="17" xfId="2" applyFont="1" applyBorder="1" applyAlignment="1">
      <alignment vertical="center"/>
    </xf>
    <xf numFmtId="0" fontId="11" fillId="0" borderId="16" xfId="1" applyFont="1" applyBorder="1" applyAlignment="1">
      <alignment horizontal="center" vertical="top"/>
    </xf>
    <xf numFmtId="0" fontId="11" fillId="0" borderId="17" xfId="2" applyFont="1" applyBorder="1" applyAlignment="1">
      <alignment vertical="top" wrapText="1"/>
    </xf>
    <xf numFmtId="0" fontId="6" fillId="0" borderId="17" xfId="1" applyFont="1" applyBorder="1" applyAlignment="1">
      <alignment wrapText="1"/>
    </xf>
    <xf numFmtId="49" fontId="6" fillId="0" borderId="17" xfId="1" applyNumberFormat="1" applyFont="1" applyBorder="1" applyAlignment="1">
      <alignment horizontal="center" shrinkToFit="1"/>
    </xf>
    <xf numFmtId="4" fontId="6" fillId="0" borderId="17" xfId="1" applyNumberFormat="1" applyFont="1" applyBorder="1" applyAlignment="1">
      <alignment horizontal="right"/>
    </xf>
    <xf numFmtId="49" fontId="11" fillId="0" borderId="22" xfId="1" applyNumberFormat="1" applyFont="1" applyBorder="1" applyAlignment="1">
      <alignment horizontal="center" shrinkToFit="1"/>
    </xf>
    <xf numFmtId="0" fontId="13" fillId="0" borderId="17" xfId="1" applyFont="1" applyBorder="1" applyAlignment="1">
      <alignment horizontal="center"/>
    </xf>
    <xf numFmtId="0" fontId="13" fillId="0" borderId="17" xfId="1" applyFont="1" applyBorder="1" applyAlignment="1">
      <alignment horizontal="right"/>
    </xf>
    <xf numFmtId="0" fontId="13" fillId="0" borderId="18" xfId="1" applyFont="1" applyBorder="1"/>
    <xf numFmtId="0" fontId="6" fillId="0" borderId="16" xfId="1" applyFont="1" applyBorder="1" applyAlignment="1">
      <alignment horizontal="center"/>
    </xf>
    <xf numFmtId="49" fontId="6" fillId="0" borderId="17" xfId="1" applyNumberFormat="1" applyFont="1" applyBorder="1" applyAlignment="1">
      <alignment horizontal="left"/>
    </xf>
    <xf numFmtId="0" fontId="13" fillId="0" borderId="21" xfId="1" applyFont="1" applyBorder="1" applyAlignment="1">
      <alignment horizontal="center"/>
    </xf>
    <xf numFmtId="0" fontId="13" fillId="0" borderId="22" xfId="1" applyFont="1" applyBorder="1" applyAlignment="1">
      <alignment horizontal="center"/>
    </xf>
    <xf numFmtId="4" fontId="13" fillId="0" borderId="22" xfId="1" applyNumberFormat="1" applyFont="1" applyBorder="1" applyAlignment="1">
      <alignment horizontal="right"/>
    </xf>
    <xf numFmtId="49" fontId="19" fillId="0" borderId="17" xfId="1" applyNumberFormat="1" applyFont="1" applyBorder="1" applyAlignment="1">
      <alignment horizontal="left"/>
    </xf>
    <xf numFmtId="0" fontId="11" fillId="0" borderId="4" xfId="1" applyFont="1" applyBorder="1" applyAlignment="1">
      <alignment horizontal="center"/>
    </xf>
    <xf numFmtId="49" fontId="17" fillId="0" borderId="0" xfId="1" applyNumberFormat="1" applyFont="1" applyAlignment="1">
      <alignment horizontal="left"/>
    </xf>
    <xf numFmtId="0" fontId="17" fillId="0" borderId="0" xfId="1" applyFont="1"/>
    <xf numFmtId="0" fontId="11" fillId="0" borderId="0" xfId="1" applyFont="1" applyAlignment="1">
      <alignment horizontal="center"/>
    </xf>
    <xf numFmtId="4" fontId="11" fillId="0" borderId="0" xfId="1" applyNumberFormat="1" applyFont="1" applyAlignment="1">
      <alignment horizontal="right"/>
    </xf>
    <xf numFmtId="4" fontId="7" fillId="0" borderId="5" xfId="1" applyNumberFormat="1" applyFont="1" applyBorder="1"/>
    <xf numFmtId="0" fontId="11" fillId="0" borderId="28" xfId="1" applyFont="1" applyBorder="1"/>
    <xf numFmtId="0" fontId="7" fillId="0" borderId="29" xfId="1" applyFont="1" applyBorder="1"/>
    <xf numFmtId="0" fontId="11" fillId="0" borderId="29" xfId="1" applyFont="1" applyBorder="1"/>
    <xf numFmtId="4" fontId="7" fillId="0" borderId="30" xfId="1" applyNumberFormat="1" applyFont="1" applyBorder="1"/>
    <xf numFmtId="0" fontId="20" fillId="0" borderId="4" xfId="1" applyFont="1" applyBorder="1"/>
    <xf numFmtId="0" fontId="64" fillId="0" borderId="0" xfId="1" applyFont="1"/>
    <xf numFmtId="0" fontId="20" fillId="0" borderId="5" xfId="1" applyFont="1" applyBorder="1"/>
    <xf numFmtId="0" fontId="6" fillId="0" borderId="16" xfId="1" applyFont="1" applyBorder="1" applyAlignment="1">
      <alignment horizontal="center" vertical="center"/>
    </xf>
    <xf numFmtId="49" fontId="6" fillId="0" borderId="17" xfId="1" applyNumberFormat="1" applyFont="1" applyBorder="1" applyAlignment="1">
      <alignment horizontal="left" vertical="center"/>
    </xf>
    <xf numFmtId="49" fontId="6" fillId="0" borderId="17" xfId="1" applyNumberFormat="1" applyFont="1" applyBorder="1" applyAlignment="1">
      <alignment horizontal="center" vertical="center" shrinkToFit="1"/>
    </xf>
    <xf numFmtId="4" fontId="6" fillId="0" borderId="17" xfId="1" applyNumberFormat="1" applyFont="1" applyBorder="1" applyAlignment="1">
      <alignment horizontal="right" vertical="center"/>
    </xf>
    <xf numFmtId="4" fontId="6" fillId="0" borderId="18" xfId="1" applyNumberFormat="1" applyFont="1" applyBorder="1" applyAlignment="1">
      <alignment vertical="center"/>
    </xf>
    <xf numFmtId="0" fontId="11" fillId="0" borderId="17" xfId="1" applyFont="1" applyBorder="1" applyAlignment="1">
      <alignment vertical="center" wrapText="1"/>
    </xf>
    <xf numFmtId="0" fontId="6" fillId="0" borderId="17" xfId="1" applyFont="1" applyBorder="1" applyAlignment="1">
      <alignment vertical="center" wrapText="1"/>
    </xf>
    <xf numFmtId="49" fontId="12" fillId="0" borderId="17" xfId="1" applyNumberFormat="1" applyFont="1" applyBorder="1" applyAlignment="1">
      <alignment horizontal="center" vertical="center" shrinkToFit="1"/>
    </xf>
    <xf numFmtId="4" fontId="12" fillId="0" borderId="17" xfId="1" applyNumberFormat="1" applyFont="1" applyBorder="1" applyAlignment="1">
      <alignment horizontal="right" vertical="center"/>
    </xf>
    <xf numFmtId="0" fontId="11" fillId="0" borderId="16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/>
    </xf>
    <xf numFmtId="0" fontId="12" fillId="0" borderId="17" xfId="2" applyFont="1" applyBorder="1" applyAlignment="1">
      <alignment horizontal="left" vertical="center" wrapText="1"/>
    </xf>
    <xf numFmtId="49" fontId="6" fillId="0" borderId="26" xfId="1" applyNumberFormat="1" applyFont="1" applyBorder="1" applyAlignment="1">
      <alignment horizontal="left" vertical="center"/>
    </xf>
    <xf numFmtId="0" fontId="16" fillId="0" borderId="17" xfId="1" applyFont="1" applyBorder="1" applyAlignment="1">
      <alignment vertical="center" wrapText="1"/>
    </xf>
    <xf numFmtId="0" fontId="11" fillId="0" borderId="24" xfId="1" applyFont="1" applyBorder="1" applyAlignment="1">
      <alignment horizontal="center" vertical="center"/>
    </xf>
    <xf numFmtId="4" fontId="11" fillId="0" borderId="27" xfId="1" applyNumberFormat="1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49" fontId="19" fillId="0" borderId="17" xfId="1" applyNumberFormat="1" applyFont="1" applyBorder="1" applyAlignment="1">
      <alignment horizontal="left" vertical="center"/>
    </xf>
    <xf numFmtId="0" fontId="20" fillId="0" borderId="31" xfId="1" applyFont="1" applyBorder="1"/>
    <xf numFmtId="0" fontId="20" fillId="0" borderId="10" xfId="1" applyFont="1" applyBorder="1"/>
    <xf numFmtId="0" fontId="20" fillId="0" borderId="11" xfId="1" applyFont="1" applyBorder="1"/>
    <xf numFmtId="4" fontId="6" fillId="29" borderId="19" xfId="1" applyNumberFormat="1" applyFont="1" applyFill="1" applyBorder="1" applyAlignment="1" applyProtection="1">
      <alignment horizontal="right" vertical="center"/>
      <protection locked="0"/>
    </xf>
    <xf numFmtId="4" fontId="11" fillId="29" borderId="19" xfId="1" applyNumberFormat="1" applyFont="1" applyFill="1" applyBorder="1" applyAlignment="1" applyProtection="1">
      <alignment horizontal="right" vertical="center"/>
      <protection locked="0"/>
    </xf>
    <xf numFmtId="4" fontId="6" fillId="29" borderId="19" xfId="1" applyNumberFormat="1" applyFont="1" applyFill="1" applyBorder="1" applyAlignment="1" applyProtection="1">
      <alignment horizontal="right"/>
      <protection locked="0"/>
    </xf>
    <xf numFmtId="4" fontId="11" fillId="29" borderId="19" xfId="1" applyNumberFormat="1" applyFont="1" applyFill="1" applyBorder="1" applyAlignment="1" applyProtection="1">
      <alignment horizontal="right"/>
      <protection locked="0"/>
    </xf>
    <xf numFmtId="4" fontId="12" fillId="29" borderId="19" xfId="1" applyNumberFormat="1" applyFont="1" applyFill="1" applyBorder="1" applyAlignment="1" applyProtection="1">
      <alignment horizontal="right"/>
      <protection locked="0"/>
    </xf>
    <xf numFmtId="4" fontId="12" fillId="29" borderId="19" xfId="1" applyNumberFormat="1" applyFont="1" applyFill="1" applyBorder="1" applyAlignment="1" applyProtection="1">
      <alignment horizontal="right" vertical="center"/>
      <protection locked="0"/>
    </xf>
    <xf numFmtId="4" fontId="14" fillId="29" borderId="86" xfId="0" applyNumberFormat="1" applyFont="1" applyFill="1" applyBorder="1" applyAlignment="1" applyProtection="1">
      <alignment vertical="center"/>
      <protection locked="0"/>
    </xf>
    <xf numFmtId="4" fontId="90" fillId="29" borderId="86" xfId="0" applyNumberFormat="1" applyFont="1" applyFill="1" applyBorder="1" applyAlignment="1" applyProtection="1">
      <alignment vertical="center"/>
      <protection locked="0"/>
    </xf>
    <xf numFmtId="2" fontId="6" fillId="29" borderId="19" xfId="1" applyNumberFormat="1" applyFont="1" applyFill="1" applyBorder="1" applyAlignment="1" applyProtection="1">
      <alignment horizontal="right" vertical="center"/>
      <protection locked="0"/>
    </xf>
    <xf numFmtId="2" fontId="6" fillId="0" borderId="20" xfId="1" applyNumberFormat="1" applyFont="1" applyBorder="1" applyAlignment="1">
      <alignment vertical="center"/>
    </xf>
    <xf numFmtId="2" fontId="11" fillId="29" borderId="19" xfId="1" applyNumberFormat="1" applyFont="1" applyFill="1" applyBorder="1" applyAlignment="1" applyProtection="1">
      <alignment horizontal="right" vertical="center"/>
      <protection locked="0"/>
    </xf>
    <xf numFmtId="2" fontId="11" fillId="0" borderId="20" xfId="1" applyNumberFormat="1" applyFont="1" applyBorder="1" applyAlignment="1">
      <alignment vertical="center"/>
    </xf>
    <xf numFmtId="4" fontId="11" fillId="29" borderId="17" xfId="1" applyNumberFormat="1" applyFont="1" applyFill="1" applyBorder="1" applyAlignment="1" applyProtection="1">
      <alignment horizontal="right"/>
      <protection locked="0"/>
    </xf>
    <xf numFmtId="4" fontId="11" fillId="29" borderId="17" xfId="1" applyNumberFormat="1" applyFont="1" applyFill="1" applyBorder="1" applyAlignment="1" applyProtection="1">
      <alignment horizontal="right" vertical="center"/>
      <protection locked="0"/>
    </xf>
    <xf numFmtId="4" fontId="6" fillId="29" borderId="17" xfId="1" applyNumberFormat="1" applyFont="1" applyFill="1" applyBorder="1" applyAlignment="1" applyProtection="1">
      <alignment horizontal="right"/>
      <protection locked="0"/>
    </xf>
    <xf numFmtId="4" fontId="12" fillId="29" borderId="17" xfId="1" applyNumberFormat="1" applyFont="1" applyFill="1" applyBorder="1" applyAlignment="1" applyProtection="1">
      <alignment horizontal="right" vertical="center"/>
      <protection locked="0"/>
    </xf>
    <xf numFmtId="4" fontId="6" fillId="29" borderId="17" xfId="1" applyNumberFormat="1" applyFont="1" applyFill="1" applyBorder="1" applyAlignment="1" applyProtection="1">
      <alignment horizontal="right" vertical="center"/>
      <protection locked="0"/>
    </xf>
    <xf numFmtId="0" fontId="71" fillId="0" borderId="0" xfId="0" applyFont="1" applyAlignment="1" applyProtection="1">
      <alignment vertical="center"/>
      <protection locked="0"/>
    </xf>
    <xf numFmtId="4" fontId="71" fillId="0" borderId="0" xfId="0" applyNumberFormat="1" applyFont="1" applyAlignment="1">
      <alignment horizontal="center" vertical="center"/>
    </xf>
    <xf numFmtId="4" fontId="70" fillId="0" borderId="0" xfId="0" applyNumberFormat="1" applyFont="1" applyAlignment="1">
      <alignment horizontal="center" vertical="center"/>
    </xf>
    <xf numFmtId="0" fontId="70" fillId="0" borderId="0" xfId="0" applyFont="1" applyAlignment="1">
      <alignment horizontal="left" vertical="center"/>
    </xf>
    <xf numFmtId="0" fontId="69" fillId="28" borderId="0" xfId="0" applyFont="1" applyFill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0" fillId="28" borderId="0" xfId="0" applyFont="1" applyFill="1" applyAlignment="1">
      <alignment horizontal="left" vertical="center"/>
    </xf>
    <xf numFmtId="0" fontId="71" fillId="28" borderId="0" xfId="0" applyFont="1" applyFill="1" applyAlignment="1">
      <alignment horizontal="left" vertical="center"/>
    </xf>
    <xf numFmtId="0" fontId="70" fillId="2" borderId="1" xfId="0" applyFont="1" applyFill="1" applyBorder="1" applyAlignment="1">
      <alignment horizontal="left"/>
    </xf>
    <xf numFmtId="0" fontId="71" fillId="2" borderId="1" xfId="0" applyFont="1" applyFill="1" applyBorder="1" applyAlignment="1">
      <alignment horizontal="left"/>
    </xf>
    <xf numFmtId="0" fontId="72" fillId="0" borderId="1" xfId="0" applyFont="1" applyBorder="1" applyAlignment="1">
      <alignment horizontal="center"/>
    </xf>
    <xf numFmtId="0" fontId="72" fillId="0" borderId="1" xfId="0" applyFont="1" applyBorder="1" applyAlignment="1">
      <alignment horizontal="left"/>
    </xf>
    <xf numFmtId="0" fontId="71" fillId="0" borderId="2" xfId="0" applyFont="1" applyBorder="1" applyAlignment="1">
      <alignment horizontal="left"/>
    </xf>
    <xf numFmtId="0" fontId="73" fillId="0" borderId="0" xfId="0" applyFont="1" applyAlignment="1">
      <alignment horizontal="left" shrinkToFit="1"/>
    </xf>
    <xf numFmtId="0" fontId="71" fillId="0" borderId="0" xfId="0" applyFont="1" applyAlignment="1">
      <alignment horizontal="left" shrinkToFit="1"/>
    </xf>
    <xf numFmtId="0" fontId="71" fillId="0" borderId="0" xfId="0" applyFont="1"/>
    <xf numFmtId="0" fontId="71" fillId="0" borderId="0" xfId="0" applyFont="1" applyAlignment="1">
      <alignment horizontal="left"/>
    </xf>
    <xf numFmtId="0" fontId="70" fillId="0" borderId="0" xfId="0" applyFont="1"/>
    <xf numFmtId="0" fontId="70" fillId="0" borderId="1" xfId="0" applyFont="1" applyBorder="1" applyAlignment="1">
      <alignment horizontal="center" vertical="distributed" wrapText="1"/>
    </xf>
    <xf numFmtId="0" fontId="71" fillId="0" borderId="1" xfId="0" applyFont="1" applyBorder="1" applyAlignment="1">
      <alignment horizontal="center" vertical="distributed" wrapText="1"/>
    </xf>
    <xf numFmtId="0" fontId="73" fillId="0" borderId="0" xfId="0" applyFont="1" applyAlignment="1">
      <alignment horizontal="left" wrapText="1" shrinkToFit="1"/>
    </xf>
    <xf numFmtId="0" fontId="70" fillId="2" borderId="0" xfId="0" applyFont="1" applyFill="1" applyAlignment="1">
      <alignment horizontal="center"/>
    </xf>
    <xf numFmtId="0" fontId="70" fillId="2" borderId="0" xfId="0" applyFont="1" applyFill="1" applyAlignment="1">
      <alignment horizontal="right"/>
    </xf>
    <xf numFmtId="0" fontId="70" fillId="2" borderId="0" xfId="0" applyFont="1" applyFill="1"/>
    <xf numFmtId="0" fontId="2" fillId="0" borderId="3" xfId="1" applyFont="1" applyBorder="1" applyAlignment="1">
      <alignment horizontal="center"/>
    </xf>
    <xf numFmtId="0" fontId="1" fillId="28" borderId="6" xfId="1" applyFill="1" applyBorder="1" applyAlignment="1">
      <alignment horizontal="center"/>
    </xf>
    <xf numFmtId="49" fontId="1" fillId="28" borderId="9" xfId="1" applyNumberFormat="1" applyFill="1" applyBorder="1" applyAlignment="1">
      <alignment horizontal="center"/>
    </xf>
    <xf numFmtId="0" fontId="1" fillId="28" borderId="11" xfId="1" applyFill="1" applyBorder="1" applyAlignment="1">
      <alignment horizontal="center" shrinkToFit="1"/>
    </xf>
    <xf numFmtId="0" fontId="76" fillId="0" borderId="0" xfId="0" applyFont="1" applyAlignment="1">
      <alignment horizontal="left" vertical="center" wrapText="1"/>
    </xf>
    <xf numFmtId="0" fontId="76" fillId="0" borderId="0" xfId="0" applyFont="1" applyAlignment="1">
      <alignment horizontal="left" vertical="center"/>
    </xf>
    <xf numFmtId="0" fontId="77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77" fillId="28" borderId="0" xfId="0" applyFont="1" applyFill="1" applyAlignment="1">
      <alignment horizontal="left" vertical="center" wrapText="1"/>
    </xf>
    <xf numFmtId="0" fontId="0" fillId="28" borderId="0" xfId="0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45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46" xfId="1" applyFont="1" applyBorder="1" applyAlignment="1">
      <alignment horizontal="center"/>
    </xf>
    <xf numFmtId="0" fontId="1" fillId="28" borderId="45" xfId="1" applyFill="1" applyBorder="1" applyAlignment="1">
      <alignment horizontal="center"/>
    </xf>
    <xf numFmtId="0" fontId="1" fillId="28" borderId="49" xfId="1" applyFill="1" applyBorder="1" applyAlignment="1">
      <alignment horizontal="center"/>
    </xf>
    <xf numFmtId="49" fontId="1" fillId="28" borderId="50" xfId="1" applyNumberFormat="1" applyFill="1" applyBorder="1" applyAlignment="1">
      <alignment horizontal="center"/>
    </xf>
    <xf numFmtId="0" fontId="1" fillId="28" borderId="51" xfId="1" applyFill="1" applyBorder="1" applyAlignment="1">
      <alignment horizontal="center"/>
    </xf>
    <xf numFmtId="0" fontId="70" fillId="0" borderId="45" xfId="0" applyFont="1" applyBorder="1" applyAlignment="1">
      <alignment horizontal="center" vertical="center" wrapText="1"/>
    </xf>
    <xf numFmtId="0" fontId="71" fillId="0" borderId="2" xfId="0" applyFont="1" applyBorder="1" applyAlignment="1">
      <alignment horizontal="center" vertical="center" wrapText="1"/>
    </xf>
    <xf numFmtId="0" fontId="71" fillId="0" borderId="46" xfId="0" applyFont="1" applyBorder="1" applyAlignment="1">
      <alignment horizontal="center" vertical="center" wrapText="1"/>
    </xf>
    <xf numFmtId="0" fontId="71" fillId="0" borderId="50" xfId="0" applyFont="1" applyBorder="1" applyAlignment="1">
      <alignment horizontal="center" vertical="center" wrapText="1"/>
    </xf>
    <xf numFmtId="0" fontId="71" fillId="0" borderId="52" xfId="0" applyFont="1" applyBorder="1" applyAlignment="1">
      <alignment horizontal="center" vertical="center" wrapText="1"/>
    </xf>
    <xf numFmtId="0" fontId="71" fillId="0" borderId="53" xfId="0" applyFont="1" applyBorder="1" applyAlignment="1">
      <alignment horizontal="center" vertical="center" wrapText="1"/>
    </xf>
  </cellXfs>
  <cellStyles count="598">
    <cellStyle name="_x0004_" xfId="4" xr:uid="{00000000-0005-0000-0000-000000000000}"/>
    <cellStyle name="1 000 EUR" xfId="5" xr:uid="{00000000-0005-0000-0000-000001000000}"/>
    <cellStyle name="1 000 EUR 2" xfId="6" xr:uid="{00000000-0005-0000-0000-000002000000}"/>
    <cellStyle name="1 000 EUR 2 2" xfId="7" xr:uid="{00000000-0005-0000-0000-000003000000}"/>
    <cellStyle name="1 000 EUR 3" xfId="8" xr:uid="{00000000-0005-0000-0000-000004000000}"/>
    <cellStyle name="1 000 Kč_TP-42N1" xfId="9" xr:uid="{00000000-0005-0000-0000-000005000000}"/>
    <cellStyle name="20 % – Zvýraznění1 2" xfId="10" xr:uid="{00000000-0005-0000-0000-000006000000}"/>
    <cellStyle name="20 % – Zvýraznění1 3" xfId="11" xr:uid="{00000000-0005-0000-0000-000007000000}"/>
    <cellStyle name="20 % – Zvýraznění1 4" xfId="12" xr:uid="{00000000-0005-0000-0000-000008000000}"/>
    <cellStyle name="20 % – Zvýraznění2 2" xfId="13" xr:uid="{00000000-0005-0000-0000-000009000000}"/>
    <cellStyle name="20 % – Zvýraznění2 3" xfId="14" xr:uid="{00000000-0005-0000-0000-00000A000000}"/>
    <cellStyle name="20 % – Zvýraznění2 4" xfId="15" xr:uid="{00000000-0005-0000-0000-00000B000000}"/>
    <cellStyle name="20 % – Zvýraznění3 2" xfId="16" xr:uid="{00000000-0005-0000-0000-00000C000000}"/>
    <cellStyle name="20 % – Zvýraznění3 3" xfId="17" xr:uid="{00000000-0005-0000-0000-00000D000000}"/>
    <cellStyle name="20 % – Zvýraznění3 4" xfId="18" xr:uid="{00000000-0005-0000-0000-00000E000000}"/>
    <cellStyle name="20 % – Zvýraznění4 2" xfId="19" xr:uid="{00000000-0005-0000-0000-00000F000000}"/>
    <cellStyle name="20 % – Zvýraznění4 3" xfId="20" xr:uid="{00000000-0005-0000-0000-000010000000}"/>
    <cellStyle name="20 % – Zvýraznění4 4" xfId="21" xr:uid="{00000000-0005-0000-0000-000011000000}"/>
    <cellStyle name="20 % – Zvýraznění5 2" xfId="22" xr:uid="{00000000-0005-0000-0000-000012000000}"/>
    <cellStyle name="20 % – Zvýraznění5 3" xfId="23" xr:uid="{00000000-0005-0000-0000-000013000000}"/>
    <cellStyle name="20 % – Zvýraznění5 4" xfId="24" xr:uid="{00000000-0005-0000-0000-000014000000}"/>
    <cellStyle name="20 % – Zvýraznění6 2" xfId="25" xr:uid="{00000000-0005-0000-0000-000015000000}"/>
    <cellStyle name="20 % – Zvýraznění6 3" xfId="26" xr:uid="{00000000-0005-0000-0000-000016000000}"/>
    <cellStyle name="20 % – Zvýraznění6 4" xfId="27" xr:uid="{00000000-0005-0000-0000-000017000000}"/>
    <cellStyle name="40 % – Zvýraznění1 2" xfId="28" xr:uid="{00000000-0005-0000-0000-000018000000}"/>
    <cellStyle name="40 % – Zvýraznění1 3" xfId="29" xr:uid="{00000000-0005-0000-0000-000019000000}"/>
    <cellStyle name="40 % – Zvýraznění1 4" xfId="30" xr:uid="{00000000-0005-0000-0000-00001A000000}"/>
    <cellStyle name="40 % – Zvýraznění2 2" xfId="31" xr:uid="{00000000-0005-0000-0000-00001B000000}"/>
    <cellStyle name="40 % – Zvýraznění2 3" xfId="32" xr:uid="{00000000-0005-0000-0000-00001C000000}"/>
    <cellStyle name="40 % – Zvýraznění2 4" xfId="33" xr:uid="{00000000-0005-0000-0000-00001D000000}"/>
    <cellStyle name="40 % – Zvýraznění3 2" xfId="34" xr:uid="{00000000-0005-0000-0000-00001E000000}"/>
    <cellStyle name="40 % – Zvýraznění3 3" xfId="35" xr:uid="{00000000-0005-0000-0000-00001F000000}"/>
    <cellStyle name="40 % – Zvýraznění3 4" xfId="36" xr:uid="{00000000-0005-0000-0000-000020000000}"/>
    <cellStyle name="40 % – Zvýraznění4 2" xfId="37" xr:uid="{00000000-0005-0000-0000-000021000000}"/>
    <cellStyle name="40 % – Zvýraznění4 3" xfId="38" xr:uid="{00000000-0005-0000-0000-000022000000}"/>
    <cellStyle name="40 % – Zvýraznění4 4" xfId="39" xr:uid="{00000000-0005-0000-0000-000023000000}"/>
    <cellStyle name="40 % – Zvýraznění5 2" xfId="40" xr:uid="{00000000-0005-0000-0000-000024000000}"/>
    <cellStyle name="40 % – Zvýraznění5 3" xfId="41" xr:uid="{00000000-0005-0000-0000-000025000000}"/>
    <cellStyle name="40 % – Zvýraznění5 4" xfId="42" xr:uid="{00000000-0005-0000-0000-000026000000}"/>
    <cellStyle name="40 % – Zvýraznění6 2" xfId="43" xr:uid="{00000000-0005-0000-0000-000027000000}"/>
    <cellStyle name="40 % – Zvýraznění6 3" xfId="44" xr:uid="{00000000-0005-0000-0000-000028000000}"/>
    <cellStyle name="40 % – Zvýraznění6 4" xfId="45" xr:uid="{00000000-0005-0000-0000-000029000000}"/>
    <cellStyle name="60 % – Zvýraznění1 2" xfId="46" xr:uid="{00000000-0005-0000-0000-00002A000000}"/>
    <cellStyle name="60 % – Zvýraznění1 3" xfId="47" xr:uid="{00000000-0005-0000-0000-00002B000000}"/>
    <cellStyle name="60 % – Zvýraznění1 4" xfId="48" xr:uid="{00000000-0005-0000-0000-00002C000000}"/>
    <cellStyle name="60 % – Zvýraznění2 2" xfId="49" xr:uid="{00000000-0005-0000-0000-00002D000000}"/>
    <cellStyle name="60 % – Zvýraznění2 3" xfId="50" xr:uid="{00000000-0005-0000-0000-00002E000000}"/>
    <cellStyle name="60 % – Zvýraznění2 4" xfId="51" xr:uid="{00000000-0005-0000-0000-00002F000000}"/>
    <cellStyle name="60 % – Zvýraznění3 2" xfId="52" xr:uid="{00000000-0005-0000-0000-000030000000}"/>
    <cellStyle name="60 % – Zvýraznění3 3" xfId="53" xr:uid="{00000000-0005-0000-0000-000031000000}"/>
    <cellStyle name="60 % – Zvýraznění3 4" xfId="54" xr:uid="{00000000-0005-0000-0000-000032000000}"/>
    <cellStyle name="60 % – Zvýraznění4 2" xfId="55" xr:uid="{00000000-0005-0000-0000-000033000000}"/>
    <cellStyle name="60 % – Zvýraznění4 3" xfId="56" xr:uid="{00000000-0005-0000-0000-000034000000}"/>
    <cellStyle name="60 % – Zvýraznění4 4" xfId="57" xr:uid="{00000000-0005-0000-0000-000035000000}"/>
    <cellStyle name="60 % – Zvýraznění5 2" xfId="58" xr:uid="{00000000-0005-0000-0000-000036000000}"/>
    <cellStyle name="60 % – Zvýraznění5 3" xfId="59" xr:uid="{00000000-0005-0000-0000-000037000000}"/>
    <cellStyle name="60 % – Zvýraznění5 4" xfId="60" xr:uid="{00000000-0005-0000-0000-000038000000}"/>
    <cellStyle name="60 % – Zvýraznění6 2" xfId="61" xr:uid="{00000000-0005-0000-0000-000039000000}"/>
    <cellStyle name="60 % – Zvýraznění6 3" xfId="62" xr:uid="{00000000-0005-0000-0000-00003A000000}"/>
    <cellStyle name="60 % – Zvýraznění6 4" xfId="63" xr:uid="{00000000-0005-0000-0000-00003B000000}"/>
    <cellStyle name="args.style" xfId="64" xr:uid="{00000000-0005-0000-0000-00003C000000}"/>
    <cellStyle name="args.style 2" xfId="65" xr:uid="{00000000-0005-0000-0000-00003D000000}"/>
    <cellStyle name="blank" xfId="66" xr:uid="{00000000-0005-0000-0000-00003E000000}"/>
    <cellStyle name="blank - Style1" xfId="67" xr:uid="{00000000-0005-0000-0000-00003F000000}"/>
    <cellStyle name="blank 2" xfId="68" xr:uid="{00000000-0005-0000-0000-000040000000}"/>
    <cellStyle name="blank 3" xfId="69" xr:uid="{00000000-0005-0000-0000-000041000000}"/>
    <cellStyle name="Calc Currency (0)" xfId="70" xr:uid="{00000000-0005-0000-0000-000042000000}"/>
    <cellStyle name="Calc Currency (0) 2" xfId="71" xr:uid="{00000000-0005-0000-0000-000043000000}"/>
    <cellStyle name="Calc Currency (2)" xfId="72" xr:uid="{00000000-0005-0000-0000-000044000000}"/>
    <cellStyle name="Calc Percent (0)" xfId="73" xr:uid="{00000000-0005-0000-0000-000045000000}"/>
    <cellStyle name="Calc Percent (1)" xfId="74" xr:uid="{00000000-0005-0000-0000-000046000000}"/>
    <cellStyle name="Calc Percent (1) 2" xfId="75" xr:uid="{00000000-0005-0000-0000-000047000000}"/>
    <cellStyle name="Calc Percent (2)" xfId="76" xr:uid="{00000000-0005-0000-0000-000048000000}"/>
    <cellStyle name="Calc Percent (2) 2" xfId="77" xr:uid="{00000000-0005-0000-0000-000049000000}"/>
    <cellStyle name="Calc Units (0)" xfId="78" xr:uid="{00000000-0005-0000-0000-00004A000000}"/>
    <cellStyle name="Calc Units (0) 2" xfId="79" xr:uid="{00000000-0005-0000-0000-00004B000000}"/>
    <cellStyle name="Calc Units (1)" xfId="80" xr:uid="{00000000-0005-0000-0000-00004C000000}"/>
    <cellStyle name="Calc Units (1) 2" xfId="81" xr:uid="{00000000-0005-0000-0000-00004D000000}"/>
    <cellStyle name="Calc Units (2)" xfId="82" xr:uid="{00000000-0005-0000-0000-00004E000000}"/>
    <cellStyle name="Celkem 2" xfId="83" xr:uid="{00000000-0005-0000-0000-00004F000000}"/>
    <cellStyle name="Celkem 3" xfId="84" xr:uid="{00000000-0005-0000-0000-000050000000}"/>
    <cellStyle name="Celkem 4" xfId="85" xr:uid="{00000000-0005-0000-0000-000051000000}"/>
    <cellStyle name="Comma  - Style2" xfId="86" xr:uid="{00000000-0005-0000-0000-000052000000}"/>
    <cellStyle name="Comma  - Style3" xfId="87" xr:uid="{00000000-0005-0000-0000-000053000000}"/>
    <cellStyle name="Comma  - Style4" xfId="88" xr:uid="{00000000-0005-0000-0000-000054000000}"/>
    <cellStyle name="Comma  - Style5" xfId="89" xr:uid="{00000000-0005-0000-0000-000055000000}"/>
    <cellStyle name="Comma  - Style6" xfId="90" xr:uid="{00000000-0005-0000-0000-000056000000}"/>
    <cellStyle name="Comma  - Style7" xfId="91" xr:uid="{00000000-0005-0000-0000-000057000000}"/>
    <cellStyle name="Comma  - Style8" xfId="92" xr:uid="{00000000-0005-0000-0000-000058000000}"/>
    <cellStyle name="Comma [0]_#6 Temps &amp; Contractors" xfId="93" xr:uid="{00000000-0005-0000-0000-000059000000}"/>
    <cellStyle name="Comma [00]" xfId="94" xr:uid="{00000000-0005-0000-0000-00005A000000}"/>
    <cellStyle name="Comma [00] 2" xfId="95" xr:uid="{00000000-0005-0000-0000-00005B000000}"/>
    <cellStyle name="Comma_#6 Temps &amp; Contractors" xfId="96" xr:uid="{00000000-0005-0000-0000-00005C000000}"/>
    <cellStyle name="Copied" xfId="97" xr:uid="{00000000-0005-0000-0000-00005D000000}"/>
    <cellStyle name="Copied 2" xfId="98" xr:uid="{00000000-0005-0000-0000-00005E000000}"/>
    <cellStyle name="Currency [0]_#6 Temps &amp; Contractors" xfId="99" xr:uid="{00000000-0005-0000-0000-00005F000000}"/>
    <cellStyle name="Currency [00]" xfId="100" xr:uid="{00000000-0005-0000-0000-000060000000}"/>
    <cellStyle name="Currency_#6 Temps &amp; Contractors" xfId="101" xr:uid="{00000000-0005-0000-0000-000061000000}"/>
    <cellStyle name="čárky [0]_PolozRozpisNakladu.xls" xfId="102" xr:uid="{00000000-0005-0000-0000-000062000000}"/>
    <cellStyle name="Date Short" xfId="103" xr:uid="{00000000-0005-0000-0000-000063000000}"/>
    <cellStyle name="DELTA" xfId="104" xr:uid="{00000000-0005-0000-0000-000064000000}"/>
    <cellStyle name="DELTA 2" xfId="105" xr:uid="{00000000-0005-0000-0000-000065000000}"/>
    <cellStyle name="Enter Currency (0)" xfId="106" xr:uid="{00000000-0005-0000-0000-000066000000}"/>
    <cellStyle name="Enter Currency (0) 2" xfId="107" xr:uid="{00000000-0005-0000-0000-000067000000}"/>
    <cellStyle name="Enter Currency (2)" xfId="108" xr:uid="{00000000-0005-0000-0000-000068000000}"/>
    <cellStyle name="Enter Units (0)" xfId="109" xr:uid="{00000000-0005-0000-0000-000069000000}"/>
    <cellStyle name="Enter Units (0) 2" xfId="110" xr:uid="{00000000-0005-0000-0000-00006A000000}"/>
    <cellStyle name="Enter Units (1)" xfId="111" xr:uid="{00000000-0005-0000-0000-00006B000000}"/>
    <cellStyle name="Enter Units (1) 2" xfId="112" xr:uid="{00000000-0005-0000-0000-00006C000000}"/>
    <cellStyle name="Enter Units (2)" xfId="113" xr:uid="{00000000-0005-0000-0000-00006D000000}"/>
    <cellStyle name="Entered" xfId="114" xr:uid="{00000000-0005-0000-0000-00006E000000}"/>
    <cellStyle name="Entered 2" xfId="115" xr:uid="{00000000-0005-0000-0000-00006F000000}"/>
    <cellStyle name="Euro" xfId="116" xr:uid="{00000000-0005-0000-0000-000070000000}"/>
    <cellStyle name="Euro 10" xfId="117" xr:uid="{00000000-0005-0000-0000-000071000000}"/>
    <cellStyle name="Euro 10 2" xfId="118" xr:uid="{00000000-0005-0000-0000-000072000000}"/>
    <cellStyle name="Euro 10 3" xfId="119" xr:uid="{00000000-0005-0000-0000-000073000000}"/>
    <cellStyle name="Euro 11" xfId="120" xr:uid="{00000000-0005-0000-0000-000074000000}"/>
    <cellStyle name="Euro 11 2" xfId="121" xr:uid="{00000000-0005-0000-0000-000075000000}"/>
    <cellStyle name="Euro 11 3" xfId="122" xr:uid="{00000000-0005-0000-0000-000076000000}"/>
    <cellStyle name="Euro 12" xfId="123" xr:uid="{00000000-0005-0000-0000-000077000000}"/>
    <cellStyle name="Euro 12 2" xfId="124" xr:uid="{00000000-0005-0000-0000-000078000000}"/>
    <cellStyle name="Euro 12 3" xfId="125" xr:uid="{00000000-0005-0000-0000-000079000000}"/>
    <cellStyle name="Euro 13" xfId="126" xr:uid="{00000000-0005-0000-0000-00007A000000}"/>
    <cellStyle name="Euro 13 2" xfId="127" xr:uid="{00000000-0005-0000-0000-00007B000000}"/>
    <cellStyle name="Euro 13 3" xfId="128" xr:uid="{00000000-0005-0000-0000-00007C000000}"/>
    <cellStyle name="Euro 14" xfId="129" xr:uid="{00000000-0005-0000-0000-00007D000000}"/>
    <cellStyle name="Euro 14 2" xfId="130" xr:uid="{00000000-0005-0000-0000-00007E000000}"/>
    <cellStyle name="Euro 14 3" xfId="131" xr:uid="{00000000-0005-0000-0000-00007F000000}"/>
    <cellStyle name="Euro 15" xfId="132" xr:uid="{00000000-0005-0000-0000-000080000000}"/>
    <cellStyle name="Euro 15 2" xfId="133" xr:uid="{00000000-0005-0000-0000-000081000000}"/>
    <cellStyle name="Euro 15 3" xfId="134" xr:uid="{00000000-0005-0000-0000-000082000000}"/>
    <cellStyle name="Euro 16" xfId="135" xr:uid="{00000000-0005-0000-0000-000083000000}"/>
    <cellStyle name="Euro 16 2" xfId="136" xr:uid="{00000000-0005-0000-0000-000084000000}"/>
    <cellStyle name="Euro 16 3" xfId="137" xr:uid="{00000000-0005-0000-0000-000085000000}"/>
    <cellStyle name="Euro 17" xfId="138" xr:uid="{00000000-0005-0000-0000-000086000000}"/>
    <cellStyle name="Euro 17 2" xfId="139" xr:uid="{00000000-0005-0000-0000-000087000000}"/>
    <cellStyle name="Euro 17 3" xfId="140" xr:uid="{00000000-0005-0000-0000-000088000000}"/>
    <cellStyle name="Euro 18" xfId="141" xr:uid="{00000000-0005-0000-0000-000089000000}"/>
    <cellStyle name="Euro 18 2" xfId="142" xr:uid="{00000000-0005-0000-0000-00008A000000}"/>
    <cellStyle name="Euro 18 3" xfId="143" xr:uid="{00000000-0005-0000-0000-00008B000000}"/>
    <cellStyle name="Euro 19" xfId="144" xr:uid="{00000000-0005-0000-0000-00008C000000}"/>
    <cellStyle name="Euro 19 2" xfId="145" xr:uid="{00000000-0005-0000-0000-00008D000000}"/>
    <cellStyle name="Euro 19 3" xfId="146" xr:uid="{00000000-0005-0000-0000-00008E000000}"/>
    <cellStyle name="Euro 2" xfId="147" xr:uid="{00000000-0005-0000-0000-00008F000000}"/>
    <cellStyle name="Euro 2 2" xfId="148" xr:uid="{00000000-0005-0000-0000-000090000000}"/>
    <cellStyle name="Euro 2 3" xfId="149" xr:uid="{00000000-0005-0000-0000-000091000000}"/>
    <cellStyle name="Euro 20" xfId="150" xr:uid="{00000000-0005-0000-0000-000092000000}"/>
    <cellStyle name="Euro 20 2" xfId="151" xr:uid="{00000000-0005-0000-0000-000093000000}"/>
    <cellStyle name="Euro 20 3" xfId="152" xr:uid="{00000000-0005-0000-0000-000094000000}"/>
    <cellStyle name="Euro 21" xfId="153" xr:uid="{00000000-0005-0000-0000-000095000000}"/>
    <cellStyle name="Euro 21 2" xfId="154" xr:uid="{00000000-0005-0000-0000-000096000000}"/>
    <cellStyle name="Euro 21 3" xfId="155" xr:uid="{00000000-0005-0000-0000-000097000000}"/>
    <cellStyle name="Euro 22" xfId="156" xr:uid="{00000000-0005-0000-0000-000098000000}"/>
    <cellStyle name="Euro 22 2" xfId="157" xr:uid="{00000000-0005-0000-0000-000099000000}"/>
    <cellStyle name="Euro 22 3" xfId="158" xr:uid="{00000000-0005-0000-0000-00009A000000}"/>
    <cellStyle name="Euro 23" xfId="159" xr:uid="{00000000-0005-0000-0000-00009B000000}"/>
    <cellStyle name="Euro 23 2" xfId="160" xr:uid="{00000000-0005-0000-0000-00009C000000}"/>
    <cellStyle name="Euro 23 3" xfId="161" xr:uid="{00000000-0005-0000-0000-00009D000000}"/>
    <cellStyle name="Euro 24" xfId="162" xr:uid="{00000000-0005-0000-0000-00009E000000}"/>
    <cellStyle name="Euro 24 2" xfId="163" xr:uid="{00000000-0005-0000-0000-00009F000000}"/>
    <cellStyle name="Euro 24 3" xfId="164" xr:uid="{00000000-0005-0000-0000-0000A0000000}"/>
    <cellStyle name="Euro 25" xfId="165" xr:uid="{00000000-0005-0000-0000-0000A1000000}"/>
    <cellStyle name="Euro 25 2" xfId="166" xr:uid="{00000000-0005-0000-0000-0000A2000000}"/>
    <cellStyle name="Euro 25 3" xfId="167" xr:uid="{00000000-0005-0000-0000-0000A3000000}"/>
    <cellStyle name="Euro 26" xfId="168" xr:uid="{00000000-0005-0000-0000-0000A4000000}"/>
    <cellStyle name="Euro 26 2" xfId="169" xr:uid="{00000000-0005-0000-0000-0000A5000000}"/>
    <cellStyle name="Euro 26 3" xfId="170" xr:uid="{00000000-0005-0000-0000-0000A6000000}"/>
    <cellStyle name="Euro 27" xfId="171" xr:uid="{00000000-0005-0000-0000-0000A7000000}"/>
    <cellStyle name="Euro 27 2" xfId="172" xr:uid="{00000000-0005-0000-0000-0000A8000000}"/>
    <cellStyle name="Euro 27 3" xfId="173" xr:uid="{00000000-0005-0000-0000-0000A9000000}"/>
    <cellStyle name="Euro 28" xfId="174" xr:uid="{00000000-0005-0000-0000-0000AA000000}"/>
    <cellStyle name="Euro 28 2" xfId="175" xr:uid="{00000000-0005-0000-0000-0000AB000000}"/>
    <cellStyle name="Euro 28 3" xfId="176" xr:uid="{00000000-0005-0000-0000-0000AC000000}"/>
    <cellStyle name="Euro 29" xfId="177" xr:uid="{00000000-0005-0000-0000-0000AD000000}"/>
    <cellStyle name="Euro 29 2" xfId="178" xr:uid="{00000000-0005-0000-0000-0000AE000000}"/>
    <cellStyle name="Euro 29 3" xfId="179" xr:uid="{00000000-0005-0000-0000-0000AF000000}"/>
    <cellStyle name="Euro 3" xfId="180" xr:uid="{00000000-0005-0000-0000-0000B0000000}"/>
    <cellStyle name="Euro 3 2" xfId="181" xr:uid="{00000000-0005-0000-0000-0000B1000000}"/>
    <cellStyle name="Euro 3 3" xfId="182" xr:uid="{00000000-0005-0000-0000-0000B2000000}"/>
    <cellStyle name="Euro 30" xfId="183" xr:uid="{00000000-0005-0000-0000-0000B3000000}"/>
    <cellStyle name="Euro 30 2" xfId="184" xr:uid="{00000000-0005-0000-0000-0000B4000000}"/>
    <cellStyle name="Euro 30 3" xfId="185" xr:uid="{00000000-0005-0000-0000-0000B5000000}"/>
    <cellStyle name="Euro 31" xfId="186" xr:uid="{00000000-0005-0000-0000-0000B6000000}"/>
    <cellStyle name="Euro 31 2" xfId="187" xr:uid="{00000000-0005-0000-0000-0000B7000000}"/>
    <cellStyle name="Euro 4" xfId="188" xr:uid="{00000000-0005-0000-0000-0000B8000000}"/>
    <cellStyle name="Euro 4 2" xfId="189" xr:uid="{00000000-0005-0000-0000-0000B9000000}"/>
    <cellStyle name="Euro 4 3" xfId="190" xr:uid="{00000000-0005-0000-0000-0000BA000000}"/>
    <cellStyle name="Euro 5" xfId="191" xr:uid="{00000000-0005-0000-0000-0000BB000000}"/>
    <cellStyle name="Euro 5 2" xfId="192" xr:uid="{00000000-0005-0000-0000-0000BC000000}"/>
    <cellStyle name="Euro 5 3" xfId="193" xr:uid="{00000000-0005-0000-0000-0000BD000000}"/>
    <cellStyle name="Euro 6" xfId="194" xr:uid="{00000000-0005-0000-0000-0000BE000000}"/>
    <cellStyle name="Euro 6 2" xfId="195" xr:uid="{00000000-0005-0000-0000-0000BF000000}"/>
    <cellStyle name="Euro 6 3" xfId="196" xr:uid="{00000000-0005-0000-0000-0000C0000000}"/>
    <cellStyle name="Euro 7" xfId="197" xr:uid="{00000000-0005-0000-0000-0000C1000000}"/>
    <cellStyle name="Euro 7 2" xfId="198" xr:uid="{00000000-0005-0000-0000-0000C2000000}"/>
    <cellStyle name="Euro 7 3" xfId="199" xr:uid="{00000000-0005-0000-0000-0000C3000000}"/>
    <cellStyle name="Euro 8" xfId="200" xr:uid="{00000000-0005-0000-0000-0000C4000000}"/>
    <cellStyle name="Euro 8 2" xfId="201" xr:uid="{00000000-0005-0000-0000-0000C5000000}"/>
    <cellStyle name="Euro 8 3" xfId="202" xr:uid="{00000000-0005-0000-0000-0000C6000000}"/>
    <cellStyle name="Euro 9" xfId="203" xr:uid="{00000000-0005-0000-0000-0000C7000000}"/>
    <cellStyle name="Euro 9 2" xfId="204" xr:uid="{00000000-0005-0000-0000-0000C8000000}"/>
    <cellStyle name="Euro 9 3" xfId="205" xr:uid="{00000000-0005-0000-0000-0000C9000000}"/>
    <cellStyle name="G10" xfId="206" xr:uid="{00000000-0005-0000-0000-0000CA000000}"/>
    <cellStyle name="Grey" xfId="207" xr:uid="{00000000-0005-0000-0000-0000CB000000}"/>
    <cellStyle name="Header" xfId="208" xr:uid="{00000000-0005-0000-0000-0000CC000000}"/>
    <cellStyle name="Header 2" xfId="209" xr:uid="{00000000-0005-0000-0000-0000CD000000}"/>
    <cellStyle name="Header1" xfId="210" xr:uid="{00000000-0005-0000-0000-0000CE000000}"/>
    <cellStyle name="Header2" xfId="211" xr:uid="{00000000-0005-0000-0000-0000CF000000}"/>
    <cellStyle name="Header2 2" xfId="212" xr:uid="{00000000-0005-0000-0000-0000D0000000}"/>
    <cellStyle name="HEADINGS" xfId="213" xr:uid="{00000000-0005-0000-0000-0000D1000000}"/>
    <cellStyle name="HEADINGS 2" xfId="214" xr:uid="{00000000-0005-0000-0000-0000D2000000}"/>
    <cellStyle name="HEADINGSTOP" xfId="215" xr:uid="{00000000-0005-0000-0000-0000D3000000}"/>
    <cellStyle name="HEADINGSTOP 2" xfId="216" xr:uid="{00000000-0005-0000-0000-0000D4000000}"/>
    <cellStyle name="Hyperlink" xfId="596" xr:uid="{00000000-0005-0000-0000-0000D5000000}"/>
    <cellStyle name="Hyperlink 2" xfId="217" xr:uid="{00000000-0005-0000-0000-0000D6000000}"/>
    <cellStyle name="Hypertextový odkaz 2" xfId="218" xr:uid="{00000000-0005-0000-0000-0000D7000000}"/>
    <cellStyle name="Chybně 2" xfId="219" xr:uid="{00000000-0005-0000-0000-0000D8000000}"/>
    <cellStyle name="Chybně 3" xfId="220" xr:uid="{00000000-0005-0000-0000-0000D9000000}"/>
    <cellStyle name="Chybně 4" xfId="221" xr:uid="{00000000-0005-0000-0000-0000DA000000}"/>
    <cellStyle name="Input [yellow]" xfId="222" xr:uid="{00000000-0005-0000-0000-0000DB000000}"/>
    <cellStyle name="Input [yellow] 2" xfId="223" xr:uid="{00000000-0005-0000-0000-0000DC000000}"/>
    <cellStyle name="Kontrolní buňka 2" xfId="224" xr:uid="{00000000-0005-0000-0000-0000DD000000}"/>
    <cellStyle name="Kontrolní buňka 3" xfId="225" xr:uid="{00000000-0005-0000-0000-0000DE000000}"/>
    <cellStyle name="Kontrolní buňka 4" xfId="226" xr:uid="{00000000-0005-0000-0000-0000DF000000}"/>
    <cellStyle name="Link Currency (0)" xfId="227" xr:uid="{00000000-0005-0000-0000-0000E0000000}"/>
    <cellStyle name="Link Currency (0) 2" xfId="228" xr:uid="{00000000-0005-0000-0000-0000E1000000}"/>
    <cellStyle name="Link Currency (2)" xfId="229" xr:uid="{00000000-0005-0000-0000-0000E2000000}"/>
    <cellStyle name="Link Units (0)" xfId="230" xr:uid="{00000000-0005-0000-0000-0000E3000000}"/>
    <cellStyle name="Link Units (0) 2" xfId="231" xr:uid="{00000000-0005-0000-0000-0000E4000000}"/>
    <cellStyle name="Link Units (1)" xfId="232" xr:uid="{00000000-0005-0000-0000-0000E5000000}"/>
    <cellStyle name="Link Units (1) 2" xfId="233" xr:uid="{00000000-0005-0000-0000-0000E6000000}"/>
    <cellStyle name="Link Units (2)" xfId="234" xr:uid="{00000000-0005-0000-0000-0000E7000000}"/>
    <cellStyle name="Migliaia (0)_PortF2k" xfId="235" xr:uid="{00000000-0005-0000-0000-0000E8000000}"/>
    <cellStyle name="Nadpis 1 2" xfId="236" xr:uid="{00000000-0005-0000-0000-0000E9000000}"/>
    <cellStyle name="Nadpis 1 3" xfId="237" xr:uid="{00000000-0005-0000-0000-0000EA000000}"/>
    <cellStyle name="Nadpis 1 4" xfId="238" xr:uid="{00000000-0005-0000-0000-0000EB000000}"/>
    <cellStyle name="Nadpis 2 2" xfId="239" xr:uid="{00000000-0005-0000-0000-0000EC000000}"/>
    <cellStyle name="Nadpis 2 3" xfId="240" xr:uid="{00000000-0005-0000-0000-0000ED000000}"/>
    <cellStyle name="Nadpis 2 4" xfId="241" xr:uid="{00000000-0005-0000-0000-0000EE000000}"/>
    <cellStyle name="Nadpis 3 2" xfId="242" xr:uid="{00000000-0005-0000-0000-0000EF000000}"/>
    <cellStyle name="Nadpis 3 3" xfId="243" xr:uid="{00000000-0005-0000-0000-0000F0000000}"/>
    <cellStyle name="Nadpis 3 4" xfId="244" xr:uid="{00000000-0005-0000-0000-0000F1000000}"/>
    <cellStyle name="Nadpis 4 2" xfId="245" xr:uid="{00000000-0005-0000-0000-0000F2000000}"/>
    <cellStyle name="Nadpis 4 3" xfId="246" xr:uid="{00000000-0005-0000-0000-0000F3000000}"/>
    <cellStyle name="Nadpis 4 4" xfId="247" xr:uid="{00000000-0005-0000-0000-0000F4000000}"/>
    <cellStyle name="Název 2" xfId="248" xr:uid="{00000000-0005-0000-0000-0000F5000000}"/>
    <cellStyle name="Název 3" xfId="249" xr:uid="{00000000-0005-0000-0000-0000F6000000}"/>
    <cellStyle name="Název 4" xfId="250" xr:uid="{00000000-0005-0000-0000-0000F7000000}"/>
    <cellStyle name="Neutrální 2" xfId="251" xr:uid="{00000000-0005-0000-0000-0000F8000000}"/>
    <cellStyle name="Neutrální 3" xfId="252" xr:uid="{00000000-0005-0000-0000-0000F9000000}"/>
    <cellStyle name="Neutrální 4" xfId="253" xr:uid="{00000000-0005-0000-0000-0000FA000000}"/>
    <cellStyle name="Normal" xfId="254" xr:uid="{00000000-0005-0000-0000-0000FB000000}"/>
    <cellStyle name="Normal - Style1" xfId="255" xr:uid="{00000000-0005-0000-0000-0000FC000000}"/>
    <cellStyle name="Normal - Style1 2" xfId="256" xr:uid="{00000000-0005-0000-0000-0000FD000000}"/>
    <cellStyle name="Normal 2" xfId="257" xr:uid="{00000000-0005-0000-0000-0000FE000000}"/>
    <cellStyle name="Normal 2 10" xfId="258" xr:uid="{00000000-0005-0000-0000-0000FF000000}"/>
    <cellStyle name="Normal 2 10 2" xfId="259" xr:uid="{00000000-0005-0000-0000-000000010000}"/>
    <cellStyle name="Normal 2 10 3" xfId="260" xr:uid="{00000000-0005-0000-0000-000001010000}"/>
    <cellStyle name="Normal 2 10_Ceník 20090707 sestavený Formatou-KOREKTURA-pro Tondu_kontrola" xfId="261" xr:uid="{00000000-0005-0000-0000-000002010000}"/>
    <cellStyle name="Normal 2 11" xfId="262" xr:uid="{00000000-0005-0000-0000-000003010000}"/>
    <cellStyle name="Normal 2 11 2" xfId="263" xr:uid="{00000000-0005-0000-0000-000004010000}"/>
    <cellStyle name="Normal 2 11 3" xfId="264" xr:uid="{00000000-0005-0000-0000-000005010000}"/>
    <cellStyle name="Normal 2 11_Ceník 20090707 sestavený Formatou-KOREKTURA-pro Tondu_kontrola" xfId="265" xr:uid="{00000000-0005-0000-0000-000006010000}"/>
    <cellStyle name="Normal 2 12" xfId="266" xr:uid="{00000000-0005-0000-0000-000007010000}"/>
    <cellStyle name="Normal 2 12 2" xfId="267" xr:uid="{00000000-0005-0000-0000-000008010000}"/>
    <cellStyle name="Normal 2 12 3" xfId="268" xr:uid="{00000000-0005-0000-0000-000009010000}"/>
    <cellStyle name="Normal 2 12_Ceník 20090707 sestavený Formatou-KOREKTURA-pro Tondu_kontrola" xfId="269" xr:uid="{00000000-0005-0000-0000-00000A010000}"/>
    <cellStyle name="Normal 2 13" xfId="270" xr:uid="{00000000-0005-0000-0000-00000B010000}"/>
    <cellStyle name="Normal 2 13 2" xfId="271" xr:uid="{00000000-0005-0000-0000-00000C010000}"/>
    <cellStyle name="Normal 2 13 3" xfId="272" xr:uid="{00000000-0005-0000-0000-00000D010000}"/>
    <cellStyle name="Normal 2 13_Ceník 20090707 sestavený Formatou-KOREKTURA-pro Tondu_kontrola" xfId="273" xr:uid="{00000000-0005-0000-0000-00000E010000}"/>
    <cellStyle name="Normal 2 14" xfId="274" xr:uid="{00000000-0005-0000-0000-00000F010000}"/>
    <cellStyle name="Normal 2 14 2" xfId="275" xr:uid="{00000000-0005-0000-0000-000010010000}"/>
    <cellStyle name="Normal 2 14 3" xfId="276" xr:uid="{00000000-0005-0000-0000-000011010000}"/>
    <cellStyle name="Normal 2 14_Ceník 20090707 sestavený Formatou-KOREKTURA-pro Tondu_kontrola" xfId="277" xr:uid="{00000000-0005-0000-0000-000012010000}"/>
    <cellStyle name="Normal 2 15" xfId="278" xr:uid="{00000000-0005-0000-0000-000013010000}"/>
    <cellStyle name="Normal 2 15 2" xfId="279" xr:uid="{00000000-0005-0000-0000-000014010000}"/>
    <cellStyle name="Normal 2 15 3" xfId="280" xr:uid="{00000000-0005-0000-0000-000015010000}"/>
    <cellStyle name="Normal 2 15_Ceník 20090707 sestavený Formatou-KOREKTURA-pro Tondu_kontrola" xfId="281" xr:uid="{00000000-0005-0000-0000-000016010000}"/>
    <cellStyle name="Normal 2 16" xfId="282" xr:uid="{00000000-0005-0000-0000-000017010000}"/>
    <cellStyle name="Normal 2 16 2" xfId="283" xr:uid="{00000000-0005-0000-0000-000018010000}"/>
    <cellStyle name="Normal 2 16 3" xfId="284" xr:uid="{00000000-0005-0000-0000-000019010000}"/>
    <cellStyle name="Normal 2 16_Ceník 20090707 sestavený Formatou-KOREKTURA-pro Tondu_kontrola" xfId="285" xr:uid="{00000000-0005-0000-0000-00001A010000}"/>
    <cellStyle name="Normal 2 17" xfId="286" xr:uid="{00000000-0005-0000-0000-00001B010000}"/>
    <cellStyle name="Normal 2 17 2" xfId="287" xr:uid="{00000000-0005-0000-0000-00001C010000}"/>
    <cellStyle name="Normal 2 17 3" xfId="288" xr:uid="{00000000-0005-0000-0000-00001D010000}"/>
    <cellStyle name="Normal 2 17_Ceník 20090707 sestavený Formatou-KOREKTURA-pro Tondu_kontrola" xfId="289" xr:uid="{00000000-0005-0000-0000-00001E010000}"/>
    <cellStyle name="Normal 2 18" xfId="290" xr:uid="{00000000-0005-0000-0000-00001F010000}"/>
    <cellStyle name="Normal 2 18 2" xfId="291" xr:uid="{00000000-0005-0000-0000-000020010000}"/>
    <cellStyle name="Normal 2 18 3" xfId="292" xr:uid="{00000000-0005-0000-0000-000021010000}"/>
    <cellStyle name="Normal 2 18_Ceník 20090707 sestavený Formatou-KOREKTURA-pro Tondu_kontrola" xfId="293" xr:uid="{00000000-0005-0000-0000-000022010000}"/>
    <cellStyle name="Normal 2 19" xfId="294" xr:uid="{00000000-0005-0000-0000-000023010000}"/>
    <cellStyle name="Normal 2 19 2" xfId="295" xr:uid="{00000000-0005-0000-0000-000024010000}"/>
    <cellStyle name="Normal 2 19 3" xfId="296" xr:uid="{00000000-0005-0000-0000-000025010000}"/>
    <cellStyle name="Normal 2 19_Ceník 20090707 sestavený Formatou-KOREKTURA-pro Tondu_kontrola" xfId="297" xr:uid="{00000000-0005-0000-0000-000026010000}"/>
    <cellStyle name="Normal 2 2" xfId="298" xr:uid="{00000000-0005-0000-0000-000027010000}"/>
    <cellStyle name="Normal 2 2 2" xfId="299" xr:uid="{00000000-0005-0000-0000-000028010000}"/>
    <cellStyle name="Normal 2 2 3" xfId="300" xr:uid="{00000000-0005-0000-0000-000029010000}"/>
    <cellStyle name="Normal 2 2_Ceník 20090707 sestavený Formatou-KOREKTURA-pro Tondu_kontrola" xfId="301" xr:uid="{00000000-0005-0000-0000-00002A010000}"/>
    <cellStyle name="Normal 2 20" xfId="302" xr:uid="{00000000-0005-0000-0000-00002B010000}"/>
    <cellStyle name="Normal 2 20 2" xfId="303" xr:uid="{00000000-0005-0000-0000-00002C010000}"/>
    <cellStyle name="Normal 2 20 3" xfId="304" xr:uid="{00000000-0005-0000-0000-00002D010000}"/>
    <cellStyle name="Normal 2 20_Ceník 20090707 sestavený Formatou-KOREKTURA-pro Tondu_kontrola" xfId="305" xr:uid="{00000000-0005-0000-0000-00002E010000}"/>
    <cellStyle name="Normal 2 21" xfId="306" xr:uid="{00000000-0005-0000-0000-00002F010000}"/>
    <cellStyle name="Normal 2 21 2" xfId="307" xr:uid="{00000000-0005-0000-0000-000030010000}"/>
    <cellStyle name="Normal 2 21 3" xfId="308" xr:uid="{00000000-0005-0000-0000-000031010000}"/>
    <cellStyle name="Normal 2 21_Ceník 20090707 sestavený Formatou-KOREKTURA-pro Tondu_kontrola" xfId="309" xr:uid="{00000000-0005-0000-0000-000032010000}"/>
    <cellStyle name="Normal 2 22" xfId="310" xr:uid="{00000000-0005-0000-0000-000033010000}"/>
    <cellStyle name="Normal 2 22 2" xfId="311" xr:uid="{00000000-0005-0000-0000-000034010000}"/>
    <cellStyle name="Normal 2 22 3" xfId="312" xr:uid="{00000000-0005-0000-0000-000035010000}"/>
    <cellStyle name="Normal 2 22_Ceník 20090707 sestavený Formatou-KOREKTURA-pro Tondu_kontrola" xfId="313" xr:uid="{00000000-0005-0000-0000-000036010000}"/>
    <cellStyle name="Normal 2 23" xfId="314" xr:uid="{00000000-0005-0000-0000-000037010000}"/>
    <cellStyle name="Normal 2 23 2" xfId="315" xr:uid="{00000000-0005-0000-0000-000038010000}"/>
    <cellStyle name="Normal 2 23 3" xfId="316" xr:uid="{00000000-0005-0000-0000-000039010000}"/>
    <cellStyle name="Normal 2 23_Ceník 20090707 sestavený Formatou-KOREKTURA-pro Tondu_kontrola" xfId="317" xr:uid="{00000000-0005-0000-0000-00003A010000}"/>
    <cellStyle name="Normal 2 24" xfId="318" xr:uid="{00000000-0005-0000-0000-00003B010000}"/>
    <cellStyle name="Normal 2 24 2" xfId="319" xr:uid="{00000000-0005-0000-0000-00003C010000}"/>
    <cellStyle name="Normal 2 24 3" xfId="320" xr:uid="{00000000-0005-0000-0000-00003D010000}"/>
    <cellStyle name="Normal 2 24_Ceník 20090707 sestavený Formatou-KOREKTURA-pro Tondu_kontrola" xfId="321" xr:uid="{00000000-0005-0000-0000-00003E010000}"/>
    <cellStyle name="Normal 2 25" xfId="322" xr:uid="{00000000-0005-0000-0000-00003F010000}"/>
    <cellStyle name="Normal 2 25 2" xfId="323" xr:uid="{00000000-0005-0000-0000-000040010000}"/>
    <cellStyle name="Normal 2 25 3" xfId="324" xr:uid="{00000000-0005-0000-0000-000041010000}"/>
    <cellStyle name="Normal 2 25_Ceník 20090707 sestavený Formatou-KOREKTURA-pro Tondu_kontrola" xfId="325" xr:uid="{00000000-0005-0000-0000-000042010000}"/>
    <cellStyle name="Normal 2 26" xfId="326" xr:uid="{00000000-0005-0000-0000-000043010000}"/>
    <cellStyle name="Normal 2 26 2" xfId="327" xr:uid="{00000000-0005-0000-0000-000044010000}"/>
    <cellStyle name="Normal 2 26 3" xfId="328" xr:uid="{00000000-0005-0000-0000-000045010000}"/>
    <cellStyle name="Normal 2 26_Ceník 20090707 sestavený Formatou-KOREKTURA-pro Tondu_kontrola" xfId="329" xr:uid="{00000000-0005-0000-0000-000046010000}"/>
    <cellStyle name="Normal 2 27" xfId="330" xr:uid="{00000000-0005-0000-0000-000047010000}"/>
    <cellStyle name="Normal 2 27 2" xfId="331" xr:uid="{00000000-0005-0000-0000-000048010000}"/>
    <cellStyle name="Normal 2 27 3" xfId="332" xr:uid="{00000000-0005-0000-0000-000049010000}"/>
    <cellStyle name="Normal 2 27_Ceník 20090707 sestavený Formatou-KOREKTURA-pro Tondu_kontrola" xfId="333" xr:uid="{00000000-0005-0000-0000-00004A010000}"/>
    <cellStyle name="Normal 2 28" xfId="334" xr:uid="{00000000-0005-0000-0000-00004B010000}"/>
    <cellStyle name="Normal 2 28 2" xfId="335" xr:uid="{00000000-0005-0000-0000-00004C010000}"/>
    <cellStyle name="Normal 2 28 3" xfId="336" xr:uid="{00000000-0005-0000-0000-00004D010000}"/>
    <cellStyle name="Normal 2 28_Ceník 20090707 sestavený Formatou-KOREKTURA-pro Tondu_kontrola" xfId="337" xr:uid="{00000000-0005-0000-0000-00004E010000}"/>
    <cellStyle name="Normal 2 29" xfId="338" xr:uid="{00000000-0005-0000-0000-00004F010000}"/>
    <cellStyle name="Normal 2 29 2" xfId="339" xr:uid="{00000000-0005-0000-0000-000050010000}"/>
    <cellStyle name="Normal 2 29 3" xfId="340" xr:uid="{00000000-0005-0000-0000-000051010000}"/>
    <cellStyle name="Normal 2 29_Ceník 20090707 sestavený Formatou-KOREKTURA-pro Tondu_kontrola" xfId="341" xr:uid="{00000000-0005-0000-0000-000052010000}"/>
    <cellStyle name="Normal 2 3" xfId="342" xr:uid="{00000000-0005-0000-0000-000053010000}"/>
    <cellStyle name="Normal 2 3 2" xfId="343" xr:uid="{00000000-0005-0000-0000-000054010000}"/>
    <cellStyle name="Normal 2 3 3" xfId="344" xr:uid="{00000000-0005-0000-0000-000055010000}"/>
    <cellStyle name="Normal 2 3_Ceník 20090707 sestavený Formatou-KOREKTURA-pro Tondu_kontrola" xfId="345" xr:uid="{00000000-0005-0000-0000-000056010000}"/>
    <cellStyle name="Normal 2 30" xfId="346" xr:uid="{00000000-0005-0000-0000-000057010000}"/>
    <cellStyle name="Normal 2 30 2" xfId="347" xr:uid="{00000000-0005-0000-0000-000058010000}"/>
    <cellStyle name="Normal 2 30 3" xfId="348" xr:uid="{00000000-0005-0000-0000-000059010000}"/>
    <cellStyle name="Normal 2 30_Ceník 20090707 sestavený Formatou-KOREKTURA-pro Tondu_kontrola" xfId="349" xr:uid="{00000000-0005-0000-0000-00005A010000}"/>
    <cellStyle name="Normal 2 31" xfId="350" xr:uid="{00000000-0005-0000-0000-00005B010000}"/>
    <cellStyle name="Normal 2 31 2" xfId="351" xr:uid="{00000000-0005-0000-0000-00005C010000}"/>
    <cellStyle name="Normal 2 31_Ceník 20090707 sestavený Formatou-KOREKTURA-pro Tondu_kontrola" xfId="352" xr:uid="{00000000-0005-0000-0000-00005D010000}"/>
    <cellStyle name="Normal 2 4" xfId="353" xr:uid="{00000000-0005-0000-0000-00005E010000}"/>
    <cellStyle name="Normal 2 4 2" xfId="354" xr:uid="{00000000-0005-0000-0000-00005F010000}"/>
    <cellStyle name="Normal 2 4 3" xfId="355" xr:uid="{00000000-0005-0000-0000-000060010000}"/>
    <cellStyle name="Normal 2 4_Ceník 20090707 sestavený Formatou-KOREKTURA-pro Tondu_kontrola" xfId="356" xr:uid="{00000000-0005-0000-0000-000061010000}"/>
    <cellStyle name="Normal 2 5" xfId="357" xr:uid="{00000000-0005-0000-0000-000062010000}"/>
    <cellStyle name="Normal 2 5 2" xfId="358" xr:uid="{00000000-0005-0000-0000-000063010000}"/>
    <cellStyle name="Normal 2 5 3" xfId="359" xr:uid="{00000000-0005-0000-0000-000064010000}"/>
    <cellStyle name="Normal 2 5_Ceník 20090707 sestavený Formatou-KOREKTURA-pro Tondu_kontrola" xfId="360" xr:uid="{00000000-0005-0000-0000-000065010000}"/>
    <cellStyle name="Normal 2 6" xfId="361" xr:uid="{00000000-0005-0000-0000-000066010000}"/>
    <cellStyle name="Normal 2 6 2" xfId="362" xr:uid="{00000000-0005-0000-0000-000067010000}"/>
    <cellStyle name="Normal 2 6 3" xfId="363" xr:uid="{00000000-0005-0000-0000-000068010000}"/>
    <cellStyle name="Normal 2 6_Ceník 20090707 sestavený Formatou-KOREKTURA-pro Tondu_kontrola" xfId="364" xr:uid="{00000000-0005-0000-0000-000069010000}"/>
    <cellStyle name="Normal 2 7" xfId="365" xr:uid="{00000000-0005-0000-0000-00006A010000}"/>
    <cellStyle name="Normal 2 7 2" xfId="366" xr:uid="{00000000-0005-0000-0000-00006B010000}"/>
    <cellStyle name="Normal 2 7 3" xfId="367" xr:uid="{00000000-0005-0000-0000-00006C010000}"/>
    <cellStyle name="Normal 2 7_Ceník 20090707 sestavený Formatou-KOREKTURA-pro Tondu_kontrola" xfId="368" xr:uid="{00000000-0005-0000-0000-00006D010000}"/>
    <cellStyle name="Normal 2 8" xfId="369" xr:uid="{00000000-0005-0000-0000-00006E010000}"/>
    <cellStyle name="Normal 2 8 2" xfId="370" xr:uid="{00000000-0005-0000-0000-00006F010000}"/>
    <cellStyle name="Normal 2 8 3" xfId="371" xr:uid="{00000000-0005-0000-0000-000070010000}"/>
    <cellStyle name="Normal 2 8_Ceník 20090707 sestavený Formatou-KOREKTURA-pro Tondu_kontrola" xfId="372" xr:uid="{00000000-0005-0000-0000-000071010000}"/>
    <cellStyle name="Normal 2 9" xfId="373" xr:uid="{00000000-0005-0000-0000-000072010000}"/>
    <cellStyle name="Normal 2 9 2" xfId="374" xr:uid="{00000000-0005-0000-0000-000073010000}"/>
    <cellStyle name="Normal 2 9 3" xfId="375" xr:uid="{00000000-0005-0000-0000-000074010000}"/>
    <cellStyle name="Normal 2 9_Ceník 20090707 sestavený Formatou-KOREKTURA-pro Tondu_kontrola" xfId="376" xr:uid="{00000000-0005-0000-0000-000075010000}"/>
    <cellStyle name="Normal_# 41-Market &amp;Trends" xfId="377" xr:uid="{00000000-0005-0000-0000-000076010000}"/>
    <cellStyle name="Normální" xfId="0" builtinId="0"/>
    <cellStyle name="normální 10" xfId="378" xr:uid="{00000000-0005-0000-0000-000078010000}"/>
    <cellStyle name="normální 10 2" xfId="379" xr:uid="{00000000-0005-0000-0000-000079010000}"/>
    <cellStyle name="normální 11" xfId="380" xr:uid="{00000000-0005-0000-0000-00007A010000}"/>
    <cellStyle name="normální 11 2" xfId="381" xr:uid="{00000000-0005-0000-0000-00007B010000}"/>
    <cellStyle name="normální 11 2 2" xfId="382" xr:uid="{00000000-0005-0000-0000-00007C010000}"/>
    <cellStyle name="normální 11 3" xfId="383" xr:uid="{00000000-0005-0000-0000-00007D010000}"/>
    <cellStyle name="normální 12" xfId="384" xr:uid="{00000000-0005-0000-0000-00007E010000}"/>
    <cellStyle name="Normální 13" xfId="597" xr:uid="{00000000-0005-0000-0000-00007F010000}"/>
    <cellStyle name="Normální 2" xfId="2" xr:uid="{00000000-0005-0000-0000-000080010000}"/>
    <cellStyle name="normální 2 10" xfId="385" xr:uid="{00000000-0005-0000-0000-000081010000}"/>
    <cellStyle name="Normální 2 11" xfId="386" xr:uid="{00000000-0005-0000-0000-000082010000}"/>
    <cellStyle name="Normální 2 12" xfId="387" xr:uid="{00000000-0005-0000-0000-000083010000}"/>
    <cellStyle name="Normální 2 13" xfId="388" xr:uid="{00000000-0005-0000-0000-000084010000}"/>
    <cellStyle name="Normální 2 14" xfId="389" xr:uid="{00000000-0005-0000-0000-000085010000}"/>
    <cellStyle name="normální 2 15" xfId="390" xr:uid="{00000000-0005-0000-0000-000086010000}"/>
    <cellStyle name="Normální 2 15 2" xfId="391" xr:uid="{00000000-0005-0000-0000-000087010000}"/>
    <cellStyle name="Normální 2 16" xfId="392" xr:uid="{00000000-0005-0000-0000-000088010000}"/>
    <cellStyle name="Normální 2 17" xfId="393" xr:uid="{00000000-0005-0000-0000-000089010000}"/>
    <cellStyle name="Normální 2 18" xfId="394" xr:uid="{00000000-0005-0000-0000-00008A010000}"/>
    <cellStyle name="Normální 2 19" xfId="395" xr:uid="{00000000-0005-0000-0000-00008B010000}"/>
    <cellStyle name="Normální 2 2" xfId="396" xr:uid="{00000000-0005-0000-0000-00008C010000}"/>
    <cellStyle name="Normální 2 2 10" xfId="397" xr:uid="{00000000-0005-0000-0000-00008D010000}"/>
    <cellStyle name="normální 2 2 2" xfId="398" xr:uid="{00000000-0005-0000-0000-00008E010000}"/>
    <cellStyle name="Normální 2 2 3" xfId="399" xr:uid="{00000000-0005-0000-0000-00008F010000}"/>
    <cellStyle name="Normální 2 2 4" xfId="400" xr:uid="{00000000-0005-0000-0000-000090010000}"/>
    <cellStyle name="Normální 2 2 5" xfId="401" xr:uid="{00000000-0005-0000-0000-000091010000}"/>
    <cellStyle name="Normální 2 2 6" xfId="402" xr:uid="{00000000-0005-0000-0000-000092010000}"/>
    <cellStyle name="normální 2 2 7" xfId="403" xr:uid="{00000000-0005-0000-0000-000093010000}"/>
    <cellStyle name="Normální 2 2 7 2" xfId="404" xr:uid="{00000000-0005-0000-0000-000094010000}"/>
    <cellStyle name="Normální 2 2 8" xfId="405" xr:uid="{00000000-0005-0000-0000-000095010000}"/>
    <cellStyle name="Normální 2 2 9" xfId="406" xr:uid="{00000000-0005-0000-0000-000096010000}"/>
    <cellStyle name="Normální 2 20" xfId="407" xr:uid="{00000000-0005-0000-0000-000097010000}"/>
    <cellStyle name="Normální 2 3" xfId="408" xr:uid="{00000000-0005-0000-0000-000098010000}"/>
    <cellStyle name="normální 2 3 10" xfId="409" xr:uid="{00000000-0005-0000-0000-000099010000}"/>
    <cellStyle name="Normální 2 3 11" xfId="410" xr:uid="{00000000-0005-0000-0000-00009A010000}"/>
    <cellStyle name="Normální 2 3 12" xfId="411" xr:uid="{00000000-0005-0000-0000-00009B010000}"/>
    <cellStyle name="Normální 2 3 13" xfId="412" xr:uid="{00000000-0005-0000-0000-00009C010000}"/>
    <cellStyle name="Normální 2 3 14" xfId="413" xr:uid="{00000000-0005-0000-0000-00009D010000}"/>
    <cellStyle name="normální 2 3 15" xfId="414" xr:uid="{00000000-0005-0000-0000-00009E010000}"/>
    <cellStyle name="Normální 2 3 15 2" xfId="415" xr:uid="{00000000-0005-0000-0000-00009F010000}"/>
    <cellStyle name="Normální 2 3 16" xfId="416" xr:uid="{00000000-0005-0000-0000-0000A0010000}"/>
    <cellStyle name="Normální 2 3 17" xfId="417" xr:uid="{00000000-0005-0000-0000-0000A1010000}"/>
    <cellStyle name="Normální 2 3 18" xfId="418" xr:uid="{00000000-0005-0000-0000-0000A2010000}"/>
    <cellStyle name="Normální 2 3 19" xfId="419" xr:uid="{00000000-0005-0000-0000-0000A3010000}"/>
    <cellStyle name="Normální 2 3 19 2" xfId="420" xr:uid="{00000000-0005-0000-0000-0000A4010000}"/>
    <cellStyle name="Normální 2 3 2" xfId="3" xr:uid="{00000000-0005-0000-0000-0000A5010000}"/>
    <cellStyle name="normální 2 3 2 2" xfId="421" xr:uid="{00000000-0005-0000-0000-0000A6010000}"/>
    <cellStyle name="Normální 2 3 20" xfId="422" xr:uid="{00000000-0005-0000-0000-0000A7010000}"/>
    <cellStyle name="normální 2 3 3" xfId="423" xr:uid="{00000000-0005-0000-0000-0000A8010000}"/>
    <cellStyle name="Normální 2 3 3 2" xfId="424" xr:uid="{00000000-0005-0000-0000-0000A9010000}"/>
    <cellStyle name="normální 2 3 3 3" xfId="425" xr:uid="{00000000-0005-0000-0000-0000AA010000}"/>
    <cellStyle name="normální 2 3 3 4" xfId="426" xr:uid="{00000000-0005-0000-0000-0000AB010000}"/>
    <cellStyle name="normální 2 3 3 5" xfId="427" xr:uid="{00000000-0005-0000-0000-0000AC010000}"/>
    <cellStyle name="normální 2 3 3 6" xfId="428" xr:uid="{00000000-0005-0000-0000-0000AD010000}"/>
    <cellStyle name="normální 2 3 3 7" xfId="429" xr:uid="{00000000-0005-0000-0000-0000AE010000}"/>
    <cellStyle name="normální 2 3 3 8" xfId="430" xr:uid="{00000000-0005-0000-0000-0000AF010000}"/>
    <cellStyle name="normální 2 3 4" xfId="431" xr:uid="{00000000-0005-0000-0000-0000B0010000}"/>
    <cellStyle name="normální 2 3 5" xfId="432" xr:uid="{00000000-0005-0000-0000-0000B1010000}"/>
    <cellStyle name="normální 2 3 6" xfId="433" xr:uid="{00000000-0005-0000-0000-0000B2010000}"/>
    <cellStyle name="normální 2 3 7" xfId="434" xr:uid="{00000000-0005-0000-0000-0000B3010000}"/>
    <cellStyle name="normální 2 3 8" xfId="435" xr:uid="{00000000-0005-0000-0000-0000B4010000}"/>
    <cellStyle name="normální 2 3 9" xfId="436" xr:uid="{00000000-0005-0000-0000-0000B5010000}"/>
    <cellStyle name="normální 2 4" xfId="437" xr:uid="{00000000-0005-0000-0000-0000B6010000}"/>
    <cellStyle name="Normální 2 4 2" xfId="438" xr:uid="{00000000-0005-0000-0000-0000B7010000}"/>
    <cellStyle name="normální 2 4 2 2" xfId="439" xr:uid="{00000000-0005-0000-0000-0000B8010000}"/>
    <cellStyle name="normální 2 5" xfId="440" xr:uid="{00000000-0005-0000-0000-0000B9010000}"/>
    <cellStyle name="Normální 2 5 2" xfId="441" xr:uid="{00000000-0005-0000-0000-0000BA010000}"/>
    <cellStyle name="normální 2 5 2 2" xfId="442" xr:uid="{00000000-0005-0000-0000-0000BB010000}"/>
    <cellStyle name="normální 2 6" xfId="443" xr:uid="{00000000-0005-0000-0000-0000BC010000}"/>
    <cellStyle name="normální 2 7" xfId="444" xr:uid="{00000000-0005-0000-0000-0000BD010000}"/>
    <cellStyle name="normální 2 8" xfId="445" xr:uid="{00000000-0005-0000-0000-0000BE010000}"/>
    <cellStyle name="normální 2 9" xfId="446" xr:uid="{00000000-0005-0000-0000-0000BF010000}"/>
    <cellStyle name="Normální 3" xfId="447" xr:uid="{00000000-0005-0000-0000-0000C0010000}"/>
    <cellStyle name="normální 3 10" xfId="448" xr:uid="{00000000-0005-0000-0000-0000C1010000}"/>
    <cellStyle name="Normální 3 11" xfId="449" xr:uid="{00000000-0005-0000-0000-0000C2010000}"/>
    <cellStyle name="Normální 3 11 2" xfId="450" xr:uid="{00000000-0005-0000-0000-0000C3010000}"/>
    <cellStyle name="Normální 3 11 3" xfId="451" xr:uid="{00000000-0005-0000-0000-0000C4010000}"/>
    <cellStyle name="Normální 3 12" xfId="452" xr:uid="{00000000-0005-0000-0000-0000C5010000}"/>
    <cellStyle name="Normální 3 13" xfId="453" xr:uid="{00000000-0005-0000-0000-0000C6010000}"/>
    <cellStyle name="Normální 3 14" xfId="454" xr:uid="{00000000-0005-0000-0000-0000C7010000}"/>
    <cellStyle name="normální 3 15" xfId="455" xr:uid="{00000000-0005-0000-0000-0000C8010000}"/>
    <cellStyle name="Normální 3 15 2" xfId="456" xr:uid="{00000000-0005-0000-0000-0000C9010000}"/>
    <cellStyle name="Normální 3 16" xfId="457" xr:uid="{00000000-0005-0000-0000-0000CA010000}"/>
    <cellStyle name="Normální 3 17" xfId="458" xr:uid="{00000000-0005-0000-0000-0000CB010000}"/>
    <cellStyle name="Normální 3 18" xfId="459" xr:uid="{00000000-0005-0000-0000-0000CC010000}"/>
    <cellStyle name="Normální 3 19" xfId="460" xr:uid="{00000000-0005-0000-0000-0000CD010000}"/>
    <cellStyle name="Normální 3 19 2" xfId="461" xr:uid="{00000000-0005-0000-0000-0000CE010000}"/>
    <cellStyle name="Normální 3 2" xfId="462" xr:uid="{00000000-0005-0000-0000-0000CF010000}"/>
    <cellStyle name="normální 3 2 2" xfId="463" xr:uid="{00000000-0005-0000-0000-0000D0010000}"/>
    <cellStyle name="Normální 3 2 2 2" xfId="464" xr:uid="{00000000-0005-0000-0000-0000D1010000}"/>
    <cellStyle name="Normální 3 2 3" xfId="465" xr:uid="{00000000-0005-0000-0000-0000D2010000}"/>
    <cellStyle name="Normální 3 2 4" xfId="466" xr:uid="{00000000-0005-0000-0000-0000D3010000}"/>
    <cellStyle name="Normální 3 20" xfId="467" xr:uid="{00000000-0005-0000-0000-0000D4010000}"/>
    <cellStyle name="normální 3 3" xfId="468" xr:uid="{00000000-0005-0000-0000-0000D5010000}"/>
    <cellStyle name="normální 3 3 2" xfId="469" xr:uid="{00000000-0005-0000-0000-0000D6010000}"/>
    <cellStyle name="Normální 3 3 3" xfId="470" xr:uid="{00000000-0005-0000-0000-0000D7010000}"/>
    <cellStyle name="normální 3 4" xfId="471" xr:uid="{00000000-0005-0000-0000-0000D8010000}"/>
    <cellStyle name="normální 3 4 2" xfId="472" xr:uid="{00000000-0005-0000-0000-0000D9010000}"/>
    <cellStyle name="Normální 3 4 3" xfId="473" xr:uid="{00000000-0005-0000-0000-0000DA010000}"/>
    <cellStyle name="normální 3 5" xfId="474" xr:uid="{00000000-0005-0000-0000-0000DB010000}"/>
    <cellStyle name="normální 3 6" xfId="475" xr:uid="{00000000-0005-0000-0000-0000DC010000}"/>
    <cellStyle name="normální 3 7" xfId="476" xr:uid="{00000000-0005-0000-0000-0000DD010000}"/>
    <cellStyle name="normální 3 8" xfId="477" xr:uid="{00000000-0005-0000-0000-0000DE010000}"/>
    <cellStyle name="normální 3 9" xfId="478" xr:uid="{00000000-0005-0000-0000-0000DF010000}"/>
    <cellStyle name="Normální 4" xfId="479" xr:uid="{00000000-0005-0000-0000-0000E0010000}"/>
    <cellStyle name="Normální 4 10" xfId="480" xr:uid="{00000000-0005-0000-0000-0000E1010000}"/>
    <cellStyle name="Normální 4 11" xfId="481" xr:uid="{00000000-0005-0000-0000-0000E2010000}"/>
    <cellStyle name="normální 4 12" xfId="482" xr:uid="{00000000-0005-0000-0000-0000E3010000}"/>
    <cellStyle name="normální 4 2" xfId="483" xr:uid="{00000000-0005-0000-0000-0000E4010000}"/>
    <cellStyle name="normální 4 2 2" xfId="484" xr:uid="{00000000-0005-0000-0000-0000E5010000}"/>
    <cellStyle name="Normální 4 2 3" xfId="485" xr:uid="{00000000-0005-0000-0000-0000E6010000}"/>
    <cellStyle name="Normální 4 3" xfId="486" xr:uid="{00000000-0005-0000-0000-0000E7010000}"/>
    <cellStyle name="Normální 4 3 2" xfId="487" xr:uid="{00000000-0005-0000-0000-0000E8010000}"/>
    <cellStyle name="Normální 4 3 3" xfId="488" xr:uid="{00000000-0005-0000-0000-0000E9010000}"/>
    <cellStyle name="Normální 4 3 3 2" xfId="489" xr:uid="{00000000-0005-0000-0000-0000EA010000}"/>
    <cellStyle name="Normální 4 4" xfId="490" xr:uid="{00000000-0005-0000-0000-0000EB010000}"/>
    <cellStyle name="Normální 4 5" xfId="491" xr:uid="{00000000-0005-0000-0000-0000EC010000}"/>
    <cellStyle name="Normální 4 6" xfId="492" xr:uid="{00000000-0005-0000-0000-0000ED010000}"/>
    <cellStyle name="normální 4 7" xfId="493" xr:uid="{00000000-0005-0000-0000-0000EE010000}"/>
    <cellStyle name="Normální 4 7 2" xfId="494" xr:uid="{00000000-0005-0000-0000-0000EF010000}"/>
    <cellStyle name="Normální 4 8" xfId="495" xr:uid="{00000000-0005-0000-0000-0000F0010000}"/>
    <cellStyle name="Normální 4 9" xfId="496" xr:uid="{00000000-0005-0000-0000-0000F1010000}"/>
    <cellStyle name="normální 5" xfId="497" xr:uid="{00000000-0005-0000-0000-0000F2010000}"/>
    <cellStyle name="normální 5 2" xfId="498" xr:uid="{00000000-0005-0000-0000-0000F3010000}"/>
    <cellStyle name="normální 5 3" xfId="499" xr:uid="{00000000-0005-0000-0000-0000F4010000}"/>
    <cellStyle name="normální 5 4" xfId="500" xr:uid="{00000000-0005-0000-0000-0000F5010000}"/>
    <cellStyle name="Normální 5 5" xfId="501" xr:uid="{00000000-0005-0000-0000-0000F6010000}"/>
    <cellStyle name="Normální 5 6" xfId="502" xr:uid="{00000000-0005-0000-0000-0000F7010000}"/>
    <cellStyle name="Normální 5 7" xfId="503" xr:uid="{00000000-0005-0000-0000-0000F8010000}"/>
    <cellStyle name="Normální 5 8" xfId="504" xr:uid="{00000000-0005-0000-0000-0000F9010000}"/>
    <cellStyle name="normální 6" xfId="505" xr:uid="{00000000-0005-0000-0000-0000FA010000}"/>
    <cellStyle name="normální 6 2" xfId="506" xr:uid="{00000000-0005-0000-0000-0000FB010000}"/>
    <cellStyle name="normální 6 3" xfId="507" xr:uid="{00000000-0005-0000-0000-0000FC010000}"/>
    <cellStyle name="normální 7" xfId="508" xr:uid="{00000000-0005-0000-0000-0000FD010000}"/>
    <cellStyle name="normální 7 2" xfId="509" xr:uid="{00000000-0005-0000-0000-0000FE010000}"/>
    <cellStyle name="normální 8" xfId="510" xr:uid="{00000000-0005-0000-0000-0000FF010000}"/>
    <cellStyle name="normální 9" xfId="511" xr:uid="{00000000-0005-0000-0000-000000020000}"/>
    <cellStyle name="normální 9 2" xfId="512" xr:uid="{00000000-0005-0000-0000-000001020000}"/>
    <cellStyle name="normální_POL.XLS" xfId="1" xr:uid="{00000000-0005-0000-0000-000002020000}"/>
    <cellStyle name="per.style" xfId="513" xr:uid="{00000000-0005-0000-0000-000003020000}"/>
    <cellStyle name="per.style 2" xfId="514" xr:uid="{00000000-0005-0000-0000-000004020000}"/>
    <cellStyle name="Percent (0)" xfId="515" xr:uid="{00000000-0005-0000-0000-000005020000}"/>
    <cellStyle name="Percent (0) 2" xfId="516" xr:uid="{00000000-0005-0000-0000-000006020000}"/>
    <cellStyle name="Percent [0]" xfId="517" xr:uid="{00000000-0005-0000-0000-000007020000}"/>
    <cellStyle name="Percent [0] 2" xfId="518" xr:uid="{00000000-0005-0000-0000-000008020000}"/>
    <cellStyle name="Percent [00]" xfId="519" xr:uid="{00000000-0005-0000-0000-000009020000}"/>
    <cellStyle name="Percent [00] 2" xfId="520" xr:uid="{00000000-0005-0000-0000-00000A020000}"/>
    <cellStyle name="Percent [2]" xfId="521" xr:uid="{00000000-0005-0000-0000-00000B020000}"/>
    <cellStyle name="Percent [2] 2" xfId="522" xr:uid="{00000000-0005-0000-0000-00000C020000}"/>
    <cellStyle name="Percent_#6 Temps &amp; Contractors" xfId="523" xr:uid="{00000000-0005-0000-0000-00000D020000}"/>
    <cellStyle name="Poznámka 2" xfId="524" xr:uid="{00000000-0005-0000-0000-00000E020000}"/>
    <cellStyle name="Poznámka 3" xfId="525" xr:uid="{00000000-0005-0000-0000-00000F020000}"/>
    <cellStyle name="Poznámka 4" xfId="526" xr:uid="{00000000-0005-0000-0000-000010020000}"/>
    <cellStyle name="PrePop Currency (0)" xfId="527" xr:uid="{00000000-0005-0000-0000-000011020000}"/>
    <cellStyle name="PrePop Currency (0) 2" xfId="528" xr:uid="{00000000-0005-0000-0000-000012020000}"/>
    <cellStyle name="PrePop Currency (2)" xfId="529" xr:uid="{00000000-0005-0000-0000-000013020000}"/>
    <cellStyle name="PrePop Units (0)" xfId="530" xr:uid="{00000000-0005-0000-0000-000014020000}"/>
    <cellStyle name="PrePop Units (0) 2" xfId="531" xr:uid="{00000000-0005-0000-0000-000015020000}"/>
    <cellStyle name="PrePop Units (1)" xfId="532" xr:uid="{00000000-0005-0000-0000-000016020000}"/>
    <cellStyle name="PrePop Units (1) 2" xfId="533" xr:uid="{00000000-0005-0000-0000-000017020000}"/>
    <cellStyle name="PrePop Units (2)" xfId="534" xr:uid="{00000000-0005-0000-0000-000018020000}"/>
    <cellStyle name="Propojená buňka 2" xfId="535" xr:uid="{00000000-0005-0000-0000-000019020000}"/>
    <cellStyle name="Propojená buňka 3" xfId="536" xr:uid="{00000000-0005-0000-0000-00001A020000}"/>
    <cellStyle name="Propojená buňka 4" xfId="537" xr:uid="{00000000-0005-0000-0000-00001B020000}"/>
    <cellStyle name="regstoresfromspecstores" xfId="538" xr:uid="{00000000-0005-0000-0000-00001C020000}"/>
    <cellStyle name="regstoresfromspecstores 2" xfId="539" xr:uid="{00000000-0005-0000-0000-00001D020000}"/>
    <cellStyle name="RevList" xfId="540" xr:uid="{00000000-0005-0000-0000-00001E020000}"/>
    <cellStyle name="RevList 2" xfId="541" xr:uid="{00000000-0005-0000-0000-00001F020000}"/>
    <cellStyle name="SHADEDSTORES" xfId="542" xr:uid="{00000000-0005-0000-0000-000020020000}"/>
    <cellStyle name="SHADEDSTORES 2" xfId="543" xr:uid="{00000000-0005-0000-0000-000021020000}"/>
    <cellStyle name="SHADEDSTORES 2 2" xfId="544" xr:uid="{00000000-0005-0000-0000-000022020000}"/>
    <cellStyle name="SHADEDSTORES 3" xfId="545" xr:uid="{00000000-0005-0000-0000-000023020000}"/>
    <cellStyle name="specstores" xfId="546" xr:uid="{00000000-0005-0000-0000-000024020000}"/>
    <cellStyle name="specstores 2" xfId="547" xr:uid="{00000000-0005-0000-0000-000025020000}"/>
    <cellStyle name="Správně 2" xfId="548" xr:uid="{00000000-0005-0000-0000-000026020000}"/>
    <cellStyle name="Správně 3" xfId="549" xr:uid="{00000000-0005-0000-0000-000027020000}"/>
    <cellStyle name="Správně 4" xfId="550" xr:uid="{00000000-0005-0000-0000-000028020000}"/>
    <cellStyle name="Subtotal" xfId="551" xr:uid="{00000000-0005-0000-0000-000029020000}"/>
    <cellStyle name="tabulka" xfId="552" xr:uid="{00000000-0005-0000-0000-00002A020000}"/>
    <cellStyle name="tabulka 2" xfId="553" xr:uid="{00000000-0005-0000-0000-00002B020000}"/>
    <cellStyle name="Text Indent A" xfId="554" xr:uid="{00000000-0005-0000-0000-00002C020000}"/>
    <cellStyle name="Text Indent B" xfId="555" xr:uid="{00000000-0005-0000-0000-00002D020000}"/>
    <cellStyle name="Text Indent B 2" xfId="556" xr:uid="{00000000-0005-0000-0000-00002E020000}"/>
    <cellStyle name="Text Indent C" xfId="557" xr:uid="{00000000-0005-0000-0000-00002F020000}"/>
    <cellStyle name="Text Indent C 2" xfId="558" xr:uid="{00000000-0005-0000-0000-000030020000}"/>
    <cellStyle name="Text upozornění 2" xfId="559" xr:uid="{00000000-0005-0000-0000-000031020000}"/>
    <cellStyle name="Text upozornění 3" xfId="560" xr:uid="{00000000-0005-0000-0000-000032020000}"/>
    <cellStyle name="Text upozornění 4" xfId="561" xr:uid="{00000000-0005-0000-0000-000033020000}"/>
    <cellStyle name="Total" xfId="562" xr:uid="{00000000-0005-0000-0000-000034020000}"/>
    <cellStyle name="Total 2" xfId="563" xr:uid="{00000000-0005-0000-0000-000035020000}"/>
    <cellStyle name="Valuta (0)_PortF2k" xfId="564" xr:uid="{00000000-0005-0000-0000-000036020000}"/>
    <cellStyle name="Valuta_prezzi recuperatori direttamente accopp ep s&amp;p 2007" xfId="565" xr:uid="{00000000-0005-0000-0000-000037020000}"/>
    <cellStyle name="Vstup 2" xfId="566" xr:uid="{00000000-0005-0000-0000-000038020000}"/>
    <cellStyle name="Vstup 3" xfId="567" xr:uid="{00000000-0005-0000-0000-000039020000}"/>
    <cellStyle name="Vstup 4" xfId="568" xr:uid="{00000000-0005-0000-0000-00003A020000}"/>
    <cellStyle name="Výpočet 2" xfId="569" xr:uid="{00000000-0005-0000-0000-00003B020000}"/>
    <cellStyle name="Výpočet 3" xfId="570" xr:uid="{00000000-0005-0000-0000-00003C020000}"/>
    <cellStyle name="Výpočet 4" xfId="571" xr:uid="{00000000-0005-0000-0000-00003D020000}"/>
    <cellStyle name="Výstup 2" xfId="572" xr:uid="{00000000-0005-0000-0000-00003E020000}"/>
    <cellStyle name="Výstup 3" xfId="573" xr:uid="{00000000-0005-0000-0000-00003F020000}"/>
    <cellStyle name="Výstup 4" xfId="574" xr:uid="{00000000-0005-0000-0000-000040020000}"/>
    <cellStyle name="Vysvětlující text 2" xfId="575" xr:uid="{00000000-0005-0000-0000-000041020000}"/>
    <cellStyle name="Vysvětlující text 3" xfId="576" xr:uid="{00000000-0005-0000-0000-000042020000}"/>
    <cellStyle name="Vysvětlující text 4" xfId="577" xr:uid="{00000000-0005-0000-0000-000043020000}"/>
    <cellStyle name="Zvýraznění 1 2" xfId="578" xr:uid="{00000000-0005-0000-0000-000044020000}"/>
    <cellStyle name="Zvýraznění 1 3" xfId="579" xr:uid="{00000000-0005-0000-0000-000045020000}"/>
    <cellStyle name="Zvýraznění 1 4" xfId="580" xr:uid="{00000000-0005-0000-0000-000046020000}"/>
    <cellStyle name="Zvýraznění 2 2" xfId="581" xr:uid="{00000000-0005-0000-0000-000047020000}"/>
    <cellStyle name="Zvýraznění 2 3" xfId="582" xr:uid="{00000000-0005-0000-0000-000048020000}"/>
    <cellStyle name="Zvýraznění 2 4" xfId="583" xr:uid="{00000000-0005-0000-0000-000049020000}"/>
    <cellStyle name="Zvýraznění 3 2" xfId="584" xr:uid="{00000000-0005-0000-0000-00004A020000}"/>
    <cellStyle name="Zvýraznění 3 3" xfId="585" xr:uid="{00000000-0005-0000-0000-00004B020000}"/>
    <cellStyle name="Zvýraznění 3 4" xfId="586" xr:uid="{00000000-0005-0000-0000-00004C020000}"/>
    <cellStyle name="Zvýraznění 4 2" xfId="587" xr:uid="{00000000-0005-0000-0000-00004D020000}"/>
    <cellStyle name="Zvýraznění 4 3" xfId="588" xr:uid="{00000000-0005-0000-0000-00004E020000}"/>
    <cellStyle name="Zvýraznění 4 4" xfId="589" xr:uid="{00000000-0005-0000-0000-00004F020000}"/>
    <cellStyle name="Zvýraznění 5 2" xfId="590" xr:uid="{00000000-0005-0000-0000-000050020000}"/>
    <cellStyle name="Zvýraznění 5 3" xfId="591" xr:uid="{00000000-0005-0000-0000-000051020000}"/>
    <cellStyle name="Zvýraznění 5 4" xfId="592" xr:uid="{00000000-0005-0000-0000-000052020000}"/>
    <cellStyle name="Zvýraznění 6 2" xfId="593" xr:uid="{00000000-0005-0000-0000-000053020000}"/>
    <cellStyle name="Zvýraznění 6 3" xfId="594" xr:uid="{00000000-0005-0000-0000-000054020000}"/>
    <cellStyle name="Zvýraznění 6 4" xfId="595" xr:uid="{00000000-0005-0000-0000-000055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LM/Pe&#269;/Z&#344;%20-%20ZTV/ROZPO&#268;ET%20-%20UZAMKNOUT/site/20250914%20-%20ZTV%20sidliste%20Lokalita%20pro%20bydleni%20v%20RD%20v%20obci%20P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 stavby"/>
      <sheetName val="SO 401 - Veřejné osvětlení"/>
      <sheetName val="SO 402 - Trasa trubiček HDPE"/>
    </sheetNames>
    <sheetDataSet>
      <sheetData sheetId="0">
        <row r="6">
          <cell r="K6" t="str">
            <v>ZTV sídliště Lokalita pro bydlení v RD v obci Peč</v>
          </cell>
        </row>
        <row r="8">
          <cell r="AN8" t="str">
            <v>15. 9. 2025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javascript:;" TargetMode="External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javascript:;" TargetMode="External"/><Relationship Id="rId4" Type="http://schemas.openxmlformats.org/officeDocument/2006/relationships/hyperlink" Target="javascript:;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javascript:;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zoomScale="160" zoomScaleNormal="160" workbookViewId="0">
      <selection activeCell="N11" sqref="N11"/>
    </sheetView>
  </sheetViews>
  <sheetFormatPr defaultColWidth="8.85546875" defaultRowHeight="12"/>
  <cols>
    <col min="1" max="16384" width="8.85546875" style="5"/>
  </cols>
  <sheetData>
    <row r="1" spans="1:12">
      <c r="A1" s="390" t="s">
        <v>1145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</row>
    <row r="2" spans="1:12">
      <c r="A2" s="390"/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</row>
    <row r="4" spans="1:12">
      <c r="G4" s="391" t="s">
        <v>639</v>
      </c>
      <c r="H4" s="391"/>
      <c r="I4" s="391" t="s">
        <v>640</v>
      </c>
      <c r="J4" s="391"/>
      <c r="K4" s="391" t="s">
        <v>641</v>
      </c>
      <c r="L4" s="391"/>
    </row>
    <row r="5" spans="1:12">
      <c r="A5" s="7" t="s">
        <v>625</v>
      </c>
      <c r="B5" s="389" t="s">
        <v>633</v>
      </c>
      <c r="C5" s="389"/>
      <c r="D5" s="389"/>
      <c r="E5" s="389"/>
      <c r="F5" s="389"/>
      <c r="G5" s="387">
        <f>'101'!K172</f>
        <v>0</v>
      </c>
      <c r="H5" s="387"/>
      <c r="I5" s="387">
        <f>0.21*G5</f>
        <v>0</v>
      </c>
      <c r="J5" s="387"/>
      <c r="K5" s="387">
        <f>G5+I5</f>
        <v>0</v>
      </c>
      <c r="L5" s="387"/>
    </row>
    <row r="6" spans="1:12">
      <c r="A6" s="7" t="s">
        <v>626</v>
      </c>
      <c r="B6" s="389" t="s">
        <v>634</v>
      </c>
      <c r="C6" s="389"/>
      <c r="D6" s="389"/>
      <c r="E6" s="389"/>
      <c r="F6" s="389"/>
      <c r="G6" s="387">
        <f>'102'!K75</f>
        <v>0</v>
      </c>
      <c r="H6" s="387"/>
      <c r="I6" s="387">
        <f t="shared" ref="I6:I12" si="0">0.21*G6</f>
        <v>0</v>
      </c>
      <c r="J6" s="387"/>
      <c r="K6" s="387">
        <f t="shared" ref="K6:K12" si="1">G6+I6</f>
        <v>0</v>
      </c>
      <c r="L6" s="387"/>
    </row>
    <row r="7" spans="1:12">
      <c r="A7" s="7" t="s">
        <v>627</v>
      </c>
      <c r="B7" s="389" t="s">
        <v>464</v>
      </c>
      <c r="C7" s="389"/>
      <c r="D7" s="389"/>
      <c r="E7" s="389"/>
      <c r="F7" s="389"/>
      <c r="G7" s="387">
        <f>'301'!G64</f>
        <v>0</v>
      </c>
      <c r="H7" s="387"/>
      <c r="I7" s="387">
        <f t="shared" si="0"/>
        <v>0</v>
      </c>
      <c r="J7" s="387"/>
      <c r="K7" s="387">
        <f t="shared" si="1"/>
        <v>0</v>
      </c>
      <c r="L7" s="387"/>
    </row>
    <row r="8" spans="1:12">
      <c r="A8" s="7" t="s">
        <v>628</v>
      </c>
      <c r="B8" s="389" t="s">
        <v>511</v>
      </c>
      <c r="C8" s="389"/>
      <c r="D8" s="389"/>
      <c r="E8" s="389"/>
      <c r="F8" s="389"/>
      <c r="G8" s="387">
        <f>'302'!G69</f>
        <v>0</v>
      </c>
      <c r="H8" s="387"/>
      <c r="I8" s="387">
        <f t="shared" si="0"/>
        <v>0</v>
      </c>
      <c r="J8" s="387"/>
      <c r="K8" s="387">
        <f t="shared" si="1"/>
        <v>0</v>
      </c>
      <c r="L8" s="387"/>
    </row>
    <row r="9" spans="1:12">
      <c r="A9" s="7" t="s">
        <v>629</v>
      </c>
      <c r="B9" s="389" t="s">
        <v>635</v>
      </c>
      <c r="C9" s="389"/>
      <c r="D9" s="389"/>
      <c r="E9" s="389"/>
      <c r="F9" s="389"/>
      <c r="G9" s="387">
        <f>'401'!J30</f>
        <v>0</v>
      </c>
      <c r="H9" s="387"/>
      <c r="I9" s="387">
        <f t="shared" si="0"/>
        <v>0</v>
      </c>
      <c r="J9" s="387"/>
      <c r="K9" s="387">
        <f t="shared" si="1"/>
        <v>0</v>
      </c>
      <c r="L9" s="387"/>
    </row>
    <row r="10" spans="1:12">
      <c r="A10" s="7" t="s">
        <v>630</v>
      </c>
      <c r="B10" s="389" t="s">
        <v>636</v>
      </c>
      <c r="C10" s="389"/>
      <c r="D10" s="389"/>
      <c r="E10" s="389"/>
      <c r="F10" s="389"/>
      <c r="G10" s="387">
        <f>'402'!J30</f>
        <v>0</v>
      </c>
      <c r="H10" s="387"/>
      <c r="I10" s="387">
        <f t="shared" si="0"/>
        <v>0</v>
      </c>
      <c r="J10" s="387"/>
      <c r="K10" s="387">
        <f t="shared" si="1"/>
        <v>0</v>
      </c>
      <c r="L10" s="387"/>
    </row>
    <row r="11" spans="1:12">
      <c r="A11" s="7" t="s">
        <v>631</v>
      </c>
      <c r="B11" s="389" t="s">
        <v>637</v>
      </c>
      <c r="C11" s="389"/>
      <c r="D11" s="389"/>
      <c r="E11" s="389"/>
      <c r="F11" s="389"/>
      <c r="G11" s="387">
        <f>'501'!G65</f>
        <v>0</v>
      </c>
      <c r="H11" s="387"/>
      <c r="I11" s="387">
        <f t="shared" si="0"/>
        <v>0</v>
      </c>
      <c r="J11" s="387"/>
      <c r="K11" s="387">
        <f t="shared" si="1"/>
        <v>0</v>
      </c>
      <c r="L11" s="387"/>
    </row>
    <row r="12" spans="1:12">
      <c r="A12" s="7" t="s">
        <v>632</v>
      </c>
      <c r="B12" s="389" t="s">
        <v>638</v>
      </c>
      <c r="C12" s="389"/>
      <c r="D12" s="389"/>
      <c r="E12" s="389"/>
      <c r="F12" s="389"/>
      <c r="G12" s="387">
        <f>'SO 999'!K24</f>
        <v>0</v>
      </c>
      <c r="H12" s="387"/>
      <c r="I12" s="387">
        <f t="shared" si="0"/>
        <v>0</v>
      </c>
      <c r="J12" s="387"/>
      <c r="K12" s="387">
        <f t="shared" si="1"/>
        <v>0</v>
      </c>
      <c r="L12" s="387"/>
    </row>
    <row r="13" spans="1:12">
      <c r="G13" s="6"/>
      <c r="H13" s="6"/>
      <c r="I13" s="6"/>
      <c r="J13" s="6"/>
      <c r="K13" s="6"/>
      <c r="L13" s="6"/>
    </row>
    <row r="14" spans="1:12">
      <c r="A14" s="7" t="s">
        <v>644</v>
      </c>
      <c r="B14" s="7"/>
      <c r="C14" s="7"/>
      <c r="D14" s="7"/>
      <c r="E14" s="7"/>
      <c r="F14" s="7"/>
      <c r="G14" s="388">
        <f>SUM(G5:H13)</f>
        <v>0</v>
      </c>
      <c r="H14" s="388"/>
      <c r="I14" s="388">
        <f t="shared" ref="I14" si="2">SUM(I5:J13)</f>
        <v>0</v>
      </c>
      <c r="J14" s="388"/>
      <c r="K14" s="388">
        <f t="shared" ref="K14" si="3">SUM(K5:L13)</f>
        <v>0</v>
      </c>
      <c r="L14" s="388"/>
    </row>
    <row r="16" spans="1:12">
      <c r="A16" s="5" t="s">
        <v>659</v>
      </c>
      <c r="C16" s="5" t="s">
        <v>661</v>
      </c>
    </row>
    <row r="18" spans="1:12">
      <c r="A18" s="386"/>
      <c r="B18" s="386"/>
      <c r="C18" s="386"/>
      <c r="D18" s="386"/>
      <c r="E18" s="386"/>
      <c r="F18" s="386"/>
      <c r="G18" s="386"/>
      <c r="H18" s="386"/>
      <c r="I18" s="386"/>
      <c r="J18" s="386"/>
      <c r="K18" s="386"/>
      <c r="L18" s="386"/>
    </row>
    <row r="19" spans="1:12">
      <c r="A19" s="386" t="s">
        <v>645</v>
      </c>
      <c r="B19" s="386"/>
      <c r="C19" s="386"/>
      <c r="D19" s="386"/>
      <c r="E19" s="386"/>
      <c r="F19" s="386"/>
      <c r="G19" s="386"/>
      <c r="H19" s="386"/>
      <c r="I19" s="386"/>
      <c r="J19" s="386"/>
      <c r="K19" s="386"/>
      <c r="L19" s="386"/>
    </row>
    <row r="20" spans="1:12">
      <c r="A20" s="386"/>
      <c r="B20" s="386"/>
      <c r="C20" s="386"/>
      <c r="D20" s="386"/>
      <c r="E20" s="386"/>
      <c r="F20" s="386"/>
      <c r="G20" s="386"/>
      <c r="H20" s="386"/>
      <c r="I20" s="386"/>
      <c r="J20" s="386"/>
      <c r="K20" s="386"/>
      <c r="L20" s="386"/>
    </row>
    <row r="21" spans="1:12">
      <c r="A21" s="386"/>
      <c r="B21" s="386"/>
      <c r="C21" s="386"/>
      <c r="D21" s="386"/>
      <c r="E21" s="386"/>
      <c r="F21" s="386"/>
      <c r="G21" s="386"/>
      <c r="H21" s="386"/>
      <c r="I21" s="386"/>
      <c r="J21" s="386"/>
      <c r="K21" s="386"/>
      <c r="L21" s="386"/>
    </row>
    <row r="22" spans="1:12">
      <c r="A22" s="386"/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</row>
    <row r="23" spans="1:12">
      <c r="A23" s="386"/>
      <c r="B23" s="386"/>
      <c r="C23" s="386"/>
      <c r="D23" s="386"/>
      <c r="E23" s="386"/>
      <c r="F23" s="386"/>
      <c r="G23" s="386"/>
      <c r="H23" s="386"/>
      <c r="I23" s="386"/>
      <c r="J23" s="386"/>
      <c r="K23" s="386"/>
      <c r="L23" s="386"/>
    </row>
    <row r="24" spans="1:12">
      <c r="A24" s="386" t="s">
        <v>646</v>
      </c>
      <c r="B24" s="386"/>
      <c r="C24" s="386"/>
      <c r="D24" s="386"/>
      <c r="E24" s="386"/>
      <c r="F24" s="386"/>
      <c r="G24" s="386"/>
      <c r="H24" s="386"/>
      <c r="I24" s="386"/>
      <c r="J24" s="386"/>
      <c r="K24" s="386"/>
      <c r="L24" s="386"/>
    </row>
    <row r="25" spans="1:12">
      <c r="A25" s="386"/>
      <c r="B25" s="386"/>
      <c r="C25" s="386"/>
      <c r="D25" s="386"/>
      <c r="E25" s="386"/>
      <c r="F25" s="386"/>
      <c r="G25" s="386"/>
      <c r="H25" s="386"/>
      <c r="I25" s="386"/>
      <c r="J25" s="386"/>
      <c r="K25" s="386"/>
      <c r="L25" s="386"/>
    </row>
    <row r="26" spans="1:12">
      <c r="A26" s="386"/>
      <c r="B26" s="386"/>
      <c r="C26" s="386"/>
      <c r="D26" s="386"/>
      <c r="E26" s="386"/>
      <c r="F26" s="386"/>
      <c r="G26" s="386"/>
      <c r="H26" s="386"/>
      <c r="I26" s="386"/>
      <c r="J26" s="386"/>
      <c r="K26" s="386"/>
      <c r="L26" s="386"/>
    </row>
    <row r="27" spans="1:12">
      <c r="A27" s="386"/>
      <c r="B27" s="386"/>
      <c r="C27" s="386"/>
      <c r="D27" s="386"/>
      <c r="E27" s="386"/>
      <c r="F27" s="386"/>
      <c r="G27" s="386"/>
      <c r="H27" s="386"/>
      <c r="I27" s="386"/>
      <c r="J27" s="386"/>
      <c r="K27" s="386"/>
      <c r="L27" s="386"/>
    </row>
    <row r="28" spans="1:12">
      <c r="A28" s="386"/>
      <c r="B28" s="386"/>
      <c r="C28" s="386"/>
      <c r="D28" s="386"/>
      <c r="E28" s="386"/>
      <c r="F28" s="386"/>
      <c r="G28" s="386"/>
      <c r="H28" s="386"/>
      <c r="I28" s="386"/>
      <c r="J28" s="386"/>
      <c r="K28" s="386"/>
      <c r="L28" s="386"/>
    </row>
  </sheetData>
  <sheetProtection algorithmName="SHA-512" hashValue="XKaFKTjTVL0x31APcfR3R6/V0voOP+fsIzd9r5/XahvFly7ewxKV8GfZMhRXId/LZEGWK2f9vZIA7YIVg53wng==" saltValue="WOQ9/kkwEo6MmUJ99O4vNA==" spinCount="100000" sheet="1" objects="1" scenarios="1"/>
  <mergeCells count="39">
    <mergeCell ref="B12:F12"/>
    <mergeCell ref="A1:L2"/>
    <mergeCell ref="G4:H4"/>
    <mergeCell ref="I4:J4"/>
    <mergeCell ref="K4:L4"/>
    <mergeCell ref="G5:H5"/>
    <mergeCell ref="I5:J5"/>
    <mergeCell ref="K5:L5"/>
    <mergeCell ref="B5:F5"/>
    <mergeCell ref="B6:F6"/>
    <mergeCell ref="B7:F7"/>
    <mergeCell ref="B8:F8"/>
    <mergeCell ref="B9:F9"/>
    <mergeCell ref="G6:H6"/>
    <mergeCell ref="I6:J6"/>
    <mergeCell ref="K6:L6"/>
    <mergeCell ref="G9:H9"/>
    <mergeCell ref="I9:J9"/>
    <mergeCell ref="K9:L9"/>
    <mergeCell ref="B10:F10"/>
    <mergeCell ref="B11:F11"/>
    <mergeCell ref="G10:H10"/>
    <mergeCell ref="I10:J10"/>
    <mergeCell ref="K10:L10"/>
    <mergeCell ref="G11:H11"/>
    <mergeCell ref="I11:J11"/>
    <mergeCell ref="K11:L11"/>
    <mergeCell ref="I7:J7"/>
    <mergeCell ref="K7:L7"/>
    <mergeCell ref="G8:H8"/>
    <mergeCell ref="I8:J8"/>
    <mergeCell ref="K8:L8"/>
    <mergeCell ref="G7:H7"/>
    <mergeCell ref="G12:H12"/>
    <mergeCell ref="I12:J12"/>
    <mergeCell ref="K12:L12"/>
    <mergeCell ref="G14:H14"/>
    <mergeCell ref="I14:J14"/>
    <mergeCell ref="K14:L1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3"/>
  <sheetViews>
    <sheetView topLeftCell="A156" zoomScale="130" zoomScaleNormal="130" workbookViewId="0">
      <selection activeCell="C16" sqref="C16:H16"/>
    </sheetView>
  </sheetViews>
  <sheetFormatPr defaultColWidth="8.85546875" defaultRowHeight="12"/>
  <cols>
    <col min="1" max="1" width="5.7109375" style="8" customWidth="1"/>
    <col min="2" max="2" width="13.28515625" style="8" customWidth="1"/>
    <col min="3" max="4" width="9.7109375" style="8" customWidth="1"/>
    <col min="5" max="7" width="8.85546875" style="8"/>
    <col min="8" max="8" width="34.42578125" style="8" customWidth="1"/>
    <col min="9" max="9" width="11.7109375" style="9" customWidth="1"/>
    <col min="10" max="10" width="6.28515625" style="9" customWidth="1"/>
    <col min="11" max="11" width="12.7109375" style="9" customWidth="1"/>
    <col min="12" max="12" width="13.7109375" style="9" customWidth="1"/>
    <col min="13" max="13" width="16.7109375" style="8" hidden="1" customWidth="1"/>
    <col min="14" max="16384" width="8.85546875" style="8"/>
  </cols>
  <sheetData>
    <row r="1" spans="1:13" ht="12.75" thickBot="1">
      <c r="A1" s="403" t="s">
        <v>0</v>
      </c>
      <c r="B1" s="401"/>
      <c r="C1" s="401"/>
      <c r="E1" s="404" t="s">
        <v>1144</v>
      </c>
      <c r="F1" s="405"/>
      <c r="G1" s="405"/>
      <c r="H1" s="405"/>
      <c r="K1" s="402" t="s">
        <v>1</v>
      </c>
      <c r="L1" s="402"/>
    </row>
    <row r="2" spans="1:13" ht="12.75" thickBot="1">
      <c r="C2" s="10"/>
      <c r="E2" s="405"/>
      <c r="F2" s="405"/>
      <c r="G2" s="405"/>
      <c r="H2" s="405"/>
      <c r="K2" s="402"/>
      <c r="L2" s="402"/>
    </row>
    <row r="3" spans="1:13">
      <c r="A3" s="392" t="s">
        <v>1142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</row>
    <row r="4" spans="1:13">
      <c r="A4" s="393"/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</row>
    <row r="5" spans="1:13">
      <c r="C5" s="8" t="s">
        <v>0</v>
      </c>
    </row>
    <row r="6" spans="1:13" ht="12.75" thickBot="1"/>
    <row r="7" spans="1:13" ht="12.75" thickBot="1">
      <c r="A7" s="394" t="s">
        <v>2</v>
      </c>
      <c r="B7" s="395"/>
      <c r="C7" s="395"/>
      <c r="D7" s="395"/>
      <c r="E7" s="395"/>
      <c r="F7" s="395"/>
      <c r="G7" s="395"/>
      <c r="H7" s="395"/>
      <c r="I7" s="395"/>
      <c r="J7" s="395"/>
      <c r="K7" s="395"/>
      <c r="L7" s="395"/>
    </row>
    <row r="8" spans="1:13" ht="12.75" thickBot="1">
      <c r="A8" s="396" t="s">
        <v>3</v>
      </c>
      <c r="B8" s="396"/>
      <c r="C8" s="397" t="s">
        <v>4</v>
      </c>
      <c r="D8" s="397"/>
      <c r="E8" s="397"/>
      <c r="F8" s="397"/>
      <c r="G8" s="397"/>
      <c r="H8" s="397"/>
      <c r="I8" s="11" t="s">
        <v>5</v>
      </c>
      <c r="J8" s="11" t="s">
        <v>6</v>
      </c>
      <c r="K8" s="11" t="s">
        <v>7</v>
      </c>
      <c r="L8" s="11" t="s">
        <v>8</v>
      </c>
    </row>
    <row r="9" spans="1:13">
      <c r="A9" s="12">
        <v>1</v>
      </c>
      <c r="B9" s="13" t="s">
        <v>9</v>
      </c>
      <c r="C9" s="398" t="s">
        <v>10</v>
      </c>
      <c r="D9" s="398"/>
      <c r="E9" s="398"/>
      <c r="F9" s="398"/>
      <c r="G9" s="398"/>
      <c r="H9" s="398"/>
      <c r="I9" s="14">
        <v>40</v>
      </c>
      <c r="J9" s="9" t="s">
        <v>11</v>
      </c>
      <c r="K9" s="20">
        <v>0</v>
      </c>
      <c r="L9" s="15">
        <f>ROUND(I9*K9,2)</f>
        <v>0</v>
      </c>
      <c r="M9" s="8" t="s">
        <v>12</v>
      </c>
    </row>
    <row r="10" spans="1:13">
      <c r="A10" s="401"/>
      <c r="B10" s="401"/>
      <c r="C10" s="399" t="s">
        <v>13</v>
      </c>
      <c r="D10" s="400"/>
      <c r="E10" s="400"/>
      <c r="F10" s="400"/>
      <c r="G10" s="400"/>
      <c r="H10" s="400"/>
      <c r="I10" s="16">
        <v>40</v>
      </c>
      <c r="K10" s="402"/>
      <c r="L10" s="402"/>
    </row>
    <row r="11" spans="1:13">
      <c r="A11" s="12">
        <v>2</v>
      </c>
      <c r="B11" s="13" t="s">
        <v>14</v>
      </c>
      <c r="C11" s="402" t="s">
        <v>15</v>
      </c>
      <c r="D11" s="402"/>
      <c r="E11" s="402"/>
      <c r="F11" s="402"/>
      <c r="G11" s="402"/>
      <c r="H11" s="402"/>
      <c r="I11" s="14">
        <v>2700</v>
      </c>
      <c r="J11" s="9" t="s">
        <v>16</v>
      </c>
      <c r="K11" s="20">
        <v>0</v>
      </c>
      <c r="L11" s="15">
        <f>ROUND(I11*K11,2)</f>
        <v>0</v>
      </c>
      <c r="M11" s="8" t="s">
        <v>17</v>
      </c>
    </row>
    <row r="12" spans="1:13">
      <c r="A12" s="401"/>
      <c r="B12" s="401"/>
      <c r="C12" s="399" t="s">
        <v>18</v>
      </c>
      <c r="D12" s="400"/>
      <c r="E12" s="400"/>
      <c r="F12" s="400"/>
      <c r="G12" s="400"/>
      <c r="H12" s="400"/>
      <c r="I12" s="16">
        <v>2700</v>
      </c>
      <c r="K12" s="402"/>
      <c r="L12" s="402"/>
    </row>
    <row r="13" spans="1:13">
      <c r="A13" s="12">
        <v>3</v>
      </c>
      <c r="B13" s="13" t="s">
        <v>19</v>
      </c>
      <c r="C13" s="402" t="s">
        <v>20</v>
      </c>
      <c r="D13" s="402"/>
      <c r="E13" s="402"/>
      <c r="F13" s="402"/>
      <c r="G13" s="402"/>
      <c r="H13" s="402"/>
      <c r="I13" s="14">
        <v>535.42499999999995</v>
      </c>
      <c r="J13" s="9" t="s">
        <v>21</v>
      </c>
      <c r="K13" s="20">
        <v>0</v>
      </c>
      <c r="L13" s="15">
        <f>ROUND(I13*K13,2)</f>
        <v>0</v>
      </c>
      <c r="M13" s="8" t="s">
        <v>22</v>
      </c>
    </row>
    <row r="14" spans="1:13">
      <c r="A14" s="401"/>
      <c r="B14" s="401"/>
      <c r="C14" s="399" t="s">
        <v>23</v>
      </c>
      <c r="D14" s="400"/>
      <c r="E14" s="400"/>
      <c r="F14" s="400"/>
      <c r="G14" s="400"/>
      <c r="H14" s="400"/>
      <c r="I14" s="16">
        <v>535.42499999999995</v>
      </c>
      <c r="K14" s="402"/>
      <c r="L14" s="402"/>
    </row>
    <row r="15" spans="1:13">
      <c r="A15" s="12">
        <v>4</v>
      </c>
      <c r="B15" s="13" t="s">
        <v>24</v>
      </c>
      <c r="C15" s="402" t="s">
        <v>25</v>
      </c>
      <c r="D15" s="402"/>
      <c r="E15" s="402"/>
      <c r="F15" s="402"/>
      <c r="G15" s="402"/>
      <c r="H15" s="402"/>
      <c r="I15" s="14">
        <v>63</v>
      </c>
      <c r="J15" s="9" t="s">
        <v>21</v>
      </c>
      <c r="K15" s="20">
        <v>0</v>
      </c>
      <c r="L15" s="15">
        <f>ROUND(I15*K15,2)</f>
        <v>0</v>
      </c>
      <c r="M15" s="8" t="s">
        <v>26</v>
      </c>
    </row>
    <row r="16" spans="1:13">
      <c r="A16" s="401"/>
      <c r="B16" s="401"/>
      <c r="C16" s="399" t="s">
        <v>27</v>
      </c>
      <c r="D16" s="400"/>
      <c r="E16" s="400"/>
      <c r="F16" s="400"/>
      <c r="G16" s="400"/>
      <c r="H16" s="400"/>
      <c r="I16" s="16">
        <v>33.6</v>
      </c>
      <c r="K16" s="402"/>
      <c r="L16" s="402"/>
    </row>
    <row r="17" spans="1:13">
      <c r="A17" s="401"/>
      <c r="B17" s="401"/>
      <c r="C17" s="399" t="s">
        <v>28</v>
      </c>
      <c r="D17" s="400"/>
      <c r="E17" s="400"/>
      <c r="F17" s="400"/>
      <c r="G17" s="400"/>
      <c r="H17" s="400"/>
      <c r="I17" s="16">
        <v>29.4</v>
      </c>
      <c r="K17" s="402"/>
      <c r="L17" s="402"/>
    </row>
    <row r="18" spans="1:13">
      <c r="A18" s="12">
        <v>5</v>
      </c>
      <c r="B18" s="13" t="s">
        <v>29</v>
      </c>
      <c r="C18" s="402" t="s">
        <v>30</v>
      </c>
      <c r="D18" s="402"/>
      <c r="E18" s="402"/>
      <c r="F18" s="402"/>
      <c r="G18" s="402"/>
      <c r="H18" s="402"/>
      <c r="I18" s="14">
        <v>405</v>
      </c>
      <c r="J18" s="9" t="s">
        <v>21</v>
      </c>
      <c r="K18" s="20">
        <v>0</v>
      </c>
      <c r="L18" s="15">
        <f>ROUND(I18*K18,2)</f>
        <v>0</v>
      </c>
      <c r="M18" s="8" t="s">
        <v>31</v>
      </c>
    </row>
    <row r="19" spans="1:13">
      <c r="A19" s="401"/>
      <c r="B19" s="401"/>
      <c r="C19" s="399" t="s">
        <v>32</v>
      </c>
      <c r="D19" s="400"/>
      <c r="E19" s="400"/>
      <c r="F19" s="400"/>
      <c r="G19" s="400"/>
      <c r="H19" s="400"/>
      <c r="I19" s="16">
        <v>405</v>
      </c>
      <c r="K19" s="402"/>
      <c r="L19" s="402"/>
    </row>
    <row r="20" spans="1:13">
      <c r="A20" s="12">
        <v>6</v>
      </c>
      <c r="B20" s="13" t="s">
        <v>33</v>
      </c>
      <c r="C20" s="402" t="s">
        <v>34</v>
      </c>
      <c r="D20" s="402"/>
      <c r="E20" s="402"/>
      <c r="F20" s="402"/>
      <c r="G20" s="402"/>
      <c r="H20" s="402"/>
      <c r="I20" s="14">
        <v>548.42499999999995</v>
      </c>
      <c r="J20" s="9" t="s">
        <v>21</v>
      </c>
      <c r="K20" s="20">
        <v>0</v>
      </c>
      <c r="L20" s="15">
        <f>ROUND(I20*K20,2)</f>
        <v>0</v>
      </c>
      <c r="M20" s="8" t="s">
        <v>35</v>
      </c>
    </row>
    <row r="21" spans="1:13">
      <c r="A21" s="401"/>
      <c r="B21" s="401"/>
      <c r="C21" s="399" t="s">
        <v>36</v>
      </c>
      <c r="D21" s="400"/>
      <c r="E21" s="400"/>
      <c r="F21" s="400"/>
      <c r="G21" s="400"/>
      <c r="H21" s="400"/>
      <c r="I21" s="16">
        <v>548.42499999999995</v>
      </c>
      <c r="K21" s="402"/>
      <c r="L21" s="402"/>
    </row>
    <row r="22" spans="1:13">
      <c r="A22" s="12">
        <v>7</v>
      </c>
      <c r="B22" s="13" t="s">
        <v>37</v>
      </c>
      <c r="C22" s="402" t="s">
        <v>38</v>
      </c>
      <c r="D22" s="402"/>
      <c r="E22" s="402"/>
      <c r="F22" s="402"/>
      <c r="G22" s="402"/>
      <c r="H22" s="402"/>
      <c r="I22" s="14">
        <v>1345.425</v>
      </c>
      <c r="J22" s="9" t="s">
        <v>21</v>
      </c>
      <c r="K22" s="20">
        <v>0</v>
      </c>
      <c r="L22" s="15">
        <f>ROUND(I22*K22,2)</f>
        <v>0</v>
      </c>
      <c r="M22" s="8" t="s">
        <v>39</v>
      </c>
    </row>
    <row r="23" spans="1:13">
      <c r="A23" s="401"/>
      <c r="B23" s="401"/>
      <c r="C23" s="399" t="s">
        <v>40</v>
      </c>
      <c r="D23" s="400"/>
      <c r="E23" s="400"/>
      <c r="F23" s="400"/>
      <c r="G23" s="400"/>
      <c r="H23" s="400"/>
      <c r="I23" s="16">
        <v>535.42499999999995</v>
      </c>
      <c r="K23" s="402"/>
      <c r="L23" s="402"/>
    </row>
    <row r="24" spans="1:13">
      <c r="A24" s="401"/>
      <c r="B24" s="401"/>
      <c r="C24" s="399" t="s">
        <v>41</v>
      </c>
      <c r="D24" s="400"/>
      <c r="E24" s="400"/>
      <c r="F24" s="400"/>
      <c r="G24" s="400"/>
      <c r="H24" s="400"/>
      <c r="I24" s="16">
        <v>405</v>
      </c>
      <c r="K24" s="402"/>
      <c r="L24" s="402"/>
    </row>
    <row r="25" spans="1:13">
      <c r="A25" s="401"/>
      <c r="B25" s="401"/>
      <c r="C25" s="399" t="s">
        <v>42</v>
      </c>
      <c r="D25" s="400"/>
      <c r="E25" s="400"/>
      <c r="F25" s="400"/>
      <c r="G25" s="400"/>
      <c r="H25" s="400"/>
      <c r="I25" s="16">
        <v>405</v>
      </c>
      <c r="K25" s="402"/>
      <c r="L25" s="402"/>
    </row>
    <row r="26" spans="1:13">
      <c r="A26" s="12">
        <v>8</v>
      </c>
      <c r="B26" s="13" t="s">
        <v>43</v>
      </c>
      <c r="C26" s="402" t="s">
        <v>44</v>
      </c>
      <c r="D26" s="402"/>
      <c r="E26" s="402"/>
      <c r="F26" s="402"/>
      <c r="G26" s="402"/>
      <c r="H26" s="402"/>
      <c r="I26" s="14">
        <v>50</v>
      </c>
      <c r="J26" s="9" t="s">
        <v>21</v>
      </c>
      <c r="K26" s="20">
        <v>0</v>
      </c>
      <c r="L26" s="15">
        <f>ROUND(I26*K26,2)</f>
        <v>0</v>
      </c>
      <c r="M26" s="8" t="s">
        <v>45</v>
      </c>
    </row>
    <row r="27" spans="1:13">
      <c r="A27" s="401"/>
      <c r="B27" s="401"/>
      <c r="C27" s="399" t="s">
        <v>46</v>
      </c>
      <c r="D27" s="400"/>
      <c r="E27" s="400"/>
      <c r="F27" s="400"/>
      <c r="G27" s="400"/>
      <c r="H27" s="400"/>
      <c r="I27" s="16">
        <v>50</v>
      </c>
      <c r="K27" s="402"/>
      <c r="L27" s="402"/>
    </row>
    <row r="28" spans="1:13">
      <c r="A28" s="12">
        <v>9</v>
      </c>
      <c r="B28" s="13" t="s">
        <v>47</v>
      </c>
      <c r="C28" s="402" t="s">
        <v>48</v>
      </c>
      <c r="D28" s="402"/>
      <c r="E28" s="402"/>
      <c r="F28" s="402"/>
      <c r="G28" s="402"/>
      <c r="H28" s="402"/>
      <c r="I28" s="14">
        <v>963.76499999999999</v>
      </c>
      <c r="J28" s="9" t="s">
        <v>49</v>
      </c>
      <c r="K28" s="20">
        <v>0</v>
      </c>
      <c r="L28" s="15">
        <f>ROUND(I28*K28,2)</f>
        <v>0</v>
      </c>
      <c r="M28" s="8" t="s">
        <v>50</v>
      </c>
    </row>
    <row r="29" spans="1:13">
      <c r="A29" s="401"/>
      <c r="B29" s="401"/>
      <c r="C29" s="399" t="s">
        <v>51</v>
      </c>
      <c r="D29" s="400"/>
      <c r="E29" s="400"/>
      <c r="F29" s="400"/>
      <c r="G29" s="400"/>
      <c r="H29" s="400"/>
      <c r="I29" s="16">
        <v>963.76499999999999</v>
      </c>
      <c r="K29" s="402"/>
      <c r="L29" s="402"/>
    </row>
    <row r="30" spans="1:13">
      <c r="A30" s="12">
        <v>10</v>
      </c>
      <c r="B30" s="13" t="s">
        <v>52</v>
      </c>
      <c r="C30" s="402" t="s">
        <v>53</v>
      </c>
      <c r="D30" s="402"/>
      <c r="E30" s="402"/>
      <c r="F30" s="402"/>
      <c r="G30" s="402"/>
      <c r="H30" s="402"/>
      <c r="I30" s="14">
        <v>2700</v>
      </c>
      <c r="J30" s="9" t="s">
        <v>16</v>
      </c>
      <c r="K30" s="20">
        <v>0</v>
      </c>
      <c r="L30" s="15">
        <f>ROUND(I30*K30,2)</f>
        <v>0</v>
      </c>
      <c r="M30" s="8" t="s">
        <v>54</v>
      </c>
    </row>
    <row r="31" spans="1:13">
      <c r="A31" s="401"/>
      <c r="B31" s="401"/>
      <c r="C31" s="399">
        <v>2700</v>
      </c>
      <c r="D31" s="400"/>
      <c r="E31" s="400"/>
      <c r="F31" s="400"/>
      <c r="G31" s="400"/>
      <c r="H31" s="400"/>
      <c r="I31" s="16">
        <v>2700</v>
      </c>
      <c r="K31" s="402"/>
      <c r="L31" s="402"/>
    </row>
    <row r="32" spans="1:13">
      <c r="A32" s="401"/>
      <c r="B32" s="401"/>
      <c r="C32" s="399" t="s">
        <v>55</v>
      </c>
      <c r="D32" s="400"/>
      <c r="E32" s="400"/>
      <c r="F32" s="400"/>
      <c r="G32" s="400"/>
      <c r="H32" s="400"/>
      <c r="I32" s="16">
        <v>0</v>
      </c>
      <c r="K32" s="402"/>
      <c r="L32" s="402"/>
    </row>
    <row r="33" spans="1:13">
      <c r="A33" s="401"/>
      <c r="B33" s="401"/>
      <c r="C33" s="399" t="s">
        <v>56</v>
      </c>
      <c r="D33" s="400"/>
      <c r="E33" s="400"/>
      <c r="F33" s="400"/>
      <c r="G33" s="400"/>
      <c r="H33" s="400"/>
      <c r="I33" s="16">
        <v>0</v>
      </c>
      <c r="K33" s="402"/>
      <c r="L33" s="402"/>
    </row>
    <row r="34" spans="1:13">
      <c r="A34" s="12">
        <v>11</v>
      </c>
      <c r="B34" s="13" t="s">
        <v>57</v>
      </c>
      <c r="C34" s="402" t="s">
        <v>58</v>
      </c>
      <c r="D34" s="402"/>
      <c r="E34" s="402"/>
      <c r="F34" s="402"/>
      <c r="G34" s="402"/>
      <c r="H34" s="402"/>
      <c r="I34" s="14">
        <v>2152.6999999999998</v>
      </c>
      <c r="J34" s="9" t="s">
        <v>16</v>
      </c>
      <c r="K34" s="20">
        <v>0</v>
      </c>
      <c r="L34" s="15">
        <f>ROUND(I34*K34,2)</f>
        <v>0</v>
      </c>
      <c r="M34" s="8" t="s">
        <v>59</v>
      </c>
    </row>
    <row r="35" spans="1:13">
      <c r="A35" s="401"/>
      <c r="B35" s="401"/>
      <c r="C35" s="399" t="s">
        <v>60</v>
      </c>
      <c r="D35" s="400"/>
      <c r="E35" s="400"/>
      <c r="F35" s="400"/>
      <c r="G35" s="400"/>
      <c r="H35" s="400"/>
      <c r="I35" s="16">
        <v>2152.6999999999998</v>
      </c>
      <c r="K35" s="402"/>
      <c r="L35" s="402"/>
    </row>
    <row r="36" spans="1:13">
      <c r="A36" s="12">
        <v>12</v>
      </c>
      <c r="B36" s="13" t="s">
        <v>61</v>
      </c>
      <c r="C36" s="402" t="s">
        <v>62</v>
      </c>
      <c r="D36" s="402"/>
      <c r="E36" s="402"/>
      <c r="F36" s="402"/>
      <c r="G36" s="402"/>
      <c r="H36" s="402"/>
      <c r="I36" s="14">
        <v>1000</v>
      </c>
      <c r="J36" s="9" t="s">
        <v>16</v>
      </c>
      <c r="K36" s="20">
        <v>0</v>
      </c>
      <c r="L36" s="15">
        <f>ROUND(I36*K36,2)</f>
        <v>0</v>
      </c>
      <c r="M36" s="8" t="s">
        <v>63</v>
      </c>
    </row>
    <row r="37" spans="1:13">
      <c r="A37" s="401"/>
      <c r="B37" s="401"/>
      <c r="C37" s="399">
        <v>1000</v>
      </c>
      <c r="D37" s="400"/>
      <c r="E37" s="400"/>
      <c r="F37" s="400"/>
      <c r="G37" s="400"/>
      <c r="H37" s="400"/>
      <c r="I37" s="16">
        <v>1000</v>
      </c>
      <c r="K37" s="402"/>
      <c r="L37" s="402"/>
    </row>
    <row r="38" spans="1:13">
      <c r="A38" s="12">
        <v>13</v>
      </c>
      <c r="B38" s="13" t="s">
        <v>64</v>
      </c>
      <c r="C38" s="402" t="s">
        <v>65</v>
      </c>
      <c r="D38" s="402"/>
      <c r="E38" s="402"/>
      <c r="F38" s="402"/>
      <c r="G38" s="402"/>
      <c r="H38" s="402"/>
      <c r="I38" s="14">
        <v>16</v>
      </c>
      <c r="J38" s="9" t="s">
        <v>66</v>
      </c>
      <c r="K38" s="20">
        <v>0</v>
      </c>
      <c r="L38" s="15">
        <f>ROUND(I38*K38,2)</f>
        <v>0</v>
      </c>
      <c r="M38" s="8" t="s">
        <v>67</v>
      </c>
    </row>
    <row r="39" spans="1:13">
      <c r="A39" s="401"/>
      <c r="B39" s="401"/>
      <c r="C39" s="399" t="s">
        <v>68</v>
      </c>
      <c r="D39" s="400"/>
      <c r="E39" s="400"/>
      <c r="F39" s="400"/>
      <c r="G39" s="400"/>
      <c r="H39" s="400"/>
      <c r="J39" s="402"/>
      <c r="K39" s="402"/>
      <c r="L39" s="402"/>
    </row>
    <row r="40" spans="1:13">
      <c r="A40" s="401"/>
      <c r="B40" s="401"/>
      <c r="C40" s="399">
        <v>16</v>
      </c>
      <c r="D40" s="400"/>
      <c r="E40" s="400"/>
      <c r="F40" s="400"/>
      <c r="G40" s="400"/>
      <c r="H40" s="400"/>
      <c r="I40" s="16">
        <v>16</v>
      </c>
      <c r="K40" s="402"/>
      <c r="L40" s="402"/>
    </row>
    <row r="41" spans="1:13">
      <c r="A41" s="12">
        <v>14</v>
      </c>
      <c r="B41" s="13" t="s">
        <v>69</v>
      </c>
      <c r="C41" s="402" t="s">
        <v>70</v>
      </c>
      <c r="D41" s="402"/>
      <c r="E41" s="402"/>
      <c r="F41" s="402"/>
      <c r="G41" s="402"/>
      <c r="H41" s="402"/>
      <c r="I41" s="14">
        <v>29.4</v>
      </c>
      <c r="J41" s="9" t="s">
        <v>21</v>
      </c>
      <c r="K41" s="20">
        <v>0</v>
      </c>
      <c r="L41" s="15">
        <f>ROUND(I41*K41,2)</f>
        <v>0</v>
      </c>
      <c r="M41" s="8" t="s">
        <v>71</v>
      </c>
    </row>
    <row r="42" spans="1:13">
      <c r="A42" s="401"/>
      <c r="B42" s="401"/>
      <c r="C42" s="399" t="s">
        <v>72</v>
      </c>
      <c r="D42" s="400"/>
      <c r="E42" s="400"/>
      <c r="F42" s="400"/>
      <c r="G42" s="400"/>
      <c r="H42" s="400"/>
      <c r="I42" s="16">
        <v>29.4</v>
      </c>
      <c r="K42" s="402"/>
      <c r="L42" s="402"/>
    </row>
    <row r="43" spans="1:13">
      <c r="A43" s="12">
        <v>15</v>
      </c>
      <c r="B43" s="13" t="s">
        <v>73</v>
      </c>
      <c r="C43" s="402" t="s">
        <v>74</v>
      </c>
      <c r="D43" s="402"/>
      <c r="E43" s="402"/>
      <c r="F43" s="402"/>
      <c r="G43" s="402"/>
      <c r="H43" s="402"/>
      <c r="I43" s="14">
        <v>280</v>
      </c>
      <c r="J43" s="9" t="s">
        <v>75</v>
      </c>
      <c r="K43" s="20">
        <v>0</v>
      </c>
      <c r="L43" s="15">
        <f>ROUND(I43*K43,2)</f>
        <v>0</v>
      </c>
      <c r="M43" s="8" t="s">
        <v>76</v>
      </c>
    </row>
    <row r="44" spans="1:13">
      <c r="A44" s="401"/>
      <c r="B44" s="401"/>
      <c r="C44" s="399">
        <v>280</v>
      </c>
      <c r="D44" s="400"/>
      <c r="E44" s="400"/>
      <c r="F44" s="400"/>
      <c r="G44" s="400"/>
      <c r="H44" s="400"/>
      <c r="I44" s="16">
        <v>280</v>
      </c>
      <c r="K44" s="402"/>
      <c r="L44" s="402"/>
    </row>
    <row r="45" spans="1:13">
      <c r="A45" s="12">
        <v>16</v>
      </c>
      <c r="B45" s="13" t="s">
        <v>77</v>
      </c>
      <c r="C45" s="402" t="s">
        <v>78</v>
      </c>
      <c r="D45" s="402"/>
      <c r="E45" s="402"/>
      <c r="F45" s="402"/>
      <c r="G45" s="402"/>
      <c r="H45" s="402"/>
      <c r="I45" s="14">
        <v>3</v>
      </c>
      <c r="J45" s="9" t="s">
        <v>66</v>
      </c>
      <c r="K45" s="20">
        <v>0</v>
      </c>
      <c r="L45" s="15">
        <f>ROUND(I45*K45,2)</f>
        <v>0</v>
      </c>
      <c r="M45" s="8" t="s">
        <v>79</v>
      </c>
    </row>
    <row r="46" spans="1:13">
      <c r="A46" s="401"/>
      <c r="B46" s="401"/>
      <c r="C46" s="399" t="s">
        <v>80</v>
      </c>
      <c r="D46" s="400"/>
      <c r="E46" s="400"/>
      <c r="F46" s="400"/>
      <c r="G46" s="400"/>
      <c r="H46" s="400"/>
      <c r="I46" s="16">
        <v>1</v>
      </c>
      <c r="K46" s="402"/>
      <c r="L46" s="402"/>
    </row>
    <row r="47" spans="1:13">
      <c r="A47" s="401"/>
      <c r="B47" s="401"/>
      <c r="C47" s="399" t="s">
        <v>81</v>
      </c>
      <c r="D47" s="400"/>
      <c r="E47" s="400"/>
      <c r="F47" s="400"/>
      <c r="G47" s="400"/>
      <c r="H47" s="400"/>
      <c r="I47" s="16">
        <v>1</v>
      </c>
      <c r="K47" s="402"/>
      <c r="L47" s="402"/>
    </row>
    <row r="48" spans="1:13">
      <c r="A48" s="401"/>
      <c r="B48" s="401"/>
      <c r="C48" s="399" t="s">
        <v>82</v>
      </c>
      <c r="D48" s="400"/>
      <c r="E48" s="400"/>
      <c r="F48" s="400"/>
      <c r="G48" s="400"/>
      <c r="H48" s="400"/>
      <c r="I48" s="16">
        <v>1</v>
      </c>
      <c r="K48" s="402"/>
      <c r="L48" s="402"/>
    </row>
    <row r="49" spans="1:13">
      <c r="A49" s="12">
        <v>17</v>
      </c>
      <c r="B49" s="13" t="s">
        <v>83</v>
      </c>
      <c r="C49" s="402" t="s">
        <v>84</v>
      </c>
      <c r="D49" s="402"/>
      <c r="E49" s="402"/>
      <c r="F49" s="402"/>
      <c r="G49" s="402"/>
      <c r="H49" s="402"/>
      <c r="I49" s="14">
        <v>3</v>
      </c>
      <c r="J49" s="9" t="s">
        <v>66</v>
      </c>
      <c r="K49" s="20">
        <v>0</v>
      </c>
      <c r="L49" s="15">
        <f>ROUND(I49*K49,2)</f>
        <v>0</v>
      </c>
      <c r="M49" s="8" t="s">
        <v>85</v>
      </c>
    </row>
    <row r="50" spans="1:13">
      <c r="A50" s="401"/>
      <c r="B50" s="401"/>
      <c r="C50" s="399">
        <v>3</v>
      </c>
      <c r="D50" s="400"/>
      <c r="E50" s="400"/>
      <c r="F50" s="400"/>
      <c r="G50" s="400"/>
      <c r="H50" s="400"/>
      <c r="I50" s="16">
        <v>3</v>
      </c>
      <c r="K50" s="402"/>
      <c r="L50" s="402"/>
    </row>
    <row r="51" spans="1:13">
      <c r="A51" s="12">
        <v>18</v>
      </c>
      <c r="B51" s="13" t="s">
        <v>86</v>
      </c>
      <c r="C51" s="402" t="s">
        <v>87</v>
      </c>
      <c r="D51" s="402"/>
      <c r="E51" s="402"/>
      <c r="F51" s="402"/>
      <c r="G51" s="402"/>
      <c r="H51" s="402"/>
      <c r="I51" s="14">
        <v>2217.6</v>
      </c>
      <c r="J51" s="9" t="s">
        <v>16</v>
      </c>
      <c r="K51" s="20">
        <v>0</v>
      </c>
      <c r="L51" s="15">
        <f>ROUND(I51*K51,2)</f>
        <v>0</v>
      </c>
      <c r="M51" s="8" t="s">
        <v>88</v>
      </c>
    </row>
    <row r="52" spans="1:13">
      <c r="A52" s="401"/>
      <c r="B52" s="401"/>
      <c r="C52" s="399" t="s">
        <v>89</v>
      </c>
      <c r="D52" s="400"/>
      <c r="E52" s="400"/>
      <c r="F52" s="400"/>
      <c r="G52" s="400"/>
      <c r="H52" s="400"/>
      <c r="I52" s="16">
        <v>16.5</v>
      </c>
      <c r="K52" s="402"/>
      <c r="L52" s="402"/>
    </row>
    <row r="53" spans="1:13">
      <c r="A53" s="401"/>
      <c r="B53" s="401"/>
      <c r="C53" s="399" t="s">
        <v>90</v>
      </c>
      <c r="D53" s="400"/>
      <c r="E53" s="400"/>
      <c r="F53" s="400"/>
      <c r="G53" s="400"/>
      <c r="H53" s="400"/>
      <c r="I53" s="16">
        <v>25.3</v>
      </c>
      <c r="K53" s="402"/>
      <c r="L53" s="402"/>
    </row>
    <row r="54" spans="1:13">
      <c r="A54" s="401"/>
      <c r="B54" s="401"/>
      <c r="C54" s="399" t="s">
        <v>91</v>
      </c>
      <c r="D54" s="400"/>
      <c r="E54" s="400"/>
      <c r="F54" s="400"/>
      <c r="G54" s="400"/>
      <c r="H54" s="400"/>
      <c r="I54" s="16">
        <v>90.2</v>
      </c>
      <c r="K54" s="402"/>
      <c r="L54" s="402"/>
    </row>
    <row r="55" spans="1:13">
      <c r="A55" s="401"/>
      <c r="B55" s="401"/>
      <c r="C55" s="399" t="s">
        <v>92</v>
      </c>
      <c r="D55" s="400"/>
      <c r="E55" s="400"/>
      <c r="F55" s="400"/>
      <c r="G55" s="400"/>
      <c r="H55" s="400"/>
      <c r="I55" s="16">
        <v>336.6</v>
      </c>
      <c r="K55" s="402"/>
      <c r="L55" s="402"/>
    </row>
    <row r="56" spans="1:13">
      <c r="A56" s="401"/>
      <c r="B56" s="401"/>
      <c r="C56" s="399" t="s">
        <v>93</v>
      </c>
      <c r="D56" s="400"/>
      <c r="E56" s="400"/>
      <c r="F56" s="400"/>
      <c r="G56" s="400"/>
      <c r="H56" s="400"/>
      <c r="I56" s="16">
        <v>1631.3</v>
      </c>
      <c r="K56" s="402"/>
      <c r="L56" s="402"/>
    </row>
    <row r="57" spans="1:13">
      <c r="A57" s="401"/>
      <c r="B57" s="401"/>
      <c r="C57" s="399" t="s">
        <v>94</v>
      </c>
      <c r="D57" s="400"/>
      <c r="E57" s="400"/>
      <c r="F57" s="400"/>
      <c r="G57" s="400"/>
      <c r="H57" s="400"/>
      <c r="I57" s="16">
        <v>117.7</v>
      </c>
      <c r="K57" s="402"/>
      <c r="L57" s="402"/>
    </row>
    <row r="58" spans="1:13">
      <c r="A58" s="12">
        <v>19</v>
      </c>
      <c r="B58" s="13" t="s">
        <v>95</v>
      </c>
      <c r="C58" s="402" t="s">
        <v>96</v>
      </c>
      <c r="D58" s="402"/>
      <c r="E58" s="402"/>
      <c r="F58" s="402"/>
      <c r="G58" s="402"/>
      <c r="H58" s="402"/>
      <c r="I58" s="14">
        <v>1863.4</v>
      </c>
      <c r="J58" s="9" t="s">
        <v>16</v>
      </c>
      <c r="K58" s="20">
        <v>0</v>
      </c>
      <c r="L58" s="15">
        <f>ROUND(I58*K58,2)</f>
        <v>0</v>
      </c>
      <c r="M58" s="8" t="s">
        <v>97</v>
      </c>
    </row>
    <row r="59" spans="1:13">
      <c r="A59" s="401"/>
      <c r="B59" s="401"/>
      <c r="C59" s="399" t="s">
        <v>93</v>
      </c>
      <c r="D59" s="400"/>
      <c r="E59" s="400"/>
      <c r="F59" s="400"/>
      <c r="G59" s="400"/>
      <c r="H59" s="400"/>
      <c r="I59" s="16">
        <v>1631.3</v>
      </c>
      <c r="K59" s="402"/>
      <c r="L59" s="402"/>
    </row>
    <row r="60" spans="1:13">
      <c r="A60" s="401"/>
      <c r="B60" s="401"/>
      <c r="C60" s="399" t="s">
        <v>98</v>
      </c>
      <c r="D60" s="400"/>
      <c r="E60" s="400"/>
      <c r="F60" s="400"/>
      <c r="G60" s="400"/>
      <c r="H60" s="400"/>
      <c r="I60" s="16">
        <v>187</v>
      </c>
      <c r="K60" s="402"/>
      <c r="L60" s="402"/>
    </row>
    <row r="61" spans="1:13">
      <c r="A61" s="401"/>
      <c r="B61" s="401"/>
      <c r="C61" s="399" t="s">
        <v>99</v>
      </c>
      <c r="D61" s="400"/>
      <c r="E61" s="400"/>
      <c r="F61" s="400"/>
      <c r="G61" s="400"/>
      <c r="H61" s="400"/>
      <c r="I61" s="16">
        <v>45.1</v>
      </c>
      <c r="K61" s="402"/>
      <c r="L61" s="402"/>
    </row>
    <row r="62" spans="1:13">
      <c r="A62" s="12">
        <v>20</v>
      </c>
      <c r="B62" s="13" t="s">
        <v>100</v>
      </c>
      <c r="C62" s="402" t="s">
        <v>101</v>
      </c>
      <c r="D62" s="402"/>
      <c r="E62" s="402"/>
      <c r="F62" s="402"/>
      <c r="G62" s="402"/>
      <c r="H62" s="402"/>
      <c r="I62" s="14">
        <v>229.9</v>
      </c>
      <c r="J62" s="9" t="s">
        <v>16</v>
      </c>
      <c r="K62" s="20">
        <v>0</v>
      </c>
      <c r="L62" s="15">
        <f>ROUND(I62*K62,2)</f>
        <v>0</v>
      </c>
      <c r="M62" s="8" t="s">
        <v>102</v>
      </c>
    </row>
    <row r="63" spans="1:13" ht="43.15" customHeight="1">
      <c r="A63" s="401"/>
      <c r="B63" s="401"/>
      <c r="C63" s="406" t="s">
        <v>103</v>
      </c>
      <c r="D63" s="400"/>
      <c r="E63" s="400"/>
      <c r="F63" s="400"/>
      <c r="G63" s="400"/>
      <c r="H63" s="400"/>
      <c r="J63" s="402"/>
      <c r="K63" s="402"/>
      <c r="L63" s="402"/>
    </row>
    <row r="64" spans="1:13">
      <c r="A64" s="401"/>
      <c r="B64" s="401"/>
      <c r="C64" s="399" t="s">
        <v>89</v>
      </c>
      <c r="D64" s="400"/>
      <c r="E64" s="400"/>
      <c r="F64" s="400"/>
      <c r="G64" s="400"/>
      <c r="H64" s="400"/>
      <c r="I64" s="16">
        <v>16.5</v>
      </c>
      <c r="K64" s="402"/>
      <c r="L64" s="402"/>
    </row>
    <row r="65" spans="1:13">
      <c r="A65" s="401"/>
      <c r="B65" s="401"/>
      <c r="C65" s="399" t="s">
        <v>104</v>
      </c>
      <c r="D65" s="400"/>
      <c r="E65" s="400"/>
      <c r="F65" s="400"/>
      <c r="G65" s="400"/>
      <c r="H65" s="400"/>
      <c r="I65" s="16">
        <v>168.3</v>
      </c>
      <c r="K65" s="402"/>
      <c r="L65" s="402"/>
    </row>
    <row r="66" spans="1:13">
      <c r="A66" s="401"/>
      <c r="B66" s="401"/>
      <c r="C66" s="399" t="s">
        <v>99</v>
      </c>
      <c r="D66" s="400"/>
      <c r="E66" s="400"/>
      <c r="F66" s="400"/>
      <c r="G66" s="400"/>
      <c r="H66" s="400"/>
      <c r="I66" s="16">
        <v>45.1</v>
      </c>
      <c r="K66" s="402"/>
      <c r="L66" s="402"/>
    </row>
    <row r="67" spans="1:13">
      <c r="A67" s="12">
        <v>21</v>
      </c>
      <c r="B67" s="13" t="s">
        <v>105</v>
      </c>
      <c r="C67" s="402" t="s">
        <v>106</v>
      </c>
      <c r="D67" s="402"/>
      <c r="E67" s="402"/>
      <c r="F67" s="402"/>
      <c r="G67" s="402"/>
      <c r="H67" s="402"/>
      <c r="I67" s="14">
        <v>1483</v>
      </c>
      <c r="J67" s="9" t="s">
        <v>16</v>
      </c>
      <c r="K67" s="20">
        <v>0</v>
      </c>
      <c r="L67" s="15">
        <f>ROUND(I67*K67,2)</f>
        <v>0</v>
      </c>
      <c r="M67" s="8" t="s">
        <v>107</v>
      </c>
    </row>
    <row r="68" spans="1:13">
      <c r="A68" s="401"/>
      <c r="B68" s="401"/>
      <c r="C68" s="399">
        <v>1483</v>
      </c>
      <c r="D68" s="400"/>
      <c r="E68" s="400"/>
      <c r="F68" s="400"/>
      <c r="G68" s="400"/>
      <c r="H68" s="400"/>
      <c r="I68" s="16">
        <v>1483</v>
      </c>
      <c r="K68" s="402"/>
      <c r="L68" s="402"/>
    </row>
    <row r="69" spans="1:13">
      <c r="A69" s="12">
        <v>22</v>
      </c>
      <c r="B69" s="13" t="s">
        <v>108</v>
      </c>
      <c r="C69" s="402" t="s">
        <v>109</v>
      </c>
      <c r="D69" s="402"/>
      <c r="E69" s="402"/>
      <c r="F69" s="402"/>
      <c r="G69" s="402"/>
      <c r="H69" s="402"/>
      <c r="I69" s="14">
        <v>16</v>
      </c>
      <c r="J69" s="9" t="s">
        <v>66</v>
      </c>
      <c r="K69" s="20">
        <v>0</v>
      </c>
      <c r="L69" s="15">
        <f>ROUND(I69*K69,2)</f>
        <v>0</v>
      </c>
      <c r="M69" s="8" t="s">
        <v>110</v>
      </c>
    </row>
    <row r="70" spans="1:13">
      <c r="A70" s="401"/>
      <c r="B70" s="401"/>
      <c r="C70" s="399">
        <v>16</v>
      </c>
      <c r="D70" s="400"/>
      <c r="E70" s="400"/>
      <c r="F70" s="400"/>
      <c r="G70" s="400"/>
      <c r="H70" s="400"/>
      <c r="I70" s="16">
        <v>16</v>
      </c>
      <c r="K70" s="402"/>
      <c r="L70" s="402"/>
    </row>
    <row r="71" spans="1:13">
      <c r="A71" s="12">
        <v>23</v>
      </c>
      <c r="B71" s="13" t="s">
        <v>111</v>
      </c>
      <c r="C71" s="402" t="s">
        <v>112</v>
      </c>
      <c r="D71" s="402"/>
      <c r="E71" s="402"/>
      <c r="F71" s="402"/>
      <c r="G71" s="402"/>
      <c r="H71" s="402"/>
      <c r="I71" s="14">
        <v>1</v>
      </c>
      <c r="J71" s="9" t="s">
        <v>113</v>
      </c>
      <c r="K71" s="20">
        <v>0</v>
      </c>
      <c r="L71" s="15">
        <f>ROUND(I71*K71,2)</f>
        <v>0</v>
      </c>
      <c r="M71" s="8" t="s">
        <v>114</v>
      </c>
    </row>
    <row r="72" spans="1:13">
      <c r="A72" s="401"/>
      <c r="B72" s="401"/>
      <c r="C72" s="399" t="s">
        <v>115</v>
      </c>
      <c r="D72" s="400"/>
      <c r="E72" s="400"/>
      <c r="F72" s="400"/>
      <c r="G72" s="400"/>
      <c r="H72" s="400"/>
      <c r="J72" s="402"/>
      <c r="K72" s="402"/>
      <c r="L72" s="402"/>
    </row>
    <row r="73" spans="1:13">
      <c r="A73" s="401"/>
      <c r="B73" s="401"/>
      <c r="C73" s="399">
        <v>1</v>
      </c>
      <c r="D73" s="400"/>
      <c r="E73" s="400"/>
      <c r="F73" s="400"/>
      <c r="G73" s="400"/>
      <c r="H73" s="400"/>
      <c r="I73" s="16">
        <v>1</v>
      </c>
      <c r="K73" s="402"/>
      <c r="L73" s="402"/>
    </row>
    <row r="74" spans="1:13">
      <c r="A74" s="12">
        <v>24</v>
      </c>
      <c r="B74" s="13" t="s">
        <v>116</v>
      </c>
      <c r="C74" s="402" t="s">
        <v>117</v>
      </c>
      <c r="D74" s="402"/>
      <c r="E74" s="402"/>
      <c r="F74" s="402"/>
      <c r="G74" s="402"/>
      <c r="H74" s="402"/>
      <c r="I74" s="14">
        <v>1</v>
      </c>
      <c r="J74" s="9" t="s">
        <v>113</v>
      </c>
      <c r="K74" s="20">
        <v>0</v>
      </c>
      <c r="L74" s="15">
        <f>ROUND(I74*K74,2)</f>
        <v>0</v>
      </c>
      <c r="M74" s="8" t="s">
        <v>118</v>
      </c>
    </row>
    <row r="75" spans="1:13">
      <c r="A75" s="401"/>
      <c r="B75" s="401"/>
      <c r="C75" s="399" t="s">
        <v>119</v>
      </c>
      <c r="D75" s="400"/>
      <c r="E75" s="400"/>
      <c r="F75" s="400"/>
      <c r="G75" s="400"/>
      <c r="H75" s="400"/>
      <c r="J75" s="402"/>
      <c r="K75" s="402"/>
      <c r="L75" s="402"/>
    </row>
    <row r="76" spans="1:13">
      <c r="A76" s="12">
        <v>25</v>
      </c>
      <c r="B76" s="13" t="s">
        <v>120</v>
      </c>
      <c r="C76" s="402" t="s">
        <v>121</v>
      </c>
      <c r="D76" s="402"/>
      <c r="E76" s="402"/>
      <c r="F76" s="402"/>
      <c r="G76" s="402"/>
      <c r="H76" s="402"/>
      <c r="I76" s="14">
        <v>82</v>
      </c>
      <c r="J76" s="9" t="s">
        <v>16</v>
      </c>
      <c r="K76" s="20">
        <v>0</v>
      </c>
      <c r="L76" s="15">
        <f>ROUND(I76*K76,2)</f>
        <v>0</v>
      </c>
      <c r="M76" s="8" t="s">
        <v>122</v>
      </c>
    </row>
    <row r="77" spans="1:13" ht="28.9" customHeight="1">
      <c r="A77" s="401"/>
      <c r="B77" s="401"/>
      <c r="C77" s="406" t="s">
        <v>123</v>
      </c>
      <c r="D77" s="400"/>
      <c r="E77" s="400"/>
      <c r="F77" s="400"/>
      <c r="G77" s="400"/>
      <c r="H77" s="400"/>
      <c r="J77" s="402"/>
      <c r="K77" s="402"/>
      <c r="L77" s="402"/>
    </row>
    <row r="78" spans="1:13">
      <c r="A78" s="12">
        <v>26</v>
      </c>
      <c r="B78" s="13" t="s">
        <v>124</v>
      </c>
      <c r="C78" s="402" t="s">
        <v>125</v>
      </c>
      <c r="D78" s="402"/>
      <c r="E78" s="402"/>
      <c r="F78" s="402"/>
      <c r="G78" s="402"/>
      <c r="H78" s="402"/>
      <c r="I78" s="14">
        <v>1</v>
      </c>
      <c r="J78" s="9" t="s">
        <v>113</v>
      </c>
      <c r="K78" s="20">
        <v>0</v>
      </c>
      <c r="L78" s="15">
        <f>ROUND(I78*K78,2)</f>
        <v>0</v>
      </c>
      <c r="M78" s="8" t="s">
        <v>126</v>
      </c>
    </row>
    <row r="79" spans="1:13">
      <c r="A79" s="401"/>
      <c r="B79" s="401"/>
      <c r="C79" s="399" t="s">
        <v>119</v>
      </c>
      <c r="D79" s="400"/>
      <c r="E79" s="400"/>
      <c r="F79" s="400"/>
      <c r="G79" s="400"/>
      <c r="H79" s="400"/>
      <c r="J79" s="402"/>
      <c r="K79" s="402"/>
      <c r="L79" s="402"/>
    </row>
    <row r="80" spans="1:13">
      <c r="A80" s="12">
        <v>27</v>
      </c>
      <c r="B80" s="13" t="s">
        <v>127</v>
      </c>
      <c r="C80" s="402" t="s">
        <v>128</v>
      </c>
      <c r="D80" s="402"/>
      <c r="E80" s="402"/>
      <c r="F80" s="402"/>
      <c r="G80" s="402"/>
      <c r="H80" s="402"/>
      <c r="I80" s="14">
        <v>209</v>
      </c>
      <c r="J80" s="9" t="s">
        <v>16</v>
      </c>
      <c r="K80" s="20">
        <v>0</v>
      </c>
      <c r="L80" s="15">
        <f>ROUND(I80*K80,2)</f>
        <v>0</v>
      </c>
      <c r="M80" s="8" t="s">
        <v>129</v>
      </c>
    </row>
    <row r="81" spans="1:13">
      <c r="A81" s="401"/>
      <c r="B81" s="401"/>
      <c r="C81" s="399" t="s">
        <v>130</v>
      </c>
      <c r="D81" s="400"/>
      <c r="E81" s="400"/>
      <c r="F81" s="400"/>
      <c r="G81" s="400"/>
      <c r="H81" s="400"/>
      <c r="I81" s="16">
        <v>15</v>
      </c>
      <c r="K81" s="402"/>
      <c r="L81" s="402"/>
    </row>
    <row r="82" spans="1:13">
      <c r="A82" s="401"/>
      <c r="B82" s="401"/>
      <c r="C82" s="399" t="s">
        <v>131</v>
      </c>
      <c r="D82" s="400"/>
      <c r="E82" s="400"/>
      <c r="F82" s="400"/>
      <c r="G82" s="400"/>
      <c r="H82" s="400"/>
      <c r="I82" s="16">
        <v>153</v>
      </c>
      <c r="K82" s="402"/>
      <c r="L82" s="402"/>
    </row>
    <row r="83" spans="1:13">
      <c r="A83" s="401"/>
      <c r="B83" s="401"/>
      <c r="C83" s="399" t="s">
        <v>132</v>
      </c>
      <c r="D83" s="400"/>
      <c r="E83" s="400"/>
      <c r="F83" s="400"/>
      <c r="G83" s="400"/>
      <c r="H83" s="400"/>
      <c r="I83" s="16">
        <v>41</v>
      </c>
      <c r="K83" s="402"/>
      <c r="L83" s="402"/>
    </row>
    <row r="84" spans="1:13">
      <c r="A84" s="12">
        <v>28</v>
      </c>
      <c r="B84" s="13" t="s">
        <v>133</v>
      </c>
      <c r="C84" s="402" t="s">
        <v>134</v>
      </c>
      <c r="D84" s="402"/>
      <c r="E84" s="402"/>
      <c r="F84" s="402"/>
      <c r="G84" s="402"/>
      <c r="H84" s="402"/>
      <c r="I84" s="14">
        <v>1863.4</v>
      </c>
      <c r="J84" s="9" t="s">
        <v>16</v>
      </c>
      <c r="K84" s="20">
        <v>0</v>
      </c>
      <c r="L84" s="15">
        <f>ROUND(I84*K84,2)</f>
        <v>0</v>
      </c>
      <c r="M84" s="8" t="s">
        <v>135</v>
      </c>
    </row>
    <row r="85" spans="1:13" ht="43.15" customHeight="1">
      <c r="A85" s="401"/>
      <c r="B85" s="401"/>
      <c r="C85" s="406" t="s">
        <v>136</v>
      </c>
      <c r="D85" s="400"/>
      <c r="E85" s="400"/>
      <c r="F85" s="400"/>
      <c r="G85" s="400"/>
      <c r="H85" s="400"/>
      <c r="J85" s="402"/>
      <c r="K85" s="402"/>
      <c r="L85" s="402"/>
    </row>
    <row r="86" spans="1:13">
      <c r="A86" s="401"/>
      <c r="B86" s="401"/>
      <c r="C86" s="399" t="s">
        <v>137</v>
      </c>
      <c r="D86" s="400"/>
      <c r="E86" s="400"/>
      <c r="F86" s="400"/>
      <c r="G86" s="400"/>
      <c r="H86" s="400"/>
      <c r="I86" s="16">
        <v>1863.4</v>
      </c>
      <c r="K86" s="402"/>
      <c r="L86" s="402"/>
    </row>
    <row r="87" spans="1:13">
      <c r="A87" s="12">
        <v>29</v>
      </c>
      <c r="B87" s="13" t="s">
        <v>138</v>
      </c>
      <c r="C87" s="402" t="s">
        <v>139</v>
      </c>
      <c r="D87" s="402"/>
      <c r="E87" s="402"/>
      <c r="F87" s="402"/>
      <c r="G87" s="402"/>
      <c r="H87" s="402"/>
      <c r="I87" s="14">
        <v>170</v>
      </c>
      <c r="J87" s="9" t="s">
        <v>16</v>
      </c>
      <c r="K87" s="20">
        <v>0</v>
      </c>
      <c r="L87" s="15">
        <f>ROUND(I87*K87,2)</f>
        <v>0</v>
      </c>
      <c r="M87" s="8" t="s">
        <v>140</v>
      </c>
    </row>
    <row r="88" spans="1:13">
      <c r="A88" s="401"/>
      <c r="B88" s="401"/>
      <c r="C88" s="399" t="s">
        <v>141</v>
      </c>
      <c r="D88" s="400"/>
      <c r="E88" s="400"/>
      <c r="F88" s="400"/>
      <c r="G88" s="400"/>
      <c r="H88" s="400"/>
      <c r="I88" s="16">
        <v>170</v>
      </c>
      <c r="K88" s="402"/>
      <c r="L88" s="402"/>
    </row>
    <row r="89" spans="1:13">
      <c r="A89" s="12">
        <v>30</v>
      </c>
      <c r="B89" s="13" t="s">
        <v>142</v>
      </c>
      <c r="C89" s="402" t="s">
        <v>143</v>
      </c>
      <c r="D89" s="402"/>
      <c r="E89" s="402"/>
      <c r="F89" s="402"/>
      <c r="G89" s="402"/>
      <c r="H89" s="402"/>
      <c r="I89" s="14">
        <v>1483</v>
      </c>
      <c r="J89" s="9" t="s">
        <v>16</v>
      </c>
      <c r="K89" s="20">
        <v>0</v>
      </c>
      <c r="L89" s="15">
        <f>ROUND(I89*K89,2)</f>
        <v>0</v>
      </c>
      <c r="M89" s="8" t="s">
        <v>144</v>
      </c>
    </row>
    <row r="90" spans="1:13">
      <c r="A90" s="401"/>
      <c r="B90" s="401"/>
      <c r="C90" s="399">
        <v>1483</v>
      </c>
      <c r="D90" s="400"/>
      <c r="E90" s="400"/>
      <c r="F90" s="400"/>
      <c r="G90" s="400"/>
      <c r="H90" s="400"/>
      <c r="I90" s="16">
        <v>1483</v>
      </c>
      <c r="K90" s="402"/>
      <c r="L90" s="402"/>
    </row>
    <row r="91" spans="1:13">
      <c r="A91" s="12">
        <v>31</v>
      </c>
      <c r="B91" s="13" t="s">
        <v>145</v>
      </c>
      <c r="C91" s="402" t="s">
        <v>146</v>
      </c>
      <c r="D91" s="402"/>
      <c r="E91" s="402"/>
      <c r="F91" s="402"/>
      <c r="G91" s="402"/>
      <c r="H91" s="402"/>
      <c r="I91" s="14">
        <v>1483</v>
      </c>
      <c r="J91" s="9" t="s">
        <v>16</v>
      </c>
      <c r="K91" s="20">
        <v>0</v>
      </c>
      <c r="L91" s="15">
        <f>ROUND(I91*K91,2)</f>
        <v>0</v>
      </c>
      <c r="M91" s="8" t="s">
        <v>147</v>
      </c>
    </row>
    <row r="92" spans="1:13">
      <c r="A92" s="401"/>
      <c r="B92" s="401"/>
      <c r="C92" s="399">
        <v>1483</v>
      </c>
      <c r="D92" s="400"/>
      <c r="E92" s="400"/>
      <c r="F92" s="400"/>
      <c r="G92" s="400"/>
      <c r="H92" s="400"/>
      <c r="I92" s="16">
        <v>1483</v>
      </c>
      <c r="K92" s="402"/>
      <c r="L92" s="402"/>
    </row>
    <row r="93" spans="1:13">
      <c r="A93" s="12">
        <v>32</v>
      </c>
      <c r="B93" s="13" t="s">
        <v>148</v>
      </c>
      <c r="C93" s="402" t="s">
        <v>149</v>
      </c>
      <c r="D93" s="402"/>
      <c r="E93" s="402"/>
      <c r="F93" s="402"/>
      <c r="G93" s="402"/>
      <c r="H93" s="402"/>
      <c r="I93" s="14">
        <v>71.400000000000006</v>
      </c>
      <c r="J93" s="9" t="s">
        <v>75</v>
      </c>
      <c r="K93" s="20">
        <v>0</v>
      </c>
      <c r="L93" s="15">
        <f>ROUND(I93*K93,2)</f>
        <v>0</v>
      </c>
      <c r="M93" s="8" t="s">
        <v>150</v>
      </c>
    </row>
    <row r="94" spans="1:13">
      <c r="A94" s="401"/>
      <c r="B94" s="401"/>
      <c r="C94" s="399" t="s">
        <v>151</v>
      </c>
      <c r="D94" s="400"/>
      <c r="E94" s="400"/>
      <c r="F94" s="400"/>
      <c r="G94" s="400"/>
      <c r="H94" s="400"/>
      <c r="I94" s="16">
        <v>15.75</v>
      </c>
      <c r="K94" s="402"/>
      <c r="L94" s="402"/>
    </row>
    <row r="95" spans="1:13">
      <c r="A95" s="401"/>
      <c r="B95" s="401"/>
      <c r="C95" s="399" t="s">
        <v>152</v>
      </c>
      <c r="D95" s="400"/>
      <c r="E95" s="400"/>
      <c r="F95" s="400"/>
      <c r="G95" s="400"/>
      <c r="H95" s="400"/>
      <c r="I95" s="16">
        <v>55.65</v>
      </c>
      <c r="K95" s="402"/>
      <c r="L95" s="402"/>
    </row>
    <row r="96" spans="1:13">
      <c r="A96" s="12">
        <v>33</v>
      </c>
      <c r="B96" s="13" t="s">
        <v>153</v>
      </c>
      <c r="C96" s="402" t="s">
        <v>154</v>
      </c>
      <c r="D96" s="402"/>
      <c r="E96" s="402"/>
      <c r="F96" s="402"/>
      <c r="G96" s="402"/>
      <c r="H96" s="402"/>
      <c r="I96" s="14">
        <v>405.3</v>
      </c>
      <c r="J96" s="9" t="s">
        <v>75</v>
      </c>
      <c r="K96" s="20">
        <v>0</v>
      </c>
      <c r="L96" s="15">
        <f>ROUND(I96*K96,2)</f>
        <v>0</v>
      </c>
      <c r="M96" s="8" t="s">
        <v>155</v>
      </c>
    </row>
    <row r="97" spans="1:13">
      <c r="A97" s="401"/>
      <c r="B97" s="401"/>
      <c r="C97" s="399" t="s">
        <v>156</v>
      </c>
      <c r="D97" s="400"/>
      <c r="E97" s="400"/>
      <c r="F97" s="400"/>
      <c r="G97" s="400"/>
      <c r="H97" s="400"/>
      <c r="I97" s="16">
        <v>405.3</v>
      </c>
      <c r="K97" s="402"/>
      <c r="L97" s="402"/>
    </row>
    <row r="98" spans="1:13">
      <c r="A98" s="12">
        <v>34</v>
      </c>
      <c r="B98" s="13" t="s">
        <v>157</v>
      </c>
      <c r="C98" s="402" t="s">
        <v>158</v>
      </c>
      <c r="D98" s="402"/>
      <c r="E98" s="402"/>
      <c r="F98" s="402"/>
      <c r="G98" s="402"/>
      <c r="H98" s="402"/>
      <c r="I98" s="14">
        <v>495.6</v>
      </c>
      <c r="J98" s="9" t="s">
        <v>75</v>
      </c>
      <c r="K98" s="20">
        <v>0</v>
      </c>
      <c r="L98" s="15">
        <f>ROUND(I98*K98,2)</f>
        <v>0</v>
      </c>
      <c r="M98" s="8" t="s">
        <v>159</v>
      </c>
    </row>
    <row r="99" spans="1:13">
      <c r="A99" s="401"/>
      <c r="B99" s="401"/>
      <c r="C99" s="399" t="s">
        <v>160</v>
      </c>
      <c r="D99" s="400"/>
      <c r="E99" s="400"/>
      <c r="F99" s="400"/>
      <c r="G99" s="400"/>
      <c r="H99" s="400"/>
      <c r="I99" s="16">
        <v>495.6</v>
      </c>
      <c r="K99" s="402"/>
      <c r="L99" s="402"/>
    </row>
    <row r="100" spans="1:13">
      <c r="A100" s="12">
        <v>35</v>
      </c>
      <c r="B100" s="13" t="s">
        <v>161</v>
      </c>
      <c r="C100" s="402" t="s">
        <v>162</v>
      </c>
      <c r="D100" s="402"/>
      <c r="E100" s="402"/>
      <c r="F100" s="402"/>
      <c r="G100" s="402"/>
      <c r="H100" s="402"/>
      <c r="I100" s="14">
        <v>69.3</v>
      </c>
      <c r="J100" s="9" t="s">
        <v>75</v>
      </c>
      <c r="K100" s="20">
        <v>0</v>
      </c>
      <c r="L100" s="15">
        <f>ROUND(I100*K100,2)</f>
        <v>0</v>
      </c>
      <c r="M100" s="8" t="s">
        <v>163</v>
      </c>
    </row>
    <row r="101" spans="1:13">
      <c r="A101" s="401"/>
      <c r="B101" s="401"/>
      <c r="C101" s="399" t="s">
        <v>164</v>
      </c>
      <c r="D101" s="400"/>
      <c r="E101" s="400"/>
      <c r="F101" s="400"/>
      <c r="G101" s="400"/>
      <c r="H101" s="400"/>
      <c r="I101" s="16">
        <v>69.3</v>
      </c>
      <c r="K101" s="402"/>
      <c r="L101" s="402"/>
    </row>
    <row r="102" spans="1:13">
      <c r="A102" s="12">
        <v>36</v>
      </c>
      <c r="B102" s="13" t="s">
        <v>165</v>
      </c>
      <c r="C102" s="402" t="s">
        <v>166</v>
      </c>
      <c r="D102" s="402"/>
      <c r="E102" s="402"/>
      <c r="F102" s="402"/>
      <c r="G102" s="402"/>
      <c r="H102" s="402"/>
      <c r="I102" s="14">
        <v>40</v>
      </c>
      <c r="J102" s="9" t="s">
        <v>66</v>
      </c>
      <c r="K102" s="20">
        <v>0</v>
      </c>
      <c r="L102" s="15">
        <f>ROUND(I102*K102,2)</f>
        <v>0</v>
      </c>
      <c r="M102" s="8" t="s">
        <v>167</v>
      </c>
    </row>
    <row r="103" spans="1:13">
      <c r="A103" s="401"/>
      <c r="B103" s="401"/>
      <c r="C103" s="399" t="s">
        <v>168</v>
      </c>
      <c r="D103" s="400"/>
      <c r="E103" s="400"/>
      <c r="F103" s="400"/>
      <c r="G103" s="400"/>
      <c r="H103" s="400"/>
      <c r="I103" s="16">
        <v>40</v>
      </c>
      <c r="K103" s="402"/>
      <c r="L103" s="402"/>
    </row>
    <row r="104" spans="1:13">
      <c r="A104" s="12">
        <v>37</v>
      </c>
      <c r="B104" s="13" t="s">
        <v>169</v>
      </c>
      <c r="C104" s="402" t="s">
        <v>170</v>
      </c>
      <c r="D104" s="402"/>
      <c r="E104" s="402"/>
      <c r="F104" s="402"/>
      <c r="G104" s="402"/>
      <c r="H104" s="402"/>
      <c r="I104" s="14">
        <v>269.85000000000002</v>
      </c>
      <c r="J104" s="9" t="s">
        <v>16</v>
      </c>
      <c r="K104" s="20">
        <v>0</v>
      </c>
      <c r="L104" s="15">
        <f>ROUND(I104*K104,2)</f>
        <v>0</v>
      </c>
      <c r="M104" s="8" t="s">
        <v>171</v>
      </c>
    </row>
    <row r="105" spans="1:13">
      <c r="A105" s="401"/>
      <c r="B105" s="401"/>
      <c r="C105" s="399" t="s">
        <v>151</v>
      </c>
      <c r="D105" s="400"/>
      <c r="E105" s="400"/>
      <c r="F105" s="400"/>
      <c r="G105" s="400"/>
      <c r="H105" s="400"/>
      <c r="I105" s="16">
        <v>15.75</v>
      </c>
      <c r="K105" s="402"/>
      <c r="L105" s="402"/>
    </row>
    <row r="106" spans="1:13">
      <c r="A106" s="401"/>
      <c r="B106" s="401"/>
      <c r="C106" s="399" t="s">
        <v>172</v>
      </c>
      <c r="D106" s="400"/>
      <c r="E106" s="400"/>
      <c r="F106" s="400"/>
      <c r="G106" s="400"/>
      <c r="H106" s="400"/>
      <c r="I106" s="16">
        <v>24.15</v>
      </c>
      <c r="K106" s="402"/>
      <c r="L106" s="402"/>
    </row>
    <row r="107" spans="1:13">
      <c r="A107" s="401"/>
      <c r="B107" s="401"/>
      <c r="C107" s="399" t="s">
        <v>173</v>
      </c>
      <c r="D107" s="400"/>
      <c r="E107" s="400"/>
      <c r="F107" s="400"/>
      <c r="G107" s="400"/>
      <c r="H107" s="400"/>
      <c r="I107" s="16">
        <v>26.25</v>
      </c>
      <c r="K107" s="402"/>
      <c r="L107" s="402"/>
    </row>
    <row r="108" spans="1:13">
      <c r="A108" s="401"/>
      <c r="B108" s="401"/>
      <c r="C108" s="399" t="s">
        <v>174</v>
      </c>
      <c r="D108" s="400"/>
      <c r="E108" s="400"/>
      <c r="F108" s="400"/>
      <c r="G108" s="400"/>
      <c r="H108" s="400"/>
      <c r="I108" s="16">
        <v>43.05</v>
      </c>
      <c r="K108" s="402"/>
      <c r="L108" s="402"/>
    </row>
    <row r="109" spans="1:13">
      <c r="A109" s="401"/>
      <c r="B109" s="401"/>
      <c r="C109" s="399" t="s">
        <v>175</v>
      </c>
      <c r="D109" s="400"/>
      <c r="E109" s="400"/>
      <c r="F109" s="400"/>
      <c r="G109" s="400"/>
      <c r="H109" s="400"/>
      <c r="I109" s="16">
        <v>160.65</v>
      </c>
      <c r="K109" s="402"/>
      <c r="L109" s="402"/>
    </row>
    <row r="110" spans="1:13">
      <c r="A110" s="12">
        <v>38</v>
      </c>
      <c r="B110" s="13" t="s">
        <v>176</v>
      </c>
      <c r="C110" s="402" t="s">
        <v>177</v>
      </c>
      <c r="D110" s="402"/>
      <c r="E110" s="402"/>
      <c r="F110" s="402"/>
      <c r="G110" s="402"/>
      <c r="H110" s="402"/>
      <c r="I110" s="14">
        <v>178.5</v>
      </c>
      <c r="J110" s="9" t="s">
        <v>16</v>
      </c>
      <c r="K110" s="20">
        <v>0</v>
      </c>
      <c r="L110" s="15">
        <f>ROUND(I110*K110,2)</f>
        <v>0</v>
      </c>
      <c r="M110" s="8" t="s">
        <v>178</v>
      </c>
    </row>
    <row r="111" spans="1:13">
      <c r="A111" s="401"/>
      <c r="B111" s="401"/>
      <c r="C111" s="399" t="s">
        <v>179</v>
      </c>
      <c r="D111" s="400"/>
      <c r="E111" s="400"/>
      <c r="F111" s="400"/>
      <c r="G111" s="400"/>
      <c r="H111" s="400"/>
      <c r="I111" s="16">
        <v>178.5</v>
      </c>
      <c r="K111" s="402"/>
      <c r="L111" s="402"/>
    </row>
    <row r="112" spans="1:13">
      <c r="A112" s="12">
        <v>39</v>
      </c>
      <c r="B112" s="13" t="s">
        <v>180</v>
      </c>
      <c r="C112" s="402" t="s">
        <v>181</v>
      </c>
      <c r="D112" s="402"/>
      <c r="E112" s="402"/>
      <c r="F112" s="402"/>
      <c r="G112" s="402"/>
      <c r="H112" s="402"/>
      <c r="I112" s="14">
        <v>11.025</v>
      </c>
      <c r="J112" s="9" t="s">
        <v>16</v>
      </c>
      <c r="K112" s="20">
        <v>0</v>
      </c>
      <c r="L112" s="15">
        <f>ROUND(I112*K112,2)</f>
        <v>0</v>
      </c>
      <c r="M112" s="8" t="s">
        <v>182</v>
      </c>
    </row>
    <row r="113" spans="1:13">
      <c r="A113" s="401"/>
      <c r="B113" s="401"/>
      <c r="C113" s="399" t="s">
        <v>183</v>
      </c>
      <c r="D113" s="400"/>
      <c r="E113" s="400"/>
      <c r="F113" s="400"/>
      <c r="G113" s="400"/>
      <c r="H113" s="400"/>
      <c r="I113" s="16">
        <v>11.025</v>
      </c>
      <c r="K113" s="402"/>
      <c r="L113" s="402"/>
    </row>
    <row r="114" spans="1:13">
      <c r="A114" s="12">
        <v>40</v>
      </c>
      <c r="B114" s="13" t="s">
        <v>184</v>
      </c>
      <c r="C114" s="402" t="s">
        <v>185</v>
      </c>
      <c r="D114" s="402"/>
      <c r="E114" s="402"/>
      <c r="F114" s="402"/>
      <c r="G114" s="402"/>
      <c r="H114" s="402"/>
      <c r="I114" s="14">
        <v>234</v>
      </c>
      <c r="J114" s="9" t="s">
        <v>16</v>
      </c>
      <c r="K114" s="20">
        <v>0</v>
      </c>
      <c r="L114" s="15">
        <f>ROUND(I114*K114,2)</f>
        <v>0</v>
      </c>
      <c r="M114" s="8" t="s">
        <v>186</v>
      </c>
    </row>
    <row r="115" spans="1:13">
      <c r="A115" s="401"/>
      <c r="B115" s="401"/>
      <c r="C115" s="399" t="s">
        <v>130</v>
      </c>
      <c r="D115" s="400"/>
      <c r="E115" s="400"/>
      <c r="F115" s="400"/>
      <c r="G115" s="400"/>
      <c r="H115" s="400"/>
      <c r="I115" s="16">
        <v>15</v>
      </c>
      <c r="K115" s="402"/>
      <c r="L115" s="402"/>
    </row>
    <row r="116" spans="1:13">
      <c r="A116" s="401"/>
      <c r="B116" s="401"/>
      <c r="C116" s="399" t="s">
        <v>187</v>
      </c>
      <c r="D116" s="400"/>
      <c r="E116" s="400"/>
      <c r="F116" s="400"/>
      <c r="G116" s="400"/>
      <c r="H116" s="400"/>
      <c r="I116" s="16">
        <v>25</v>
      </c>
      <c r="K116" s="402"/>
      <c r="L116" s="402"/>
    </row>
    <row r="117" spans="1:13">
      <c r="A117" s="401"/>
      <c r="B117" s="401"/>
      <c r="C117" s="399" t="s">
        <v>188</v>
      </c>
      <c r="D117" s="400"/>
      <c r="E117" s="400"/>
      <c r="F117" s="400"/>
      <c r="G117" s="400"/>
      <c r="H117" s="400"/>
      <c r="I117" s="16">
        <v>41</v>
      </c>
      <c r="K117" s="402"/>
      <c r="L117" s="402"/>
    </row>
    <row r="118" spans="1:13">
      <c r="A118" s="401"/>
      <c r="B118" s="401"/>
      <c r="C118" s="399" t="s">
        <v>131</v>
      </c>
      <c r="D118" s="400"/>
      <c r="E118" s="400"/>
      <c r="F118" s="400"/>
      <c r="G118" s="400"/>
      <c r="H118" s="400"/>
      <c r="I118" s="16">
        <v>153</v>
      </c>
      <c r="K118" s="402"/>
      <c r="L118" s="402"/>
    </row>
    <row r="119" spans="1:13">
      <c r="A119" s="12">
        <v>41</v>
      </c>
      <c r="B119" s="13" t="s">
        <v>189</v>
      </c>
      <c r="C119" s="402" t="s">
        <v>190</v>
      </c>
      <c r="D119" s="402"/>
      <c r="E119" s="402"/>
      <c r="F119" s="402"/>
      <c r="G119" s="402"/>
      <c r="H119" s="402"/>
      <c r="I119" s="14">
        <v>170</v>
      </c>
      <c r="J119" s="9" t="s">
        <v>16</v>
      </c>
      <c r="K119" s="20">
        <v>0</v>
      </c>
      <c r="L119" s="15">
        <f>ROUND(I119*K119,2)</f>
        <v>0</v>
      </c>
      <c r="M119" s="8" t="s">
        <v>191</v>
      </c>
    </row>
    <row r="120" spans="1:13">
      <c r="A120" s="401"/>
      <c r="B120" s="401"/>
      <c r="C120" s="399" t="s">
        <v>141</v>
      </c>
      <c r="D120" s="400"/>
      <c r="E120" s="400"/>
      <c r="F120" s="400"/>
      <c r="G120" s="400"/>
      <c r="H120" s="400"/>
      <c r="I120" s="16">
        <v>170</v>
      </c>
      <c r="K120" s="402"/>
      <c r="L120" s="402"/>
    </row>
    <row r="121" spans="1:13">
      <c r="A121" s="12">
        <v>42</v>
      </c>
      <c r="B121" s="13" t="s">
        <v>192</v>
      </c>
      <c r="C121" s="402" t="s">
        <v>193</v>
      </c>
      <c r="D121" s="402"/>
      <c r="E121" s="402"/>
      <c r="F121" s="402"/>
      <c r="G121" s="402"/>
      <c r="H121" s="402"/>
      <c r="I121" s="14">
        <v>18</v>
      </c>
      <c r="J121" s="9" t="s">
        <v>75</v>
      </c>
      <c r="K121" s="20">
        <v>0</v>
      </c>
      <c r="L121" s="15">
        <f>ROUND(I121*K121,2)</f>
        <v>0</v>
      </c>
      <c r="M121" s="8" t="s">
        <v>194</v>
      </c>
    </row>
    <row r="122" spans="1:13">
      <c r="A122" s="401"/>
      <c r="B122" s="401"/>
      <c r="C122" s="399" t="s">
        <v>195</v>
      </c>
      <c r="D122" s="400"/>
      <c r="E122" s="400"/>
      <c r="F122" s="400"/>
      <c r="G122" s="400"/>
      <c r="H122" s="400"/>
      <c r="I122" s="16">
        <v>18</v>
      </c>
      <c r="K122" s="402"/>
      <c r="L122" s="402"/>
    </row>
    <row r="123" spans="1:13">
      <c r="A123" s="401"/>
      <c r="B123" s="401"/>
      <c r="C123" s="399" t="s">
        <v>196</v>
      </c>
      <c r="D123" s="400"/>
      <c r="E123" s="400"/>
      <c r="F123" s="400"/>
      <c r="G123" s="400"/>
      <c r="H123" s="400"/>
      <c r="I123" s="16">
        <v>0</v>
      </c>
      <c r="K123" s="402"/>
      <c r="L123" s="402"/>
    </row>
    <row r="124" spans="1:13">
      <c r="A124" s="12">
        <v>43</v>
      </c>
      <c r="B124" s="13" t="s">
        <v>197</v>
      </c>
      <c r="C124" s="402" t="s">
        <v>198</v>
      </c>
      <c r="D124" s="402"/>
      <c r="E124" s="402"/>
      <c r="F124" s="402"/>
      <c r="G124" s="402"/>
      <c r="H124" s="402"/>
      <c r="I124" s="14">
        <v>9</v>
      </c>
      <c r="J124" s="9" t="s">
        <v>66</v>
      </c>
      <c r="K124" s="20">
        <v>0</v>
      </c>
      <c r="L124" s="15">
        <f>ROUND(I124*K124,2)</f>
        <v>0</v>
      </c>
      <c r="M124" s="8" t="s">
        <v>199</v>
      </c>
    </row>
    <row r="125" spans="1:13">
      <c r="A125" s="401"/>
      <c r="B125" s="401"/>
      <c r="C125" s="399">
        <v>9</v>
      </c>
      <c r="D125" s="400"/>
      <c r="E125" s="400"/>
      <c r="F125" s="400"/>
      <c r="G125" s="400"/>
      <c r="H125" s="400"/>
      <c r="I125" s="16">
        <v>9</v>
      </c>
      <c r="K125" s="402"/>
      <c r="L125" s="402"/>
    </row>
    <row r="126" spans="1:13">
      <c r="A126" s="12">
        <v>44</v>
      </c>
      <c r="B126" s="13" t="s">
        <v>200</v>
      </c>
      <c r="C126" s="402" t="s">
        <v>201</v>
      </c>
      <c r="D126" s="402"/>
      <c r="E126" s="402"/>
      <c r="F126" s="402"/>
      <c r="G126" s="402"/>
      <c r="H126" s="402"/>
      <c r="I126" s="14">
        <v>9</v>
      </c>
      <c r="J126" s="9" t="s">
        <v>66</v>
      </c>
      <c r="K126" s="20">
        <v>0</v>
      </c>
      <c r="L126" s="15">
        <f>ROUND(I126*K126,2)</f>
        <v>0</v>
      </c>
      <c r="M126" s="8" t="s">
        <v>202</v>
      </c>
    </row>
    <row r="127" spans="1:13">
      <c r="A127" s="401"/>
      <c r="B127" s="401"/>
      <c r="C127" s="399">
        <v>9</v>
      </c>
      <c r="D127" s="400"/>
      <c r="E127" s="400"/>
      <c r="F127" s="400"/>
      <c r="G127" s="400"/>
      <c r="H127" s="400"/>
      <c r="I127" s="16">
        <v>9</v>
      </c>
      <c r="K127" s="402"/>
      <c r="L127" s="402"/>
    </row>
    <row r="128" spans="1:13">
      <c r="A128" s="12">
        <v>45</v>
      </c>
      <c r="B128" s="13" t="s">
        <v>203</v>
      </c>
      <c r="C128" s="402" t="s">
        <v>204</v>
      </c>
      <c r="D128" s="402"/>
      <c r="E128" s="402"/>
      <c r="F128" s="402"/>
      <c r="G128" s="402"/>
      <c r="H128" s="402"/>
      <c r="I128" s="14">
        <v>9</v>
      </c>
      <c r="J128" s="9" t="s">
        <v>66</v>
      </c>
      <c r="K128" s="20">
        <v>0</v>
      </c>
      <c r="L128" s="15">
        <f>ROUND(I128*K128,2)</f>
        <v>0</v>
      </c>
      <c r="M128" s="8" t="s">
        <v>205</v>
      </c>
    </row>
    <row r="129" spans="1:13">
      <c r="A129" s="401"/>
      <c r="B129" s="401"/>
      <c r="C129" s="399">
        <v>9</v>
      </c>
      <c r="D129" s="400"/>
      <c r="E129" s="400"/>
      <c r="F129" s="400"/>
      <c r="G129" s="400"/>
      <c r="H129" s="400"/>
      <c r="I129" s="16">
        <v>9</v>
      </c>
      <c r="K129" s="402"/>
      <c r="L129" s="402"/>
    </row>
    <row r="130" spans="1:13">
      <c r="A130" s="12">
        <v>46</v>
      </c>
      <c r="B130" s="13" t="s">
        <v>206</v>
      </c>
      <c r="C130" s="402" t="s">
        <v>207</v>
      </c>
      <c r="D130" s="402"/>
      <c r="E130" s="402"/>
      <c r="F130" s="402"/>
      <c r="G130" s="402"/>
      <c r="H130" s="402"/>
      <c r="I130" s="14">
        <v>9</v>
      </c>
      <c r="J130" s="9" t="s">
        <v>66</v>
      </c>
      <c r="K130" s="20">
        <v>0</v>
      </c>
      <c r="L130" s="15">
        <f>ROUND(I130*K130,2)</f>
        <v>0</v>
      </c>
      <c r="M130" s="8" t="s">
        <v>208</v>
      </c>
    </row>
    <row r="131" spans="1:13">
      <c r="A131" s="401"/>
      <c r="B131" s="401"/>
      <c r="C131" s="399">
        <v>9</v>
      </c>
      <c r="D131" s="400"/>
      <c r="E131" s="400"/>
      <c r="F131" s="400"/>
      <c r="G131" s="400"/>
      <c r="H131" s="400"/>
      <c r="I131" s="16">
        <v>9</v>
      </c>
      <c r="K131" s="402"/>
      <c r="L131" s="402"/>
    </row>
    <row r="132" spans="1:13">
      <c r="A132" s="12">
        <v>47</v>
      </c>
      <c r="B132" s="13" t="s">
        <v>209</v>
      </c>
      <c r="C132" s="402" t="s">
        <v>210</v>
      </c>
      <c r="D132" s="402"/>
      <c r="E132" s="402"/>
      <c r="F132" s="402"/>
      <c r="G132" s="402"/>
      <c r="H132" s="402"/>
      <c r="I132" s="14">
        <v>17</v>
      </c>
      <c r="J132" s="9" t="s">
        <v>66</v>
      </c>
      <c r="K132" s="20">
        <v>0</v>
      </c>
      <c r="L132" s="15">
        <f>ROUND(I132*K132,2)</f>
        <v>0</v>
      </c>
      <c r="M132" s="8" t="s">
        <v>211</v>
      </c>
    </row>
    <row r="133" spans="1:13">
      <c r="A133" s="401"/>
      <c r="B133" s="401"/>
      <c r="C133" s="399" t="s">
        <v>212</v>
      </c>
      <c r="D133" s="400"/>
      <c r="E133" s="400"/>
      <c r="F133" s="400"/>
      <c r="G133" s="400"/>
      <c r="H133" s="400"/>
      <c r="I133" s="16">
        <v>17</v>
      </c>
      <c r="K133" s="402"/>
      <c r="L133" s="402"/>
    </row>
    <row r="134" spans="1:13">
      <c r="A134" s="12">
        <v>48</v>
      </c>
      <c r="B134" s="13" t="s">
        <v>213</v>
      </c>
      <c r="C134" s="402" t="s">
        <v>214</v>
      </c>
      <c r="D134" s="402"/>
      <c r="E134" s="402"/>
      <c r="F134" s="402"/>
      <c r="G134" s="402"/>
      <c r="H134" s="402"/>
      <c r="I134" s="14">
        <v>35</v>
      </c>
      <c r="J134" s="9" t="s">
        <v>66</v>
      </c>
      <c r="K134" s="20">
        <v>0</v>
      </c>
      <c r="L134" s="15">
        <f>ROUND(I134*K134,2)</f>
        <v>0</v>
      </c>
      <c r="M134" s="8" t="s">
        <v>215</v>
      </c>
    </row>
    <row r="135" spans="1:13">
      <c r="A135" s="401"/>
      <c r="B135" s="401"/>
      <c r="C135" s="399" t="s">
        <v>216</v>
      </c>
      <c r="D135" s="400"/>
      <c r="E135" s="400"/>
      <c r="F135" s="400"/>
      <c r="G135" s="400"/>
      <c r="H135" s="400"/>
      <c r="I135" s="16">
        <v>34</v>
      </c>
      <c r="K135" s="402"/>
      <c r="L135" s="402"/>
    </row>
    <row r="136" spans="1:13">
      <c r="A136" s="401"/>
      <c r="B136" s="401"/>
      <c r="C136" s="399" t="s">
        <v>217</v>
      </c>
      <c r="D136" s="400"/>
      <c r="E136" s="400"/>
      <c r="F136" s="400"/>
      <c r="G136" s="400"/>
      <c r="H136" s="400"/>
      <c r="I136" s="16">
        <v>1</v>
      </c>
      <c r="K136" s="402"/>
      <c r="L136" s="402"/>
    </row>
    <row r="137" spans="1:13">
      <c r="A137" s="12">
        <v>49</v>
      </c>
      <c r="B137" s="13" t="s">
        <v>218</v>
      </c>
      <c r="C137" s="402" t="s">
        <v>219</v>
      </c>
      <c r="D137" s="402"/>
      <c r="E137" s="402"/>
      <c r="F137" s="402"/>
      <c r="G137" s="402"/>
      <c r="H137" s="402"/>
      <c r="I137" s="14">
        <v>9</v>
      </c>
      <c r="J137" s="9" t="s">
        <v>66</v>
      </c>
      <c r="K137" s="20">
        <v>0</v>
      </c>
      <c r="L137" s="15">
        <f>ROUND(I137*K137,2)</f>
        <v>0</v>
      </c>
      <c r="M137" s="8" t="s">
        <v>220</v>
      </c>
    </row>
    <row r="138" spans="1:13">
      <c r="A138" s="401"/>
      <c r="B138" s="401"/>
      <c r="C138" s="399">
        <v>9</v>
      </c>
      <c r="D138" s="400"/>
      <c r="E138" s="400"/>
      <c r="F138" s="400"/>
      <c r="G138" s="400"/>
      <c r="H138" s="400"/>
      <c r="I138" s="16">
        <v>9</v>
      </c>
      <c r="K138" s="402"/>
      <c r="L138" s="402"/>
    </row>
    <row r="139" spans="1:13">
      <c r="A139" s="12">
        <v>50</v>
      </c>
      <c r="B139" s="13" t="s">
        <v>221</v>
      </c>
      <c r="C139" s="402" t="s">
        <v>222</v>
      </c>
      <c r="D139" s="402"/>
      <c r="E139" s="402"/>
      <c r="F139" s="402"/>
      <c r="G139" s="402"/>
      <c r="H139" s="402"/>
      <c r="I139" s="14">
        <v>9</v>
      </c>
      <c r="J139" s="9" t="s">
        <v>66</v>
      </c>
      <c r="K139" s="20">
        <v>0</v>
      </c>
      <c r="L139" s="15">
        <f>ROUND(I139*K139,2)</f>
        <v>0</v>
      </c>
      <c r="M139" s="8" t="s">
        <v>223</v>
      </c>
    </row>
    <row r="140" spans="1:13">
      <c r="A140" s="401"/>
      <c r="B140" s="401"/>
      <c r="C140" s="399">
        <v>9</v>
      </c>
      <c r="D140" s="400"/>
      <c r="E140" s="400"/>
      <c r="F140" s="400"/>
      <c r="G140" s="400"/>
      <c r="H140" s="400"/>
      <c r="I140" s="16">
        <v>9</v>
      </c>
      <c r="K140" s="402"/>
      <c r="L140" s="402"/>
    </row>
    <row r="141" spans="1:13">
      <c r="A141" s="12">
        <v>51</v>
      </c>
      <c r="B141" s="13" t="s">
        <v>224</v>
      </c>
      <c r="C141" s="402" t="s">
        <v>225</v>
      </c>
      <c r="D141" s="402"/>
      <c r="E141" s="402"/>
      <c r="F141" s="402"/>
      <c r="G141" s="402"/>
      <c r="H141" s="402"/>
      <c r="I141" s="14">
        <v>3</v>
      </c>
      <c r="J141" s="9" t="s">
        <v>66</v>
      </c>
      <c r="K141" s="20">
        <v>0</v>
      </c>
      <c r="L141" s="15">
        <f>ROUND(I141*K141,2)</f>
        <v>0</v>
      </c>
      <c r="M141" s="8" t="s">
        <v>226</v>
      </c>
    </row>
    <row r="142" spans="1:13">
      <c r="A142" s="401"/>
      <c r="B142" s="401"/>
      <c r="C142" s="399">
        <v>3</v>
      </c>
      <c r="D142" s="400"/>
      <c r="E142" s="400"/>
      <c r="F142" s="400"/>
      <c r="G142" s="400"/>
      <c r="H142" s="400"/>
      <c r="I142" s="16">
        <v>3</v>
      </c>
      <c r="K142" s="402"/>
      <c r="L142" s="402"/>
    </row>
    <row r="143" spans="1:13">
      <c r="A143" s="12">
        <v>52</v>
      </c>
      <c r="B143" s="13" t="s">
        <v>227</v>
      </c>
      <c r="C143" s="402" t="s">
        <v>228</v>
      </c>
      <c r="D143" s="402"/>
      <c r="E143" s="402"/>
      <c r="F143" s="402"/>
      <c r="G143" s="402"/>
      <c r="H143" s="402"/>
      <c r="I143" s="14">
        <v>3</v>
      </c>
      <c r="J143" s="9" t="s">
        <v>66</v>
      </c>
      <c r="K143" s="20">
        <v>0</v>
      </c>
      <c r="L143" s="15">
        <f>ROUND(I143*K143,2)</f>
        <v>0</v>
      </c>
      <c r="M143" s="8" t="s">
        <v>229</v>
      </c>
    </row>
    <row r="144" spans="1:13">
      <c r="A144" s="401"/>
      <c r="B144" s="401"/>
      <c r="C144" s="399">
        <v>3</v>
      </c>
      <c r="D144" s="400"/>
      <c r="E144" s="400"/>
      <c r="F144" s="400"/>
      <c r="G144" s="400"/>
      <c r="H144" s="400"/>
      <c r="I144" s="16">
        <v>3</v>
      </c>
      <c r="K144" s="402"/>
      <c r="L144" s="402"/>
    </row>
    <row r="145" spans="1:13">
      <c r="A145" s="12">
        <v>53</v>
      </c>
      <c r="B145" s="13" t="s">
        <v>230</v>
      </c>
      <c r="C145" s="402" t="s">
        <v>231</v>
      </c>
      <c r="D145" s="402"/>
      <c r="E145" s="402"/>
      <c r="F145" s="402"/>
      <c r="G145" s="402"/>
      <c r="H145" s="402"/>
      <c r="I145" s="14">
        <v>2.75</v>
      </c>
      <c r="J145" s="9" t="s">
        <v>16</v>
      </c>
      <c r="K145" s="20">
        <v>0</v>
      </c>
      <c r="L145" s="15">
        <f>ROUND(I145*K145,2)</f>
        <v>0</v>
      </c>
      <c r="M145" s="8" t="s">
        <v>232</v>
      </c>
    </row>
    <row r="146" spans="1:13">
      <c r="A146" s="401"/>
      <c r="B146" s="401"/>
      <c r="C146" s="399" t="s">
        <v>233</v>
      </c>
      <c r="D146" s="400"/>
      <c r="E146" s="400"/>
      <c r="F146" s="400"/>
      <c r="G146" s="400"/>
      <c r="H146" s="400"/>
      <c r="I146" s="16">
        <v>1.85</v>
      </c>
      <c r="K146" s="402"/>
      <c r="L146" s="402"/>
    </row>
    <row r="147" spans="1:13">
      <c r="A147" s="401"/>
      <c r="B147" s="401"/>
      <c r="C147" s="399" t="s">
        <v>234</v>
      </c>
      <c r="D147" s="400"/>
      <c r="E147" s="400"/>
      <c r="F147" s="400"/>
      <c r="G147" s="400"/>
      <c r="H147" s="400"/>
      <c r="I147" s="16">
        <v>0.9</v>
      </c>
      <c r="K147" s="402"/>
      <c r="L147" s="402"/>
    </row>
    <row r="148" spans="1:13">
      <c r="A148" s="12">
        <v>54</v>
      </c>
      <c r="B148" s="13" t="s">
        <v>235</v>
      </c>
      <c r="C148" s="402" t="s">
        <v>236</v>
      </c>
      <c r="D148" s="402"/>
      <c r="E148" s="402"/>
      <c r="F148" s="402"/>
      <c r="G148" s="402"/>
      <c r="H148" s="402"/>
      <c r="I148" s="14">
        <v>964</v>
      </c>
      <c r="J148" s="9" t="s">
        <v>75</v>
      </c>
      <c r="K148" s="20">
        <v>0</v>
      </c>
      <c r="L148" s="15">
        <f>ROUND(I148*K148,2)</f>
        <v>0</v>
      </c>
      <c r="M148" s="8" t="s">
        <v>237</v>
      </c>
    </row>
    <row r="149" spans="1:13">
      <c r="A149" s="401"/>
      <c r="B149" s="401"/>
      <c r="C149" s="399" t="s">
        <v>238</v>
      </c>
      <c r="D149" s="400"/>
      <c r="E149" s="400"/>
      <c r="F149" s="400"/>
      <c r="G149" s="400"/>
      <c r="H149" s="400"/>
      <c r="I149" s="16">
        <v>964</v>
      </c>
      <c r="K149" s="402"/>
      <c r="L149" s="402"/>
    </row>
    <row r="150" spans="1:13">
      <c r="A150" s="12">
        <v>55</v>
      </c>
      <c r="B150" s="13" t="s">
        <v>239</v>
      </c>
      <c r="C150" s="402" t="s">
        <v>240</v>
      </c>
      <c r="D150" s="402"/>
      <c r="E150" s="402"/>
      <c r="F150" s="402"/>
      <c r="G150" s="402"/>
      <c r="H150" s="402"/>
      <c r="I150" s="14">
        <v>68</v>
      </c>
      <c r="J150" s="9" t="s">
        <v>75</v>
      </c>
      <c r="K150" s="20">
        <v>0</v>
      </c>
      <c r="L150" s="15">
        <f>ROUND(I150*K150,2)</f>
        <v>0</v>
      </c>
      <c r="M150" s="8" t="s">
        <v>241</v>
      </c>
    </row>
    <row r="151" spans="1:13">
      <c r="A151" s="401"/>
      <c r="B151" s="401"/>
      <c r="C151" s="399" t="s">
        <v>242</v>
      </c>
      <c r="D151" s="400"/>
      <c r="E151" s="400"/>
      <c r="F151" s="400"/>
      <c r="G151" s="400"/>
      <c r="H151" s="400"/>
      <c r="I151" s="16">
        <v>68</v>
      </c>
      <c r="K151" s="402"/>
      <c r="L151" s="402"/>
    </row>
    <row r="152" spans="1:13">
      <c r="A152" s="12">
        <v>56</v>
      </c>
      <c r="B152" s="13" t="s">
        <v>243</v>
      </c>
      <c r="C152" s="402" t="s">
        <v>244</v>
      </c>
      <c r="D152" s="402"/>
      <c r="E152" s="402"/>
      <c r="F152" s="402"/>
      <c r="G152" s="402"/>
      <c r="H152" s="402"/>
      <c r="I152" s="14">
        <v>66</v>
      </c>
      <c r="J152" s="9" t="s">
        <v>75</v>
      </c>
      <c r="K152" s="20">
        <v>0</v>
      </c>
      <c r="L152" s="15">
        <f>ROUND(I152*K152,2)</f>
        <v>0</v>
      </c>
      <c r="M152" s="8" t="s">
        <v>245</v>
      </c>
    </row>
    <row r="153" spans="1:13">
      <c r="A153" s="401"/>
      <c r="B153" s="401"/>
      <c r="C153" s="399">
        <v>66</v>
      </c>
      <c r="D153" s="400"/>
      <c r="E153" s="400"/>
      <c r="F153" s="400"/>
      <c r="G153" s="400"/>
      <c r="H153" s="400"/>
      <c r="I153" s="16">
        <v>66</v>
      </c>
      <c r="K153" s="402"/>
      <c r="L153" s="402"/>
    </row>
    <row r="154" spans="1:13">
      <c r="A154" s="12">
        <v>57</v>
      </c>
      <c r="B154" s="13" t="s">
        <v>246</v>
      </c>
      <c r="C154" s="402" t="s">
        <v>247</v>
      </c>
      <c r="D154" s="402"/>
      <c r="E154" s="402"/>
      <c r="F154" s="402"/>
      <c r="G154" s="402"/>
      <c r="H154" s="402"/>
      <c r="I154" s="14">
        <v>50</v>
      </c>
      <c r="J154" s="9" t="s">
        <v>75</v>
      </c>
      <c r="K154" s="20">
        <v>0</v>
      </c>
      <c r="L154" s="15">
        <f>ROUND(I154*K154,2)</f>
        <v>0</v>
      </c>
      <c r="M154" s="8" t="s">
        <v>248</v>
      </c>
    </row>
    <row r="155" spans="1:13">
      <c r="A155" s="401"/>
      <c r="B155" s="401"/>
      <c r="C155" s="399" t="s">
        <v>249</v>
      </c>
      <c r="D155" s="400"/>
      <c r="E155" s="400"/>
      <c r="F155" s="400"/>
      <c r="G155" s="400"/>
      <c r="H155" s="400"/>
      <c r="I155" s="16">
        <v>50</v>
      </c>
      <c r="K155" s="402"/>
      <c r="L155" s="402"/>
    </row>
    <row r="156" spans="1:13">
      <c r="A156" s="12">
        <v>58</v>
      </c>
      <c r="B156" s="13" t="s">
        <v>250</v>
      </c>
      <c r="C156" s="402" t="s">
        <v>251</v>
      </c>
      <c r="D156" s="402"/>
      <c r="E156" s="402"/>
      <c r="F156" s="402"/>
      <c r="G156" s="402"/>
      <c r="H156" s="402"/>
      <c r="I156" s="14">
        <v>1483</v>
      </c>
      <c r="J156" s="9" t="s">
        <v>16</v>
      </c>
      <c r="K156" s="20">
        <v>0</v>
      </c>
      <c r="L156" s="15">
        <f>ROUND(I156*K156,2)</f>
        <v>0</v>
      </c>
      <c r="M156" s="8" t="s">
        <v>252</v>
      </c>
    </row>
    <row r="157" spans="1:13">
      <c r="A157" s="401"/>
      <c r="B157" s="401"/>
      <c r="C157" s="399">
        <v>1483</v>
      </c>
      <c r="D157" s="400"/>
      <c r="E157" s="400"/>
      <c r="F157" s="400"/>
      <c r="G157" s="400"/>
      <c r="H157" s="400"/>
      <c r="I157" s="16">
        <v>1483</v>
      </c>
      <c r="K157" s="402"/>
      <c r="L157" s="402"/>
    </row>
    <row r="158" spans="1:13">
      <c r="A158" s="12">
        <v>59</v>
      </c>
      <c r="B158" s="13" t="s">
        <v>253</v>
      </c>
      <c r="C158" s="402" t="s">
        <v>254</v>
      </c>
      <c r="D158" s="402"/>
      <c r="E158" s="402"/>
      <c r="F158" s="402"/>
      <c r="G158" s="402"/>
      <c r="H158" s="402"/>
      <c r="I158" s="14">
        <v>1483</v>
      </c>
      <c r="J158" s="9" t="s">
        <v>16</v>
      </c>
      <c r="K158" s="20">
        <v>0</v>
      </c>
      <c r="L158" s="15">
        <f>ROUND(I158*K158,2)</f>
        <v>0</v>
      </c>
      <c r="M158" s="8" t="s">
        <v>255</v>
      </c>
    </row>
    <row r="159" spans="1:13">
      <c r="A159" s="401"/>
      <c r="B159" s="401"/>
      <c r="C159" s="399">
        <v>1483</v>
      </c>
      <c r="D159" s="400"/>
      <c r="E159" s="400"/>
      <c r="F159" s="400"/>
      <c r="G159" s="400"/>
      <c r="H159" s="400"/>
      <c r="I159" s="16">
        <v>1483</v>
      </c>
      <c r="K159" s="402"/>
      <c r="L159" s="402"/>
    </row>
    <row r="160" spans="1:13">
      <c r="A160" s="12">
        <v>60</v>
      </c>
      <c r="B160" s="13" t="s">
        <v>256</v>
      </c>
      <c r="C160" s="402" t="s">
        <v>257</v>
      </c>
      <c r="D160" s="402"/>
      <c r="E160" s="402"/>
      <c r="F160" s="402"/>
      <c r="G160" s="402"/>
      <c r="H160" s="402"/>
      <c r="I160" s="14">
        <v>721.65</v>
      </c>
      <c r="J160" s="9" t="s">
        <v>49</v>
      </c>
      <c r="K160" s="20">
        <v>0</v>
      </c>
      <c r="L160" s="15">
        <f>ROUND(I160*K160,2)</f>
        <v>0</v>
      </c>
      <c r="M160" s="8" t="s">
        <v>258</v>
      </c>
    </row>
    <row r="161" spans="1:13">
      <c r="A161" s="401"/>
      <c r="B161" s="401"/>
      <c r="C161" s="399" t="s">
        <v>259</v>
      </c>
      <c r="D161" s="400"/>
      <c r="E161" s="400"/>
      <c r="F161" s="400"/>
      <c r="G161" s="400"/>
      <c r="H161" s="400"/>
      <c r="I161" s="16">
        <v>721.65</v>
      </c>
      <c r="K161" s="402"/>
      <c r="L161" s="402"/>
    </row>
    <row r="162" spans="1:13">
      <c r="A162" s="12">
        <v>61</v>
      </c>
      <c r="B162" s="13" t="s">
        <v>260</v>
      </c>
      <c r="C162" s="402" t="s">
        <v>261</v>
      </c>
      <c r="D162" s="402"/>
      <c r="E162" s="402"/>
      <c r="F162" s="402"/>
      <c r="G162" s="402"/>
      <c r="H162" s="402"/>
      <c r="I162" s="14">
        <v>9</v>
      </c>
      <c r="J162" s="9" t="s">
        <v>66</v>
      </c>
      <c r="K162" s="20">
        <v>0</v>
      </c>
      <c r="L162" s="15">
        <f>ROUND(I162*K162,2)</f>
        <v>0</v>
      </c>
      <c r="M162" s="8" t="s">
        <v>262</v>
      </c>
    </row>
    <row r="163" spans="1:13">
      <c r="A163" s="401"/>
      <c r="B163" s="401"/>
      <c r="C163" s="399">
        <v>9</v>
      </c>
      <c r="D163" s="400"/>
      <c r="E163" s="400"/>
      <c r="F163" s="400"/>
      <c r="G163" s="400"/>
      <c r="H163" s="400"/>
      <c r="I163" s="16">
        <v>9</v>
      </c>
      <c r="K163" s="402"/>
      <c r="L163" s="402"/>
    </row>
    <row r="164" spans="1:13">
      <c r="A164" s="12">
        <v>62</v>
      </c>
      <c r="B164" s="13" t="s">
        <v>263</v>
      </c>
      <c r="C164" s="402" t="s">
        <v>264</v>
      </c>
      <c r="D164" s="402"/>
      <c r="E164" s="402"/>
      <c r="F164" s="402"/>
      <c r="G164" s="402"/>
      <c r="H164" s="402"/>
      <c r="I164" s="14">
        <v>9</v>
      </c>
      <c r="J164" s="9" t="s">
        <v>66</v>
      </c>
      <c r="K164" s="20">
        <v>0</v>
      </c>
      <c r="L164" s="15">
        <f>ROUND(I164*K164,2)</f>
        <v>0</v>
      </c>
      <c r="M164" s="8" t="s">
        <v>265</v>
      </c>
    </row>
    <row r="165" spans="1:13">
      <c r="A165" s="401"/>
      <c r="B165" s="401"/>
      <c r="C165" s="399">
        <v>9</v>
      </c>
      <c r="D165" s="400"/>
      <c r="E165" s="400"/>
      <c r="F165" s="400"/>
      <c r="G165" s="400"/>
      <c r="H165" s="400"/>
      <c r="I165" s="16">
        <v>9</v>
      </c>
      <c r="K165" s="402"/>
      <c r="L165" s="402"/>
    </row>
    <row r="166" spans="1:13">
      <c r="A166" s="12">
        <v>63</v>
      </c>
      <c r="B166" s="13" t="s">
        <v>266</v>
      </c>
      <c r="C166" s="402" t="s">
        <v>267</v>
      </c>
      <c r="D166" s="402"/>
      <c r="E166" s="402"/>
      <c r="F166" s="402"/>
      <c r="G166" s="402"/>
      <c r="H166" s="402"/>
      <c r="I166" s="14">
        <v>9</v>
      </c>
      <c r="J166" s="9" t="s">
        <v>66</v>
      </c>
      <c r="K166" s="20">
        <v>0</v>
      </c>
      <c r="L166" s="15">
        <f>ROUND(I166*K166,2)</f>
        <v>0</v>
      </c>
      <c r="M166" s="8" t="s">
        <v>268</v>
      </c>
    </row>
    <row r="167" spans="1:13">
      <c r="A167" s="401"/>
      <c r="B167" s="401"/>
      <c r="C167" s="399">
        <v>9</v>
      </c>
      <c r="D167" s="400"/>
      <c r="E167" s="400"/>
      <c r="F167" s="400"/>
      <c r="G167" s="400"/>
      <c r="H167" s="400"/>
      <c r="I167" s="16">
        <v>9</v>
      </c>
      <c r="K167" s="402"/>
      <c r="L167" s="402"/>
    </row>
    <row r="168" spans="1:13">
      <c r="A168" s="12">
        <v>64</v>
      </c>
      <c r="B168" s="13" t="s">
        <v>269</v>
      </c>
      <c r="C168" s="402" t="s">
        <v>270</v>
      </c>
      <c r="D168" s="402"/>
      <c r="E168" s="402"/>
      <c r="F168" s="402"/>
      <c r="G168" s="402"/>
      <c r="H168" s="402"/>
      <c r="I168" s="14">
        <v>9</v>
      </c>
      <c r="J168" s="9" t="s">
        <v>66</v>
      </c>
      <c r="K168" s="20">
        <v>0</v>
      </c>
      <c r="L168" s="15">
        <f>ROUND(I168*K168,2)</f>
        <v>0</v>
      </c>
      <c r="M168" s="8" t="s">
        <v>271</v>
      </c>
    </row>
    <row r="169" spans="1:13">
      <c r="A169" s="401"/>
      <c r="B169" s="401"/>
      <c r="C169" s="399">
        <v>9</v>
      </c>
      <c r="D169" s="400"/>
      <c r="E169" s="400"/>
      <c r="F169" s="400"/>
      <c r="G169" s="400"/>
      <c r="H169" s="400"/>
      <c r="I169" s="16">
        <v>9</v>
      </c>
      <c r="K169" s="402"/>
      <c r="L169" s="402"/>
    </row>
    <row r="170" spans="1:13">
      <c r="A170" s="12">
        <v>65</v>
      </c>
      <c r="B170" s="13" t="s">
        <v>272</v>
      </c>
      <c r="C170" s="402" t="s">
        <v>273</v>
      </c>
      <c r="D170" s="402"/>
      <c r="E170" s="402"/>
      <c r="F170" s="402"/>
      <c r="G170" s="402"/>
      <c r="H170" s="402"/>
      <c r="I170" s="14">
        <v>9</v>
      </c>
      <c r="J170" s="9" t="s">
        <v>66</v>
      </c>
      <c r="K170" s="20">
        <v>0</v>
      </c>
      <c r="L170" s="15">
        <f>ROUND(I170*K170,2)</f>
        <v>0</v>
      </c>
      <c r="M170" s="8" t="s">
        <v>274</v>
      </c>
    </row>
    <row r="171" spans="1:13">
      <c r="A171" s="401"/>
      <c r="B171" s="401"/>
      <c r="C171" s="399">
        <v>9</v>
      </c>
      <c r="D171" s="400"/>
      <c r="E171" s="400"/>
      <c r="F171" s="400"/>
      <c r="G171" s="400"/>
      <c r="H171" s="400"/>
      <c r="I171" s="16">
        <v>9</v>
      </c>
      <c r="K171" s="402"/>
      <c r="L171" s="402"/>
    </row>
    <row r="172" spans="1:13">
      <c r="A172" s="407" t="s">
        <v>8</v>
      </c>
      <c r="B172" s="407"/>
      <c r="C172" s="17"/>
      <c r="D172" s="409"/>
      <c r="E172" s="409"/>
      <c r="F172" s="409"/>
      <c r="G172" s="409"/>
      <c r="H172" s="408" t="s">
        <v>275</v>
      </c>
      <c r="I172" s="408"/>
      <c r="J172" s="408"/>
      <c r="K172" s="18">
        <f>L9+L11+L13+L15+L18+L20+L22+L26+L28+L30+L34+L36+L38+L41+L43+L45+L49+L51+L58+L62+L67+L69+L71+L74+L76+L78+L80+L84+L87+L89+L91+L93+L96+L98+L100+L102+L104+L110+L112+L114+L119+L121+L124+L126+L128+L130+L132+L134+L137+L139+L141+L143+L145+L148+L150+L152+L154+L156+L158+L160+L162+L164+L166+L168+L170</f>
        <v>0</v>
      </c>
      <c r="L172" s="18"/>
    </row>
    <row r="173" spans="1:13">
      <c r="A173" s="401"/>
      <c r="B173" s="401"/>
      <c r="C173" s="401"/>
      <c r="D173" s="401"/>
      <c r="E173" s="401"/>
      <c r="F173" s="401"/>
      <c r="G173" s="401"/>
      <c r="H173" s="401"/>
      <c r="I173" s="401"/>
      <c r="J173" s="401"/>
      <c r="K173" s="401"/>
      <c r="L173" s="401"/>
    </row>
  </sheetData>
  <sheetProtection algorithmName="SHA-512" hashValue="4cT3Ud3GEtAkpprWvjSFyaUzksrjt2f5zsOKeBown14r5y66o2bzKUBjWFAppnXNbxxnRnX3uCEn8IqgHYm3CQ==" saltValue="dx7UNDZnd1TRcgh3p8dZ1w==" spinCount="100000" sheet="1" objects="1" scenarios="1"/>
  <mergeCells count="372">
    <mergeCell ref="A172:B172"/>
    <mergeCell ref="H172:J172"/>
    <mergeCell ref="D172:E172"/>
    <mergeCell ref="F172:G172"/>
    <mergeCell ref="A173:L173"/>
    <mergeCell ref="C168:H168"/>
    <mergeCell ref="C169:H169"/>
    <mergeCell ref="A169:B169"/>
    <mergeCell ref="K169:L169"/>
    <mergeCell ref="C170:H170"/>
    <mergeCell ref="C171:H171"/>
    <mergeCell ref="A171:B171"/>
    <mergeCell ref="K171:L171"/>
    <mergeCell ref="C164:H164"/>
    <mergeCell ref="C165:H165"/>
    <mergeCell ref="A165:B165"/>
    <mergeCell ref="K165:L165"/>
    <mergeCell ref="C166:H166"/>
    <mergeCell ref="C167:H167"/>
    <mergeCell ref="A167:B167"/>
    <mergeCell ref="K167:L167"/>
    <mergeCell ref="C160:H160"/>
    <mergeCell ref="C161:H161"/>
    <mergeCell ref="A161:B161"/>
    <mergeCell ref="K161:L161"/>
    <mergeCell ref="C162:H162"/>
    <mergeCell ref="C163:H163"/>
    <mergeCell ref="A163:B163"/>
    <mergeCell ref="K163:L163"/>
    <mergeCell ref="C156:H156"/>
    <mergeCell ref="C157:H157"/>
    <mergeCell ref="A157:B157"/>
    <mergeCell ref="K157:L157"/>
    <mergeCell ref="C158:H158"/>
    <mergeCell ref="C159:H159"/>
    <mergeCell ref="A159:B159"/>
    <mergeCell ref="K159:L159"/>
    <mergeCell ref="C152:H152"/>
    <mergeCell ref="C153:H153"/>
    <mergeCell ref="A153:B153"/>
    <mergeCell ref="K153:L153"/>
    <mergeCell ref="C154:H154"/>
    <mergeCell ref="C155:H155"/>
    <mergeCell ref="A155:B155"/>
    <mergeCell ref="K155:L155"/>
    <mergeCell ref="C148:H148"/>
    <mergeCell ref="C149:H149"/>
    <mergeCell ref="A149:B149"/>
    <mergeCell ref="K149:L149"/>
    <mergeCell ref="C150:H150"/>
    <mergeCell ref="C151:H151"/>
    <mergeCell ref="A151:B151"/>
    <mergeCell ref="K151:L151"/>
    <mergeCell ref="C145:H145"/>
    <mergeCell ref="C146:H146"/>
    <mergeCell ref="A146:B146"/>
    <mergeCell ref="K146:L146"/>
    <mergeCell ref="C147:H147"/>
    <mergeCell ref="A147:B147"/>
    <mergeCell ref="K147:L147"/>
    <mergeCell ref="C141:H141"/>
    <mergeCell ref="C142:H142"/>
    <mergeCell ref="A142:B142"/>
    <mergeCell ref="K142:L142"/>
    <mergeCell ref="C143:H143"/>
    <mergeCell ref="C144:H144"/>
    <mergeCell ref="A144:B144"/>
    <mergeCell ref="K144:L144"/>
    <mergeCell ref="C137:H137"/>
    <mergeCell ref="C138:H138"/>
    <mergeCell ref="A138:B138"/>
    <mergeCell ref="K138:L138"/>
    <mergeCell ref="C139:H139"/>
    <mergeCell ref="C140:H140"/>
    <mergeCell ref="A140:B140"/>
    <mergeCell ref="K140:L140"/>
    <mergeCell ref="C134:H134"/>
    <mergeCell ref="C135:H135"/>
    <mergeCell ref="A135:B135"/>
    <mergeCell ref="K135:L135"/>
    <mergeCell ref="C136:H136"/>
    <mergeCell ref="A136:B136"/>
    <mergeCell ref="K136:L136"/>
    <mergeCell ref="C130:H130"/>
    <mergeCell ref="C131:H131"/>
    <mergeCell ref="A131:B131"/>
    <mergeCell ref="K131:L131"/>
    <mergeCell ref="C132:H132"/>
    <mergeCell ref="C133:H133"/>
    <mergeCell ref="A133:B133"/>
    <mergeCell ref="K133:L133"/>
    <mergeCell ref="C126:H126"/>
    <mergeCell ref="C127:H127"/>
    <mergeCell ref="A127:B127"/>
    <mergeCell ref="K127:L127"/>
    <mergeCell ref="C128:H128"/>
    <mergeCell ref="C129:H129"/>
    <mergeCell ref="A129:B129"/>
    <mergeCell ref="K129:L129"/>
    <mergeCell ref="C123:H123"/>
    <mergeCell ref="A123:B123"/>
    <mergeCell ref="K123:L123"/>
    <mergeCell ref="C124:H124"/>
    <mergeCell ref="C125:H125"/>
    <mergeCell ref="A125:B125"/>
    <mergeCell ref="K125:L125"/>
    <mergeCell ref="C119:H119"/>
    <mergeCell ref="C120:H120"/>
    <mergeCell ref="A120:B120"/>
    <mergeCell ref="K120:L120"/>
    <mergeCell ref="C121:H121"/>
    <mergeCell ref="C122:H122"/>
    <mergeCell ref="A122:B122"/>
    <mergeCell ref="K122:L122"/>
    <mergeCell ref="C117:H117"/>
    <mergeCell ref="A117:B117"/>
    <mergeCell ref="K117:L117"/>
    <mergeCell ref="C118:H118"/>
    <mergeCell ref="A118:B118"/>
    <mergeCell ref="K118:L118"/>
    <mergeCell ref="C114:H114"/>
    <mergeCell ref="C115:H115"/>
    <mergeCell ref="A115:B115"/>
    <mergeCell ref="K115:L115"/>
    <mergeCell ref="C116:H116"/>
    <mergeCell ref="A116:B116"/>
    <mergeCell ref="K116:L116"/>
    <mergeCell ref="C111:H111"/>
    <mergeCell ref="A111:B111"/>
    <mergeCell ref="K111:L111"/>
    <mergeCell ref="C112:H112"/>
    <mergeCell ref="C113:H113"/>
    <mergeCell ref="A113:B113"/>
    <mergeCell ref="K113:L113"/>
    <mergeCell ref="C109:H109"/>
    <mergeCell ref="A109:B109"/>
    <mergeCell ref="K109:L109"/>
    <mergeCell ref="C110:H110"/>
    <mergeCell ref="C107:H107"/>
    <mergeCell ref="A107:B107"/>
    <mergeCell ref="K107:L107"/>
    <mergeCell ref="C108:H108"/>
    <mergeCell ref="A108:B108"/>
    <mergeCell ref="K108:L108"/>
    <mergeCell ref="C104:H104"/>
    <mergeCell ref="C105:H105"/>
    <mergeCell ref="A105:B105"/>
    <mergeCell ref="K105:L105"/>
    <mergeCell ref="C106:H106"/>
    <mergeCell ref="A106:B106"/>
    <mergeCell ref="K106:L106"/>
    <mergeCell ref="C100:H100"/>
    <mergeCell ref="C101:H101"/>
    <mergeCell ref="A101:B101"/>
    <mergeCell ref="K101:L101"/>
    <mergeCell ref="C102:H102"/>
    <mergeCell ref="C103:H103"/>
    <mergeCell ref="A103:B103"/>
    <mergeCell ref="K103:L103"/>
    <mergeCell ref="C96:H96"/>
    <mergeCell ref="C97:H97"/>
    <mergeCell ref="A97:B97"/>
    <mergeCell ref="K97:L97"/>
    <mergeCell ref="C98:H98"/>
    <mergeCell ref="C99:H99"/>
    <mergeCell ref="A99:B99"/>
    <mergeCell ref="K99:L99"/>
    <mergeCell ref="C93:H93"/>
    <mergeCell ref="C94:H94"/>
    <mergeCell ref="A94:B94"/>
    <mergeCell ref="K94:L94"/>
    <mergeCell ref="C95:H95"/>
    <mergeCell ref="A95:B95"/>
    <mergeCell ref="K95:L95"/>
    <mergeCell ref="C89:H89"/>
    <mergeCell ref="C90:H90"/>
    <mergeCell ref="A90:B90"/>
    <mergeCell ref="K90:L90"/>
    <mergeCell ref="C91:H91"/>
    <mergeCell ref="C92:H92"/>
    <mergeCell ref="A92:B92"/>
    <mergeCell ref="K92:L92"/>
    <mergeCell ref="C86:H86"/>
    <mergeCell ref="A86:B86"/>
    <mergeCell ref="K86:L86"/>
    <mergeCell ref="C87:H87"/>
    <mergeCell ref="C88:H88"/>
    <mergeCell ref="A88:B88"/>
    <mergeCell ref="K88:L88"/>
    <mergeCell ref="C83:H83"/>
    <mergeCell ref="A83:B83"/>
    <mergeCell ref="K83:L83"/>
    <mergeCell ref="C84:H84"/>
    <mergeCell ref="C85:H85"/>
    <mergeCell ref="A85:B85"/>
    <mergeCell ref="J85:L85"/>
    <mergeCell ref="C80:H80"/>
    <mergeCell ref="C81:H81"/>
    <mergeCell ref="A81:B81"/>
    <mergeCell ref="K81:L81"/>
    <mergeCell ref="C82:H82"/>
    <mergeCell ref="A82:B82"/>
    <mergeCell ref="K82:L82"/>
    <mergeCell ref="C76:H76"/>
    <mergeCell ref="C77:H77"/>
    <mergeCell ref="A77:B77"/>
    <mergeCell ref="J77:L77"/>
    <mergeCell ref="C78:H78"/>
    <mergeCell ref="C79:H79"/>
    <mergeCell ref="A79:B79"/>
    <mergeCell ref="J79:L79"/>
    <mergeCell ref="C73:H73"/>
    <mergeCell ref="A73:B73"/>
    <mergeCell ref="K73:L73"/>
    <mergeCell ref="C74:H74"/>
    <mergeCell ref="C75:H75"/>
    <mergeCell ref="A75:B75"/>
    <mergeCell ref="J75:L75"/>
    <mergeCell ref="C69:H69"/>
    <mergeCell ref="C70:H70"/>
    <mergeCell ref="A70:B70"/>
    <mergeCell ref="K70:L70"/>
    <mergeCell ref="C71:H71"/>
    <mergeCell ref="C72:H72"/>
    <mergeCell ref="A72:B72"/>
    <mergeCell ref="J72:L72"/>
    <mergeCell ref="C67:H67"/>
    <mergeCell ref="C68:H68"/>
    <mergeCell ref="A68:B68"/>
    <mergeCell ref="K68:L68"/>
    <mergeCell ref="C65:H65"/>
    <mergeCell ref="A65:B65"/>
    <mergeCell ref="K65:L65"/>
    <mergeCell ref="C66:H66"/>
    <mergeCell ref="A66:B66"/>
    <mergeCell ref="K66:L66"/>
    <mergeCell ref="C62:H62"/>
    <mergeCell ref="C63:H63"/>
    <mergeCell ref="A63:B63"/>
    <mergeCell ref="J63:L63"/>
    <mergeCell ref="C64:H64"/>
    <mergeCell ref="A64:B64"/>
    <mergeCell ref="K64:L64"/>
    <mergeCell ref="C60:H60"/>
    <mergeCell ref="A60:B60"/>
    <mergeCell ref="K60:L60"/>
    <mergeCell ref="C61:H61"/>
    <mergeCell ref="A61:B61"/>
    <mergeCell ref="K61:L61"/>
    <mergeCell ref="C57:H57"/>
    <mergeCell ref="A57:B57"/>
    <mergeCell ref="K57:L57"/>
    <mergeCell ref="C58:H58"/>
    <mergeCell ref="C59:H59"/>
    <mergeCell ref="A59:B59"/>
    <mergeCell ref="K59:L59"/>
    <mergeCell ref="C55:H55"/>
    <mergeCell ref="A55:B55"/>
    <mergeCell ref="K55:L55"/>
    <mergeCell ref="C56:H56"/>
    <mergeCell ref="A56:B56"/>
    <mergeCell ref="K56:L56"/>
    <mergeCell ref="C53:H53"/>
    <mergeCell ref="A53:B53"/>
    <mergeCell ref="K53:L53"/>
    <mergeCell ref="C54:H54"/>
    <mergeCell ref="A54:B54"/>
    <mergeCell ref="K54:L54"/>
    <mergeCell ref="C49:H49"/>
    <mergeCell ref="C50:H50"/>
    <mergeCell ref="A50:B50"/>
    <mergeCell ref="K50:L50"/>
    <mergeCell ref="C51:H51"/>
    <mergeCell ref="C52:H52"/>
    <mergeCell ref="A52:B52"/>
    <mergeCell ref="K52:L52"/>
    <mergeCell ref="C47:H47"/>
    <mergeCell ref="A47:B47"/>
    <mergeCell ref="K47:L47"/>
    <mergeCell ref="C48:H48"/>
    <mergeCell ref="A48:B48"/>
    <mergeCell ref="K48:L48"/>
    <mergeCell ref="C43:H43"/>
    <mergeCell ref="C44:H44"/>
    <mergeCell ref="A44:B44"/>
    <mergeCell ref="K44:L44"/>
    <mergeCell ref="C45:H45"/>
    <mergeCell ref="C46:H46"/>
    <mergeCell ref="A46:B46"/>
    <mergeCell ref="K46:L46"/>
    <mergeCell ref="C40:H40"/>
    <mergeCell ref="A40:B40"/>
    <mergeCell ref="K40:L40"/>
    <mergeCell ref="C41:H41"/>
    <mergeCell ref="C42:H42"/>
    <mergeCell ref="A42:B42"/>
    <mergeCell ref="K42:L42"/>
    <mergeCell ref="C37:H37"/>
    <mergeCell ref="A37:B37"/>
    <mergeCell ref="K37:L37"/>
    <mergeCell ref="C38:H38"/>
    <mergeCell ref="C39:H39"/>
    <mergeCell ref="A39:B39"/>
    <mergeCell ref="J39:L39"/>
    <mergeCell ref="C34:H34"/>
    <mergeCell ref="C35:H35"/>
    <mergeCell ref="A35:B35"/>
    <mergeCell ref="K35:L35"/>
    <mergeCell ref="C36:H36"/>
    <mergeCell ref="C32:H32"/>
    <mergeCell ref="A32:B32"/>
    <mergeCell ref="K32:L32"/>
    <mergeCell ref="C33:H33"/>
    <mergeCell ref="A33:B33"/>
    <mergeCell ref="K33:L33"/>
    <mergeCell ref="C30:H30"/>
    <mergeCell ref="C31:H31"/>
    <mergeCell ref="A31:B31"/>
    <mergeCell ref="K31:L31"/>
    <mergeCell ref="C26:H26"/>
    <mergeCell ref="C27:H27"/>
    <mergeCell ref="A27:B27"/>
    <mergeCell ref="K27:L27"/>
    <mergeCell ref="C28:H28"/>
    <mergeCell ref="C29:H29"/>
    <mergeCell ref="A29:B29"/>
    <mergeCell ref="K29:L29"/>
    <mergeCell ref="C24:H24"/>
    <mergeCell ref="A24:B24"/>
    <mergeCell ref="K24:L24"/>
    <mergeCell ref="C25:H25"/>
    <mergeCell ref="A25:B25"/>
    <mergeCell ref="K25:L25"/>
    <mergeCell ref="C22:H22"/>
    <mergeCell ref="C23:H23"/>
    <mergeCell ref="A23:B23"/>
    <mergeCell ref="K23:L23"/>
    <mergeCell ref="C18:H18"/>
    <mergeCell ref="C19:H19"/>
    <mergeCell ref="A19:B19"/>
    <mergeCell ref="K19:L19"/>
    <mergeCell ref="C20:H20"/>
    <mergeCell ref="C21:H21"/>
    <mergeCell ref="A21:B21"/>
    <mergeCell ref="K21:L21"/>
    <mergeCell ref="C15:H15"/>
    <mergeCell ref="C16:H16"/>
    <mergeCell ref="A16:B16"/>
    <mergeCell ref="K16:L16"/>
    <mergeCell ref="C17:H17"/>
    <mergeCell ref="A17:B17"/>
    <mergeCell ref="K17:L17"/>
    <mergeCell ref="C11:H11"/>
    <mergeCell ref="C12:H12"/>
    <mergeCell ref="A12:B12"/>
    <mergeCell ref="K12:L12"/>
    <mergeCell ref="C13:H13"/>
    <mergeCell ref="C14:H14"/>
    <mergeCell ref="A14:B14"/>
    <mergeCell ref="K14:L14"/>
    <mergeCell ref="A3:L4"/>
    <mergeCell ref="A7:L7"/>
    <mergeCell ref="A8:B8"/>
    <mergeCell ref="C8:H8"/>
    <mergeCell ref="C9:H9"/>
    <mergeCell ref="C10:H10"/>
    <mergeCell ref="A10:B10"/>
    <mergeCell ref="K10:L10"/>
    <mergeCell ref="A1:C1"/>
    <mergeCell ref="E1:H2"/>
    <mergeCell ref="K1:L1"/>
    <mergeCell ref="K2:L2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6"/>
  <sheetViews>
    <sheetView topLeftCell="A21" zoomScale="115" zoomScaleNormal="115" workbookViewId="0">
      <selection activeCell="B22" sqref="B22"/>
    </sheetView>
  </sheetViews>
  <sheetFormatPr defaultColWidth="8.85546875" defaultRowHeight="12"/>
  <cols>
    <col min="1" max="1" width="5.7109375" style="8" customWidth="1"/>
    <col min="2" max="2" width="15.140625" style="8" customWidth="1"/>
    <col min="3" max="4" width="9.7109375" style="8" customWidth="1"/>
    <col min="5" max="7" width="8.85546875" style="8"/>
    <col min="8" max="8" width="47.140625" style="8" customWidth="1"/>
    <col min="9" max="9" width="11.7109375" style="9" customWidth="1"/>
    <col min="10" max="10" width="6.28515625" style="9" customWidth="1"/>
    <col min="11" max="11" width="12.7109375" style="9" customWidth="1"/>
    <col min="12" max="12" width="13.7109375" style="9" customWidth="1"/>
    <col min="13" max="13" width="16.7109375" style="8" hidden="1" customWidth="1"/>
    <col min="14" max="16384" width="8.85546875" style="8"/>
  </cols>
  <sheetData>
    <row r="1" spans="1:13" ht="12.75" thickBot="1">
      <c r="A1" s="403" t="s">
        <v>0</v>
      </c>
      <c r="B1" s="401"/>
      <c r="C1" s="401"/>
      <c r="E1" s="404" t="s">
        <v>1144</v>
      </c>
      <c r="F1" s="405"/>
      <c r="G1" s="405"/>
      <c r="H1" s="405"/>
      <c r="K1" s="402" t="s">
        <v>1</v>
      </c>
      <c r="L1" s="402"/>
    </row>
    <row r="2" spans="1:13" ht="12.75" thickBot="1">
      <c r="C2" s="10"/>
      <c r="E2" s="405"/>
      <c r="F2" s="405"/>
      <c r="G2" s="405"/>
      <c r="H2" s="405"/>
      <c r="K2" s="402"/>
      <c r="L2" s="402"/>
    </row>
    <row r="3" spans="1:13">
      <c r="A3" s="392" t="s">
        <v>1143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</row>
    <row r="4" spans="1:13">
      <c r="A4" s="393"/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</row>
    <row r="5" spans="1:13">
      <c r="C5" s="8" t="s">
        <v>0</v>
      </c>
    </row>
    <row r="6" spans="1:13" ht="12.75" thickBot="1"/>
    <row r="7" spans="1:13" ht="12.75" thickBot="1">
      <c r="A7" s="394" t="s">
        <v>276</v>
      </c>
      <c r="B7" s="395"/>
      <c r="C7" s="395"/>
      <c r="D7" s="395"/>
      <c r="E7" s="395"/>
      <c r="F7" s="395"/>
      <c r="G7" s="395"/>
      <c r="H7" s="395"/>
      <c r="I7" s="395"/>
      <c r="J7" s="395"/>
      <c r="K7" s="395"/>
      <c r="L7" s="395"/>
    </row>
    <row r="8" spans="1:13" ht="12.75" thickBot="1">
      <c r="A8" s="396" t="s">
        <v>3</v>
      </c>
      <c r="B8" s="396"/>
      <c r="C8" s="397" t="s">
        <v>4</v>
      </c>
      <c r="D8" s="397"/>
      <c r="E8" s="397"/>
      <c r="F8" s="397"/>
      <c r="G8" s="397"/>
      <c r="H8" s="397"/>
      <c r="I8" s="11" t="s">
        <v>5</v>
      </c>
      <c r="J8" s="11" t="s">
        <v>6</v>
      </c>
      <c r="K8" s="11" t="s">
        <v>7</v>
      </c>
      <c r="L8" s="11" t="s">
        <v>8</v>
      </c>
    </row>
    <row r="9" spans="1:13">
      <c r="A9" s="12">
        <v>1</v>
      </c>
      <c r="B9" s="13" t="s">
        <v>9</v>
      </c>
      <c r="C9" s="398" t="s">
        <v>10</v>
      </c>
      <c r="D9" s="398"/>
      <c r="E9" s="398"/>
      <c r="F9" s="398"/>
      <c r="G9" s="398"/>
      <c r="H9" s="398"/>
      <c r="I9" s="14">
        <v>8</v>
      </c>
      <c r="J9" s="9" t="s">
        <v>11</v>
      </c>
      <c r="K9" s="20">
        <v>0</v>
      </c>
      <c r="L9" s="15">
        <f>ROUND(I9*K9,2)</f>
        <v>0</v>
      </c>
      <c r="M9" s="8" t="s">
        <v>277</v>
      </c>
    </row>
    <row r="10" spans="1:13">
      <c r="A10" s="401"/>
      <c r="B10" s="401"/>
      <c r="C10" s="399" t="s">
        <v>278</v>
      </c>
      <c r="D10" s="400"/>
      <c r="E10" s="400"/>
      <c r="F10" s="400"/>
      <c r="G10" s="400"/>
      <c r="H10" s="400"/>
      <c r="I10" s="16">
        <v>8</v>
      </c>
      <c r="K10" s="402"/>
      <c r="L10" s="402"/>
    </row>
    <row r="11" spans="1:13">
      <c r="A11" s="12">
        <v>2</v>
      </c>
      <c r="B11" s="13" t="s">
        <v>279</v>
      </c>
      <c r="C11" s="402" t="s">
        <v>280</v>
      </c>
      <c r="D11" s="402"/>
      <c r="E11" s="402"/>
      <c r="F11" s="402"/>
      <c r="G11" s="402"/>
      <c r="H11" s="402"/>
      <c r="I11" s="14">
        <v>215</v>
      </c>
      <c r="J11" s="9" t="s">
        <v>16</v>
      </c>
      <c r="K11" s="20">
        <v>0</v>
      </c>
      <c r="L11" s="15">
        <f>ROUND(I11*K11,2)</f>
        <v>0</v>
      </c>
      <c r="M11" s="8" t="s">
        <v>281</v>
      </c>
    </row>
    <row r="12" spans="1:13">
      <c r="A12" s="401"/>
      <c r="B12" s="401"/>
      <c r="C12" s="399">
        <v>215</v>
      </c>
      <c r="D12" s="400"/>
      <c r="E12" s="400"/>
      <c r="F12" s="400"/>
      <c r="G12" s="400"/>
      <c r="H12" s="400"/>
      <c r="I12" s="16">
        <v>215</v>
      </c>
      <c r="K12" s="402"/>
      <c r="L12" s="402"/>
    </row>
    <row r="13" spans="1:13">
      <c r="A13" s="12">
        <v>3</v>
      </c>
      <c r="B13" s="13" t="s">
        <v>282</v>
      </c>
      <c r="C13" s="402" t="s">
        <v>283</v>
      </c>
      <c r="D13" s="402"/>
      <c r="E13" s="402"/>
      <c r="F13" s="402"/>
      <c r="G13" s="402"/>
      <c r="H13" s="402"/>
      <c r="I13" s="14">
        <v>236.5</v>
      </c>
      <c r="J13" s="9" t="s">
        <v>16</v>
      </c>
      <c r="K13" s="20">
        <v>0</v>
      </c>
      <c r="L13" s="15">
        <f>ROUND(I13*K13,2)</f>
        <v>0</v>
      </c>
      <c r="M13" s="8" t="s">
        <v>284</v>
      </c>
    </row>
    <row r="14" spans="1:13">
      <c r="A14" s="401"/>
      <c r="B14" s="401"/>
      <c r="C14" s="399" t="s">
        <v>285</v>
      </c>
      <c r="D14" s="400"/>
      <c r="E14" s="400"/>
      <c r="F14" s="400"/>
      <c r="G14" s="400"/>
      <c r="H14" s="400"/>
      <c r="I14" s="16">
        <v>236.5</v>
      </c>
      <c r="K14" s="402"/>
      <c r="L14" s="402"/>
    </row>
    <row r="15" spans="1:13">
      <c r="A15" s="12">
        <v>4</v>
      </c>
      <c r="B15" s="13" t="s">
        <v>286</v>
      </c>
      <c r="C15" s="402" t="s">
        <v>287</v>
      </c>
      <c r="D15" s="402"/>
      <c r="E15" s="402"/>
      <c r="F15" s="402"/>
      <c r="G15" s="402"/>
      <c r="H15" s="402"/>
      <c r="I15" s="14">
        <v>274</v>
      </c>
      <c r="J15" s="9" t="s">
        <v>75</v>
      </c>
      <c r="K15" s="20">
        <v>0</v>
      </c>
      <c r="L15" s="15">
        <f>ROUND(I15*K15,2)</f>
        <v>0</v>
      </c>
      <c r="M15" s="8" t="s">
        <v>288</v>
      </c>
    </row>
    <row r="16" spans="1:13">
      <c r="A16" s="401"/>
      <c r="B16" s="401"/>
      <c r="C16" s="399" t="s">
        <v>289</v>
      </c>
      <c r="D16" s="400"/>
      <c r="E16" s="400"/>
      <c r="F16" s="400"/>
      <c r="G16" s="400"/>
      <c r="H16" s="400"/>
      <c r="I16" s="16">
        <v>137</v>
      </c>
      <c r="K16" s="402"/>
      <c r="L16" s="402"/>
    </row>
    <row r="17" spans="1:13">
      <c r="A17" s="401"/>
      <c r="B17" s="401"/>
      <c r="C17" s="399" t="s">
        <v>290</v>
      </c>
      <c r="D17" s="400"/>
      <c r="E17" s="400"/>
      <c r="F17" s="400"/>
      <c r="G17" s="400"/>
      <c r="H17" s="400"/>
      <c r="I17" s="16">
        <v>137</v>
      </c>
      <c r="K17" s="402"/>
      <c r="L17" s="402"/>
    </row>
    <row r="18" spans="1:13">
      <c r="A18" s="12">
        <v>5</v>
      </c>
      <c r="B18" s="13" t="s">
        <v>291</v>
      </c>
      <c r="C18" s="402" t="s">
        <v>292</v>
      </c>
      <c r="D18" s="402"/>
      <c r="E18" s="402"/>
      <c r="F18" s="402"/>
      <c r="G18" s="402"/>
      <c r="H18" s="402"/>
      <c r="I18" s="14">
        <v>23.65</v>
      </c>
      <c r="J18" s="9" t="s">
        <v>21</v>
      </c>
      <c r="K18" s="20">
        <v>0</v>
      </c>
      <c r="L18" s="15">
        <f>ROUND(I18*K18,2)</f>
        <v>0</v>
      </c>
      <c r="M18" s="8" t="s">
        <v>293</v>
      </c>
    </row>
    <row r="19" spans="1:13">
      <c r="A19" s="401"/>
      <c r="B19" s="401"/>
      <c r="C19" s="399" t="s">
        <v>294</v>
      </c>
      <c r="D19" s="400"/>
      <c r="E19" s="400"/>
      <c r="F19" s="400"/>
      <c r="G19" s="400"/>
      <c r="H19" s="400"/>
      <c r="I19" s="16">
        <v>23.65</v>
      </c>
      <c r="K19" s="402"/>
      <c r="L19" s="402"/>
    </row>
    <row r="20" spans="1:13">
      <c r="A20" s="12">
        <v>6</v>
      </c>
      <c r="B20" s="13" t="s">
        <v>24</v>
      </c>
      <c r="C20" s="402" t="s">
        <v>25</v>
      </c>
      <c r="D20" s="402"/>
      <c r="E20" s="402"/>
      <c r="F20" s="402"/>
      <c r="G20" s="402"/>
      <c r="H20" s="402"/>
      <c r="I20" s="14">
        <v>8.2200000000000006</v>
      </c>
      <c r="J20" s="9" t="s">
        <v>21</v>
      </c>
      <c r="K20" s="20">
        <v>0</v>
      </c>
      <c r="L20" s="15">
        <f>ROUND(I20*K20,2)</f>
        <v>0</v>
      </c>
      <c r="M20" s="8" t="s">
        <v>295</v>
      </c>
    </row>
    <row r="21" spans="1:13">
      <c r="A21" s="401"/>
      <c r="B21" s="401"/>
      <c r="C21" s="399" t="s">
        <v>296</v>
      </c>
      <c r="D21" s="400"/>
      <c r="E21" s="400"/>
      <c r="F21" s="400"/>
      <c r="G21" s="400"/>
      <c r="H21" s="400"/>
      <c r="I21" s="16">
        <v>8.2200000000000006</v>
      </c>
      <c r="K21" s="402"/>
      <c r="L21" s="402"/>
    </row>
    <row r="22" spans="1:13">
      <c r="A22" s="12">
        <v>7</v>
      </c>
      <c r="B22" s="13" t="s">
        <v>33</v>
      </c>
      <c r="C22" s="402" t="s">
        <v>34</v>
      </c>
      <c r="D22" s="402"/>
      <c r="E22" s="402"/>
      <c r="F22" s="402"/>
      <c r="G22" s="402"/>
      <c r="H22" s="402"/>
      <c r="I22" s="14">
        <v>51.87</v>
      </c>
      <c r="J22" s="9" t="s">
        <v>21</v>
      </c>
      <c r="K22" s="20">
        <v>0</v>
      </c>
      <c r="L22" s="15">
        <f>ROUND(I22*K22,2)</f>
        <v>0</v>
      </c>
      <c r="M22" s="8" t="s">
        <v>297</v>
      </c>
    </row>
    <row r="23" spans="1:13">
      <c r="A23" s="401"/>
      <c r="B23" s="401"/>
      <c r="C23" s="399" t="s">
        <v>298</v>
      </c>
      <c r="D23" s="400"/>
      <c r="E23" s="400"/>
      <c r="F23" s="400"/>
      <c r="G23" s="400"/>
      <c r="H23" s="400"/>
      <c r="I23" s="16">
        <v>31.87</v>
      </c>
      <c r="K23" s="402"/>
      <c r="L23" s="402"/>
    </row>
    <row r="24" spans="1:13">
      <c r="A24" s="401"/>
      <c r="B24" s="401"/>
      <c r="C24" s="399" t="s">
        <v>299</v>
      </c>
      <c r="D24" s="400"/>
      <c r="E24" s="400"/>
      <c r="F24" s="400"/>
      <c r="G24" s="400"/>
      <c r="H24" s="400"/>
      <c r="I24" s="16">
        <v>20</v>
      </c>
      <c r="K24" s="402"/>
      <c r="L24" s="402"/>
    </row>
    <row r="25" spans="1:13">
      <c r="A25" s="12">
        <v>8</v>
      </c>
      <c r="B25" s="13" t="s">
        <v>37</v>
      </c>
      <c r="C25" s="402" t="s">
        <v>38</v>
      </c>
      <c r="D25" s="402"/>
      <c r="E25" s="402"/>
      <c r="F25" s="402"/>
      <c r="G25" s="402"/>
      <c r="H25" s="402"/>
      <c r="I25" s="14">
        <v>51.87</v>
      </c>
      <c r="J25" s="9" t="s">
        <v>21</v>
      </c>
      <c r="K25" s="20">
        <v>0</v>
      </c>
      <c r="L25" s="15">
        <f>ROUND(I25*K25,2)</f>
        <v>0</v>
      </c>
      <c r="M25" s="8" t="s">
        <v>300</v>
      </c>
    </row>
    <row r="26" spans="1:13">
      <c r="A26" s="401"/>
      <c r="B26" s="401"/>
      <c r="C26" s="399" t="s">
        <v>301</v>
      </c>
      <c r="D26" s="400"/>
      <c r="E26" s="400"/>
      <c r="F26" s="400"/>
      <c r="G26" s="400"/>
      <c r="H26" s="400"/>
      <c r="I26" s="16">
        <v>51.87</v>
      </c>
      <c r="K26" s="402"/>
      <c r="L26" s="402"/>
    </row>
    <row r="27" spans="1:13">
      <c r="A27" s="12">
        <v>9</v>
      </c>
      <c r="B27" s="13" t="s">
        <v>47</v>
      </c>
      <c r="C27" s="402" t="s">
        <v>48</v>
      </c>
      <c r="D27" s="402"/>
      <c r="E27" s="402"/>
      <c r="F27" s="402"/>
      <c r="G27" s="402"/>
      <c r="H27" s="402"/>
      <c r="I27" s="14">
        <v>93.366</v>
      </c>
      <c r="J27" s="9" t="s">
        <v>49</v>
      </c>
      <c r="K27" s="20">
        <v>0</v>
      </c>
      <c r="L27" s="15">
        <f>ROUND(I27*K27,2)</f>
        <v>0</v>
      </c>
      <c r="M27" s="8" t="s">
        <v>302</v>
      </c>
    </row>
    <row r="28" spans="1:13">
      <c r="A28" s="401"/>
      <c r="B28" s="401"/>
      <c r="C28" s="399" t="s">
        <v>303</v>
      </c>
      <c r="D28" s="400"/>
      <c r="E28" s="400"/>
      <c r="F28" s="400"/>
      <c r="G28" s="400"/>
      <c r="H28" s="400"/>
      <c r="I28" s="16">
        <v>93.366</v>
      </c>
      <c r="K28" s="402"/>
      <c r="L28" s="402"/>
    </row>
    <row r="29" spans="1:13">
      <c r="A29" s="12">
        <v>10</v>
      </c>
      <c r="B29" s="13" t="s">
        <v>52</v>
      </c>
      <c r="C29" s="402" t="s">
        <v>304</v>
      </c>
      <c r="D29" s="402"/>
      <c r="E29" s="402"/>
      <c r="F29" s="402"/>
      <c r="G29" s="402"/>
      <c r="H29" s="402"/>
      <c r="I29" s="14">
        <v>140</v>
      </c>
      <c r="J29" s="9" t="s">
        <v>16</v>
      </c>
      <c r="K29" s="20">
        <v>0</v>
      </c>
      <c r="L29" s="15">
        <f>ROUND(I29*K29,2)</f>
        <v>0</v>
      </c>
      <c r="M29" s="8" t="s">
        <v>305</v>
      </c>
    </row>
    <row r="30" spans="1:13">
      <c r="A30" s="401"/>
      <c r="B30" s="401"/>
      <c r="C30" s="399" t="s">
        <v>306</v>
      </c>
      <c r="D30" s="400"/>
      <c r="E30" s="400"/>
      <c r="F30" s="400"/>
      <c r="G30" s="400"/>
      <c r="H30" s="400"/>
      <c r="I30" s="16">
        <v>140</v>
      </c>
      <c r="K30" s="402"/>
      <c r="L30" s="402"/>
    </row>
    <row r="31" spans="1:13">
      <c r="A31" s="12">
        <v>11</v>
      </c>
      <c r="B31" s="13" t="s">
        <v>57</v>
      </c>
      <c r="C31" s="402" t="s">
        <v>58</v>
      </c>
      <c r="D31" s="402"/>
      <c r="E31" s="402"/>
      <c r="F31" s="402"/>
      <c r="G31" s="402"/>
      <c r="H31" s="402"/>
      <c r="I31" s="14">
        <v>236.5</v>
      </c>
      <c r="J31" s="9" t="s">
        <v>16</v>
      </c>
      <c r="K31" s="20">
        <v>0</v>
      </c>
      <c r="L31" s="15">
        <f>ROUND(I31*K31,2)</f>
        <v>0</v>
      </c>
      <c r="M31" s="8" t="s">
        <v>307</v>
      </c>
    </row>
    <row r="32" spans="1:13">
      <c r="A32" s="401"/>
      <c r="B32" s="401"/>
      <c r="C32" s="399" t="s">
        <v>285</v>
      </c>
      <c r="D32" s="400"/>
      <c r="E32" s="400"/>
      <c r="F32" s="400"/>
      <c r="G32" s="400"/>
      <c r="H32" s="400"/>
      <c r="I32" s="16">
        <v>236.5</v>
      </c>
      <c r="K32" s="402"/>
      <c r="L32" s="402"/>
    </row>
    <row r="33" spans="1:13">
      <c r="A33" s="12">
        <v>12</v>
      </c>
      <c r="B33" s="13" t="s">
        <v>61</v>
      </c>
      <c r="C33" s="402" t="s">
        <v>62</v>
      </c>
      <c r="D33" s="402"/>
      <c r="E33" s="402"/>
      <c r="F33" s="402"/>
      <c r="G33" s="402"/>
      <c r="H33" s="402"/>
      <c r="I33" s="14">
        <v>140</v>
      </c>
      <c r="J33" s="9" t="s">
        <v>16</v>
      </c>
      <c r="K33" s="20">
        <v>0</v>
      </c>
      <c r="L33" s="15">
        <f>ROUND(I33*K33,2)</f>
        <v>0</v>
      </c>
      <c r="M33" s="8" t="s">
        <v>308</v>
      </c>
    </row>
    <row r="34" spans="1:13">
      <c r="A34" s="401"/>
      <c r="B34" s="401"/>
      <c r="C34" s="399">
        <v>140</v>
      </c>
      <c r="D34" s="400"/>
      <c r="E34" s="400"/>
      <c r="F34" s="400"/>
      <c r="G34" s="400"/>
      <c r="H34" s="400"/>
      <c r="I34" s="16">
        <v>140</v>
      </c>
      <c r="K34" s="402"/>
      <c r="L34" s="402"/>
    </row>
    <row r="35" spans="1:13">
      <c r="A35" s="12">
        <v>13</v>
      </c>
      <c r="B35" s="13" t="s">
        <v>309</v>
      </c>
      <c r="C35" s="402" t="s">
        <v>310</v>
      </c>
      <c r="D35" s="402"/>
      <c r="E35" s="402"/>
      <c r="F35" s="402"/>
      <c r="G35" s="402"/>
      <c r="H35" s="402"/>
      <c r="I35" s="14">
        <v>42</v>
      </c>
      <c r="J35" s="9" t="s">
        <v>49</v>
      </c>
      <c r="K35" s="20">
        <v>0</v>
      </c>
      <c r="L35" s="15">
        <f>ROUND(I35*K35,2)</f>
        <v>0</v>
      </c>
      <c r="M35" s="8" t="s">
        <v>311</v>
      </c>
    </row>
    <row r="36" spans="1:13">
      <c r="A36" s="401"/>
      <c r="B36" s="401"/>
      <c r="C36" s="399" t="s">
        <v>312</v>
      </c>
      <c r="D36" s="400"/>
      <c r="E36" s="400"/>
      <c r="F36" s="400"/>
      <c r="G36" s="400"/>
      <c r="H36" s="400"/>
      <c r="I36" s="16">
        <v>29.67</v>
      </c>
      <c r="K36" s="402"/>
      <c r="L36" s="402"/>
    </row>
    <row r="37" spans="1:13">
      <c r="A37" s="401"/>
      <c r="B37" s="401"/>
      <c r="C37" s="399" t="s">
        <v>313</v>
      </c>
      <c r="D37" s="400"/>
      <c r="E37" s="400"/>
      <c r="F37" s="400"/>
      <c r="G37" s="400"/>
      <c r="H37" s="400"/>
      <c r="I37" s="16">
        <v>8.2200000000000006</v>
      </c>
      <c r="K37" s="402"/>
      <c r="L37" s="402"/>
    </row>
    <row r="38" spans="1:13">
      <c r="A38" s="401"/>
      <c r="B38" s="401"/>
      <c r="C38" s="399" t="s">
        <v>314</v>
      </c>
      <c r="D38" s="400"/>
      <c r="E38" s="400"/>
      <c r="F38" s="400"/>
      <c r="G38" s="400"/>
      <c r="H38" s="400"/>
      <c r="I38" s="16">
        <v>4.1100000000000003</v>
      </c>
      <c r="K38" s="402"/>
      <c r="L38" s="402"/>
    </row>
    <row r="39" spans="1:13">
      <c r="A39" s="12">
        <v>14</v>
      </c>
      <c r="B39" s="13" t="s">
        <v>315</v>
      </c>
      <c r="C39" s="402" t="s">
        <v>316</v>
      </c>
      <c r="D39" s="402"/>
      <c r="E39" s="402"/>
      <c r="F39" s="402"/>
      <c r="G39" s="402"/>
      <c r="H39" s="402"/>
      <c r="I39" s="14">
        <v>236.5</v>
      </c>
      <c r="J39" s="9" t="s">
        <v>16</v>
      </c>
      <c r="K39" s="20">
        <v>0</v>
      </c>
      <c r="L39" s="15">
        <f>ROUND(I39*K39,2)</f>
        <v>0</v>
      </c>
      <c r="M39" s="8" t="s">
        <v>317</v>
      </c>
    </row>
    <row r="40" spans="1:13">
      <c r="A40" s="401"/>
      <c r="B40" s="401"/>
      <c r="C40" s="399" t="s">
        <v>285</v>
      </c>
      <c r="D40" s="400"/>
      <c r="E40" s="400"/>
      <c r="F40" s="400"/>
      <c r="G40" s="400"/>
      <c r="H40" s="400"/>
      <c r="I40" s="16">
        <v>236.5</v>
      </c>
      <c r="K40" s="402"/>
      <c r="L40" s="402"/>
    </row>
    <row r="41" spans="1:13">
      <c r="A41" s="12">
        <v>15</v>
      </c>
      <c r="B41" s="13" t="s">
        <v>100</v>
      </c>
      <c r="C41" s="402" t="s">
        <v>101</v>
      </c>
      <c r="D41" s="402"/>
      <c r="E41" s="402"/>
      <c r="F41" s="402"/>
      <c r="G41" s="402"/>
      <c r="H41" s="402"/>
      <c r="I41" s="14">
        <v>236.5</v>
      </c>
      <c r="J41" s="9" t="s">
        <v>16</v>
      </c>
      <c r="K41" s="20">
        <v>0</v>
      </c>
      <c r="L41" s="15">
        <f>ROUND(I41*K41,2)</f>
        <v>0</v>
      </c>
      <c r="M41" s="8" t="s">
        <v>318</v>
      </c>
    </row>
    <row r="42" spans="1:13" ht="43.15" customHeight="1">
      <c r="A42" s="401"/>
      <c r="B42" s="401"/>
      <c r="C42" s="406" t="s">
        <v>319</v>
      </c>
      <c r="D42" s="400"/>
      <c r="E42" s="400"/>
      <c r="F42" s="400"/>
      <c r="G42" s="400"/>
      <c r="H42" s="400"/>
      <c r="J42" s="402"/>
      <c r="K42" s="402"/>
      <c r="L42" s="402"/>
    </row>
    <row r="43" spans="1:13">
      <c r="A43" s="401"/>
      <c r="B43" s="401"/>
      <c r="C43" s="399" t="s">
        <v>285</v>
      </c>
      <c r="D43" s="400"/>
      <c r="E43" s="400"/>
      <c r="F43" s="400"/>
      <c r="G43" s="400"/>
      <c r="H43" s="400"/>
      <c r="I43" s="16">
        <v>236.5</v>
      </c>
      <c r="K43" s="402"/>
      <c r="L43" s="402"/>
    </row>
    <row r="44" spans="1:13">
      <c r="A44" s="12">
        <v>16</v>
      </c>
      <c r="B44" s="13" t="s">
        <v>127</v>
      </c>
      <c r="C44" s="402" t="s">
        <v>128</v>
      </c>
      <c r="D44" s="402"/>
      <c r="E44" s="402"/>
      <c r="F44" s="402"/>
      <c r="G44" s="402"/>
      <c r="H44" s="402"/>
      <c r="I44" s="14">
        <v>215</v>
      </c>
      <c r="J44" s="9" t="s">
        <v>16</v>
      </c>
      <c r="K44" s="20">
        <v>0</v>
      </c>
      <c r="L44" s="15">
        <f>ROUND(I44*K44,2)</f>
        <v>0</v>
      </c>
      <c r="M44" s="8" t="s">
        <v>320</v>
      </c>
    </row>
    <row r="45" spans="1:13">
      <c r="A45" s="401"/>
      <c r="B45" s="401"/>
      <c r="C45" s="399">
        <v>215</v>
      </c>
      <c r="D45" s="400"/>
      <c r="E45" s="400"/>
      <c r="F45" s="400"/>
      <c r="G45" s="400"/>
      <c r="H45" s="400"/>
      <c r="I45" s="16">
        <v>215</v>
      </c>
      <c r="K45" s="402"/>
      <c r="L45" s="402"/>
    </row>
    <row r="46" spans="1:13">
      <c r="A46" s="12">
        <v>17</v>
      </c>
      <c r="B46" s="13" t="s">
        <v>321</v>
      </c>
      <c r="C46" s="402" t="s">
        <v>322</v>
      </c>
      <c r="D46" s="402"/>
      <c r="E46" s="402"/>
      <c r="F46" s="402"/>
      <c r="G46" s="402"/>
      <c r="H46" s="402"/>
      <c r="I46" s="14">
        <v>42</v>
      </c>
      <c r="J46" s="9" t="s">
        <v>16</v>
      </c>
      <c r="K46" s="20">
        <v>0</v>
      </c>
      <c r="L46" s="15">
        <f>ROUND(I46*K46,2)</f>
        <v>0</v>
      </c>
      <c r="M46" s="8" t="s">
        <v>323</v>
      </c>
    </row>
    <row r="47" spans="1:13">
      <c r="A47" s="401"/>
      <c r="B47" s="401"/>
      <c r="C47" s="399" t="s">
        <v>324</v>
      </c>
      <c r="D47" s="400"/>
      <c r="E47" s="400"/>
      <c r="F47" s="400"/>
      <c r="G47" s="400"/>
      <c r="H47" s="400"/>
      <c r="I47" s="16">
        <v>42</v>
      </c>
      <c r="K47" s="402"/>
      <c r="L47" s="402"/>
    </row>
    <row r="48" spans="1:13">
      <c r="A48" s="12">
        <v>18</v>
      </c>
      <c r="B48" s="13" t="s">
        <v>148</v>
      </c>
      <c r="C48" s="402" t="s">
        <v>149</v>
      </c>
      <c r="D48" s="402"/>
      <c r="E48" s="402"/>
      <c r="F48" s="402"/>
      <c r="G48" s="402"/>
      <c r="H48" s="402"/>
      <c r="I48" s="14">
        <v>147</v>
      </c>
      <c r="J48" s="9" t="s">
        <v>75</v>
      </c>
      <c r="K48" s="20">
        <v>0</v>
      </c>
      <c r="L48" s="15">
        <f>ROUND(I48*K48,2)</f>
        <v>0</v>
      </c>
      <c r="M48" s="8" t="s">
        <v>325</v>
      </c>
    </row>
    <row r="49" spans="1:13">
      <c r="A49" s="401"/>
      <c r="B49" s="401"/>
      <c r="C49" s="399" t="s">
        <v>326</v>
      </c>
      <c r="D49" s="400"/>
      <c r="E49" s="400"/>
      <c r="F49" s="400"/>
      <c r="G49" s="400"/>
      <c r="H49" s="400"/>
      <c r="I49" s="16">
        <v>147</v>
      </c>
      <c r="K49" s="402"/>
      <c r="L49" s="402"/>
    </row>
    <row r="50" spans="1:13">
      <c r="A50" s="12">
        <v>19</v>
      </c>
      <c r="B50" s="13" t="s">
        <v>153</v>
      </c>
      <c r="C50" s="402" t="s">
        <v>154</v>
      </c>
      <c r="D50" s="402"/>
      <c r="E50" s="402"/>
      <c r="F50" s="402"/>
      <c r="G50" s="402"/>
      <c r="H50" s="402"/>
      <c r="I50" s="14">
        <v>81.900000000000006</v>
      </c>
      <c r="J50" s="9" t="s">
        <v>75</v>
      </c>
      <c r="K50" s="20">
        <v>0</v>
      </c>
      <c r="L50" s="15">
        <f>ROUND(I50*K50,2)</f>
        <v>0</v>
      </c>
      <c r="M50" s="8" t="s">
        <v>327</v>
      </c>
    </row>
    <row r="51" spans="1:13">
      <c r="A51" s="401"/>
      <c r="B51" s="401"/>
      <c r="C51" s="399" t="s">
        <v>328</v>
      </c>
      <c r="D51" s="400"/>
      <c r="E51" s="400"/>
      <c r="F51" s="400"/>
      <c r="G51" s="400"/>
      <c r="H51" s="400"/>
      <c r="I51" s="16">
        <v>81.900000000000006</v>
      </c>
      <c r="K51" s="402"/>
      <c r="L51" s="402"/>
    </row>
    <row r="52" spans="1:13">
      <c r="A52" s="12">
        <v>20</v>
      </c>
      <c r="B52" s="13" t="s">
        <v>157</v>
      </c>
      <c r="C52" s="402" t="s">
        <v>158</v>
      </c>
      <c r="D52" s="402"/>
      <c r="E52" s="402"/>
      <c r="F52" s="402"/>
      <c r="G52" s="402"/>
      <c r="H52" s="402"/>
      <c r="I52" s="14">
        <v>44.1</v>
      </c>
      <c r="J52" s="9" t="s">
        <v>75</v>
      </c>
      <c r="K52" s="20">
        <v>0</v>
      </c>
      <c r="L52" s="15">
        <f>ROUND(I52*K52,2)</f>
        <v>0</v>
      </c>
      <c r="M52" s="8" t="s">
        <v>329</v>
      </c>
    </row>
    <row r="53" spans="1:13">
      <c r="A53" s="401"/>
      <c r="B53" s="401"/>
      <c r="C53" s="399" t="s">
        <v>330</v>
      </c>
      <c r="D53" s="400"/>
      <c r="E53" s="400"/>
      <c r="F53" s="400"/>
      <c r="G53" s="400"/>
      <c r="H53" s="400"/>
      <c r="I53" s="16">
        <v>44.1</v>
      </c>
      <c r="K53" s="402"/>
      <c r="L53" s="402"/>
    </row>
    <row r="54" spans="1:13">
      <c r="A54" s="12">
        <v>21</v>
      </c>
      <c r="B54" s="13" t="s">
        <v>165</v>
      </c>
      <c r="C54" s="402" t="s">
        <v>166</v>
      </c>
      <c r="D54" s="402"/>
      <c r="E54" s="402"/>
      <c r="F54" s="402"/>
      <c r="G54" s="402"/>
      <c r="H54" s="402"/>
      <c r="I54" s="14">
        <v>18</v>
      </c>
      <c r="J54" s="9" t="s">
        <v>66</v>
      </c>
      <c r="K54" s="20">
        <v>0</v>
      </c>
      <c r="L54" s="15">
        <f>ROUND(I54*K54,2)</f>
        <v>0</v>
      </c>
      <c r="M54" s="8" t="s">
        <v>331</v>
      </c>
    </row>
    <row r="55" spans="1:13">
      <c r="A55" s="401"/>
      <c r="B55" s="401"/>
      <c r="C55" s="399" t="s">
        <v>332</v>
      </c>
      <c r="D55" s="400"/>
      <c r="E55" s="400"/>
      <c r="F55" s="400"/>
      <c r="G55" s="400"/>
      <c r="H55" s="400"/>
      <c r="I55" s="16">
        <v>18</v>
      </c>
      <c r="K55" s="402"/>
      <c r="L55" s="402"/>
    </row>
    <row r="56" spans="1:13">
      <c r="A56" s="12">
        <v>22</v>
      </c>
      <c r="B56" s="13" t="s">
        <v>169</v>
      </c>
      <c r="C56" s="402" t="s">
        <v>170</v>
      </c>
      <c r="D56" s="402"/>
      <c r="E56" s="402"/>
      <c r="F56" s="402"/>
      <c r="G56" s="402"/>
      <c r="H56" s="402"/>
      <c r="I56" s="14">
        <v>193.8</v>
      </c>
      <c r="J56" s="9" t="s">
        <v>16</v>
      </c>
      <c r="K56" s="20">
        <v>0</v>
      </c>
      <c r="L56" s="15">
        <f>ROUND(I56*K56,2)</f>
        <v>0</v>
      </c>
      <c r="M56" s="8" t="s">
        <v>333</v>
      </c>
    </row>
    <row r="57" spans="1:13">
      <c r="A57" s="401"/>
      <c r="B57" s="401"/>
      <c r="C57" s="399" t="s">
        <v>334</v>
      </c>
      <c r="D57" s="400"/>
      <c r="E57" s="400"/>
      <c r="F57" s="400"/>
      <c r="G57" s="400"/>
      <c r="H57" s="400"/>
      <c r="I57" s="16">
        <v>193.8</v>
      </c>
      <c r="K57" s="402"/>
      <c r="L57" s="402"/>
    </row>
    <row r="58" spans="1:13">
      <c r="A58" s="12">
        <v>23</v>
      </c>
      <c r="B58" s="13" t="s">
        <v>180</v>
      </c>
      <c r="C58" s="402" t="s">
        <v>181</v>
      </c>
      <c r="D58" s="402"/>
      <c r="E58" s="402"/>
      <c r="F58" s="402"/>
      <c r="G58" s="402"/>
      <c r="H58" s="402"/>
      <c r="I58" s="14">
        <v>24.15</v>
      </c>
      <c r="J58" s="9" t="s">
        <v>16</v>
      </c>
      <c r="K58" s="20">
        <v>0</v>
      </c>
      <c r="L58" s="15">
        <f>ROUND(I58*K58,2)</f>
        <v>0</v>
      </c>
      <c r="M58" s="8" t="s">
        <v>335</v>
      </c>
    </row>
    <row r="59" spans="1:13">
      <c r="A59" s="401"/>
      <c r="B59" s="401"/>
      <c r="C59" s="399" t="s">
        <v>336</v>
      </c>
      <c r="D59" s="400"/>
      <c r="E59" s="400"/>
      <c r="F59" s="400"/>
      <c r="G59" s="400"/>
      <c r="H59" s="400"/>
      <c r="I59" s="16">
        <v>24.15</v>
      </c>
      <c r="K59" s="402"/>
      <c r="L59" s="402"/>
    </row>
    <row r="60" spans="1:13">
      <c r="A60" s="12">
        <v>24</v>
      </c>
      <c r="B60" s="13" t="s">
        <v>184</v>
      </c>
      <c r="C60" s="402" t="s">
        <v>386</v>
      </c>
      <c r="D60" s="402"/>
      <c r="E60" s="402"/>
      <c r="F60" s="402"/>
      <c r="G60" s="402"/>
      <c r="H60" s="402"/>
      <c r="I60" s="14">
        <v>213</v>
      </c>
      <c r="J60" s="9" t="s">
        <v>16</v>
      </c>
      <c r="K60" s="20">
        <v>0</v>
      </c>
      <c r="L60" s="15">
        <f>ROUND(I60*K60,2)</f>
        <v>0</v>
      </c>
      <c r="M60" s="8" t="s">
        <v>337</v>
      </c>
    </row>
    <row r="61" spans="1:13">
      <c r="A61" s="401"/>
      <c r="B61" s="401"/>
      <c r="C61" s="399" t="s">
        <v>338</v>
      </c>
      <c r="D61" s="400"/>
      <c r="E61" s="400"/>
      <c r="F61" s="400"/>
      <c r="G61" s="400"/>
      <c r="H61" s="400"/>
      <c r="I61" s="16">
        <v>213</v>
      </c>
      <c r="K61" s="402"/>
      <c r="L61" s="402"/>
    </row>
    <row r="62" spans="1:13">
      <c r="A62" s="12">
        <v>25</v>
      </c>
      <c r="B62" s="13" t="s">
        <v>235</v>
      </c>
      <c r="C62" s="402" t="s">
        <v>387</v>
      </c>
      <c r="D62" s="402"/>
      <c r="E62" s="402"/>
      <c r="F62" s="402"/>
      <c r="G62" s="402"/>
      <c r="H62" s="402"/>
      <c r="I62" s="14">
        <v>138</v>
      </c>
      <c r="J62" s="9" t="s">
        <v>75</v>
      </c>
      <c r="K62" s="20">
        <v>0</v>
      </c>
      <c r="L62" s="15">
        <f>ROUND(I62*K62,2)</f>
        <v>0</v>
      </c>
      <c r="M62" s="8" t="s">
        <v>339</v>
      </c>
    </row>
    <row r="63" spans="1:13">
      <c r="A63" s="401"/>
      <c r="B63" s="401"/>
      <c r="C63" s="399">
        <v>138</v>
      </c>
      <c r="D63" s="400"/>
      <c r="E63" s="400"/>
      <c r="F63" s="400"/>
      <c r="G63" s="400"/>
      <c r="H63" s="400"/>
      <c r="I63" s="16">
        <v>138</v>
      </c>
      <c r="K63" s="402"/>
      <c r="L63" s="402"/>
    </row>
    <row r="64" spans="1:13">
      <c r="A64" s="12">
        <v>26</v>
      </c>
      <c r="B64" s="13" t="s">
        <v>239</v>
      </c>
      <c r="C64" s="402" t="s">
        <v>388</v>
      </c>
      <c r="D64" s="402"/>
      <c r="E64" s="402"/>
      <c r="F64" s="402"/>
      <c r="G64" s="402"/>
      <c r="H64" s="402"/>
      <c r="I64" s="14">
        <v>138</v>
      </c>
      <c r="J64" s="9" t="s">
        <v>75</v>
      </c>
      <c r="K64" s="20">
        <v>0</v>
      </c>
      <c r="L64" s="15">
        <f>ROUND(I64*K64,2)</f>
        <v>0</v>
      </c>
      <c r="M64" s="8" t="s">
        <v>340</v>
      </c>
    </row>
    <row r="65" spans="1:13">
      <c r="A65" s="401"/>
      <c r="B65" s="401"/>
      <c r="C65" s="399">
        <v>138</v>
      </c>
      <c r="D65" s="400"/>
      <c r="E65" s="400"/>
      <c r="F65" s="400"/>
      <c r="G65" s="400"/>
      <c r="H65" s="400"/>
      <c r="I65" s="16">
        <v>138</v>
      </c>
      <c r="K65" s="402"/>
      <c r="L65" s="402"/>
    </row>
    <row r="66" spans="1:13">
      <c r="A66" s="12">
        <v>27</v>
      </c>
      <c r="B66" s="13" t="s">
        <v>341</v>
      </c>
      <c r="C66" s="402" t="s">
        <v>342</v>
      </c>
      <c r="D66" s="402"/>
      <c r="E66" s="402"/>
      <c r="F66" s="402"/>
      <c r="G66" s="402"/>
      <c r="H66" s="402"/>
      <c r="I66" s="14">
        <v>140</v>
      </c>
      <c r="J66" s="9" t="s">
        <v>75</v>
      </c>
      <c r="K66" s="20">
        <v>0</v>
      </c>
      <c r="L66" s="15">
        <f>ROUND(I66*K66,2)</f>
        <v>0</v>
      </c>
      <c r="M66" s="8" t="s">
        <v>343</v>
      </c>
    </row>
    <row r="67" spans="1:13">
      <c r="A67" s="12">
        <v>28</v>
      </c>
      <c r="B67" s="13" t="s">
        <v>246</v>
      </c>
      <c r="C67" s="402" t="s">
        <v>247</v>
      </c>
      <c r="D67" s="402"/>
      <c r="E67" s="402"/>
      <c r="F67" s="402"/>
      <c r="G67" s="402"/>
      <c r="H67" s="402"/>
      <c r="I67" s="14">
        <v>140</v>
      </c>
      <c r="J67" s="9" t="s">
        <v>75</v>
      </c>
      <c r="K67" s="20">
        <v>0</v>
      </c>
      <c r="L67" s="15">
        <f>ROUND(I67*K67,2)</f>
        <v>0</v>
      </c>
      <c r="M67" s="8" t="s">
        <v>344</v>
      </c>
    </row>
    <row r="68" spans="1:13">
      <c r="A68" s="401"/>
      <c r="B68" s="401"/>
      <c r="C68" s="399">
        <v>140</v>
      </c>
      <c r="D68" s="400"/>
      <c r="E68" s="400"/>
      <c r="F68" s="400"/>
      <c r="G68" s="400"/>
      <c r="H68" s="400"/>
      <c r="I68" s="16">
        <v>140</v>
      </c>
      <c r="K68" s="402"/>
      <c r="L68" s="402"/>
    </row>
    <row r="69" spans="1:13">
      <c r="A69" s="12">
        <v>29</v>
      </c>
      <c r="B69" s="13" t="s">
        <v>345</v>
      </c>
      <c r="C69" s="402" t="s">
        <v>346</v>
      </c>
      <c r="D69" s="402"/>
      <c r="E69" s="402"/>
      <c r="F69" s="402"/>
      <c r="G69" s="402"/>
      <c r="H69" s="402"/>
      <c r="I69" s="14">
        <v>42</v>
      </c>
      <c r="J69" s="9" t="s">
        <v>49</v>
      </c>
      <c r="K69" s="20">
        <v>0</v>
      </c>
      <c r="L69" s="15">
        <f>ROUND(I69*K69,2)</f>
        <v>0</v>
      </c>
      <c r="M69" s="8" t="s">
        <v>347</v>
      </c>
    </row>
    <row r="70" spans="1:13">
      <c r="A70" s="401"/>
      <c r="B70" s="401"/>
      <c r="C70" s="399">
        <v>42</v>
      </c>
      <c r="D70" s="400"/>
      <c r="E70" s="400"/>
      <c r="F70" s="400"/>
      <c r="G70" s="400"/>
      <c r="H70" s="400"/>
      <c r="I70" s="16">
        <v>42</v>
      </c>
      <c r="K70" s="402"/>
      <c r="L70" s="402"/>
    </row>
    <row r="71" spans="1:13">
      <c r="A71" s="12">
        <v>30</v>
      </c>
      <c r="B71" s="13" t="s">
        <v>348</v>
      </c>
      <c r="C71" s="402" t="s">
        <v>349</v>
      </c>
      <c r="D71" s="402"/>
      <c r="E71" s="402"/>
      <c r="F71" s="402"/>
      <c r="G71" s="402"/>
      <c r="H71" s="402"/>
      <c r="I71" s="14">
        <v>210</v>
      </c>
      <c r="J71" s="9" t="s">
        <v>49</v>
      </c>
      <c r="K71" s="20">
        <v>0</v>
      </c>
      <c r="L71" s="15">
        <f>ROUND(I71*K71,2)</f>
        <v>0</v>
      </c>
      <c r="M71" s="8" t="s">
        <v>350</v>
      </c>
    </row>
    <row r="72" spans="1:13">
      <c r="A72" s="401"/>
      <c r="B72" s="401"/>
      <c r="C72" s="399" t="s">
        <v>351</v>
      </c>
      <c r="D72" s="400"/>
      <c r="E72" s="400"/>
      <c r="F72" s="400"/>
      <c r="G72" s="400"/>
      <c r="H72" s="400"/>
      <c r="I72" s="16">
        <v>210</v>
      </c>
      <c r="K72" s="402"/>
      <c r="L72" s="402"/>
    </row>
    <row r="73" spans="1:13">
      <c r="A73" s="12">
        <v>31</v>
      </c>
      <c r="B73" s="13" t="s">
        <v>352</v>
      </c>
      <c r="C73" s="402" t="s">
        <v>353</v>
      </c>
      <c r="D73" s="402"/>
      <c r="E73" s="402"/>
      <c r="F73" s="402"/>
      <c r="G73" s="402"/>
      <c r="H73" s="402"/>
      <c r="I73" s="14">
        <v>274.23</v>
      </c>
      <c r="J73" s="9" t="s">
        <v>49</v>
      </c>
      <c r="K73" s="20">
        <v>0</v>
      </c>
      <c r="L73" s="15">
        <f>ROUND(I73*K73,2)</f>
        <v>0</v>
      </c>
      <c r="M73" s="8" t="s">
        <v>354</v>
      </c>
    </row>
    <row r="74" spans="1:13">
      <c r="A74" s="401"/>
      <c r="B74" s="401"/>
      <c r="C74" s="399" t="s">
        <v>355</v>
      </c>
      <c r="D74" s="400"/>
      <c r="E74" s="400"/>
      <c r="F74" s="400"/>
      <c r="G74" s="400"/>
      <c r="H74" s="400"/>
      <c r="I74" s="16">
        <v>274.23</v>
      </c>
      <c r="K74" s="402"/>
      <c r="L74" s="402"/>
    </row>
    <row r="75" spans="1:13">
      <c r="A75" s="407" t="s">
        <v>8</v>
      </c>
      <c r="B75" s="407"/>
      <c r="C75" s="17"/>
      <c r="D75" s="409"/>
      <c r="E75" s="409"/>
      <c r="F75" s="409"/>
      <c r="G75" s="409"/>
      <c r="H75" s="408" t="s">
        <v>275</v>
      </c>
      <c r="I75" s="408"/>
      <c r="J75" s="408"/>
      <c r="K75" s="18">
        <f>L9+L11+L13+L15+L18+L20+L22+L25+L27+L29+L31+L33+L35+L39+L41+L44+L46+L48+L50+L52+L54+L56+L58+L60+L62+L64+SUM(L66:L67)+L69+L71+L73</f>
        <v>0</v>
      </c>
      <c r="L75" s="18"/>
    </row>
    <row r="76" spans="1:13">
      <c r="A76" s="401"/>
      <c r="B76" s="401"/>
      <c r="C76" s="401"/>
      <c r="D76" s="401"/>
      <c r="E76" s="401"/>
      <c r="F76" s="401"/>
      <c r="G76" s="401"/>
      <c r="H76" s="401"/>
      <c r="I76" s="401"/>
      <c r="J76" s="401"/>
      <c r="K76" s="401"/>
      <c r="L76" s="401"/>
    </row>
  </sheetData>
  <sheetProtection algorithmName="SHA-512" hashValue="WkGVCvR9pa0LLxxtkGzcbpNQtsP3XyxXzH9TN41UCCx5VMBZfnEli6gx8O4Pp9UxtJya04VXkEE7PPK3I9PjIw==" saltValue="A4Qa5GmdU3E8QHV9Fl5USQ==" spinCount="100000" sheet="1" objects="1" scenarios="1"/>
  <mergeCells count="149">
    <mergeCell ref="A76:L76"/>
    <mergeCell ref="C73:H73"/>
    <mergeCell ref="C74:H74"/>
    <mergeCell ref="A74:B74"/>
    <mergeCell ref="K74:L74"/>
    <mergeCell ref="A75:B75"/>
    <mergeCell ref="H75:J75"/>
    <mergeCell ref="D75:E75"/>
    <mergeCell ref="F75:G75"/>
    <mergeCell ref="C71:H71"/>
    <mergeCell ref="C72:H72"/>
    <mergeCell ref="A72:B72"/>
    <mergeCell ref="K72:L72"/>
    <mergeCell ref="C66:H66"/>
    <mergeCell ref="C67:H67"/>
    <mergeCell ref="C68:H68"/>
    <mergeCell ref="A68:B68"/>
    <mergeCell ref="K68:L68"/>
    <mergeCell ref="C69:H69"/>
    <mergeCell ref="C64:H64"/>
    <mergeCell ref="C65:H65"/>
    <mergeCell ref="A65:B65"/>
    <mergeCell ref="K65:L65"/>
    <mergeCell ref="C62:H62"/>
    <mergeCell ref="C63:H63"/>
    <mergeCell ref="A63:B63"/>
    <mergeCell ref="K63:L63"/>
    <mergeCell ref="C70:H70"/>
    <mergeCell ref="A70:B70"/>
    <mergeCell ref="K70:L70"/>
    <mergeCell ref="C60:H60"/>
    <mergeCell ref="C61:H61"/>
    <mergeCell ref="A61:B61"/>
    <mergeCell ref="K61:L61"/>
    <mergeCell ref="C56:H56"/>
    <mergeCell ref="C57:H57"/>
    <mergeCell ref="A57:B57"/>
    <mergeCell ref="K57:L57"/>
    <mergeCell ref="C58:H58"/>
    <mergeCell ref="C59:H59"/>
    <mergeCell ref="A59:B59"/>
    <mergeCell ref="K59:L59"/>
    <mergeCell ref="C52:H52"/>
    <mergeCell ref="C53:H53"/>
    <mergeCell ref="A53:B53"/>
    <mergeCell ref="K53:L53"/>
    <mergeCell ref="C54:H54"/>
    <mergeCell ref="C55:H55"/>
    <mergeCell ref="A55:B55"/>
    <mergeCell ref="K55:L55"/>
    <mergeCell ref="C48:H48"/>
    <mergeCell ref="C49:H49"/>
    <mergeCell ref="A49:B49"/>
    <mergeCell ref="K49:L49"/>
    <mergeCell ref="C50:H50"/>
    <mergeCell ref="C51:H51"/>
    <mergeCell ref="A51:B51"/>
    <mergeCell ref="K51:L51"/>
    <mergeCell ref="C44:H44"/>
    <mergeCell ref="C45:H45"/>
    <mergeCell ref="A45:B45"/>
    <mergeCell ref="K45:L45"/>
    <mergeCell ref="C46:H46"/>
    <mergeCell ref="C47:H47"/>
    <mergeCell ref="A47:B47"/>
    <mergeCell ref="K47:L47"/>
    <mergeCell ref="C41:H41"/>
    <mergeCell ref="C42:H42"/>
    <mergeCell ref="A42:B42"/>
    <mergeCell ref="J42:L42"/>
    <mergeCell ref="C43:H43"/>
    <mergeCell ref="A43:B43"/>
    <mergeCell ref="K43:L43"/>
    <mergeCell ref="C38:H38"/>
    <mergeCell ref="A38:B38"/>
    <mergeCell ref="K38:L38"/>
    <mergeCell ref="C39:H39"/>
    <mergeCell ref="C40:H40"/>
    <mergeCell ref="A40:B40"/>
    <mergeCell ref="K40:L40"/>
    <mergeCell ref="C35:H35"/>
    <mergeCell ref="C36:H36"/>
    <mergeCell ref="A36:B36"/>
    <mergeCell ref="K36:L36"/>
    <mergeCell ref="C37:H37"/>
    <mergeCell ref="A37:B37"/>
    <mergeCell ref="K37:L37"/>
    <mergeCell ref="C33:H33"/>
    <mergeCell ref="C34:H34"/>
    <mergeCell ref="A34:B34"/>
    <mergeCell ref="K34:L34"/>
    <mergeCell ref="C30:H30"/>
    <mergeCell ref="A30:B30"/>
    <mergeCell ref="K30:L30"/>
    <mergeCell ref="C31:H31"/>
    <mergeCell ref="C32:H32"/>
    <mergeCell ref="A32:B32"/>
    <mergeCell ref="K32:L32"/>
    <mergeCell ref="C27:H27"/>
    <mergeCell ref="C28:H28"/>
    <mergeCell ref="A28:B28"/>
    <mergeCell ref="K28:L28"/>
    <mergeCell ref="C29:H29"/>
    <mergeCell ref="C25:H25"/>
    <mergeCell ref="C26:H26"/>
    <mergeCell ref="A26:B26"/>
    <mergeCell ref="K26:L26"/>
    <mergeCell ref="C22:H22"/>
    <mergeCell ref="C23:H23"/>
    <mergeCell ref="A23:B23"/>
    <mergeCell ref="K23:L23"/>
    <mergeCell ref="C24:H24"/>
    <mergeCell ref="A24:B24"/>
    <mergeCell ref="K24:L24"/>
    <mergeCell ref="C18:H18"/>
    <mergeCell ref="C19:H19"/>
    <mergeCell ref="A19:B19"/>
    <mergeCell ref="K19:L19"/>
    <mergeCell ref="C20:H20"/>
    <mergeCell ref="C21:H21"/>
    <mergeCell ref="A21:B21"/>
    <mergeCell ref="K21:L21"/>
    <mergeCell ref="C15:H15"/>
    <mergeCell ref="C16:H16"/>
    <mergeCell ref="A16:B16"/>
    <mergeCell ref="K16:L16"/>
    <mergeCell ref="C17:H17"/>
    <mergeCell ref="A17:B17"/>
    <mergeCell ref="K17:L17"/>
    <mergeCell ref="C11:H11"/>
    <mergeCell ref="C12:H12"/>
    <mergeCell ref="A12:B12"/>
    <mergeCell ref="K12:L12"/>
    <mergeCell ref="C13:H13"/>
    <mergeCell ref="C14:H14"/>
    <mergeCell ref="A14:B14"/>
    <mergeCell ref="K14:L14"/>
    <mergeCell ref="A3:L4"/>
    <mergeCell ref="A7:L7"/>
    <mergeCell ref="A8:B8"/>
    <mergeCell ref="C8:H8"/>
    <mergeCell ref="C9:H9"/>
    <mergeCell ref="C10:H10"/>
    <mergeCell ref="A10:B10"/>
    <mergeCell ref="K10:L10"/>
    <mergeCell ref="A1:C1"/>
    <mergeCell ref="E1:H2"/>
    <mergeCell ref="K1:L1"/>
    <mergeCell ref="K2:L2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X121"/>
  <sheetViews>
    <sheetView showGridLines="0" topLeftCell="A48" zoomScale="130" zoomScaleNormal="130" zoomScaleSheetLayoutView="100" workbookViewId="0">
      <selection activeCell="F62" sqref="F62"/>
    </sheetView>
  </sheetViews>
  <sheetFormatPr defaultColWidth="9.140625" defaultRowHeight="12.75"/>
  <cols>
    <col min="1" max="1" width="3.85546875" style="22" customWidth="1"/>
    <col min="2" max="2" width="16.85546875" style="22" customWidth="1"/>
    <col min="3" max="3" width="56.28515625" style="22" customWidth="1"/>
    <col min="4" max="4" width="5.5703125" style="22" customWidth="1"/>
    <col min="5" max="5" width="8" style="39" customWidth="1"/>
    <col min="6" max="6" width="9.5703125" style="22" customWidth="1"/>
    <col min="7" max="7" width="12.28515625" style="22" customWidth="1"/>
    <col min="8" max="8" width="0.42578125" style="22" customWidth="1"/>
    <col min="9" max="256" width="9.140625" style="22"/>
    <col min="257" max="257" width="3.85546875" style="22" customWidth="1"/>
    <col min="258" max="258" width="14.42578125" style="22" customWidth="1"/>
    <col min="259" max="259" width="56.28515625" style="22" customWidth="1"/>
    <col min="260" max="260" width="5.5703125" style="22" customWidth="1"/>
    <col min="261" max="261" width="8" style="22" customWidth="1"/>
    <col min="262" max="262" width="9.5703125" style="22" customWidth="1"/>
    <col min="263" max="263" width="12.28515625" style="22" customWidth="1"/>
    <col min="264" max="264" width="0.42578125" style="22" customWidth="1"/>
    <col min="265" max="512" width="9.140625" style="22"/>
    <col min="513" max="513" width="3.85546875" style="22" customWidth="1"/>
    <col min="514" max="514" width="14.42578125" style="22" customWidth="1"/>
    <col min="515" max="515" width="56.28515625" style="22" customWidth="1"/>
    <col min="516" max="516" width="5.5703125" style="22" customWidth="1"/>
    <col min="517" max="517" width="8" style="22" customWidth="1"/>
    <col min="518" max="518" width="9.5703125" style="22" customWidth="1"/>
    <col min="519" max="519" width="12.28515625" style="22" customWidth="1"/>
    <col min="520" max="520" width="0.42578125" style="22" customWidth="1"/>
    <col min="521" max="768" width="9.140625" style="22"/>
    <col min="769" max="769" width="3.85546875" style="22" customWidth="1"/>
    <col min="770" max="770" width="14.42578125" style="22" customWidth="1"/>
    <col min="771" max="771" width="56.28515625" style="22" customWidth="1"/>
    <col min="772" max="772" width="5.5703125" style="22" customWidth="1"/>
    <col min="773" max="773" width="8" style="22" customWidth="1"/>
    <col min="774" max="774" width="9.5703125" style="22" customWidth="1"/>
    <col min="775" max="775" width="12.28515625" style="22" customWidth="1"/>
    <col min="776" max="776" width="0.42578125" style="22" customWidth="1"/>
    <col min="777" max="1024" width="9.140625" style="22"/>
    <col min="1025" max="1025" width="3.85546875" style="22" customWidth="1"/>
    <col min="1026" max="1026" width="14.42578125" style="22" customWidth="1"/>
    <col min="1027" max="1027" width="56.28515625" style="22" customWidth="1"/>
    <col min="1028" max="1028" width="5.5703125" style="22" customWidth="1"/>
    <col min="1029" max="1029" width="8" style="22" customWidth="1"/>
    <col min="1030" max="1030" width="9.5703125" style="22" customWidth="1"/>
    <col min="1031" max="1031" width="12.28515625" style="22" customWidth="1"/>
    <col min="1032" max="1032" width="0.42578125" style="22" customWidth="1"/>
    <col min="1033" max="1280" width="9.140625" style="22"/>
    <col min="1281" max="1281" width="3.85546875" style="22" customWidth="1"/>
    <col min="1282" max="1282" width="14.42578125" style="22" customWidth="1"/>
    <col min="1283" max="1283" width="56.28515625" style="22" customWidth="1"/>
    <col min="1284" max="1284" width="5.5703125" style="22" customWidth="1"/>
    <col min="1285" max="1285" width="8" style="22" customWidth="1"/>
    <col min="1286" max="1286" width="9.5703125" style="22" customWidth="1"/>
    <col min="1287" max="1287" width="12.28515625" style="22" customWidth="1"/>
    <col min="1288" max="1288" width="0.42578125" style="22" customWidth="1"/>
    <col min="1289" max="1536" width="9.140625" style="22"/>
    <col min="1537" max="1537" width="3.85546875" style="22" customWidth="1"/>
    <col min="1538" max="1538" width="14.42578125" style="22" customWidth="1"/>
    <col min="1539" max="1539" width="56.28515625" style="22" customWidth="1"/>
    <col min="1540" max="1540" width="5.5703125" style="22" customWidth="1"/>
    <col min="1541" max="1541" width="8" style="22" customWidth="1"/>
    <col min="1542" max="1542" width="9.5703125" style="22" customWidth="1"/>
    <col min="1543" max="1543" width="12.28515625" style="22" customWidth="1"/>
    <col min="1544" max="1544" width="0.42578125" style="22" customWidth="1"/>
    <col min="1545" max="1792" width="9.140625" style="22"/>
    <col min="1793" max="1793" width="3.85546875" style="22" customWidth="1"/>
    <col min="1794" max="1794" width="14.42578125" style="22" customWidth="1"/>
    <col min="1795" max="1795" width="56.28515625" style="22" customWidth="1"/>
    <col min="1796" max="1796" width="5.5703125" style="22" customWidth="1"/>
    <col min="1797" max="1797" width="8" style="22" customWidth="1"/>
    <col min="1798" max="1798" width="9.5703125" style="22" customWidth="1"/>
    <col min="1799" max="1799" width="12.28515625" style="22" customWidth="1"/>
    <col min="1800" max="1800" width="0.42578125" style="22" customWidth="1"/>
    <col min="1801" max="2048" width="9.140625" style="22"/>
    <col min="2049" max="2049" width="3.85546875" style="22" customWidth="1"/>
    <col min="2050" max="2050" width="14.42578125" style="22" customWidth="1"/>
    <col min="2051" max="2051" width="56.28515625" style="22" customWidth="1"/>
    <col min="2052" max="2052" width="5.5703125" style="22" customWidth="1"/>
    <col min="2053" max="2053" width="8" style="22" customWidth="1"/>
    <col min="2054" max="2054" width="9.5703125" style="22" customWidth="1"/>
    <col min="2055" max="2055" width="12.28515625" style="22" customWidth="1"/>
    <col min="2056" max="2056" width="0.42578125" style="22" customWidth="1"/>
    <col min="2057" max="2304" width="9.140625" style="22"/>
    <col min="2305" max="2305" width="3.85546875" style="22" customWidth="1"/>
    <col min="2306" max="2306" width="14.42578125" style="22" customWidth="1"/>
    <col min="2307" max="2307" width="56.28515625" style="22" customWidth="1"/>
    <col min="2308" max="2308" width="5.5703125" style="22" customWidth="1"/>
    <col min="2309" max="2309" width="8" style="22" customWidth="1"/>
    <col min="2310" max="2310" width="9.5703125" style="22" customWidth="1"/>
    <col min="2311" max="2311" width="12.28515625" style="22" customWidth="1"/>
    <col min="2312" max="2312" width="0.42578125" style="22" customWidth="1"/>
    <col min="2313" max="2560" width="9.140625" style="22"/>
    <col min="2561" max="2561" width="3.85546875" style="22" customWidth="1"/>
    <col min="2562" max="2562" width="14.42578125" style="22" customWidth="1"/>
    <col min="2563" max="2563" width="56.28515625" style="22" customWidth="1"/>
    <col min="2564" max="2564" width="5.5703125" style="22" customWidth="1"/>
    <col min="2565" max="2565" width="8" style="22" customWidth="1"/>
    <col min="2566" max="2566" width="9.5703125" style="22" customWidth="1"/>
    <col min="2567" max="2567" width="12.28515625" style="22" customWidth="1"/>
    <col min="2568" max="2568" width="0.42578125" style="22" customWidth="1"/>
    <col min="2569" max="2816" width="9.140625" style="22"/>
    <col min="2817" max="2817" width="3.85546875" style="22" customWidth="1"/>
    <col min="2818" max="2818" width="14.42578125" style="22" customWidth="1"/>
    <col min="2819" max="2819" width="56.28515625" style="22" customWidth="1"/>
    <col min="2820" max="2820" width="5.5703125" style="22" customWidth="1"/>
    <col min="2821" max="2821" width="8" style="22" customWidth="1"/>
    <col min="2822" max="2822" width="9.5703125" style="22" customWidth="1"/>
    <col min="2823" max="2823" width="12.28515625" style="22" customWidth="1"/>
    <col min="2824" max="2824" width="0.42578125" style="22" customWidth="1"/>
    <col min="2825" max="3072" width="9.140625" style="22"/>
    <col min="3073" max="3073" width="3.85546875" style="22" customWidth="1"/>
    <col min="3074" max="3074" width="14.42578125" style="22" customWidth="1"/>
    <col min="3075" max="3075" width="56.28515625" style="22" customWidth="1"/>
    <col min="3076" max="3076" width="5.5703125" style="22" customWidth="1"/>
    <col min="3077" max="3077" width="8" style="22" customWidth="1"/>
    <col min="3078" max="3078" width="9.5703125" style="22" customWidth="1"/>
    <col min="3079" max="3079" width="12.28515625" style="22" customWidth="1"/>
    <col min="3080" max="3080" width="0.42578125" style="22" customWidth="1"/>
    <col min="3081" max="3328" width="9.140625" style="22"/>
    <col min="3329" max="3329" width="3.85546875" style="22" customWidth="1"/>
    <col min="3330" max="3330" width="14.42578125" style="22" customWidth="1"/>
    <col min="3331" max="3331" width="56.28515625" style="22" customWidth="1"/>
    <col min="3332" max="3332" width="5.5703125" style="22" customWidth="1"/>
    <col min="3333" max="3333" width="8" style="22" customWidth="1"/>
    <col min="3334" max="3334" width="9.5703125" style="22" customWidth="1"/>
    <col min="3335" max="3335" width="12.28515625" style="22" customWidth="1"/>
    <col min="3336" max="3336" width="0.42578125" style="22" customWidth="1"/>
    <col min="3337" max="3584" width="9.140625" style="22"/>
    <col min="3585" max="3585" width="3.85546875" style="22" customWidth="1"/>
    <col min="3586" max="3586" width="14.42578125" style="22" customWidth="1"/>
    <col min="3587" max="3587" width="56.28515625" style="22" customWidth="1"/>
    <col min="3588" max="3588" width="5.5703125" style="22" customWidth="1"/>
    <col min="3589" max="3589" width="8" style="22" customWidth="1"/>
    <col min="3590" max="3590" width="9.5703125" style="22" customWidth="1"/>
    <col min="3591" max="3591" width="12.28515625" style="22" customWidth="1"/>
    <col min="3592" max="3592" width="0.42578125" style="22" customWidth="1"/>
    <col min="3593" max="3840" width="9.140625" style="22"/>
    <col min="3841" max="3841" width="3.85546875" style="22" customWidth="1"/>
    <col min="3842" max="3842" width="14.42578125" style="22" customWidth="1"/>
    <col min="3843" max="3843" width="56.28515625" style="22" customWidth="1"/>
    <col min="3844" max="3844" width="5.5703125" style="22" customWidth="1"/>
    <col min="3845" max="3845" width="8" style="22" customWidth="1"/>
    <col min="3846" max="3846" width="9.5703125" style="22" customWidth="1"/>
    <col min="3847" max="3847" width="12.28515625" style="22" customWidth="1"/>
    <col min="3848" max="3848" width="0.42578125" style="22" customWidth="1"/>
    <col min="3849" max="4096" width="9.140625" style="22"/>
    <col min="4097" max="4097" width="3.85546875" style="22" customWidth="1"/>
    <col min="4098" max="4098" width="14.42578125" style="22" customWidth="1"/>
    <col min="4099" max="4099" width="56.28515625" style="22" customWidth="1"/>
    <col min="4100" max="4100" width="5.5703125" style="22" customWidth="1"/>
    <col min="4101" max="4101" width="8" style="22" customWidth="1"/>
    <col min="4102" max="4102" width="9.5703125" style="22" customWidth="1"/>
    <col min="4103" max="4103" width="12.28515625" style="22" customWidth="1"/>
    <col min="4104" max="4104" width="0.42578125" style="22" customWidth="1"/>
    <col min="4105" max="4352" width="9.140625" style="22"/>
    <col min="4353" max="4353" width="3.85546875" style="22" customWidth="1"/>
    <col min="4354" max="4354" width="14.42578125" style="22" customWidth="1"/>
    <col min="4355" max="4355" width="56.28515625" style="22" customWidth="1"/>
    <col min="4356" max="4356" width="5.5703125" style="22" customWidth="1"/>
    <col min="4357" max="4357" width="8" style="22" customWidth="1"/>
    <col min="4358" max="4358" width="9.5703125" style="22" customWidth="1"/>
    <col min="4359" max="4359" width="12.28515625" style="22" customWidth="1"/>
    <col min="4360" max="4360" width="0.42578125" style="22" customWidth="1"/>
    <col min="4361" max="4608" width="9.140625" style="22"/>
    <col min="4609" max="4609" width="3.85546875" style="22" customWidth="1"/>
    <col min="4610" max="4610" width="14.42578125" style="22" customWidth="1"/>
    <col min="4611" max="4611" width="56.28515625" style="22" customWidth="1"/>
    <col min="4612" max="4612" width="5.5703125" style="22" customWidth="1"/>
    <col min="4613" max="4613" width="8" style="22" customWidth="1"/>
    <col min="4614" max="4614" width="9.5703125" style="22" customWidth="1"/>
    <col min="4615" max="4615" width="12.28515625" style="22" customWidth="1"/>
    <col min="4616" max="4616" width="0.42578125" style="22" customWidth="1"/>
    <col min="4617" max="4864" width="9.140625" style="22"/>
    <col min="4865" max="4865" width="3.85546875" style="22" customWidth="1"/>
    <col min="4866" max="4866" width="14.42578125" style="22" customWidth="1"/>
    <col min="4867" max="4867" width="56.28515625" style="22" customWidth="1"/>
    <col min="4868" max="4868" width="5.5703125" style="22" customWidth="1"/>
    <col min="4869" max="4869" width="8" style="22" customWidth="1"/>
    <col min="4870" max="4870" width="9.5703125" style="22" customWidth="1"/>
    <col min="4871" max="4871" width="12.28515625" style="22" customWidth="1"/>
    <col min="4872" max="4872" width="0.42578125" style="22" customWidth="1"/>
    <col min="4873" max="5120" width="9.140625" style="22"/>
    <col min="5121" max="5121" width="3.85546875" style="22" customWidth="1"/>
    <col min="5122" max="5122" width="14.42578125" style="22" customWidth="1"/>
    <col min="5123" max="5123" width="56.28515625" style="22" customWidth="1"/>
    <col min="5124" max="5124" width="5.5703125" style="22" customWidth="1"/>
    <col min="5125" max="5125" width="8" style="22" customWidth="1"/>
    <col min="5126" max="5126" width="9.5703125" style="22" customWidth="1"/>
    <col min="5127" max="5127" width="12.28515625" style="22" customWidth="1"/>
    <col min="5128" max="5128" width="0.42578125" style="22" customWidth="1"/>
    <col min="5129" max="5376" width="9.140625" style="22"/>
    <col min="5377" max="5377" width="3.85546875" style="22" customWidth="1"/>
    <col min="5378" max="5378" width="14.42578125" style="22" customWidth="1"/>
    <col min="5379" max="5379" width="56.28515625" style="22" customWidth="1"/>
    <col min="5380" max="5380" width="5.5703125" style="22" customWidth="1"/>
    <col min="5381" max="5381" width="8" style="22" customWidth="1"/>
    <col min="5382" max="5382" width="9.5703125" style="22" customWidth="1"/>
    <col min="5383" max="5383" width="12.28515625" style="22" customWidth="1"/>
    <col min="5384" max="5384" width="0.42578125" style="22" customWidth="1"/>
    <col min="5385" max="5632" width="9.140625" style="22"/>
    <col min="5633" max="5633" width="3.85546875" style="22" customWidth="1"/>
    <col min="5634" max="5634" width="14.42578125" style="22" customWidth="1"/>
    <col min="5635" max="5635" width="56.28515625" style="22" customWidth="1"/>
    <col min="5636" max="5636" width="5.5703125" style="22" customWidth="1"/>
    <col min="5637" max="5637" width="8" style="22" customWidth="1"/>
    <col min="5638" max="5638" width="9.5703125" style="22" customWidth="1"/>
    <col min="5639" max="5639" width="12.28515625" style="22" customWidth="1"/>
    <col min="5640" max="5640" width="0.42578125" style="22" customWidth="1"/>
    <col min="5641" max="5888" width="9.140625" style="22"/>
    <col min="5889" max="5889" width="3.85546875" style="22" customWidth="1"/>
    <col min="5890" max="5890" width="14.42578125" style="22" customWidth="1"/>
    <col min="5891" max="5891" width="56.28515625" style="22" customWidth="1"/>
    <col min="5892" max="5892" width="5.5703125" style="22" customWidth="1"/>
    <col min="5893" max="5893" width="8" style="22" customWidth="1"/>
    <col min="5894" max="5894" width="9.5703125" style="22" customWidth="1"/>
    <col min="5895" max="5895" width="12.28515625" style="22" customWidth="1"/>
    <col min="5896" max="5896" width="0.42578125" style="22" customWidth="1"/>
    <col min="5897" max="6144" width="9.140625" style="22"/>
    <col min="6145" max="6145" width="3.85546875" style="22" customWidth="1"/>
    <col min="6146" max="6146" width="14.42578125" style="22" customWidth="1"/>
    <col min="6147" max="6147" width="56.28515625" style="22" customWidth="1"/>
    <col min="6148" max="6148" width="5.5703125" style="22" customWidth="1"/>
    <col min="6149" max="6149" width="8" style="22" customWidth="1"/>
    <col min="6150" max="6150" width="9.5703125" style="22" customWidth="1"/>
    <col min="6151" max="6151" width="12.28515625" style="22" customWidth="1"/>
    <col min="6152" max="6152" width="0.42578125" style="22" customWidth="1"/>
    <col min="6153" max="6400" width="9.140625" style="22"/>
    <col min="6401" max="6401" width="3.85546875" style="22" customWidth="1"/>
    <col min="6402" max="6402" width="14.42578125" style="22" customWidth="1"/>
    <col min="6403" max="6403" width="56.28515625" style="22" customWidth="1"/>
    <col min="6404" max="6404" width="5.5703125" style="22" customWidth="1"/>
    <col min="6405" max="6405" width="8" style="22" customWidth="1"/>
    <col min="6406" max="6406" width="9.5703125" style="22" customWidth="1"/>
    <col min="6407" max="6407" width="12.28515625" style="22" customWidth="1"/>
    <col min="6408" max="6408" width="0.42578125" style="22" customWidth="1"/>
    <col min="6409" max="6656" width="9.140625" style="22"/>
    <col min="6657" max="6657" width="3.85546875" style="22" customWidth="1"/>
    <col min="6658" max="6658" width="14.42578125" style="22" customWidth="1"/>
    <col min="6659" max="6659" width="56.28515625" style="22" customWidth="1"/>
    <col min="6660" max="6660" width="5.5703125" style="22" customWidth="1"/>
    <col min="6661" max="6661" width="8" style="22" customWidth="1"/>
    <col min="6662" max="6662" width="9.5703125" style="22" customWidth="1"/>
    <col min="6663" max="6663" width="12.28515625" style="22" customWidth="1"/>
    <col min="6664" max="6664" width="0.42578125" style="22" customWidth="1"/>
    <col min="6665" max="6912" width="9.140625" style="22"/>
    <col min="6913" max="6913" width="3.85546875" style="22" customWidth="1"/>
    <col min="6914" max="6914" width="14.42578125" style="22" customWidth="1"/>
    <col min="6915" max="6915" width="56.28515625" style="22" customWidth="1"/>
    <col min="6916" max="6916" width="5.5703125" style="22" customWidth="1"/>
    <col min="6917" max="6917" width="8" style="22" customWidth="1"/>
    <col min="6918" max="6918" width="9.5703125" style="22" customWidth="1"/>
    <col min="6919" max="6919" width="12.28515625" style="22" customWidth="1"/>
    <col min="6920" max="6920" width="0.42578125" style="22" customWidth="1"/>
    <col min="6921" max="7168" width="9.140625" style="22"/>
    <col min="7169" max="7169" width="3.85546875" style="22" customWidth="1"/>
    <col min="7170" max="7170" width="14.42578125" style="22" customWidth="1"/>
    <col min="7171" max="7171" width="56.28515625" style="22" customWidth="1"/>
    <col min="7172" max="7172" width="5.5703125" style="22" customWidth="1"/>
    <col min="7173" max="7173" width="8" style="22" customWidth="1"/>
    <col min="7174" max="7174" width="9.5703125" style="22" customWidth="1"/>
    <col min="7175" max="7175" width="12.28515625" style="22" customWidth="1"/>
    <col min="7176" max="7176" width="0.42578125" style="22" customWidth="1"/>
    <col min="7177" max="7424" width="9.140625" style="22"/>
    <col min="7425" max="7425" width="3.85546875" style="22" customWidth="1"/>
    <col min="7426" max="7426" width="14.42578125" style="22" customWidth="1"/>
    <col min="7427" max="7427" width="56.28515625" style="22" customWidth="1"/>
    <col min="7428" max="7428" width="5.5703125" style="22" customWidth="1"/>
    <col min="7429" max="7429" width="8" style="22" customWidth="1"/>
    <col min="7430" max="7430" width="9.5703125" style="22" customWidth="1"/>
    <col min="7431" max="7431" width="12.28515625" style="22" customWidth="1"/>
    <col min="7432" max="7432" width="0.42578125" style="22" customWidth="1"/>
    <col min="7433" max="7680" width="9.140625" style="22"/>
    <col min="7681" max="7681" width="3.85546875" style="22" customWidth="1"/>
    <col min="7682" max="7682" width="14.42578125" style="22" customWidth="1"/>
    <col min="7683" max="7683" width="56.28515625" style="22" customWidth="1"/>
    <col min="7684" max="7684" width="5.5703125" style="22" customWidth="1"/>
    <col min="7685" max="7685" width="8" style="22" customWidth="1"/>
    <col min="7686" max="7686" width="9.5703125" style="22" customWidth="1"/>
    <col min="7687" max="7687" width="12.28515625" style="22" customWidth="1"/>
    <col min="7688" max="7688" width="0.42578125" style="22" customWidth="1"/>
    <col min="7689" max="7936" width="9.140625" style="22"/>
    <col min="7937" max="7937" width="3.85546875" style="22" customWidth="1"/>
    <col min="7938" max="7938" width="14.42578125" style="22" customWidth="1"/>
    <col min="7939" max="7939" width="56.28515625" style="22" customWidth="1"/>
    <col min="7940" max="7940" width="5.5703125" style="22" customWidth="1"/>
    <col min="7941" max="7941" width="8" style="22" customWidth="1"/>
    <col min="7942" max="7942" width="9.5703125" style="22" customWidth="1"/>
    <col min="7943" max="7943" width="12.28515625" style="22" customWidth="1"/>
    <col min="7944" max="7944" width="0.42578125" style="22" customWidth="1"/>
    <col min="7945" max="8192" width="9.140625" style="22"/>
    <col min="8193" max="8193" width="3.85546875" style="22" customWidth="1"/>
    <col min="8194" max="8194" width="14.42578125" style="22" customWidth="1"/>
    <col min="8195" max="8195" width="56.28515625" style="22" customWidth="1"/>
    <col min="8196" max="8196" width="5.5703125" style="22" customWidth="1"/>
    <col min="8197" max="8197" width="8" style="22" customWidth="1"/>
    <col min="8198" max="8198" width="9.5703125" style="22" customWidth="1"/>
    <col min="8199" max="8199" width="12.28515625" style="22" customWidth="1"/>
    <col min="8200" max="8200" width="0.42578125" style="22" customWidth="1"/>
    <col min="8201" max="8448" width="9.140625" style="22"/>
    <col min="8449" max="8449" width="3.85546875" style="22" customWidth="1"/>
    <col min="8450" max="8450" width="14.42578125" style="22" customWidth="1"/>
    <col min="8451" max="8451" width="56.28515625" style="22" customWidth="1"/>
    <col min="8452" max="8452" width="5.5703125" style="22" customWidth="1"/>
    <col min="8453" max="8453" width="8" style="22" customWidth="1"/>
    <col min="8454" max="8454" width="9.5703125" style="22" customWidth="1"/>
    <col min="8455" max="8455" width="12.28515625" style="22" customWidth="1"/>
    <col min="8456" max="8456" width="0.42578125" style="22" customWidth="1"/>
    <col min="8457" max="8704" width="9.140625" style="22"/>
    <col min="8705" max="8705" width="3.85546875" style="22" customWidth="1"/>
    <col min="8706" max="8706" width="14.42578125" style="22" customWidth="1"/>
    <col min="8707" max="8707" width="56.28515625" style="22" customWidth="1"/>
    <col min="8708" max="8708" width="5.5703125" style="22" customWidth="1"/>
    <col min="8709" max="8709" width="8" style="22" customWidth="1"/>
    <col min="8710" max="8710" width="9.5703125" style="22" customWidth="1"/>
    <col min="8711" max="8711" width="12.28515625" style="22" customWidth="1"/>
    <col min="8712" max="8712" width="0.42578125" style="22" customWidth="1"/>
    <col min="8713" max="8960" width="9.140625" style="22"/>
    <col min="8961" max="8961" width="3.85546875" style="22" customWidth="1"/>
    <col min="8962" max="8962" width="14.42578125" style="22" customWidth="1"/>
    <col min="8963" max="8963" width="56.28515625" style="22" customWidth="1"/>
    <col min="8964" max="8964" width="5.5703125" style="22" customWidth="1"/>
    <col min="8965" max="8965" width="8" style="22" customWidth="1"/>
    <col min="8966" max="8966" width="9.5703125" style="22" customWidth="1"/>
    <col min="8967" max="8967" width="12.28515625" style="22" customWidth="1"/>
    <col min="8968" max="8968" width="0.42578125" style="22" customWidth="1"/>
    <col min="8969" max="9216" width="9.140625" style="22"/>
    <col min="9217" max="9217" width="3.85546875" style="22" customWidth="1"/>
    <col min="9218" max="9218" width="14.42578125" style="22" customWidth="1"/>
    <col min="9219" max="9219" width="56.28515625" style="22" customWidth="1"/>
    <col min="9220" max="9220" width="5.5703125" style="22" customWidth="1"/>
    <col min="9221" max="9221" width="8" style="22" customWidth="1"/>
    <col min="9222" max="9222" width="9.5703125" style="22" customWidth="1"/>
    <col min="9223" max="9223" width="12.28515625" style="22" customWidth="1"/>
    <col min="9224" max="9224" width="0.42578125" style="22" customWidth="1"/>
    <col min="9225" max="9472" width="9.140625" style="22"/>
    <col min="9473" max="9473" width="3.85546875" style="22" customWidth="1"/>
    <col min="9474" max="9474" width="14.42578125" style="22" customWidth="1"/>
    <col min="9475" max="9475" width="56.28515625" style="22" customWidth="1"/>
    <col min="9476" max="9476" width="5.5703125" style="22" customWidth="1"/>
    <col min="9477" max="9477" width="8" style="22" customWidth="1"/>
    <col min="9478" max="9478" width="9.5703125" style="22" customWidth="1"/>
    <col min="9479" max="9479" width="12.28515625" style="22" customWidth="1"/>
    <col min="9480" max="9480" width="0.42578125" style="22" customWidth="1"/>
    <col min="9481" max="9728" width="9.140625" style="22"/>
    <col min="9729" max="9729" width="3.85546875" style="22" customWidth="1"/>
    <col min="9730" max="9730" width="14.42578125" style="22" customWidth="1"/>
    <col min="9731" max="9731" width="56.28515625" style="22" customWidth="1"/>
    <col min="9732" max="9732" width="5.5703125" style="22" customWidth="1"/>
    <col min="9733" max="9733" width="8" style="22" customWidth="1"/>
    <col min="9734" max="9734" width="9.5703125" style="22" customWidth="1"/>
    <col min="9735" max="9735" width="12.28515625" style="22" customWidth="1"/>
    <col min="9736" max="9736" width="0.42578125" style="22" customWidth="1"/>
    <col min="9737" max="9984" width="9.140625" style="22"/>
    <col min="9985" max="9985" width="3.85546875" style="22" customWidth="1"/>
    <col min="9986" max="9986" width="14.42578125" style="22" customWidth="1"/>
    <col min="9987" max="9987" width="56.28515625" style="22" customWidth="1"/>
    <col min="9988" max="9988" width="5.5703125" style="22" customWidth="1"/>
    <col min="9989" max="9989" width="8" style="22" customWidth="1"/>
    <col min="9990" max="9990" width="9.5703125" style="22" customWidth="1"/>
    <col min="9991" max="9991" width="12.28515625" style="22" customWidth="1"/>
    <col min="9992" max="9992" width="0.42578125" style="22" customWidth="1"/>
    <col min="9993" max="10240" width="9.140625" style="22"/>
    <col min="10241" max="10241" width="3.85546875" style="22" customWidth="1"/>
    <col min="10242" max="10242" width="14.42578125" style="22" customWidth="1"/>
    <col min="10243" max="10243" width="56.28515625" style="22" customWidth="1"/>
    <col min="10244" max="10244" width="5.5703125" style="22" customWidth="1"/>
    <col min="10245" max="10245" width="8" style="22" customWidth="1"/>
    <col min="10246" max="10246" width="9.5703125" style="22" customWidth="1"/>
    <col min="10247" max="10247" width="12.28515625" style="22" customWidth="1"/>
    <col min="10248" max="10248" width="0.42578125" style="22" customWidth="1"/>
    <col min="10249" max="10496" width="9.140625" style="22"/>
    <col min="10497" max="10497" width="3.85546875" style="22" customWidth="1"/>
    <col min="10498" max="10498" width="14.42578125" style="22" customWidth="1"/>
    <col min="10499" max="10499" width="56.28515625" style="22" customWidth="1"/>
    <col min="10500" max="10500" width="5.5703125" style="22" customWidth="1"/>
    <col min="10501" max="10501" width="8" style="22" customWidth="1"/>
    <col min="10502" max="10502" width="9.5703125" style="22" customWidth="1"/>
    <col min="10503" max="10503" width="12.28515625" style="22" customWidth="1"/>
    <col min="10504" max="10504" width="0.42578125" style="22" customWidth="1"/>
    <col min="10505" max="10752" width="9.140625" style="22"/>
    <col min="10753" max="10753" width="3.85546875" style="22" customWidth="1"/>
    <col min="10754" max="10754" width="14.42578125" style="22" customWidth="1"/>
    <col min="10755" max="10755" width="56.28515625" style="22" customWidth="1"/>
    <col min="10756" max="10756" width="5.5703125" style="22" customWidth="1"/>
    <col min="10757" max="10757" width="8" style="22" customWidth="1"/>
    <col min="10758" max="10758" width="9.5703125" style="22" customWidth="1"/>
    <col min="10759" max="10759" width="12.28515625" style="22" customWidth="1"/>
    <col min="10760" max="10760" width="0.42578125" style="22" customWidth="1"/>
    <col min="10761" max="11008" width="9.140625" style="22"/>
    <col min="11009" max="11009" width="3.85546875" style="22" customWidth="1"/>
    <col min="11010" max="11010" width="14.42578125" style="22" customWidth="1"/>
    <col min="11011" max="11011" width="56.28515625" style="22" customWidth="1"/>
    <col min="11012" max="11012" width="5.5703125" style="22" customWidth="1"/>
    <col min="11013" max="11013" width="8" style="22" customWidth="1"/>
    <col min="11014" max="11014" width="9.5703125" style="22" customWidth="1"/>
    <col min="11015" max="11015" width="12.28515625" style="22" customWidth="1"/>
    <col min="11016" max="11016" width="0.42578125" style="22" customWidth="1"/>
    <col min="11017" max="11264" width="9.140625" style="22"/>
    <col min="11265" max="11265" width="3.85546875" style="22" customWidth="1"/>
    <col min="11266" max="11266" width="14.42578125" style="22" customWidth="1"/>
    <col min="11267" max="11267" width="56.28515625" style="22" customWidth="1"/>
    <col min="11268" max="11268" width="5.5703125" style="22" customWidth="1"/>
    <col min="11269" max="11269" width="8" style="22" customWidth="1"/>
    <col min="11270" max="11270" width="9.5703125" style="22" customWidth="1"/>
    <col min="11271" max="11271" width="12.28515625" style="22" customWidth="1"/>
    <col min="11272" max="11272" width="0.42578125" style="22" customWidth="1"/>
    <col min="11273" max="11520" width="9.140625" style="22"/>
    <col min="11521" max="11521" width="3.85546875" style="22" customWidth="1"/>
    <col min="11522" max="11522" width="14.42578125" style="22" customWidth="1"/>
    <col min="11523" max="11523" width="56.28515625" style="22" customWidth="1"/>
    <col min="11524" max="11524" width="5.5703125" style="22" customWidth="1"/>
    <col min="11525" max="11525" width="8" style="22" customWidth="1"/>
    <col min="11526" max="11526" width="9.5703125" style="22" customWidth="1"/>
    <col min="11527" max="11527" width="12.28515625" style="22" customWidth="1"/>
    <col min="11528" max="11528" width="0.42578125" style="22" customWidth="1"/>
    <col min="11529" max="11776" width="9.140625" style="22"/>
    <col min="11777" max="11777" width="3.85546875" style="22" customWidth="1"/>
    <col min="11778" max="11778" width="14.42578125" style="22" customWidth="1"/>
    <col min="11779" max="11779" width="56.28515625" style="22" customWidth="1"/>
    <col min="11780" max="11780" width="5.5703125" style="22" customWidth="1"/>
    <col min="11781" max="11781" width="8" style="22" customWidth="1"/>
    <col min="11782" max="11782" width="9.5703125" style="22" customWidth="1"/>
    <col min="11783" max="11783" width="12.28515625" style="22" customWidth="1"/>
    <col min="11784" max="11784" width="0.42578125" style="22" customWidth="1"/>
    <col min="11785" max="12032" width="9.140625" style="22"/>
    <col min="12033" max="12033" width="3.85546875" style="22" customWidth="1"/>
    <col min="12034" max="12034" width="14.42578125" style="22" customWidth="1"/>
    <col min="12035" max="12035" width="56.28515625" style="22" customWidth="1"/>
    <col min="12036" max="12036" width="5.5703125" style="22" customWidth="1"/>
    <col min="12037" max="12037" width="8" style="22" customWidth="1"/>
    <col min="12038" max="12038" width="9.5703125" style="22" customWidth="1"/>
    <col min="12039" max="12039" width="12.28515625" style="22" customWidth="1"/>
    <col min="12040" max="12040" width="0.42578125" style="22" customWidth="1"/>
    <col min="12041" max="12288" width="9.140625" style="22"/>
    <col min="12289" max="12289" width="3.85546875" style="22" customWidth="1"/>
    <col min="12290" max="12290" width="14.42578125" style="22" customWidth="1"/>
    <col min="12291" max="12291" width="56.28515625" style="22" customWidth="1"/>
    <col min="12292" max="12292" width="5.5703125" style="22" customWidth="1"/>
    <col min="12293" max="12293" width="8" style="22" customWidth="1"/>
    <col min="12294" max="12294" width="9.5703125" style="22" customWidth="1"/>
    <col min="12295" max="12295" width="12.28515625" style="22" customWidth="1"/>
    <col min="12296" max="12296" width="0.42578125" style="22" customWidth="1"/>
    <col min="12297" max="12544" width="9.140625" style="22"/>
    <col min="12545" max="12545" width="3.85546875" style="22" customWidth="1"/>
    <col min="12546" max="12546" width="14.42578125" style="22" customWidth="1"/>
    <col min="12547" max="12547" width="56.28515625" style="22" customWidth="1"/>
    <col min="12548" max="12548" width="5.5703125" style="22" customWidth="1"/>
    <col min="12549" max="12549" width="8" style="22" customWidth="1"/>
    <col min="12550" max="12550" width="9.5703125" style="22" customWidth="1"/>
    <col min="12551" max="12551" width="12.28515625" style="22" customWidth="1"/>
    <col min="12552" max="12552" width="0.42578125" style="22" customWidth="1"/>
    <col min="12553" max="12800" width="9.140625" style="22"/>
    <col min="12801" max="12801" width="3.85546875" style="22" customWidth="1"/>
    <col min="12802" max="12802" width="14.42578125" style="22" customWidth="1"/>
    <col min="12803" max="12803" width="56.28515625" style="22" customWidth="1"/>
    <col min="12804" max="12804" width="5.5703125" style="22" customWidth="1"/>
    <col min="12805" max="12805" width="8" style="22" customWidth="1"/>
    <col min="12806" max="12806" width="9.5703125" style="22" customWidth="1"/>
    <col min="12807" max="12807" width="12.28515625" style="22" customWidth="1"/>
    <col min="12808" max="12808" width="0.42578125" style="22" customWidth="1"/>
    <col min="12809" max="13056" width="9.140625" style="22"/>
    <col min="13057" max="13057" width="3.85546875" style="22" customWidth="1"/>
    <col min="13058" max="13058" width="14.42578125" style="22" customWidth="1"/>
    <col min="13059" max="13059" width="56.28515625" style="22" customWidth="1"/>
    <col min="13060" max="13060" width="5.5703125" style="22" customWidth="1"/>
    <col min="13061" max="13061" width="8" style="22" customWidth="1"/>
    <col min="13062" max="13062" width="9.5703125" style="22" customWidth="1"/>
    <col min="13063" max="13063" width="12.28515625" style="22" customWidth="1"/>
    <col min="13064" max="13064" width="0.42578125" style="22" customWidth="1"/>
    <col min="13065" max="13312" width="9.140625" style="22"/>
    <col min="13313" max="13313" width="3.85546875" style="22" customWidth="1"/>
    <col min="13314" max="13314" width="14.42578125" style="22" customWidth="1"/>
    <col min="13315" max="13315" width="56.28515625" style="22" customWidth="1"/>
    <col min="13316" max="13316" width="5.5703125" style="22" customWidth="1"/>
    <col min="13317" max="13317" width="8" style="22" customWidth="1"/>
    <col min="13318" max="13318" width="9.5703125" style="22" customWidth="1"/>
    <col min="13319" max="13319" width="12.28515625" style="22" customWidth="1"/>
    <col min="13320" max="13320" width="0.42578125" style="22" customWidth="1"/>
    <col min="13321" max="13568" width="9.140625" style="22"/>
    <col min="13569" max="13569" width="3.85546875" style="22" customWidth="1"/>
    <col min="13570" max="13570" width="14.42578125" style="22" customWidth="1"/>
    <col min="13571" max="13571" width="56.28515625" style="22" customWidth="1"/>
    <col min="13572" max="13572" width="5.5703125" style="22" customWidth="1"/>
    <col min="13573" max="13573" width="8" style="22" customWidth="1"/>
    <col min="13574" max="13574" width="9.5703125" style="22" customWidth="1"/>
    <col min="13575" max="13575" width="12.28515625" style="22" customWidth="1"/>
    <col min="13576" max="13576" width="0.42578125" style="22" customWidth="1"/>
    <col min="13577" max="13824" width="9.140625" style="22"/>
    <col min="13825" max="13825" width="3.85546875" style="22" customWidth="1"/>
    <col min="13826" max="13826" width="14.42578125" style="22" customWidth="1"/>
    <col min="13827" max="13827" width="56.28515625" style="22" customWidth="1"/>
    <col min="13828" max="13828" width="5.5703125" style="22" customWidth="1"/>
    <col min="13829" max="13829" width="8" style="22" customWidth="1"/>
    <col min="13830" max="13830" width="9.5703125" style="22" customWidth="1"/>
    <col min="13831" max="13831" width="12.28515625" style="22" customWidth="1"/>
    <col min="13832" max="13832" width="0.42578125" style="22" customWidth="1"/>
    <col min="13833" max="14080" width="9.140625" style="22"/>
    <col min="14081" max="14081" width="3.85546875" style="22" customWidth="1"/>
    <col min="14082" max="14082" width="14.42578125" style="22" customWidth="1"/>
    <col min="14083" max="14083" width="56.28515625" style="22" customWidth="1"/>
    <col min="14084" max="14084" width="5.5703125" style="22" customWidth="1"/>
    <col min="14085" max="14085" width="8" style="22" customWidth="1"/>
    <col min="14086" max="14086" width="9.5703125" style="22" customWidth="1"/>
    <col min="14087" max="14087" width="12.28515625" style="22" customWidth="1"/>
    <col min="14088" max="14088" width="0.42578125" style="22" customWidth="1"/>
    <col min="14089" max="14336" width="9.140625" style="22"/>
    <col min="14337" max="14337" width="3.85546875" style="22" customWidth="1"/>
    <col min="14338" max="14338" width="14.42578125" style="22" customWidth="1"/>
    <col min="14339" max="14339" width="56.28515625" style="22" customWidth="1"/>
    <col min="14340" max="14340" width="5.5703125" style="22" customWidth="1"/>
    <col min="14341" max="14341" width="8" style="22" customWidth="1"/>
    <col min="14342" max="14342" width="9.5703125" style="22" customWidth="1"/>
    <col min="14343" max="14343" width="12.28515625" style="22" customWidth="1"/>
    <col min="14344" max="14344" width="0.42578125" style="22" customWidth="1"/>
    <col min="14345" max="14592" width="9.140625" style="22"/>
    <col min="14593" max="14593" width="3.85546875" style="22" customWidth="1"/>
    <col min="14594" max="14594" width="14.42578125" style="22" customWidth="1"/>
    <col min="14595" max="14595" width="56.28515625" style="22" customWidth="1"/>
    <col min="14596" max="14596" width="5.5703125" style="22" customWidth="1"/>
    <col min="14597" max="14597" width="8" style="22" customWidth="1"/>
    <col min="14598" max="14598" width="9.5703125" style="22" customWidth="1"/>
    <col min="14599" max="14599" width="12.28515625" style="22" customWidth="1"/>
    <col min="14600" max="14600" width="0.42578125" style="22" customWidth="1"/>
    <col min="14601" max="14848" width="9.140625" style="22"/>
    <col min="14849" max="14849" width="3.85546875" style="22" customWidth="1"/>
    <col min="14850" max="14850" width="14.42578125" style="22" customWidth="1"/>
    <col min="14851" max="14851" width="56.28515625" style="22" customWidth="1"/>
    <col min="14852" max="14852" width="5.5703125" style="22" customWidth="1"/>
    <col min="14853" max="14853" width="8" style="22" customWidth="1"/>
    <col min="14854" max="14854" width="9.5703125" style="22" customWidth="1"/>
    <col min="14855" max="14855" width="12.28515625" style="22" customWidth="1"/>
    <col min="14856" max="14856" width="0.42578125" style="22" customWidth="1"/>
    <col min="14857" max="15104" width="9.140625" style="22"/>
    <col min="15105" max="15105" width="3.85546875" style="22" customWidth="1"/>
    <col min="15106" max="15106" width="14.42578125" style="22" customWidth="1"/>
    <col min="15107" max="15107" width="56.28515625" style="22" customWidth="1"/>
    <col min="15108" max="15108" width="5.5703125" style="22" customWidth="1"/>
    <col min="15109" max="15109" width="8" style="22" customWidth="1"/>
    <col min="15110" max="15110" width="9.5703125" style="22" customWidth="1"/>
    <col min="15111" max="15111" width="12.28515625" style="22" customWidth="1"/>
    <col min="15112" max="15112" width="0.42578125" style="22" customWidth="1"/>
    <col min="15113" max="15360" width="9.140625" style="22"/>
    <col min="15361" max="15361" width="3.85546875" style="22" customWidth="1"/>
    <col min="15362" max="15362" width="14.42578125" style="22" customWidth="1"/>
    <col min="15363" max="15363" width="56.28515625" style="22" customWidth="1"/>
    <col min="15364" max="15364" width="5.5703125" style="22" customWidth="1"/>
    <col min="15365" max="15365" width="8" style="22" customWidth="1"/>
    <col min="15366" max="15366" width="9.5703125" style="22" customWidth="1"/>
    <col min="15367" max="15367" width="12.28515625" style="22" customWidth="1"/>
    <col min="15368" max="15368" width="0.42578125" style="22" customWidth="1"/>
    <col min="15369" max="15616" width="9.140625" style="22"/>
    <col min="15617" max="15617" width="3.85546875" style="22" customWidth="1"/>
    <col min="15618" max="15618" width="14.42578125" style="22" customWidth="1"/>
    <col min="15619" max="15619" width="56.28515625" style="22" customWidth="1"/>
    <col min="15620" max="15620" width="5.5703125" style="22" customWidth="1"/>
    <col min="15621" max="15621" width="8" style="22" customWidth="1"/>
    <col min="15622" max="15622" width="9.5703125" style="22" customWidth="1"/>
    <col min="15623" max="15623" width="12.28515625" style="22" customWidth="1"/>
    <col min="15624" max="15624" width="0.42578125" style="22" customWidth="1"/>
    <col min="15625" max="15872" width="9.140625" style="22"/>
    <col min="15873" max="15873" width="3.85546875" style="22" customWidth="1"/>
    <col min="15874" max="15874" width="14.42578125" style="22" customWidth="1"/>
    <col min="15875" max="15875" width="56.28515625" style="22" customWidth="1"/>
    <col min="15876" max="15876" width="5.5703125" style="22" customWidth="1"/>
    <col min="15877" max="15877" width="8" style="22" customWidth="1"/>
    <col min="15878" max="15878" width="9.5703125" style="22" customWidth="1"/>
    <col min="15879" max="15879" width="12.28515625" style="22" customWidth="1"/>
    <col min="15880" max="15880" width="0.42578125" style="22" customWidth="1"/>
    <col min="15881" max="16128" width="9.140625" style="22"/>
    <col min="16129" max="16129" width="3.85546875" style="22" customWidth="1"/>
    <col min="16130" max="16130" width="14.42578125" style="22" customWidth="1"/>
    <col min="16131" max="16131" width="56.28515625" style="22" customWidth="1"/>
    <col min="16132" max="16132" width="5.5703125" style="22" customWidth="1"/>
    <col min="16133" max="16133" width="8" style="22" customWidth="1"/>
    <col min="16134" max="16134" width="9.5703125" style="22" customWidth="1"/>
    <col min="16135" max="16135" width="12.28515625" style="22" customWidth="1"/>
    <col min="16136" max="16136" width="0.42578125" style="22" customWidth="1"/>
    <col min="16137" max="16384" width="9.140625" style="22"/>
  </cols>
  <sheetData>
    <row r="1" spans="1:102" ht="15.75">
      <c r="A1" s="410" t="s">
        <v>389</v>
      </c>
      <c r="B1" s="410"/>
      <c r="C1" s="410"/>
      <c r="D1" s="410"/>
      <c r="E1" s="410"/>
      <c r="F1" s="410"/>
      <c r="G1" s="410"/>
    </row>
    <row r="2" spans="1:102" ht="13.5" thickBot="1">
      <c r="A2" s="253"/>
      <c r="B2" s="254"/>
      <c r="C2" s="255"/>
      <c r="D2" s="255"/>
      <c r="E2" s="26"/>
      <c r="F2" s="255"/>
      <c r="G2" s="256"/>
    </row>
    <row r="3" spans="1:102">
      <c r="A3" s="411" t="s">
        <v>390</v>
      </c>
      <c r="B3" s="411"/>
      <c r="C3" s="257" t="s">
        <v>391</v>
      </c>
      <c r="D3" s="258"/>
      <c r="E3" s="259"/>
      <c r="F3" s="260"/>
      <c r="G3" s="261"/>
    </row>
    <row r="4" spans="1:102" ht="13.5" thickBot="1">
      <c r="A4" s="412" t="s">
        <v>392</v>
      </c>
      <c r="B4" s="412"/>
      <c r="C4" s="262" t="s">
        <v>393</v>
      </c>
      <c r="D4" s="263"/>
      <c r="E4" s="413"/>
      <c r="F4" s="413"/>
      <c r="G4" s="413"/>
    </row>
    <row r="5" spans="1:102">
      <c r="A5" s="264"/>
      <c r="G5" s="265"/>
    </row>
    <row r="6" spans="1:102">
      <c r="A6" s="266" t="s">
        <v>394</v>
      </c>
      <c r="B6" s="267" t="s">
        <v>395</v>
      </c>
      <c r="C6" s="268" t="s">
        <v>396</v>
      </c>
      <c r="D6" s="268" t="s">
        <v>397</v>
      </c>
      <c r="E6" s="268" t="s">
        <v>398</v>
      </c>
      <c r="F6" s="268" t="s">
        <v>399</v>
      </c>
      <c r="G6" s="269" t="s">
        <v>400</v>
      </c>
      <c r="H6" s="270"/>
    </row>
    <row r="7" spans="1:102">
      <c r="A7" s="277" t="s">
        <v>401</v>
      </c>
      <c r="B7" s="278" t="s">
        <v>402</v>
      </c>
      <c r="C7" s="279" t="s">
        <v>403</v>
      </c>
      <c r="D7" s="280"/>
      <c r="E7" s="281"/>
      <c r="F7" s="281"/>
      <c r="G7" s="282"/>
      <c r="H7" s="270"/>
      <c r="M7" s="51"/>
    </row>
    <row r="8" spans="1:102">
      <c r="A8" s="348">
        <v>1</v>
      </c>
      <c r="B8" s="349" t="s">
        <v>404</v>
      </c>
      <c r="C8" s="349" t="s">
        <v>405</v>
      </c>
      <c r="D8" s="350" t="s">
        <v>406</v>
      </c>
      <c r="E8" s="351">
        <v>1468</v>
      </c>
      <c r="F8" s="369">
        <v>0</v>
      </c>
      <c r="G8" s="352">
        <f t="shared" ref="G8:G22" si="0">E8*F8</f>
        <v>0</v>
      </c>
      <c r="H8" s="270"/>
      <c r="M8" s="51"/>
      <c r="AX8" s="22">
        <v>1</v>
      </c>
      <c r="AY8" s="22">
        <f>IF(AX8=1,G8,0)</f>
        <v>0</v>
      </c>
      <c r="AZ8" s="22">
        <f>IF(AX8=2,G8,0)</f>
        <v>0</v>
      </c>
      <c r="BA8" s="22">
        <f>IF(AX8=3,G8,0)</f>
        <v>0</v>
      </c>
      <c r="BB8" s="22">
        <f>IF(AX8=4,G8,0)</f>
        <v>0</v>
      </c>
      <c r="BC8" s="22">
        <f>IF(AX8=5,G8,0)</f>
        <v>0</v>
      </c>
      <c r="CX8" s="22">
        <v>0</v>
      </c>
    </row>
    <row r="9" spans="1:102">
      <c r="A9" s="348">
        <v>2</v>
      </c>
      <c r="B9" s="349" t="s">
        <v>407</v>
      </c>
      <c r="C9" s="349" t="s">
        <v>408</v>
      </c>
      <c r="D9" s="350" t="s">
        <v>406</v>
      </c>
      <c r="E9" s="351">
        <v>1468</v>
      </c>
      <c r="F9" s="369">
        <v>0</v>
      </c>
      <c r="G9" s="352">
        <f t="shared" si="0"/>
        <v>0</v>
      </c>
      <c r="H9" s="270"/>
      <c r="M9" s="51"/>
      <c r="AX9" s="22">
        <v>1</v>
      </c>
      <c r="AY9" s="22">
        <f>IF(AX9=1,G9,0)</f>
        <v>0</v>
      </c>
      <c r="AZ9" s="22">
        <f>IF(AX9=2,G9,0)</f>
        <v>0</v>
      </c>
      <c r="BA9" s="22">
        <f>IF(AX9=3,G9,0)</f>
        <v>0</v>
      </c>
      <c r="BB9" s="22">
        <f>IF(AX9=4,G9,0)</f>
        <v>0</v>
      </c>
      <c r="BC9" s="22">
        <f>IF(AX9=5,G9,0)</f>
        <v>0</v>
      </c>
      <c r="CX9" s="22">
        <v>0</v>
      </c>
    </row>
    <row r="10" spans="1:102">
      <c r="A10" s="307">
        <v>3</v>
      </c>
      <c r="B10" s="308" t="s">
        <v>409</v>
      </c>
      <c r="C10" s="353" t="s">
        <v>410</v>
      </c>
      <c r="D10" s="309" t="s">
        <v>411</v>
      </c>
      <c r="E10" s="310">
        <v>560</v>
      </c>
      <c r="F10" s="382">
        <v>0</v>
      </c>
      <c r="G10" s="311">
        <f t="shared" si="0"/>
        <v>0</v>
      </c>
      <c r="H10" s="270"/>
      <c r="M10" s="51"/>
    </row>
    <row r="11" spans="1:102">
      <c r="A11" s="307">
        <v>4</v>
      </c>
      <c r="B11" s="349" t="s">
        <v>412</v>
      </c>
      <c r="C11" s="354" t="s">
        <v>413</v>
      </c>
      <c r="D11" s="355" t="s">
        <v>411</v>
      </c>
      <c r="E11" s="356">
        <v>560</v>
      </c>
      <c r="F11" s="384">
        <v>0</v>
      </c>
      <c r="G11" s="311">
        <f t="shared" si="0"/>
        <v>0</v>
      </c>
      <c r="H11" s="270"/>
      <c r="M11" s="51"/>
    </row>
    <row r="12" spans="1:102">
      <c r="A12" s="348">
        <v>5</v>
      </c>
      <c r="B12" s="53" t="s">
        <v>414</v>
      </c>
      <c r="C12" s="58" t="s">
        <v>415</v>
      </c>
      <c r="D12" s="54" t="s">
        <v>406</v>
      </c>
      <c r="E12" s="55">
        <v>820</v>
      </c>
      <c r="F12" s="369">
        <v>0</v>
      </c>
      <c r="G12" s="56">
        <f t="shared" si="0"/>
        <v>0</v>
      </c>
      <c r="H12" s="270"/>
      <c r="M12" s="51"/>
      <c r="AX12" s="22">
        <v>1</v>
      </c>
      <c r="AY12" s="22">
        <f>IF(AX12=1,G12,0)</f>
        <v>0</v>
      </c>
      <c r="AZ12" s="22">
        <f>IF(AX12=2,G12,0)</f>
        <v>0</v>
      </c>
      <c r="BA12" s="22">
        <f>IF(AX12=3,G12,0)</f>
        <v>0</v>
      </c>
      <c r="BB12" s="22">
        <f>IF(AX12=4,G12,0)</f>
        <v>0</v>
      </c>
      <c r="BC12" s="22">
        <f>IF(AX12=5,G12,0)</f>
        <v>0</v>
      </c>
      <c r="CX12" s="22">
        <v>1.7</v>
      </c>
    </row>
    <row r="13" spans="1:102">
      <c r="A13" s="357">
        <v>6</v>
      </c>
      <c r="B13" s="53" t="s">
        <v>416</v>
      </c>
      <c r="C13" s="58" t="s">
        <v>417</v>
      </c>
      <c r="D13" s="54" t="s">
        <v>406</v>
      </c>
      <c r="E13" s="55">
        <v>12</v>
      </c>
      <c r="F13" s="369">
        <v>0</v>
      </c>
      <c r="G13" s="56">
        <f>E13*F13</f>
        <v>0</v>
      </c>
      <c r="H13" s="270"/>
      <c r="M13" s="51"/>
      <c r="AX13" s="22">
        <v>1</v>
      </c>
      <c r="AY13" s="22">
        <f>IF(AX13=1,G13,0)</f>
        <v>0</v>
      </c>
      <c r="AZ13" s="22">
        <f>IF(AX13=2,G13,0)</f>
        <v>0</v>
      </c>
      <c r="BA13" s="22">
        <f>IF(AX13=3,G13,0)</f>
        <v>0</v>
      </c>
      <c r="BB13" s="22">
        <f>IF(AX13=4,G13,0)</f>
        <v>0</v>
      </c>
      <c r="BC13" s="22">
        <f>IF(AX13=5,G13,0)</f>
        <v>0</v>
      </c>
      <c r="CX13" s="22">
        <v>0</v>
      </c>
    </row>
    <row r="14" spans="1:102">
      <c r="A14" s="357">
        <v>7</v>
      </c>
      <c r="B14" s="53" t="s">
        <v>418</v>
      </c>
      <c r="C14" s="58" t="s">
        <v>419</v>
      </c>
      <c r="D14" s="54" t="s">
        <v>406</v>
      </c>
      <c r="E14" s="55">
        <v>12</v>
      </c>
      <c r="F14" s="369">
        <v>0</v>
      </c>
      <c r="G14" s="56">
        <f>E14*F14</f>
        <v>0</v>
      </c>
      <c r="H14" s="270"/>
      <c r="M14" s="51"/>
      <c r="AX14" s="22">
        <v>1</v>
      </c>
      <c r="AY14" s="22">
        <f>IF(AX14=1,G14,0)</f>
        <v>0</v>
      </c>
      <c r="AZ14" s="22">
        <f>IF(AX14=2,G14,0)</f>
        <v>0</v>
      </c>
      <c r="BA14" s="22">
        <f>IF(AX14=3,G14,0)</f>
        <v>0</v>
      </c>
      <c r="BB14" s="22">
        <f>IF(AX14=4,G14,0)</f>
        <v>0</v>
      </c>
      <c r="BC14" s="22">
        <f>IF(AX14=5,G14,0)</f>
        <v>0</v>
      </c>
      <c r="CX14" s="22">
        <v>0</v>
      </c>
    </row>
    <row r="15" spans="1:102" ht="24">
      <c r="A15" s="348">
        <v>8</v>
      </c>
      <c r="B15" s="53" t="s">
        <v>420</v>
      </c>
      <c r="C15" s="58" t="s">
        <v>421</v>
      </c>
      <c r="D15" s="54" t="s">
        <v>406</v>
      </c>
      <c r="E15" s="55">
        <v>382</v>
      </c>
      <c r="F15" s="369">
        <v>0</v>
      </c>
      <c r="G15" s="56">
        <f>E15*F15</f>
        <v>0</v>
      </c>
      <c r="H15" s="270"/>
      <c r="M15" s="51"/>
    </row>
    <row r="16" spans="1:102">
      <c r="A16" s="348">
        <v>9</v>
      </c>
      <c r="B16" s="53" t="s">
        <v>422</v>
      </c>
      <c r="C16" s="58" t="s">
        <v>423</v>
      </c>
      <c r="D16" s="54" t="s">
        <v>406</v>
      </c>
      <c r="E16" s="55">
        <v>74</v>
      </c>
      <c r="F16" s="369">
        <v>0</v>
      </c>
      <c r="G16" s="56">
        <f>E16*F16</f>
        <v>0</v>
      </c>
      <c r="H16" s="270"/>
      <c r="M16" s="51"/>
    </row>
    <row r="17" spans="1:102">
      <c r="A17" s="357">
        <v>10</v>
      </c>
      <c r="B17" s="53" t="s">
        <v>424</v>
      </c>
      <c r="C17" s="58" t="s">
        <v>425</v>
      </c>
      <c r="D17" s="54" t="s">
        <v>406</v>
      </c>
      <c r="E17" s="55">
        <v>74</v>
      </c>
      <c r="F17" s="369">
        <v>0</v>
      </c>
      <c r="G17" s="56">
        <f>E17*F17</f>
        <v>0</v>
      </c>
      <c r="H17" s="270"/>
      <c r="M17" s="51"/>
    </row>
    <row r="18" spans="1:102">
      <c r="A18" s="348">
        <v>11</v>
      </c>
      <c r="B18" s="60" t="s">
        <v>426</v>
      </c>
      <c r="C18" s="58" t="s">
        <v>427</v>
      </c>
      <c r="D18" s="61" t="s">
        <v>428</v>
      </c>
      <c r="E18" s="62">
        <v>42</v>
      </c>
      <c r="F18" s="370">
        <v>0</v>
      </c>
      <c r="G18" s="63">
        <f t="shared" si="0"/>
        <v>0</v>
      </c>
      <c r="H18" s="270"/>
      <c r="M18" s="51"/>
      <c r="AX18" s="22">
        <v>1</v>
      </c>
      <c r="AY18" s="22">
        <f>IF(AX18=1,G18,0)</f>
        <v>0</v>
      </c>
      <c r="AZ18" s="22">
        <f>IF(AX18=2,G18,0)</f>
        <v>0</v>
      </c>
      <c r="BA18" s="22">
        <f>IF(AX18=3,G18,0)</f>
        <v>0</v>
      </c>
      <c r="BB18" s="22">
        <f>IF(AX18=4,G18,0)</f>
        <v>0</v>
      </c>
      <c r="BC18" s="22">
        <f>IF(AX18=5,G18,0)</f>
        <v>0</v>
      </c>
      <c r="CX18" s="22">
        <v>0</v>
      </c>
    </row>
    <row r="19" spans="1:102">
      <c r="A19" s="357">
        <v>12</v>
      </c>
      <c r="B19" s="60" t="s">
        <v>429</v>
      </c>
      <c r="C19" s="58" t="s">
        <v>430</v>
      </c>
      <c r="D19" s="61" t="s">
        <v>428</v>
      </c>
      <c r="E19" s="62">
        <v>42</v>
      </c>
      <c r="F19" s="370">
        <v>0</v>
      </c>
      <c r="G19" s="63">
        <f t="shared" si="0"/>
        <v>0</v>
      </c>
      <c r="H19" s="270"/>
      <c r="M19" s="51"/>
    </row>
    <row r="20" spans="1:102">
      <c r="A20" s="348">
        <v>13</v>
      </c>
      <c r="B20" s="64" t="s">
        <v>431</v>
      </c>
      <c r="C20" s="58" t="s">
        <v>432</v>
      </c>
      <c r="D20" s="54" t="s">
        <v>406</v>
      </c>
      <c r="E20" s="55">
        <v>663</v>
      </c>
      <c r="F20" s="369">
        <v>0</v>
      </c>
      <c r="G20" s="56">
        <f>E20*F20</f>
        <v>0</v>
      </c>
      <c r="H20" s="270"/>
      <c r="M20" s="51"/>
    </row>
    <row r="21" spans="1:102">
      <c r="A21" s="357">
        <v>14</v>
      </c>
      <c r="B21" s="64" t="s">
        <v>433</v>
      </c>
      <c r="C21" s="58" t="s">
        <v>434</v>
      </c>
      <c r="D21" s="54" t="s">
        <v>406</v>
      </c>
      <c r="E21" s="55">
        <v>663</v>
      </c>
      <c r="F21" s="369">
        <v>0</v>
      </c>
      <c r="G21" s="56">
        <f>E21*F21</f>
        <v>0</v>
      </c>
      <c r="H21" s="270"/>
      <c r="M21" s="51"/>
    </row>
    <row r="22" spans="1:102">
      <c r="A22" s="348">
        <v>15</v>
      </c>
      <c r="B22" s="53" t="s">
        <v>435</v>
      </c>
      <c r="C22" s="58" t="s">
        <v>436</v>
      </c>
      <c r="D22" s="54" t="s">
        <v>406</v>
      </c>
      <c r="E22" s="55">
        <v>663</v>
      </c>
      <c r="F22" s="369">
        <v>0</v>
      </c>
      <c r="G22" s="56">
        <f t="shared" si="0"/>
        <v>0</v>
      </c>
      <c r="H22" s="270"/>
      <c r="M22" s="51"/>
    </row>
    <row r="23" spans="1:102">
      <c r="A23" s="331"/>
      <c r="B23" s="284" t="s">
        <v>437</v>
      </c>
      <c r="C23" s="285" t="str">
        <f>CONCATENATE(B7," ",C7)</f>
        <v>1 Zemní práce</v>
      </c>
      <c r="D23" s="332"/>
      <c r="E23" s="333"/>
      <c r="F23" s="333"/>
      <c r="G23" s="288"/>
      <c r="H23" s="270"/>
      <c r="M23" s="51"/>
    </row>
    <row r="24" spans="1:102">
      <c r="A24" s="289" t="s">
        <v>401</v>
      </c>
      <c r="B24" s="290" t="s">
        <v>438</v>
      </c>
      <c r="C24" s="291" t="s">
        <v>439</v>
      </c>
      <c r="D24" s="292"/>
      <c r="E24" s="293"/>
      <c r="F24" s="293"/>
      <c r="G24" s="294"/>
      <c r="H24" s="270"/>
      <c r="M24" s="51"/>
    </row>
    <row r="25" spans="1:102">
      <c r="A25" s="74"/>
      <c r="B25" s="75"/>
      <c r="C25" s="76" t="s">
        <v>440</v>
      </c>
      <c r="D25" s="77"/>
      <c r="E25" s="78"/>
      <c r="F25" s="78"/>
      <c r="G25" s="79"/>
      <c r="H25" s="270"/>
      <c r="M25" s="51"/>
    </row>
    <row r="26" spans="1:102">
      <c r="A26" s="80">
        <v>1</v>
      </c>
      <c r="B26" s="53" t="s">
        <v>441</v>
      </c>
      <c r="C26" s="81" t="s">
        <v>442</v>
      </c>
      <c r="D26" s="54" t="s">
        <v>411</v>
      </c>
      <c r="E26" s="55">
        <v>10</v>
      </c>
      <c r="F26" s="369">
        <v>0</v>
      </c>
      <c r="G26" s="56">
        <f t="shared" ref="G26:G35" si="1">E26*F26</f>
        <v>0</v>
      </c>
      <c r="H26" s="270"/>
      <c r="M26" s="51"/>
    </row>
    <row r="27" spans="1:102">
      <c r="A27" s="80">
        <v>2</v>
      </c>
      <c r="B27" s="53" t="s">
        <v>443</v>
      </c>
      <c r="C27" s="81" t="s">
        <v>444</v>
      </c>
      <c r="D27" s="54" t="s">
        <v>411</v>
      </c>
      <c r="E27" s="55">
        <v>8</v>
      </c>
      <c r="F27" s="369">
        <v>0</v>
      </c>
      <c r="G27" s="56">
        <f t="shared" si="1"/>
        <v>0</v>
      </c>
      <c r="H27" s="270"/>
      <c r="M27" s="51"/>
    </row>
    <row r="28" spans="1:102">
      <c r="A28" s="80">
        <v>3</v>
      </c>
      <c r="B28" s="53" t="s">
        <v>445</v>
      </c>
      <c r="C28" s="81" t="s">
        <v>446</v>
      </c>
      <c r="D28" s="54" t="s">
        <v>411</v>
      </c>
      <c r="E28" s="55">
        <v>10</v>
      </c>
      <c r="F28" s="369">
        <v>0</v>
      </c>
      <c r="G28" s="56">
        <f>E28*F28</f>
        <v>0</v>
      </c>
      <c r="H28" s="270"/>
      <c r="M28" s="51"/>
    </row>
    <row r="29" spans="1:102">
      <c r="A29" s="80">
        <v>4</v>
      </c>
      <c r="B29" s="53" t="s">
        <v>447</v>
      </c>
      <c r="C29" s="81" t="s">
        <v>448</v>
      </c>
      <c r="D29" s="54" t="s">
        <v>411</v>
      </c>
      <c r="E29" s="55">
        <v>10</v>
      </c>
      <c r="F29" s="369">
        <v>0</v>
      </c>
      <c r="G29" s="56">
        <f>E29*F29</f>
        <v>0</v>
      </c>
      <c r="H29" s="270"/>
      <c r="M29" s="51"/>
    </row>
    <row r="30" spans="1:102">
      <c r="A30" s="52">
        <v>5</v>
      </c>
      <c r="B30" s="53" t="s">
        <v>449</v>
      </c>
      <c r="C30" s="81" t="s">
        <v>450</v>
      </c>
      <c r="D30" s="54" t="s">
        <v>411</v>
      </c>
      <c r="E30" s="55">
        <v>10</v>
      </c>
      <c r="F30" s="369">
        <v>0</v>
      </c>
      <c r="G30" s="56">
        <f t="shared" si="1"/>
        <v>0</v>
      </c>
      <c r="H30" s="270"/>
      <c r="M30" s="51"/>
    </row>
    <row r="31" spans="1:102">
      <c r="A31" s="52">
        <v>6</v>
      </c>
      <c r="B31" s="53" t="s">
        <v>451</v>
      </c>
      <c r="C31" s="81" t="s">
        <v>452</v>
      </c>
      <c r="D31" s="54" t="s">
        <v>411</v>
      </c>
      <c r="E31" s="55">
        <v>10</v>
      </c>
      <c r="F31" s="369">
        <v>0</v>
      </c>
      <c r="G31" s="56">
        <f>E31*F31</f>
        <v>0</v>
      </c>
      <c r="H31" s="270"/>
      <c r="M31" s="51"/>
    </row>
    <row r="32" spans="1:102">
      <c r="A32" s="52">
        <v>7</v>
      </c>
      <c r="B32" s="53" t="s">
        <v>453</v>
      </c>
      <c r="C32" s="81" t="s">
        <v>454</v>
      </c>
      <c r="D32" s="54" t="s">
        <v>411</v>
      </c>
      <c r="E32" s="55">
        <v>80</v>
      </c>
      <c r="F32" s="369">
        <v>0</v>
      </c>
      <c r="G32" s="56">
        <f>E32*F32</f>
        <v>0</v>
      </c>
      <c r="H32" s="270"/>
      <c r="M32" s="51"/>
    </row>
    <row r="33" spans="1:55">
      <c r="A33" s="52">
        <v>8</v>
      </c>
      <c r="B33" s="53" t="s">
        <v>455</v>
      </c>
      <c r="C33" s="81" t="s">
        <v>456</v>
      </c>
      <c r="D33" s="54" t="s">
        <v>457</v>
      </c>
      <c r="E33" s="55">
        <v>14</v>
      </c>
      <c r="F33" s="369">
        <v>0</v>
      </c>
      <c r="G33" s="56">
        <f>E33*F33</f>
        <v>0</v>
      </c>
      <c r="H33" s="270"/>
      <c r="M33" s="51"/>
    </row>
    <row r="34" spans="1:55" ht="24">
      <c r="A34" s="52">
        <v>9</v>
      </c>
      <c r="B34" s="53" t="s">
        <v>458</v>
      </c>
      <c r="C34" s="81" t="s">
        <v>459</v>
      </c>
      <c r="D34" s="54" t="s">
        <v>457</v>
      </c>
      <c r="E34" s="55">
        <v>4</v>
      </c>
      <c r="F34" s="369">
        <v>0</v>
      </c>
      <c r="G34" s="56">
        <f t="shared" si="1"/>
        <v>0</v>
      </c>
      <c r="H34" s="270"/>
      <c r="M34" s="51"/>
    </row>
    <row r="35" spans="1:55">
      <c r="A35" s="80">
        <v>10</v>
      </c>
      <c r="B35" s="82" t="s">
        <v>460</v>
      </c>
      <c r="C35" s="81" t="s">
        <v>461</v>
      </c>
      <c r="D35" s="54" t="s">
        <v>406</v>
      </c>
      <c r="E35" s="55">
        <v>2.4</v>
      </c>
      <c r="F35" s="369">
        <v>0</v>
      </c>
      <c r="G35" s="56">
        <f t="shared" si="1"/>
        <v>0</v>
      </c>
      <c r="H35" s="270"/>
      <c r="M35" s="51"/>
    </row>
    <row r="36" spans="1:55">
      <c r="A36" s="295"/>
      <c r="B36" s="296" t="s">
        <v>437</v>
      </c>
      <c r="C36" s="297" t="str">
        <f>CONCATENATE(B24," ",C24)</f>
        <v>4 Vodorovné konstrukce</v>
      </c>
      <c r="D36" s="298"/>
      <c r="E36" s="299"/>
      <c r="F36" s="299"/>
      <c r="G36" s="300"/>
      <c r="H36" s="270"/>
      <c r="M36" s="51"/>
      <c r="AY36" s="72">
        <f>SUM(AY24:AY35)</f>
        <v>0</v>
      </c>
      <c r="AZ36" s="72">
        <f>SUM(AZ24:AZ35)</f>
        <v>0</v>
      </c>
      <c r="BA36" s="72">
        <f>SUM(BA24:BA35)</f>
        <v>0</v>
      </c>
      <c r="BB36" s="72">
        <f>SUM(BB24:BB35)</f>
        <v>0</v>
      </c>
      <c r="BC36" s="72">
        <f>SUM(BC24:BC35)</f>
        <v>0</v>
      </c>
    </row>
    <row r="37" spans="1:55">
      <c r="A37" s="289" t="s">
        <v>401</v>
      </c>
      <c r="B37" s="290" t="s">
        <v>462</v>
      </c>
      <c r="C37" s="291" t="s">
        <v>463</v>
      </c>
      <c r="D37" s="292"/>
      <c r="E37" s="293"/>
      <c r="F37" s="293"/>
      <c r="G37" s="294"/>
      <c r="M37" s="51"/>
    </row>
    <row r="38" spans="1:55">
      <c r="A38" s="289"/>
      <c r="B38" s="290"/>
      <c r="C38" s="291" t="s">
        <v>464</v>
      </c>
      <c r="D38" s="358"/>
      <c r="E38" s="293"/>
      <c r="F38" s="293"/>
      <c r="G38" s="294"/>
      <c r="M38" s="51"/>
    </row>
    <row r="39" spans="1:55" ht="16.5" customHeight="1">
      <c r="A39" s="348">
        <v>1</v>
      </c>
      <c r="B39" s="359" t="s">
        <v>465</v>
      </c>
      <c r="C39" s="354" t="s">
        <v>466</v>
      </c>
      <c r="D39" s="350" t="s">
        <v>457</v>
      </c>
      <c r="E39" s="351">
        <v>234</v>
      </c>
      <c r="F39" s="385">
        <v>0</v>
      </c>
      <c r="G39" s="311">
        <f t="shared" ref="G39:G48" si="2">E39*F39</f>
        <v>0</v>
      </c>
      <c r="M39" s="51"/>
    </row>
    <row r="40" spans="1:55" ht="27" customHeight="1">
      <c r="A40" s="348">
        <v>2</v>
      </c>
      <c r="B40" s="360" t="s">
        <v>467</v>
      </c>
      <c r="C40" s="354" t="s">
        <v>468</v>
      </c>
      <c r="D40" s="350" t="s">
        <v>457</v>
      </c>
      <c r="E40" s="351">
        <v>561</v>
      </c>
      <c r="F40" s="385">
        <v>0</v>
      </c>
      <c r="G40" s="311">
        <f t="shared" si="2"/>
        <v>0</v>
      </c>
      <c r="M40" s="51"/>
    </row>
    <row r="41" spans="1:55" ht="12.75" customHeight="1">
      <c r="A41" s="348">
        <v>3</v>
      </c>
      <c r="B41" s="360" t="s">
        <v>469</v>
      </c>
      <c r="C41" s="354" t="s">
        <v>470</v>
      </c>
      <c r="D41" s="350" t="s">
        <v>471</v>
      </c>
      <c r="E41" s="351">
        <v>34</v>
      </c>
      <c r="F41" s="385">
        <v>0</v>
      </c>
      <c r="G41" s="311">
        <f t="shared" si="2"/>
        <v>0</v>
      </c>
      <c r="M41" s="51"/>
    </row>
    <row r="42" spans="1:55">
      <c r="A42" s="348"/>
      <c r="B42" s="302"/>
      <c r="C42" s="361" t="s">
        <v>472</v>
      </c>
      <c r="D42" s="350"/>
      <c r="E42" s="351"/>
      <c r="F42" s="385">
        <v>0</v>
      </c>
      <c r="G42" s="311"/>
      <c r="M42" s="51"/>
    </row>
    <row r="43" spans="1:55">
      <c r="A43" s="362">
        <v>4</v>
      </c>
      <c r="B43" s="58" t="s">
        <v>473</v>
      </c>
      <c r="C43" s="58" t="s">
        <v>474</v>
      </c>
      <c r="D43" s="54" t="s">
        <v>457</v>
      </c>
      <c r="E43" s="55">
        <v>234</v>
      </c>
      <c r="F43" s="369">
        <v>0</v>
      </c>
      <c r="G43" s="363">
        <f>E43*F43</f>
        <v>0</v>
      </c>
      <c r="M43" s="51"/>
    </row>
    <row r="44" spans="1:55">
      <c r="A44" s="362">
        <v>5</v>
      </c>
      <c r="B44" s="58" t="s">
        <v>475</v>
      </c>
      <c r="C44" s="58" t="s">
        <v>476</v>
      </c>
      <c r="D44" s="54" t="s">
        <v>457</v>
      </c>
      <c r="E44" s="55">
        <v>561</v>
      </c>
      <c r="F44" s="369">
        <v>0</v>
      </c>
      <c r="G44" s="363">
        <f>E44*F44</f>
        <v>0</v>
      </c>
      <c r="M44" s="51"/>
    </row>
    <row r="45" spans="1:55">
      <c r="A45" s="364">
        <v>6</v>
      </c>
      <c r="B45" s="58" t="s">
        <v>477</v>
      </c>
      <c r="C45" s="1" t="s">
        <v>478</v>
      </c>
      <c r="D45" s="350" t="s">
        <v>471</v>
      </c>
      <c r="E45" s="351">
        <v>34</v>
      </c>
      <c r="F45" s="385">
        <v>0</v>
      </c>
      <c r="G45" s="311">
        <f>E45*F45</f>
        <v>0</v>
      </c>
      <c r="M45" s="51"/>
    </row>
    <row r="46" spans="1:55">
      <c r="A46" s="348">
        <v>7</v>
      </c>
      <c r="B46" s="360" t="s">
        <v>479</v>
      </c>
      <c r="C46" s="1" t="s">
        <v>480</v>
      </c>
      <c r="D46" s="350" t="s">
        <v>457</v>
      </c>
      <c r="E46" s="351">
        <v>795</v>
      </c>
      <c r="F46" s="385">
        <v>0</v>
      </c>
      <c r="G46" s="311">
        <f t="shared" si="2"/>
        <v>0</v>
      </c>
      <c r="M46" s="51"/>
    </row>
    <row r="47" spans="1:55">
      <c r="A47" s="348">
        <v>8</v>
      </c>
      <c r="B47" s="360" t="s">
        <v>481</v>
      </c>
      <c r="C47" s="1" t="s">
        <v>482</v>
      </c>
      <c r="D47" s="350" t="s">
        <v>471</v>
      </c>
      <c r="E47" s="351">
        <v>6</v>
      </c>
      <c r="F47" s="385">
        <v>0</v>
      </c>
      <c r="G47" s="311">
        <f t="shared" si="2"/>
        <v>0</v>
      </c>
      <c r="M47" s="51"/>
    </row>
    <row r="48" spans="1:55">
      <c r="A48" s="348">
        <v>9</v>
      </c>
      <c r="B48" s="360" t="s">
        <v>483</v>
      </c>
      <c r="C48" s="1" t="s">
        <v>484</v>
      </c>
      <c r="D48" s="350" t="s">
        <v>471</v>
      </c>
      <c r="E48" s="351">
        <v>9</v>
      </c>
      <c r="F48" s="385">
        <v>0</v>
      </c>
      <c r="G48" s="311">
        <f t="shared" si="2"/>
        <v>0</v>
      </c>
      <c r="M48" s="51"/>
    </row>
    <row r="49" spans="1:55">
      <c r="A49" s="348"/>
      <c r="B49" s="360"/>
      <c r="C49" s="2" t="s">
        <v>485</v>
      </c>
      <c r="D49" s="350"/>
      <c r="E49" s="351"/>
      <c r="F49" s="385">
        <v>0</v>
      </c>
      <c r="G49" s="311"/>
      <c r="M49" s="51"/>
    </row>
    <row r="50" spans="1:55">
      <c r="A50" s="348">
        <v>10</v>
      </c>
      <c r="B50" s="3" t="s">
        <v>486</v>
      </c>
      <c r="C50" s="1" t="s">
        <v>487</v>
      </c>
      <c r="D50" s="350" t="s">
        <v>471</v>
      </c>
      <c r="E50" s="351">
        <v>17</v>
      </c>
      <c r="F50" s="385">
        <v>0</v>
      </c>
      <c r="G50" s="311">
        <f t="shared" ref="G50:G57" si="3">E50*F50</f>
        <v>0</v>
      </c>
      <c r="M50" s="51"/>
    </row>
    <row r="51" spans="1:55" ht="25.5" customHeight="1">
      <c r="A51" s="348">
        <v>11</v>
      </c>
      <c r="B51" s="3" t="s">
        <v>488</v>
      </c>
      <c r="C51" s="4" t="s">
        <v>489</v>
      </c>
      <c r="D51" s="350" t="s">
        <v>471</v>
      </c>
      <c r="E51" s="351">
        <v>17</v>
      </c>
      <c r="F51" s="385">
        <v>0</v>
      </c>
      <c r="G51" s="311">
        <f t="shared" si="3"/>
        <v>0</v>
      </c>
      <c r="M51" s="51"/>
    </row>
    <row r="52" spans="1:55" ht="24">
      <c r="A52" s="348">
        <v>12</v>
      </c>
      <c r="B52" s="3" t="s">
        <v>488</v>
      </c>
      <c r="C52" s="4" t="s">
        <v>490</v>
      </c>
      <c r="D52" s="350" t="s">
        <v>471</v>
      </c>
      <c r="E52" s="351">
        <v>17</v>
      </c>
      <c r="F52" s="385">
        <v>0</v>
      </c>
      <c r="G52" s="311">
        <f t="shared" si="3"/>
        <v>0</v>
      </c>
      <c r="M52" s="51"/>
    </row>
    <row r="53" spans="1:55">
      <c r="A53" s="348">
        <v>13</v>
      </c>
      <c r="B53" s="3" t="s">
        <v>491</v>
      </c>
      <c r="C53" s="1" t="s">
        <v>492</v>
      </c>
      <c r="D53" s="350" t="s">
        <v>471</v>
      </c>
      <c r="E53" s="351">
        <v>17</v>
      </c>
      <c r="F53" s="385">
        <v>0</v>
      </c>
      <c r="G53" s="311">
        <f t="shared" si="3"/>
        <v>0</v>
      </c>
      <c r="M53" s="51"/>
    </row>
    <row r="54" spans="1:55">
      <c r="A54" s="348">
        <v>14</v>
      </c>
      <c r="B54" s="3" t="s">
        <v>493</v>
      </c>
      <c r="C54" s="1" t="s">
        <v>494</v>
      </c>
      <c r="D54" s="350" t="s">
        <v>495</v>
      </c>
      <c r="E54" s="351">
        <v>34</v>
      </c>
      <c r="F54" s="385">
        <v>0</v>
      </c>
      <c r="G54" s="311">
        <f>E54*F54</f>
        <v>0</v>
      </c>
      <c r="M54" s="51"/>
    </row>
    <row r="55" spans="1:55">
      <c r="A55" s="348">
        <v>15</v>
      </c>
      <c r="B55" s="3" t="s">
        <v>496</v>
      </c>
      <c r="C55" s="1" t="s">
        <v>497</v>
      </c>
      <c r="D55" s="350" t="s">
        <v>495</v>
      </c>
      <c r="E55" s="351">
        <v>1</v>
      </c>
      <c r="F55" s="385">
        <v>0</v>
      </c>
      <c r="G55" s="311">
        <f t="shared" si="3"/>
        <v>0</v>
      </c>
      <c r="M55" s="51"/>
    </row>
    <row r="56" spans="1:55" ht="27.75" customHeight="1">
      <c r="A56" s="348">
        <v>16</v>
      </c>
      <c r="B56" s="3" t="s">
        <v>498</v>
      </c>
      <c r="C56" s="4" t="s">
        <v>499</v>
      </c>
      <c r="D56" s="355" t="s">
        <v>406</v>
      </c>
      <c r="E56" s="356">
        <v>8</v>
      </c>
      <c r="F56" s="384">
        <v>0</v>
      </c>
      <c r="G56" s="311">
        <f t="shared" si="3"/>
        <v>0</v>
      </c>
      <c r="M56" s="51"/>
    </row>
    <row r="57" spans="1:55">
      <c r="A57" s="307">
        <v>17</v>
      </c>
      <c r="B57" s="3" t="s">
        <v>500</v>
      </c>
      <c r="C57" s="1" t="s">
        <v>501</v>
      </c>
      <c r="D57" s="350" t="s">
        <v>502</v>
      </c>
      <c r="E57" s="351">
        <v>62</v>
      </c>
      <c r="F57" s="385">
        <v>0</v>
      </c>
      <c r="G57" s="311">
        <f t="shared" si="3"/>
        <v>0</v>
      </c>
      <c r="M57" s="51"/>
    </row>
    <row r="58" spans="1:55">
      <c r="A58" s="295"/>
      <c r="B58" s="296" t="s">
        <v>437</v>
      </c>
      <c r="C58" s="297" t="str">
        <f>CONCATENATE(B37," ",C37)</f>
        <v>8 Trubní vedení kanalizace</v>
      </c>
      <c r="D58" s="325"/>
      <c r="E58" s="325"/>
      <c r="F58" s="325"/>
      <c r="G58" s="300"/>
      <c r="M58" s="51"/>
    </row>
    <row r="59" spans="1:55">
      <c r="A59" s="289" t="s">
        <v>401</v>
      </c>
      <c r="B59" s="290" t="s">
        <v>503</v>
      </c>
      <c r="C59" s="291" t="s">
        <v>504</v>
      </c>
      <c r="D59" s="292"/>
      <c r="E59" s="293"/>
      <c r="F59" s="293"/>
      <c r="G59" s="294"/>
      <c r="M59" s="51"/>
      <c r="AY59" s="72"/>
      <c r="AZ59" s="72"/>
      <c r="BA59" s="72"/>
      <c r="BB59" s="72"/>
      <c r="BC59" s="72"/>
    </row>
    <row r="60" spans="1:55">
      <c r="A60" s="307">
        <v>1</v>
      </c>
      <c r="B60" s="365" t="s">
        <v>505</v>
      </c>
      <c r="C60" s="353" t="s">
        <v>506</v>
      </c>
      <c r="D60" s="309" t="s">
        <v>495</v>
      </c>
      <c r="E60" s="310">
        <v>1</v>
      </c>
      <c r="F60" s="382">
        <v>0</v>
      </c>
      <c r="G60" s="311">
        <f>E60*F60</f>
        <v>0</v>
      </c>
      <c r="M60" s="51"/>
      <c r="AY60" s="72"/>
      <c r="AZ60" s="72"/>
      <c r="BA60" s="72"/>
      <c r="BB60" s="72"/>
      <c r="BC60" s="72"/>
    </row>
    <row r="61" spans="1:55">
      <c r="A61" s="307">
        <v>2</v>
      </c>
      <c r="B61" s="365" t="s">
        <v>507</v>
      </c>
      <c r="C61" s="353" t="s">
        <v>508</v>
      </c>
      <c r="D61" s="309" t="s">
        <v>457</v>
      </c>
      <c r="E61" s="310">
        <v>795</v>
      </c>
      <c r="F61" s="382">
        <v>0</v>
      </c>
      <c r="G61" s="311">
        <f>E61*F61</f>
        <v>0</v>
      </c>
      <c r="M61" s="51"/>
      <c r="AY61" s="72"/>
      <c r="AZ61" s="72"/>
      <c r="BA61" s="72"/>
      <c r="BB61" s="72"/>
      <c r="BC61" s="72"/>
    </row>
    <row r="62" spans="1:55">
      <c r="A62" s="295"/>
      <c r="B62" s="296" t="s">
        <v>437</v>
      </c>
      <c r="C62" s="297" t="str">
        <f>CONCATENATE(B59," ",C59)</f>
        <v>VN Vedlejší náklady</v>
      </c>
      <c r="D62" s="298"/>
      <c r="E62" s="299"/>
      <c r="F62" s="299"/>
      <c r="G62" s="300"/>
      <c r="M62" s="51"/>
      <c r="AY62" s="72"/>
      <c r="AZ62" s="72"/>
      <c r="BA62" s="72"/>
      <c r="BB62" s="72"/>
      <c r="BC62" s="72"/>
    </row>
    <row r="63" spans="1:55" ht="13.5" thickBot="1">
      <c r="A63" s="335"/>
      <c r="B63" s="336"/>
      <c r="C63" s="337"/>
      <c r="D63" s="338"/>
      <c r="E63" s="339"/>
      <c r="F63" s="339"/>
      <c r="G63" s="340"/>
      <c r="M63" s="51"/>
      <c r="AY63" s="72"/>
      <c r="AZ63" s="72"/>
      <c r="BA63" s="72"/>
      <c r="BB63" s="72"/>
      <c r="BC63" s="72"/>
    </row>
    <row r="64" spans="1:55" ht="13.5" thickBot="1">
      <c r="A64" s="341"/>
      <c r="B64" s="342" t="s">
        <v>509</v>
      </c>
      <c r="C64" s="343"/>
      <c r="D64" s="343"/>
      <c r="E64" s="343"/>
      <c r="F64" s="343"/>
      <c r="G64" s="344">
        <f>SUM(G7:G63)</f>
        <v>0</v>
      </c>
    </row>
    <row r="65" spans="1:7">
      <c r="A65" s="345"/>
      <c r="B65" s="121"/>
      <c r="C65" s="121"/>
      <c r="D65" s="121"/>
      <c r="E65" s="121"/>
      <c r="F65" s="121"/>
      <c r="G65" s="347"/>
    </row>
    <row r="66" spans="1:7" ht="13.5" thickBot="1">
      <c r="A66" s="366"/>
      <c r="B66" s="367"/>
      <c r="C66" s="367"/>
      <c r="D66" s="367"/>
      <c r="E66" s="367"/>
      <c r="F66" s="367"/>
      <c r="G66" s="368"/>
    </row>
    <row r="67" spans="1:7">
      <c r="E67" s="22"/>
    </row>
    <row r="68" spans="1:7">
      <c r="E68" s="22"/>
    </row>
    <row r="69" spans="1:7">
      <c r="E69" s="22"/>
    </row>
    <row r="70" spans="1:7">
      <c r="E70" s="22"/>
    </row>
    <row r="71" spans="1:7">
      <c r="E71" s="22"/>
    </row>
    <row r="72" spans="1:7">
      <c r="E72" s="22"/>
    </row>
    <row r="73" spans="1:7">
      <c r="E73" s="22"/>
    </row>
    <row r="74" spans="1:7">
      <c r="E74" s="22"/>
    </row>
    <row r="75" spans="1:7">
      <c r="E75" s="22"/>
    </row>
    <row r="76" spans="1:7">
      <c r="E76" s="22"/>
    </row>
    <row r="77" spans="1:7">
      <c r="E77" s="22"/>
    </row>
    <row r="78" spans="1:7">
      <c r="E78" s="22"/>
    </row>
    <row r="79" spans="1:7">
      <c r="E79" s="22"/>
    </row>
    <row r="80" spans="1:7">
      <c r="E80" s="22"/>
    </row>
    <row r="81" spans="5:5">
      <c r="E81" s="22"/>
    </row>
    <row r="82" spans="5:5">
      <c r="E82" s="22"/>
    </row>
    <row r="83" spans="5:5">
      <c r="E83" s="22"/>
    </row>
    <row r="84" spans="5:5">
      <c r="E84" s="22"/>
    </row>
    <row r="85" spans="5:5">
      <c r="E85" s="22"/>
    </row>
    <row r="86" spans="5:5">
      <c r="E86" s="22"/>
    </row>
    <row r="87" spans="5:5">
      <c r="E87" s="22"/>
    </row>
    <row r="88" spans="5:5">
      <c r="E88" s="22"/>
    </row>
    <row r="89" spans="5:5">
      <c r="E89" s="22"/>
    </row>
    <row r="90" spans="5:5">
      <c r="E90" s="22"/>
    </row>
    <row r="91" spans="5:5">
      <c r="E91" s="22"/>
    </row>
    <row r="92" spans="5:5">
      <c r="E92" s="22"/>
    </row>
    <row r="93" spans="5:5">
      <c r="E93" s="22"/>
    </row>
    <row r="94" spans="5:5">
      <c r="E94" s="22"/>
    </row>
    <row r="95" spans="5:5">
      <c r="E95" s="22"/>
    </row>
    <row r="96" spans="5:5">
      <c r="E96" s="22"/>
    </row>
    <row r="97" s="22" customFormat="1"/>
    <row r="98" s="22" customFormat="1"/>
    <row r="99" s="22" customFormat="1"/>
    <row r="100" s="22" customFormat="1"/>
    <row r="101" s="22" customFormat="1"/>
    <row r="102" s="22" customFormat="1"/>
    <row r="103" s="22" customFormat="1"/>
    <row r="104" s="22" customFormat="1"/>
    <row r="105" s="22" customFormat="1"/>
    <row r="106" s="22" customFormat="1"/>
    <row r="107" s="22" customFormat="1"/>
    <row r="108" s="22" customFormat="1"/>
    <row r="109" s="22" customFormat="1"/>
    <row r="110" s="22" customFormat="1"/>
    <row r="111" s="22" customFormat="1"/>
    <row r="112" s="22" customFormat="1"/>
    <row r="113" spans="1:7">
      <c r="E113" s="22"/>
    </row>
    <row r="114" spans="1:7">
      <c r="E114" s="22"/>
    </row>
    <row r="115" spans="1:7">
      <c r="E115" s="22"/>
    </row>
    <row r="116" spans="1:7">
      <c r="E116" s="22"/>
    </row>
    <row r="117" spans="1:7">
      <c r="E117" s="22"/>
    </row>
    <row r="118" spans="1:7">
      <c r="E118" s="22"/>
    </row>
    <row r="119" spans="1:7">
      <c r="A119" s="127"/>
      <c r="B119" s="127"/>
    </row>
    <row r="120" spans="1:7">
      <c r="C120" s="128"/>
      <c r="D120" s="128"/>
      <c r="E120" s="129"/>
      <c r="F120" s="128"/>
      <c r="G120" s="130"/>
    </row>
    <row r="121" spans="1:7">
      <c r="A121" s="127"/>
      <c r="B121" s="127"/>
    </row>
  </sheetData>
  <sheetProtection algorithmName="SHA-512" hashValue="M0fYE//ST/sTQiiHF2bhlM/I5c3CSxslg6VDq8bFrmIVbtgKDgNsZfbj6CSwGM80+dDBe80iNi4WQ1XMktaIsw==" saltValue="5AjwQ3lAd1RKrqUXrymsjw==" spinCount="100000" sheet="1"/>
  <mergeCells count="4">
    <mergeCell ref="A1:G1"/>
    <mergeCell ref="A3:B3"/>
    <mergeCell ref="A4:B4"/>
    <mergeCell ref="E4:G4"/>
  </mergeCells>
  <hyperlinks>
    <hyperlink ref="C9" r:id="rId1" tooltip="Detail položky" display="javascript:;" xr:uid="{00000000-0004-0000-0300-000000000000}"/>
    <hyperlink ref="C45" r:id="rId2" tooltip="Detail položky" display="javascript:;" xr:uid="{00000000-0004-0000-0300-000001000000}"/>
    <hyperlink ref="C41" r:id="rId3" tooltip="Detail položky" display="javascript:;" xr:uid="{00000000-0004-0000-0300-000002000000}"/>
    <hyperlink ref="C16" r:id="rId4" tooltip="Detail položky" display="javascript:;" xr:uid="{00000000-0004-0000-0300-000003000000}"/>
    <hyperlink ref="C17" r:id="rId5" tooltip="Detail položky" display="javascript:;" xr:uid="{00000000-0004-0000-0300-000004000000}"/>
  </hyperlinks>
  <pageMargins left="0.59027777777777779" right="0.39374999999999999" top="0.19652777777777777" bottom="0.19652777777777777" header="0.51181102362204722" footer="0.19652777777777777"/>
  <pageSetup paperSize="9" scale="85" firstPageNumber="0" orientation="portrait" horizontalDpi="300" verticalDpi="300" r:id="rId6"/>
  <headerFooter alignWithMargins="0">
    <oddFooter>&amp;CStránka &amp;P z &amp;N</oddFooter>
  </headerFooter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X125"/>
  <sheetViews>
    <sheetView showGridLines="0" topLeftCell="A54" zoomScale="130" zoomScaleNormal="130" zoomScaleSheetLayoutView="100" workbookViewId="0">
      <selection activeCell="L13" sqref="L13"/>
    </sheetView>
  </sheetViews>
  <sheetFormatPr defaultColWidth="9.140625" defaultRowHeight="12.75"/>
  <cols>
    <col min="1" max="1" width="3.85546875" style="22" customWidth="1"/>
    <col min="2" max="2" width="16.85546875" style="22" customWidth="1"/>
    <col min="3" max="3" width="52.42578125" style="22" customWidth="1"/>
    <col min="4" max="4" width="5.5703125" style="22" customWidth="1"/>
    <col min="5" max="5" width="6.42578125" style="39" customWidth="1"/>
    <col min="6" max="6" width="9.85546875" style="22" customWidth="1"/>
    <col min="7" max="7" width="12.28515625" style="22" customWidth="1"/>
    <col min="8" max="8" width="0.42578125" style="22" customWidth="1"/>
    <col min="9" max="256" width="9.140625" style="22"/>
    <col min="257" max="257" width="3.85546875" style="22" customWidth="1"/>
    <col min="258" max="258" width="16.85546875" style="22" customWidth="1"/>
    <col min="259" max="259" width="52.42578125" style="22" customWidth="1"/>
    <col min="260" max="260" width="5.5703125" style="22" customWidth="1"/>
    <col min="261" max="261" width="6.42578125" style="22" customWidth="1"/>
    <col min="262" max="262" width="9.85546875" style="22" customWidth="1"/>
    <col min="263" max="263" width="12.28515625" style="22" customWidth="1"/>
    <col min="264" max="264" width="0.42578125" style="22" customWidth="1"/>
    <col min="265" max="512" width="9.140625" style="22"/>
    <col min="513" max="513" width="3.85546875" style="22" customWidth="1"/>
    <col min="514" max="514" width="16.85546875" style="22" customWidth="1"/>
    <col min="515" max="515" width="52.42578125" style="22" customWidth="1"/>
    <col min="516" max="516" width="5.5703125" style="22" customWidth="1"/>
    <col min="517" max="517" width="6.42578125" style="22" customWidth="1"/>
    <col min="518" max="518" width="9.85546875" style="22" customWidth="1"/>
    <col min="519" max="519" width="12.28515625" style="22" customWidth="1"/>
    <col min="520" max="520" width="0.42578125" style="22" customWidth="1"/>
    <col min="521" max="768" width="9.140625" style="22"/>
    <col min="769" max="769" width="3.85546875" style="22" customWidth="1"/>
    <col min="770" max="770" width="16.85546875" style="22" customWidth="1"/>
    <col min="771" max="771" width="52.42578125" style="22" customWidth="1"/>
    <col min="772" max="772" width="5.5703125" style="22" customWidth="1"/>
    <col min="773" max="773" width="6.42578125" style="22" customWidth="1"/>
    <col min="774" max="774" width="9.85546875" style="22" customWidth="1"/>
    <col min="775" max="775" width="12.28515625" style="22" customWidth="1"/>
    <col min="776" max="776" width="0.42578125" style="22" customWidth="1"/>
    <col min="777" max="1024" width="9.140625" style="22"/>
    <col min="1025" max="1025" width="3.85546875" style="22" customWidth="1"/>
    <col min="1026" max="1026" width="16.85546875" style="22" customWidth="1"/>
    <col min="1027" max="1027" width="52.42578125" style="22" customWidth="1"/>
    <col min="1028" max="1028" width="5.5703125" style="22" customWidth="1"/>
    <col min="1029" max="1029" width="6.42578125" style="22" customWidth="1"/>
    <col min="1030" max="1030" width="9.85546875" style="22" customWidth="1"/>
    <col min="1031" max="1031" width="12.28515625" style="22" customWidth="1"/>
    <col min="1032" max="1032" width="0.42578125" style="22" customWidth="1"/>
    <col min="1033" max="1280" width="9.140625" style="22"/>
    <col min="1281" max="1281" width="3.85546875" style="22" customWidth="1"/>
    <col min="1282" max="1282" width="16.85546875" style="22" customWidth="1"/>
    <col min="1283" max="1283" width="52.42578125" style="22" customWidth="1"/>
    <col min="1284" max="1284" width="5.5703125" style="22" customWidth="1"/>
    <col min="1285" max="1285" width="6.42578125" style="22" customWidth="1"/>
    <col min="1286" max="1286" width="9.85546875" style="22" customWidth="1"/>
    <col min="1287" max="1287" width="12.28515625" style="22" customWidth="1"/>
    <col min="1288" max="1288" width="0.42578125" style="22" customWidth="1"/>
    <col min="1289" max="1536" width="9.140625" style="22"/>
    <col min="1537" max="1537" width="3.85546875" style="22" customWidth="1"/>
    <col min="1538" max="1538" width="16.85546875" style="22" customWidth="1"/>
    <col min="1539" max="1539" width="52.42578125" style="22" customWidth="1"/>
    <col min="1540" max="1540" width="5.5703125" style="22" customWidth="1"/>
    <col min="1541" max="1541" width="6.42578125" style="22" customWidth="1"/>
    <col min="1542" max="1542" width="9.85546875" style="22" customWidth="1"/>
    <col min="1543" max="1543" width="12.28515625" style="22" customWidth="1"/>
    <col min="1544" max="1544" width="0.42578125" style="22" customWidth="1"/>
    <col min="1545" max="1792" width="9.140625" style="22"/>
    <col min="1793" max="1793" width="3.85546875" style="22" customWidth="1"/>
    <col min="1794" max="1794" width="16.85546875" style="22" customWidth="1"/>
    <col min="1795" max="1795" width="52.42578125" style="22" customWidth="1"/>
    <col min="1796" max="1796" width="5.5703125" style="22" customWidth="1"/>
    <col min="1797" max="1797" width="6.42578125" style="22" customWidth="1"/>
    <col min="1798" max="1798" width="9.85546875" style="22" customWidth="1"/>
    <col min="1799" max="1799" width="12.28515625" style="22" customWidth="1"/>
    <col min="1800" max="1800" width="0.42578125" style="22" customWidth="1"/>
    <col min="1801" max="2048" width="9.140625" style="22"/>
    <col min="2049" max="2049" width="3.85546875" style="22" customWidth="1"/>
    <col min="2050" max="2050" width="16.85546875" style="22" customWidth="1"/>
    <col min="2051" max="2051" width="52.42578125" style="22" customWidth="1"/>
    <col min="2052" max="2052" width="5.5703125" style="22" customWidth="1"/>
    <col min="2053" max="2053" width="6.42578125" style="22" customWidth="1"/>
    <col min="2054" max="2054" width="9.85546875" style="22" customWidth="1"/>
    <col min="2055" max="2055" width="12.28515625" style="22" customWidth="1"/>
    <col min="2056" max="2056" width="0.42578125" style="22" customWidth="1"/>
    <col min="2057" max="2304" width="9.140625" style="22"/>
    <col min="2305" max="2305" width="3.85546875" style="22" customWidth="1"/>
    <col min="2306" max="2306" width="16.85546875" style="22" customWidth="1"/>
    <col min="2307" max="2307" width="52.42578125" style="22" customWidth="1"/>
    <col min="2308" max="2308" width="5.5703125" style="22" customWidth="1"/>
    <col min="2309" max="2309" width="6.42578125" style="22" customWidth="1"/>
    <col min="2310" max="2310" width="9.85546875" style="22" customWidth="1"/>
    <col min="2311" max="2311" width="12.28515625" style="22" customWidth="1"/>
    <col min="2312" max="2312" width="0.42578125" style="22" customWidth="1"/>
    <col min="2313" max="2560" width="9.140625" style="22"/>
    <col min="2561" max="2561" width="3.85546875" style="22" customWidth="1"/>
    <col min="2562" max="2562" width="16.85546875" style="22" customWidth="1"/>
    <col min="2563" max="2563" width="52.42578125" style="22" customWidth="1"/>
    <col min="2564" max="2564" width="5.5703125" style="22" customWidth="1"/>
    <col min="2565" max="2565" width="6.42578125" style="22" customWidth="1"/>
    <col min="2566" max="2566" width="9.85546875" style="22" customWidth="1"/>
    <col min="2567" max="2567" width="12.28515625" style="22" customWidth="1"/>
    <col min="2568" max="2568" width="0.42578125" style="22" customWidth="1"/>
    <col min="2569" max="2816" width="9.140625" style="22"/>
    <col min="2817" max="2817" width="3.85546875" style="22" customWidth="1"/>
    <col min="2818" max="2818" width="16.85546875" style="22" customWidth="1"/>
    <col min="2819" max="2819" width="52.42578125" style="22" customWidth="1"/>
    <col min="2820" max="2820" width="5.5703125" style="22" customWidth="1"/>
    <col min="2821" max="2821" width="6.42578125" style="22" customWidth="1"/>
    <col min="2822" max="2822" width="9.85546875" style="22" customWidth="1"/>
    <col min="2823" max="2823" width="12.28515625" style="22" customWidth="1"/>
    <col min="2824" max="2824" width="0.42578125" style="22" customWidth="1"/>
    <col min="2825" max="3072" width="9.140625" style="22"/>
    <col min="3073" max="3073" width="3.85546875" style="22" customWidth="1"/>
    <col min="3074" max="3074" width="16.85546875" style="22" customWidth="1"/>
    <col min="3075" max="3075" width="52.42578125" style="22" customWidth="1"/>
    <col min="3076" max="3076" width="5.5703125" style="22" customWidth="1"/>
    <col min="3077" max="3077" width="6.42578125" style="22" customWidth="1"/>
    <col min="3078" max="3078" width="9.85546875" style="22" customWidth="1"/>
    <col min="3079" max="3079" width="12.28515625" style="22" customWidth="1"/>
    <col min="3080" max="3080" width="0.42578125" style="22" customWidth="1"/>
    <col min="3081" max="3328" width="9.140625" style="22"/>
    <col min="3329" max="3329" width="3.85546875" style="22" customWidth="1"/>
    <col min="3330" max="3330" width="16.85546875" style="22" customWidth="1"/>
    <col min="3331" max="3331" width="52.42578125" style="22" customWidth="1"/>
    <col min="3332" max="3332" width="5.5703125" style="22" customWidth="1"/>
    <col min="3333" max="3333" width="6.42578125" style="22" customWidth="1"/>
    <col min="3334" max="3334" width="9.85546875" style="22" customWidth="1"/>
    <col min="3335" max="3335" width="12.28515625" style="22" customWidth="1"/>
    <col min="3336" max="3336" width="0.42578125" style="22" customWidth="1"/>
    <col min="3337" max="3584" width="9.140625" style="22"/>
    <col min="3585" max="3585" width="3.85546875" style="22" customWidth="1"/>
    <col min="3586" max="3586" width="16.85546875" style="22" customWidth="1"/>
    <col min="3587" max="3587" width="52.42578125" style="22" customWidth="1"/>
    <col min="3588" max="3588" width="5.5703125" style="22" customWidth="1"/>
    <col min="3589" max="3589" width="6.42578125" style="22" customWidth="1"/>
    <col min="3590" max="3590" width="9.85546875" style="22" customWidth="1"/>
    <col min="3591" max="3591" width="12.28515625" style="22" customWidth="1"/>
    <col min="3592" max="3592" width="0.42578125" style="22" customWidth="1"/>
    <col min="3593" max="3840" width="9.140625" style="22"/>
    <col min="3841" max="3841" width="3.85546875" style="22" customWidth="1"/>
    <col min="3842" max="3842" width="16.85546875" style="22" customWidth="1"/>
    <col min="3843" max="3843" width="52.42578125" style="22" customWidth="1"/>
    <col min="3844" max="3844" width="5.5703125" style="22" customWidth="1"/>
    <col min="3845" max="3845" width="6.42578125" style="22" customWidth="1"/>
    <col min="3846" max="3846" width="9.85546875" style="22" customWidth="1"/>
    <col min="3847" max="3847" width="12.28515625" style="22" customWidth="1"/>
    <col min="3848" max="3848" width="0.42578125" style="22" customWidth="1"/>
    <col min="3849" max="4096" width="9.140625" style="22"/>
    <col min="4097" max="4097" width="3.85546875" style="22" customWidth="1"/>
    <col min="4098" max="4098" width="16.85546875" style="22" customWidth="1"/>
    <col min="4099" max="4099" width="52.42578125" style="22" customWidth="1"/>
    <col min="4100" max="4100" width="5.5703125" style="22" customWidth="1"/>
    <col min="4101" max="4101" width="6.42578125" style="22" customWidth="1"/>
    <col min="4102" max="4102" width="9.85546875" style="22" customWidth="1"/>
    <col min="4103" max="4103" width="12.28515625" style="22" customWidth="1"/>
    <col min="4104" max="4104" width="0.42578125" style="22" customWidth="1"/>
    <col min="4105" max="4352" width="9.140625" style="22"/>
    <col min="4353" max="4353" width="3.85546875" style="22" customWidth="1"/>
    <col min="4354" max="4354" width="16.85546875" style="22" customWidth="1"/>
    <col min="4355" max="4355" width="52.42578125" style="22" customWidth="1"/>
    <col min="4356" max="4356" width="5.5703125" style="22" customWidth="1"/>
    <col min="4357" max="4357" width="6.42578125" style="22" customWidth="1"/>
    <col min="4358" max="4358" width="9.85546875" style="22" customWidth="1"/>
    <col min="4359" max="4359" width="12.28515625" style="22" customWidth="1"/>
    <col min="4360" max="4360" width="0.42578125" style="22" customWidth="1"/>
    <col min="4361" max="4608" width="9.140625" style="22"/>
    <col min="4609" max="4609" width="3.85546875" style="22" customWidth="1"/>
    <col min="4610" max="4610" width="16.85546875" style="22" customWidth="1"/>
    <col min="4611" max="4611" width="52.42578125" style="22" customWidth="1"/>
    <col min="4612" max="4612" width="5.5703125" style="22" customWidth="1"/>
    <col min="4613" max="4613" width="6.42578125" style="22" customWidth="1"/>
    <col min="4614" max="4614" width="9.85546875" style="22" customWidth="1"/>
    <col min="4615" max="4615" width="12.28515625" style="22" customWidth="1"/>
    <col min="4616" max="4616" width="0.42578125" style="22" customWidth="1"/>
    <col min="4617" max="4864" width="9.140625" style="22"/>
    <col min="4865" max="4865" width="3.85546875" style="22" customWidth="1"/>
    <col min="4866" max="4866" width="16.85546875" style="22" customWidth="1"/>
    <col min="4867" max="4867" width="52.42578125" style="22" customWidth="1"/>
    <col min="4868" max="4868" width="5.5703125" style="22" customWidth="1"/>
    <col min="4869" max="4869" width="6.42578125" style="22" customWidth="1"/>
    <col min="4870" max="4870" width="9.85546875" style="22" customWidth="1"/>
    <col min="4871" max="4871" width="12.28515625" style="22" customWidth="1"/>
    <col min="4872" max="4872" width="0.42578125" style="22" customWidth="1"/>
    <col min="4873" max="5120" width="9.140625" style="22"/>
    <col min="5121" max="5121" width="3.85546875" style="22" customWidth="1"/>
    <col min="5122" max="5122" width="16.85546875" style="22" customWidth="1"/>
    <col min="5123" max="5123" width="52.42578125" style="22" customWidth="1"/>
    <col min="5124" max="5124" width="5.5703125" style="22" customWidth="1"/>
    <col min="5125" max="5125" width="6.42578125" style="22" customWidth="1"/>
    <col min="5126" max="5126" width="9.85546875" style="22" customWidth="1"/>
    <col min="5127" max="5127" width="12.28515625" style="22" customWidth="1"/>
    <col min="5128" max="5128" width="0.42578125" style="22" customWidth="1"/>
    <col min="5129" max="5376" width="9.140625" style="22"/>
    <col min="5377" max="5377" width="3.85546875" style="22" customWidth="1"/>
    <col min="5378" max="5378" width="16.85546875" style="22" customWidth="1"/>
    <col min="5379" max="5379" width="52.42578125" style="22" customWidth="1"/>
    <col min="5380" max="5380" width="5.5703125" style="22" customWidth="1"/>
    <col min="5381" max="5381" width="6.42578125" style="22" customWidth="1"/>
    <col min="5382" max="5382" width="9.85546875" style="22" customWidth="1"/>
    <col min="5383" max="5383" width="12.28515625" style="22" customWidth="1"/>
    <col min="5384" max="5384" width="0.42578125" style="22" customWidth="1"/>
    <col min="5385" max="5632" width="9.140625" style="22"/>
    <col min="5633" max="5633" width="3.85546875" style="22" customWidth="1"/>
    <col min="5634" max="5634" width="16.85546875" style="22" customWidth="1"/>
    <col min="5635" max="5635" width="52.42578125" style="22" customWidth="1"/>
    <col min="5636" max="5636" width="5.5703125" style="22" customWidth="1"/>
    <col min="5637" max="5637" width="6.42578125" style="22" customWidth="1"/>
    <col min="5638" max="5638" width="9.85546875" style="22" customWidth="1"/>
    <col min="5639" max="5639" width="12.28515625" style="22" customWidth="1"/>
    <col min="5640" max="5640" width="0.42578125" style="22" customWidth="1"/>
    <col min="5641" max="5888" width="9.140625" style="22"/>
    <col min="5889" max="5889" width="3.85546875" style="22" customWidth="1"/>
    <col min="5890" max="5890" width="16.85546875" style="22" customWidth="1"/>
    <col min="5891" max="5891" width="52.42578125" style="22" customWidth="1"/>
    <col min="5892" max="5892" width="5.5703125" style="22" customWidth="1"/>
    <col min="5893" max="5893" width="6.42578125" style="22" customWidth="1"/>
    <col min="5894" max="5894" width="9.85546875" style="22" customWidth="1"/>
    <col min="5895" max="5895" width="12.28515625" style="22" customWidth="1"/>
    <col min="5896" max="5896" width="0.42578125" style="22" customWidth="1"/>
    <col min="5897" max="6144" width="9.140625" style="22"/>
    <col min="6145" max="6145" width="3.85546875" style="22" customWidth="1"/>
    <col min="6146" max="6146" width="16.85546875" style="22" customWidth="1"/>
    <col min="6147" max="6147" width="52.42578125" style="22" customWidth="1"/>
    <col min="6148" max="6148" width="5.5703125" style="22" customWidth="1"/>
    <col min="6149" max="6149" width="6.42578125" style="22" customWidth="1"/>
    <col min="6150" max="6150" width="9.85546875" style="22" customWidth="1"/>
    <col min="6151" max="6151" width="12.28515625" style="22" customWidth="1"/>
    <col min="6152" max="6152" width="0.42578125" style="22" customWidth="1"/>
    <col min="6153" max="6400" width="9.140625" style="22"/>
    <col min="6401" max="6401" width="3.85546875" style="22" customWidth="1"/>
    <col min="6402" max="6402" width="16.85546875" style="22" customWidth="1"/>
    <col min="6403" max="6403" width="52.42578125" style="22" customWidth="1"/>
    <col min="6404" max="6404" width="5.5703125" style="22" customWidth="1"/>
    <col min="6405" max="6405" width="6.42578125" style="22" customWidth="1"/>
    <col min="6406" max="6406" width="9.85546875" style="22" customWidth="1"/>
    <col min="6407" max="6407" width="12.28515625" style="22" customWidth="1"/>
    <col min="6408" max="6408" width="0.42578125" style="22" customWidth="1"/>
    <col min="6409" max="6656" width="9.140625" style="22"/>
    <col min="6657" max="6657" width="3.85546875" style="22" customWidth="1"/>
    <col min="6658" max="6658" width="16.85546875" style="22" customWidth="1"/>
    <col min="6659" max="6659" width="52.42578125" style="22" customWidth="1"/>
    <col min="6660" max="6660" width="5.5703125" style="22" customWidth="1"/>
    <col min="6661" max="6661" width="6.42578125" style="22" customWidth="1"/>
    <col min="6662" max="6662" width="9.85546875" style="22" customWidth="1"/>
    <col min="6663" max="6663" width="12.28515625" style="22" customWidth="1"/>
    <col min="6664" max="6664" width="0.42578125" style="22" customWidth="1"/>
    <col min="6665" max="6912" width="9.140625" style="22"/>
    <col min="6913" max="6913" width="3.85546875" style="22" customWidth="1"/>
    <col min="6914" max="6914" width="16.85546875" style="22" customWidth="1"/>
    <col min="6915" max="6915" width="52.42578125" style="22" customWidth="1"/>
    <col min="6916" max="6916" width="5.5703125" style="22" customWidth="1"/>
    <col min="6917" max="6917" width="6.42578125" style="22" customWidth="1"/>
    <col min="6918" max="6918" width="9.85546875" style="22" customWidth="1"/>
    <col min="6919" max="6919" width="12.28515625" style="22" customWidth="1"/>
    <col min="6920" max="6920" width="0.42578125" style="22" customWidth="1"/>
    <col min="6921" max="7168" width="9.140625" style="22"/>
    <col min="7169" max="7169" width="3.85546875" style="22" customWidth="1"/>
    <col min="7170" max="7170" width="16.85546875" style="22" customWidth="1"/>
    <col min="7171" max="7171" width="52.42578125" style="22" customWidth="1"/>
    <col min="7172" max="7172" width="5.5703125" style="22" customWidth="1"/>
    <col min="7173" max="7173" width="6.42578125" style="22" customWidth="1"/>
    <col min="7174" max="7174" width="9.85546875" style="22" customWidth="1"/>
    <col min="7175" max="7175" width="12.28515625" style="22" customWidth="1"/>
    <col min="7176" max="7176" width="0.42578125" style="22" customWidth="1"/>
    <col min="7177" max="7424" width="9.140625" style="22"/>
    <col min="7425" max="7425" width="3.85546875" style="22" customWidth="1"/>
    <col min="7426" max="7426" width="16.85546875" style="22" customWidth="1"/>
    <col min="7427" max="7427" width="52.42578125" style="22" customWidth="1"/>
    <col min="7428" max="7428" width="5.5703125" style="22" customWidth="1"/>
    <col min="7429" max="7429" width="6.42578125" style="22" customWidth="1"/>
    <col min="7430" max="7430" width="9.85546875" style="22" customWidth="1"/>
    <col min="7431" max="7431" width="12.28515625" style="22" customWidth="1"/>
    <col min="7432" max="7432" width="0.42578125" style="22" customWidth="1"/>
    <col min="7433" max="7680" width="9.140625" style="22"/>
    <col min="7681" max="7681" width="3.85546875" style="22" customWidth="1"/>
    <col min="7682" max="7682" width="16.85546875" style="22" customWidth="1"/>
    <col min="7683" max="7683" width="52.42578125" style="22" customWidth="1"/>
    <col min="7684" max="7684" width="5.5703125" style="22" customWidth="1"/>
    <col min="7685" max="7685" width="6.42578125" style="22" customWidth="1"/>
    <col min="7686" max="7686" width="9.85546875" style="22" customWidth="1"/>
    <col min="7687" max="7687" width="12.28515625" style="22" customWidth="1"/>
    <col min="7688" max="7688" width="0.42578125" style="22" customWidth="1"/>
    <col min="7689" max="7936" width="9.140625" style="22"/>
    <col min="7937" max="7937" width="3.85546875" style="22" customWidth="1"/>
    <col min="7938" max="7938" width="16.85546875" style="22" customWidth="1"/>
    <col min="7939" max="7939" width="52.42578125" style="22" customWidth="1"/>
    <col min="7940" max="7940" width="5.5703125" style="22" customWidth="1"/>
    <col min="7941" max="7941" width="6.42578125" style="22" customWidth="1"/>
    <col min="7942" max="7942" width="9.85546875" style="22" customWidth="1"/>
    <col min="7943" max="7943" width="12.28515625" style="22" customWidth="1"/>
    <col min="7944" max="7944" width="0.42578125" style="22" customWidth="1"/>
    <col min="7945" max="8192" width="9.140625" style="22"/>
    <col min="8193" max="8193" width="3.85546875" style="22" customWidth="1"/>
    <col min="8194" max="8194" width="16.85546875" style="22" customWidth="1"/>
    <col min="8195" max="8195" width="52.42578125" style="22" customWidth="1"/>
    <col min="8196" max="8196" width="5.5703125" style="22" customWidth="1"/>
    <col min="8197" max="8197" width="6.42578125" style="22" customWidth="1"/>
    <col min="8198" max="8198" width="9.85546875" style="22" customWidth="1"/>
    <col min="8199" max="8199" width="12.28515625" style="22" customWidth="1"/>
    <col min="8200" max="8200" width="0.42578125" style="22" customWidth="1"/>
    <col min="8201" max="8448" width="9.140625" style="22"/>
    <col min="8449" max="8449" width="3.85546875" style="22" customWidth="1"/>
    <col min="8450" max="8450" width="16.85546875" style="22" customWidth="1"/>
    <col min="8451" max="8451" width="52.42578125" style="22" customWidth="1"/>
    <col min="8452" max="8452" width="5.5703125" style="22" customWidth="1"/>
    <col min="8453" max="8453" width="6.42578125" style="22" customWidth="1"/>
    <col min="8454" max="8454" width="9.85546875" style="22" customWidth="1"/>
    <col min="8455" max="8455" width="12.28515625" style="22" customWidth="1"/>
    <col min="8456" max="8456" width="0.42578125" style="22" customWidth="1"/>
    <col min="8457" max="8704" width="9.140625" style="22"/>
    <col min="8705" max="8705" width="3.85546875" style="22" customWidth="1"/>
    <col min="8706" max="8706" width="16.85546875" style="22" customWidth="1"/>
    <col min="8707" max="8707" width="52.42578125" style="22" customWidth="1"/>
    <col min="8708" max="8708" width="5.5703125" style="22" customWidth="1"/>
    <col min="8709" max="8709" width="6.42578125" style="22" customWidth="1"/>
    <col min="8710" max="8710" width="9.85546875" style="22" customWidth="1"/>
    <col min="8711" max="8711" width="12.28515625" style="22" customWidth="1"/>
    <col min="8712" max="8712" width="0.42578125" style="22" customWidth="1"/>
    <col min="8713" max="8960" width="9.140625" style="22"/>
    <col min="8961" max="8961" width="3.85546875" style="22" customWidth="1"/>
    <col min="8962" max="8962" width="16.85546875" style="22" customWidth="1"/>
    <col min="8963" max="8963" width="52.42578125" style="22" customWidth="1"/>
    <col min="8964" max="8964" width="5.5703125" style="22" customWidth="1"/>
    <col min="8965" max="8965" width="6.42578125" style="22" customWidth="1"/>
    <col min="8966" max="8966" width="9.85546875" style="22" customWidth="1"/>
    <col min="8967" max="8967" width="12.28515625" style="22" customWidth="1"/>
    <col min="8968" max="8968" width="0.42578125" style="22" customWidth="1"/>
    <col min="8969" max="9216" width="9.140625" style="22"/>
    <col min="9217" max="9217" width="3.85546875" style="22" customWidth="1"/>
    <col min="9218" max="9218" width="16.85546875" style="22" customWidth="1"/>
    <col min="9219" max="9219" width="52.42578125" style="22" customWidth="1"/>
    <col min="9220" max="9220" width="5.5703125" style="22" customWidth="1"/>
    <col min="9221" max="9221" width="6.42578125" style="22" customWidth="1"/>
    <col min="9222" max="9222" width="9.85546875" style="22" customWidth="1"/>
    <col min="9223" max="9223" width="12.28515625" style="22" customWidth="1"/>
    <col min="9224" max="9224" width="0.42578125" style="22" customWidth="1"/>
    <col min="9225" max="9472" width="9.140625" style="22"/>
    <col min="9473" max="9473" width="3.85546875" style="22" customWidth="1"/>
    <col min="9474" max="9474" width="16.85546875" style="22" customWidth="1"/>
    <col min="9475" max="9475" width="52.42578125" style="22" customWidth="1"/>
    <col min="9476" max="9476" width="5.5703125" style="22" customWidth="1"/>
    <col min="9477" max="9477" width="6.42578125" style="22" customWidth="1"/>
    <col min="9478" max="9478" width="9.85546875" style="22" customWidth="1"/>
    <col min="9479" max="9479" width="12.28515625" style="22" customWidth="1"/>
    <col min="9480" max="9480" width="0.42578125" style="22" customWidth="1"/>
    <col min="9481" max="9728" width="9.140625" style="22"/>
    <col min="9729" max="9729" width="3.85546875" style="22" customWidth="1"/>
    <col min="9730" max="9730" width="16.85546875" style="22" customWidth="1"/>
    <col min="9731" max="9731" width="52.42578125" style="22" customWidth="1"/>
    <col min="9732" max="9732" width="5.5703125" style="22" customWidth="1"/>
    <col min="9733" max="9733" width="6.42578125" style="22" customWidth="1"/>
    <col min="9734" max="9734" width="9.85546875" style="22" customWidth="1"/>
    <col min="9735" max="9735" width="12.28515625" style="22" customWidth="1"/>
    <col min="9736" max="9736" width="0.42578125" style="22" customWidth="1"/>
    <col min="9737" max="9984" width="9.140625" style="22"/>
    <col min="9985" max="9985" width="3.85546875" style="22" customWidth="1"/>
    <col min="9986" max="9986" width="16.85546875" style="22" customWidth="1"/>
    <col min="9987" max="9987" width="52.42578125" style="22" customWidth="1"/>
    <col min="9988" max="9988" width="5.5703125" style="22" customWidth="1"/>
    <col min="9989" max="9989" width="6.42578125" style="22" customWidth="1"/>
    <col min="9990" max="9990" width="9.85546875" style="22" customWidth="1"/>
    <col min="9991" max="9991" width="12.28515625" style="22" customWidth="1"/>
    <col min="9992" max="9992" width="0.42578125" style="22" customWidth="1"/>
    <col min="9993" max="10240" width="9.140625" style="22"/>
    <col min="10241" max="10241" width="3.85546875" style="22" customWidth="1"/>
    <col min="10242" max="10242" width="16.85546875" style="22" customWidth="1"/>
    <col min="10243" max="10243" width="52.42578125" style="22" customWidth="1"/>
    <col min="10244" max="10244" width="5.5703125" style="22" customWidth="1"/>
    <col min="10245" max="10245" width="6.42578125" style="22" customWidth="1"/>
    <col min="10246" max="10246" width="9.85546875" style="22" customWidth="1"/>
    <col min="10247" max="10247" width="12.28515625" style="22" customWidth="1"/>
    <col min="10248" max="10248" width="0.42578125" style="22" customWidth="1"/>
    <col min="10249" max="10496" width="9.140625" style="22"/>
    <col min="10497" max="10497" width="3.85546875" style="22" customWidth="1"/>
    <col min="10498" max="10498" width="16.85546875" style="22" customWidth="1"/>
    <col min="10499" max="10499" width="52.42578125" style="22" customWidth="1"/>
    <col min="10500" max="10500" width="5.5703125" style="22" customWidth="1"/>
    <col min="10501" max="10501" width="6.42578125" style="22" customWidth="1"/>
    <col min="10502" max="10502" width="9.85546875" style="22" customWidth="1"/>
    <col min="10503" max="10503" width="12.28515625" style="22" customWidth="1"/>
    <col min="10504" max="10504" width="0.42578125" style="22" customWidth="1"/>
    <col min="10505" max="10752" width="9.140625" style="22"/>
    <col min="10753" max="10753" width="3.85546875" style="22" customWidth="1"/>
    <col min="10754" max="10754" width="16.85546875" style="22" customWidth="1"/>
    <col min="10755" max="10755" width="52.42578125" style="22" customWidth="1"/>
    <col min="10756" max="10756" width="5.5703125" style="22" customWidth="1"/>
    <col min="10757" max="10757" width="6.42578125" style="22" customWidth="1"/>
    <col min="10758" max="10758" width="9.85546875" style="22" customWidth="1"/>
    <col min="10759" max="10759" width="12.28515625" style="22" customWidth="1"/>
    <col min="10760" max="10760" width="0.42578125" style="22" customWidth="1"/>
    <col min="10761" max="11008" width="9.140625" style="22"/>
    <col min="11009" max="11009" width="3.85546875" style="22" customWidth="1"/>
    <col min="11010" max="11010" width="16.85546875" style="22" customWidth="1"/>
    <col min="11011" max="11011" width="52.42578125" style="22" customWidth="1"/>
    <col min="11012" max="11012" width="5.5703125" style="22" customWidth="1"/>
    <col min="11013" max="11013" width="6.42578125" style="22" customWidth="1"/>
    <col min="11014" max="11014" width="9.85546875" style="22" customWidth="1"/>
    <col min="11015" max="11015" width="12.28515625" style="22" customWidth="1"/>
    <col min="11016" max="11016" width="0.42578125" style="22" customWidth="1"/>
    <col min="11017" max="11264" width="9.140625" style="22"/>
    <col min="11265" max="11265" width="3.85546875" style="22" customWidth="1"/>
    <col min="11266" max="11266" width="16.85546875" style="22" customWidth="1"/>
    <col min="11267" max="11267" width="52.42578125" style="22" customWidth="1"/>
    <col min="11268" max="11268" width="5.5703125" style="22" customWidth="1"/>
    <col min="11269" max="11269" width="6.42578125" style="22" customWidth="1"/>
    <col min="11270" max="11270" width="9.85546875" style="22" customWidth="1"/>
    <col min="11271" max="11271" width="12.28515625" style="22" customWidth="1"/>
    <col min="11272" max="11272" width="0.42578125" style="22" customWidth="1"/>
    <col min="11273" max="11520" width="9.140625" style="22"/>
    <col min="11521" max="11521" width="3.85546875" style="22" customWidth="1"/>
    <col min="11522" max="11522" width="16.85546875" style="22" customWidth="1"/>
    <col min="11523" max="11523" width="52.42578125" style="22" customWidth="1"/>
    <col min="11524" max="11524" width="5.5703125" style="22" customWidth="1"/>
    <col min="11525" max="11525" width="6.42578125" style="22" customWidth="1"/>
    <col min="11526" max="11526" width="9.85546875" style="22" customWidth="1"/>
    <col min="11527" max="11527" width="12.28515625" style="22" customWidth="1"/>
    <col min="11528" max="11528" width="0.42578125" style="22" customWidth="1"/>
    <col min="11529" max="11776" width="9.140625" style="22"/>
    <col min="11777" max="11777" width="3.85546875" style="22" customWidth="1"/>
    <col min="11778" max="11778" width="16.85546875" style="22" customWidth="1"/>
    <col min="11779" max="11779" width="52.42578125" style="22" customWidth="1"/>
    <col min="11780" max="11780" width="5.5703125" style="22" customWidth="1"/>
    <col min="11781" max="11781" width="6.42578125" style="22" customWidth="1"/>
    <col min="11782" max="11782" width="9.85546875" style="22" customWidth="1"/>
    <col min="11783" max="11783" width="12.28515625" style="22" customWidth="1"/>
    <col min="11784" max="11784" width="0.42578125" style="22" customWidth="1"/>
    <col min="11785" max="12032" width="9.140625" style="22"/>
    <col min="12033" max="12033" width="3.85546875" style="22" customWidth="1"/>
    <col min="12034" max="12034" width="16.85546875" style="22" customWidth="1"/>
    <col min="12035" max="12035" width="52.42578125" style="22" customWidth="1"/>
    <col min="12036" max="12036" width="5.5703125" style="22" customWidth="1"/>
    <col min="12037" max="12037" width="6.42578125" style="22" customWidth="1"/>
    <col min="12038" max="12038" width="9.85546875" style="22" customWidth="1"/>
    <col min="12039" max="12039" width="12.28515625" style="22" customWidth="1"/>
    <col min="12040" max="12040" width="0.42578125" style="22" customWidth="1"/>
    <col min="12041" max="12288" width="9.140625" style="22"/>
    <col min="12289" max="12289" width="3.85546875" style="22" customWidth="1"/>
    <col min="12290" max="12290" width="16.85546875" style="22" customWidth="1"/>
    <col min="12291" max="12291" width="52.42578125" style="22" customWidth="1"/>
    <col min="12292" max="12292" width="5.5703125" style="22" customWidth="1"/>
    <col min="12293" max="12293" width="6.42578125" style="22" customWidth="1"/>
    <col min="12294" max="12294" width="9.85546875" style="22" customWidth="1"/>
    <col min="12295" max="12295" width="12.28515625" style="22" customWidth="1"/>
    <col min="12296" max="12296" width="0.42578125" style="22" customWidth="1"/>
    <col min="12297" max="12544" width="9.140625" style="22"/>
    <col min="12545" max="12545" width="3.85546875" style="22" customWidth="1"/>
    <col min="12546" max="12546" width="16.85546875" style="22" customWidth="1"/>
    <col min="12547" max="12547" width="52.42578125" style="22" customWidth="1"/>
    <col min="12548" max="12548" width="5.5703125" style="22" customWidth="1"/>
    <col min="12549" max="12549" width="6.42578125" style="22" customWidth="1"/>
    <col min="12550" max="12550" width="9.85546875" style="22" customWidth="1"/>
    <col min="12551" max="12551" width="12.28515625" style="22" customWidth="1"/>
    <col min="12552" max="12552" width="0.42578125" style="22" customWidth="1"/>
    <col min="12553" max="12800" width="9.140625" style="22"/>
    <col min="12801" max="12801" width="3.85546875" style="22" customWidth="1"/>
    <col min="12802" max="12802" width="16.85546875" style="22" customWidth="1"/>
    <col min="12803" max="12803" width="52.42578125" style="22" customWidth="1"/>
    <col min="12804" max="12804" width="5.5703125" style="22" customWidth="1"/>
    <col min="12805" max="12805" width="6.42578125" style="22" customWidth="1"/>
    <col min="12806" max="12806" width="9.85546875" style="22" customWidth="1"/>
    <col min="12807" max="12807" width="12.28515625" style="22" customWidth="1"/>
    <col min="12808" max="12808" width="0.42578125" style="22" customWidth="1"/>
    <col min="12809" max="13056" width="9.140625" style="22"/>
    <col min="13057" max="13057" width="3.85546875" style="22" customWidth="1"/>
    <col min="13058" max="13058" width="16.85546875" style="22" customWidth="1"/>
    <col min="13059" max="13059" width="52.42578125" style="22" customWidth="1"/>
    <col min="13060" max="13060" width="5.5703125" style="22" customWidth="1"/>
    <col min="13061" max="13061" width="6.42578125" style="22" customWidth="1"/>
    <col min="13062" max="13062" width="9.85546875" style="22" customWidth="1"/>
    <col min="13063" max="13063" width="12.28515625" style="22" customWidth="1"/>
    <col min="13064" max="13064" width="0.42578125" style="22" customWidth="1"/>
    <col min="13065" max="13312" width="9.140625" style="22"/>
    <col min="13313" max="13313" width="3.85546875" style="22" customWidth="1"/>
    <col min="13314" max="13314" width="16.85546875" style="22" customWidth="1"/>
    <col min="13315" max="13315" width="52.42578125" style="22" customWidth="1"/>
    <col min="13316" max="13316" width="5.5703125" style="22" customWidth="1"/>
    <col min="13317" max="13317" width="6.42578125" style="22" customWidth="1"/>
    <col min="13318" max="13318" width="9.85546875" style="22" customWidth="1"/>
    <col min="13319" max="13319" width="12.28515625" style="22" customWidth="1"/>
    <col min="13320" max="13320" width="0.42578125" style="22" customWidth="1"/>
    <col min="13321" max="13568" width="9.140625" style="22"/>
    <col min="13569" max="13569" width="3.85546875" style="22" customWidth="1"/>
    <col min="13570" max="13570" width="16.85546875" style="22" customWidth="1"/>
    <col min="13571" max="13571" width="52.42578125" style="22" customWidth="1"/>
    <col min="13572" max="13572" width="5.5703125" style="22" customWidth="1"/>
    <col min="13573" max="13573" width="6.42578125" style="22" customWidth="1"/>
    <col min="13574" max="13574" width="9.85546875" style="22" customWidth="1"/>
    <col min="13575" max="13575" width="12.28515625" style="22" customWidth="1"/>
    <col min="13576" max="13576" width="0.42578125" style="22" customWidth="1"/>
    <col min="13577" max="13824" width="9.140625" style="22"/>
    <col min="13825" max="13825" width="3.85546875" style="22" customWidth="1"/>
    <col min="13826" max="13826" width="16.85546875" style="22" customWidth="1"/>
    <col min="13827" max="13827" width="52.42578125" style="22" customWidth="1"/>
    <col min="13828" max="13828" width="5.5703125" style="22" customWidth="1"/>
    <col min="13829" max="13829" width="6.42578125" style="22" customWidth="1"/>
    <col min="13830" max="13830" width="9.85546875" style="22" customWidth="1"/>
    <col min="13831" max="13831" width="12.28515625" style="22" customWidth="1"/>
    <col min="13832" max="13832" width="0.42578125" style="22" customWidth="1"/>
    <col min="13833" max="14080" width="9.140625" style="22"/>
    <col min="14081" max="14081" width="3.85546875" style="22" customWidth="1"/>
    <col min="14082" max="14082" width="16.85546875" style="22" customWidth="1"/>
    <col min="14083" max="14083" width="52.42578125" style="22" customWidth="1"/>
    <col min="14084" max="14084" width="5.5703125" style="22" customWidth="1"/>
    <col min="14085" max="14085" width="6.42578125" style="22" customWidth="1"/>
    <col min="14086" max="14086" width="9.85546875" style="22" customWidth="1"/>
    <col min="14087" max="14087" width="12.28515625" style="22" customWidth="1"/>
    <col min="14088" max="14088" width="0.42578125" style="22" customWidth="1"/>
    <col min="14089" max="14336" width="9.140625" style="22"/>
    <col min="14337" max="14337" width="3.85546875" style="22" customWidth="1"/>
    <col min="14338" max="14338" width="16.85546875" style="22" customWidth="1"/>
    <col min="14339" max="14339" width="52.42578125" style="22" customWidth="1"/>
    <col min="14340" max="14340" width="5.5703125" style="22" customWidth="1"/>
    <col min="14341" max="14341" width="6.42578125" style="22" customWidth="1"/>
    <col min="14342" max="14342" width="9.85546875" style="22" customWidth="1"/>
    <col min="14343" max="14343" width="12.28515625" style="22" customWidth="1"/>
    <col min="14344" max="14344" width="0.42578125" style="22" customWidth="1"/>
    <col min="14345" max="14592" width="9.140625" style="22"/>
    <col min="14593" max="14593" width="3.85546875" style="22" customWidth="1"/>
    <col min="14594" max="14594" width="16.85546875" style="22" customWidth="1"/>
    <col min="14595" max="14595" width="52.42578125" style="22" customWidth="1"/>
    <col min="14596" max="14596" width="5.5703125" style="22" customWidth="1"/>
    <col min="14597" max="14597" width="6.42578125" style="22" customWidth="1"/>
    <col min="14598" max="14598" width="9.85546875" style="22" customWidth="1"/>
    <col min="14599" max="14599" width="12.28515625" style="22" customWidth="1"/>
    <col min="14600" max="14600" width="0.42578125" style="22" customWidth="1"/>
    <col min="14601" max="14848" width="9.140625" style="22"/>
    <col min="14849" max="14849" width="3.85546875" style="22" customWidth="1"/>
    <col min="14850" max="14850" width="16.85546875" style="22" customWidth="1"/>
    <col min="14851" max="14851" width="52.42578125" style="22" customWidth="1"/>
    <col min="14852" max="14852" width="5.5703125" style="22" customWidth="1"/>
    <col min="14853" max="14853" width="6.42578125" style="22" customWidth="1"/>
    <col min="14854" max="14854" width="9.85546875" style="22" customWidth="1"/>
    <col min="14855" max="14855" width="12.28515625" style="22" customWidth="1"/>
    <col min="14856" max="14856" width="0.42578125" style="22" customWidth="1"/>
    <col min="14857" max="15104" width="9.140625" style="22"/>
    <col min="15105" max="15105" width="3.85546875" style="22" customWidth="1"/>
    <col min="15106" max="15106" width="16.85546875" style="22" customWidth="1"/>
    <col min="15107" max="15107" width="52.42578125" style="22" customWidth="1"/>
    <col min="15108" max="15108" width="5.5703125" style="22" customWidth="1"/>
    <col min="15109" max="15109" width="6.42578125" style="22" customWidth="1"/>
    <col min="15110" max="15110" width="9.85546875" style="22" customWidth="1"/>
    <col min="15111" max="15111" width="12.28515625" style="22" customWidth="1"/>
    <col min="15112" max="15112" width="0.42578125" style="22" customWidth="1"/>
    <col min="15113" max="15360" width="9.140625" style="22"/>
    <col min="15361" max="15361" width="3.85546875" style="22" customWidth="1"/>
    <col min="15362" max="15362" width="16.85546875" style="22" customWidth="1"/>
    <col min="15363" max="15363" width="52.42578125" style="22" customWidth="1"/>
    <col min="15364" max="15364" width="5.5703125" style="22" customWidth="1"/>
    <col min="15365" max="15365" width="6.42578125" style="22" customWidth="1"/>
    <col min="15366" max="15366" width="9.85546875" style="22" customWidth="1"/>
    <col min="15367" max="15367" width="12.28515625" style="22" customWidth="1"/>
    <col min="15368" max="15368" width="0.42578125" style="22" customWidth="1"/>
    <col min="15369" max="15616" width="9.140625" style="22"/>
    <col min="15617" max="15617" width="3.85546875" style="22" customWidth="1"/>
    <col min="15618" max="15618" width="16.85546875" style="22" customWidth="1"/>
    <col min="15619" max="15619" width="52.42578125" style="22" customWidth="1"/>
    <col min="15620" max="15620" width="5.5703125" style="22" customWidth="1"/>
    <col min="15621" max="15621" width="6.42578125" style="22" customWidth="1"/>
    <col min="15622" max="15622" width="9.85546875" style="22" customWidth="1"/>
    <col min="15623" max="15623" width="12.28515625" style="22" customWidth="1"/>
    <col min="15624" max="15624" width="0.42578125" style="22" customWidth="1"/>
    <col min="15625" max="15872" width="9.140625" style="22"/>
    <col min="15873" max="15873" width="3.85546875" style="22" customWidth="1"/>
    <col min="15874" max="15874" width="16.85546875" style="22" customWidth="1"/>
    <col min="15875" max="15875" width="52.42578125" style="22" customWidth="1"/>
    <col min="15876" max="15876" width="5.5703125" style="22" customWidth="1"/>
    <col min="15877" max="15877" width="6.42578125" style="22" customWidth="1"/>
    <col min="15878" max="15878" width="9.85546875" style="22" customWidth="1"/>
    <col min="15879" max="15879" width="12.28515625" style="22" customWidth="1"/>
    <col min="15880" max="15880" width="0.42578125" style="22" customWidth="1"/>
    <col min="15881" max="16128" width="9.140625" style="22"/>
    <col min="16129" max="16129" width="3.85546875" style="22" customWidth="1"/>
    <col min="16130" max="16130" width="16.85546875" style="22" customWidth="1"/>
    <col min="16131" max="16131" width="52.42578125" style="22" customWidth="1"/>
    <col min="16132" max="16132" width="5.5703125" style="22" customWidth="1"/>
    <col min="16133" max="16133" width="6.42578125" style="22" customWidth="1"/>
    <col min="16134" max="16134" width="9.85546875" style="22" customWidth="1"/>
    <col min="16135" max="16135" width="12.28515625" style="22" customWidth="1"/>
    <col min="16136" max="16136" width="0.42578125" style="22" customWidth="1"/>
    <col min="16137" max="16384" width="9.140625" style="22"/>
  </cols>
  <sheetData>
    <row r="1" spans="1:13" ht="15.75">
      <c r="A1" s="410" t="s">
        <v>389</v>
      </c>
      <c r="B1" s="410"/>
      <c r="C1" s="410"/>
      <c r="D1" s="410"/>
      <c r="E1" s="410"/>
      <c r="F1" s="410"/>
      <c r="G1" s="410"/>
    </row>
    <row r="2" spans="1:13" ht="13.5" thickBot="1">
      <c r="A2" s="253"/>
      <c r="B2" s="254"/>
      <c r="C2" s="255"/>
      <c r="D2" s="255"/>
      <c r="E2" s="26"/>
      <c r="F2" s="255"/>
      <c r="G2" s="256"/>
    </row>
    <row r="3" spans="1:13">
      <c r="A3" s="411" t="s">
        <v>390</v>
      </c>
      <c r="B3" s="411"/>
      <c r="C3" s="257" t="s">
        <v>391</v>
      </c>
      <c r="D3" s="258"/>
      <c r="E3" s="259"/>
      <c r="F3" s="260"/>
      <c r="G3" s="261"/>
    </row>
    <row r="4" spans="1:13" ht="13.5" thickBot="1">
      <c r="A4" s="412" t="s">
        <v>392</v>
      </c>
      <c r="B4" s="412"/>
      <c r="C4" s="262" t="s">
        <v>510</v>
      </c>
      <c r="D4" s="263"/>
      <c r="E4" s="413"/>
      <c r="F4" s="413"/>
      <c r="G4" s="413"/>
    </row>
    <row r="5" spans="1:13">
      <c r="A5" s="264"/>
      <c r="G5" s="265"/>
    </row>
    <row r="6" spans="1:13">
      <c r="A6" s="266" t="s">
        <v>394</v>
      </c>
      <c r="B6" s="267" t="s">
        <v>395</v>
      </c>
      <c r="C6" s="268" t="s">
        <v>396</v>
      </c>
      <c r="D6" s="268" t="s">
        <v>397</v>
      </c>
      <c r="E6" s="268" t="s">
        <v>398</v>
      </c>
      <c r="F6" s="268" t="s">
        <v>399</v>
      </c>
      <c r="G6" s="269" t="s">
        <v>400</v>
      </c>
      <c r="H6" s="270"/>
    </row>
    <row r="7" spans="1:13">
      <c r="A7" s="271"/>
      <c r="B7" s="272"/>
      <c r="C7" s="273" t="s">
        <v>511</v>
      </c>
      <c r="D7" s="274"/>
      <c r="E7" s="275"/>
      <c r="F7" s="275"/>
      <c r="G7" s="276"/>
      <c r="M7" s="51"/>
    </row>
    <row r="8" spans="1:13">
      <c r="A8" s="277" t="s">
        <v>401</v>
      </c>
      <c r="B8" s="278" t="s">
        <v>402</v>
      </c>
      <c r="C8" s="279" t="s">
        <v>403</v>
      </c>
      <c r="D8" s="280"/>
      <c r="E8" s="281"/>
      <c r="F8" s="281"/>
      <c r="G8" s="282"/>
      <c r="M8" s="51"/>
    </row>
    <row r="9" spans="1:13">
      <c r="A9" s="52">
        <v>1</v>
      </c>
      <c r="B9" s="53" t="s">
        <v>404</v>
      </c>
      <c r="C9" s="53" t="s">
        <v>405</v>
      </c>
      <c r="D9" s="54" t="s">
        <v>406</v>
      </c>
      <c r="E9" s="55">
        <v>364</v>
      </c>
      <c r="F9" s="369">
        <v>0</v>
      </c>
      <c r="G9" s="56">
        <f t="shared" ref="G9:G19" si="0">E9*F9</f>
        <v>0</v>
      </c>
      <c r="M9" s="51"/>
    </row>
    <row r="10" spans="1:13">
      <c r="A10" s="52">
        <v>2</v>
      </c>
      <c r="B10" s="53" t="s">
        <v>512</v>
      </c>
      <c r="C10" s="53" t="s">
        <v>513</v>
      </c>
      <c r="D10" s="54" t="s">
        <v>406</v>
      </c>
      <c r="E10" s="55">
        <v>364</v>
      </c>
      <c r="F10" s="369">
        <v>0</v>
      </c>
      <c r="G10" s="56">
        <f t="shared" si="0"/>
        <v>0</v>
      </c>
      <c r="M10" s="51"/>
    </row>
    <row r="11" spans="1:13">
      <c r="A11" s="52">
        <v>3</v>
      </c>
      <c r="B11" s="53" t="s">
        <v>414</v>
      </c>
      <c r="C11" s="58" t="s">
        <v>415</v>
      </c>
      <c r="D11" s="54" t="s">
        <v>406</v>
      </c>
      <c r="E11" s="55">
        <v>274</v>
      </c>
      <c r="F11" s="369">
        <v>0</v>
      </c>
      <c r="G11" s="56">
        <f t="shared" si="0"/>
        <v>0</v>
      </c>
      <c r="M11" s="51"/>
    </row>
    <row r="12" spans="1:13">
      <c r="A12" s="52">
        <v>4</v>
      </c>
      <c r="B12" s="53" t="s">
        <v>416</v>
      </c>
      <c r="C12" s="58" t="s">
        <v>417</v>
      </c>
      <c r="D12" s="54" t="s">
        <v>406</v>
      </c>
      <c r="E12" s="55">
        <v>5</v>
      </c>
      <c r="F12" s="369">
        <v>0</v>
      </c>
      <c r="G12" s="56">
        <f>E12*F12</f>
        <v>0</v>
      </c>
      <c r="M12" s="51"/>
    </row>
    <row r="13" spans="1:13">
      <c r="A13" s="52">
        <v>5</v>
      </c>
      <c r="B13" s="53" t="s">
        <v>418</v>
      </c>
      <c r="C13" s="58" t="s">
        <v>419</v>
      </c>
      <c r="D13" s="54" t="s">
        <v>406</v>
      </c>
      <c r="E13" s="55">
        <v>5</v>
      </c>
      <c r="F13" s="369">
        <v>0</v>
      </c>
      <c r="G13" s="56">
        <f>E13*F13</f>
        <v>0</v>
      </c>
      <c r="M13" s="51"/>
    </row>
    <row r="14" spans="1:13" ht="24">
      <c r="A14" s="59">
        <v>6</v>
      </c>
      <c r="B14" s="53" t="s">
        <v>420</v>
      </c>
      <c r="C14" s="58" t="s">
        <v>421</v>
      </c>
      <c r="D14" s="54" t="s">
        <v>406</v>
      </c>
      <c r="E14" s="55">
        <v>90</v>
      </c>
      <c r="F14" s="369">
        <v>0</v>
      </c>
      <c r="G14" s="56">
        <f>E14*F14</f>
        <v>0</v>
      </c>
      <c r="M14" s="51"/>
    </row>
    <row r="15" spans="1:13">
      <c r="A15" s="52">
        <v>7</v>
      </c>
      <c r="B15" s="60" t="s">
        <v>426</v>
      </c>
      <c r="C15" s="58" t="s">
        <v>427</v>
      </c>
      <c r="D15" s="61" t="s">
        <v>428</v>
      </c>
      <c r="E15" s="62">
        <v>24</v>
      </c>
      <c r="F15" s="370">
        <v>0</v>
      </c>
      <c r="G15" s="63">
        <f t="shared" si="0"/>
        <v>0</v>
      </c>
      <c r="M15" s="51"/>
    </row>
    <row r="16" spans="1:13">
      <c r="A16" s="52">
        <v>8</v>
      </c>
      <c r="B16" s="60" t="s">
        <v>429</v>
      </c>
      <c r="C16" s="58" t="s">
        <v>430</v>
      </c>
      <c r="D16" s="61" t="s">
        <v>428</v>
      </c>
      <c r="E16" s="62">
        <v>24</v>
      </c>
      <c r="F16" s="370">
        <v>0</v>
      </c>
      <c r="G16" s="63">
        <f t="shared" si="0"/>
        <v>0</v>
      </c>
      <c r="M16" s="51"/>
    </row>
    <row r="17" spans="1:13">
      <c r="A17" s="59">
        <v>9</v>
      </c>
      <c r="B17" s="64" t="s">
        <v>431</v>
      </c>
      <c r="C17" s="58" t="s">
        <v>432</v>
      </c>
      <c r="D17" s="54" t="s">
        <v>406</v>
      </c>
      <c r="E17" s="55">
        <v>90</v>
      </c>
      <c r="F17" s="369">
        <v>0</v>
      </c>
      <c r="G17" s="56">
        <f>E17*F17</f>
        <v>0</v>
      </c>
      <c r="M17" s="51"/>
    </row>
    <row r="18" spans="1:13">
      <c r="A18" s="52">
        <v>10</v>
      </c>
      <c r="B18" s="64" t="s">
        <v>433</v>
      </c>
      <c r="C18" s="58" t="s">
        <v>434</v>
      </c>
      <c r="D18" s="54" t="s">
        <v>406</v>
      </c>
      <c r="E18" s="55">
        <v>90</v>
      </c>
      <c r="F18" s="369">
        <v>0</v>
      </c>
      <c r="G18" s="56">
        <f>E18*F18</f>
        <v>0</v>
      </c>
      <c r="M18" s="51"/>
    </row>
    <row r="19" spans="1:13" ht="24">
      <c r="A19" s="52">
        <v>11</v>
      </c>
      <c r="B19" s="53" t="s">
        <v>435</v>
      </c>
      <c r="C19" s="58" t="s">
        <v>436</v>
      </c>
      <c r="D19" s="54" t="s">
        <v>406</v>
      </c>
      <c r="E19" s="55">
        <v>90</v>
      </c>
      <c r="F19" s="369">
        <v>0</v>
      </c>
      <c r="G19" s="56">
        <f t="shared" si="0"/>
        <v>0</v>
      </c>
      <c r="M19" s="51"/>
    </row>
    <row r="20" spans="1:13">
      <c r="A20" s="283"/>
      <c r="B20" s="284" t="s">
        <v>437</v>
      </c>
      <c r="C20" s="285" t="str">
        <f>CONCATENATE(B8," ",C8)</f>
        <v>1 Zemní práce</v>
      </c>
      <c r="D20" s="286"/>
      <c r="E20" s="287"/>
      <c r="F20" s="287"/>
      <c r="G20" s="288"/>
      <c r="M20" s="51"/>
    </row>
    <row r="21" spans="1:13">
      <c r="A21" s="289" t="s">
        <v>401</v>
      </c>
      <c r="B21" s="290" t="s">
        <v>514</v>
      </c>
      <c r="C21" s="291" t="s">
        <v>439</v>
      </c>
      <c r="D21" s="292"/>
      <c r="E21" s="293"/>
      <c r="F21" s="293"/>
      <c r="G21" s="294"/>
      <c r="M21" s="51"/>
    </row>
    <row r="22" spans="1:13">
      <c r="A22" s="74"/>
      <c r="B22" s="75"/>
      <c r="C22" s="76" t="s">
        <v>515</v>
      </c>
      <c r="D22" s="77"/>
      <c r="E22" s="78"/>
      <c r="F22" s="78"/>
      <c r="G22" s="79"/>
      <c r="M22" s="51"/>
    </row>
    <row r="23" spans="1:13">
      <c r="A23" s="80">
        <v>1</v>
      </c>
      <c r="B23" s="53" t="s">
        <v>441</v>
      </c>
      <c r="C23" s="81" t="s">
        <v>442</v>
      </c>
      <c r="D23" s="54" t="s">
        <v>411</v>
      </c>
      <c r="E23" s="55">
        <v>4</v>
      </c>
      <c r="F23" s="369">
        <v>0</v>
      </c>
      <c r="G23" s="56">
        <f t="shared" ref="G23:G32" si="1">E23*F23</f>
        <v>0</v>
      </c>
      <c r="M23" s="51"/>
    </row>
    <row r="24" spans="1:13">
      <c r="A24" s="80">
        <v>2</v>
      </c>
      <c r="B24" s="53" t="s">
        <v>443</v>
      </c>
      <c r="C24" s="81" t="s">
        <v>444</v>
      </c>
      <c r="D24" s="54" t="s">
        <v>411</v>
      </c>
      <c r="E24" s="55">
        <v>3</v>
      </c>
      <c r="F24" s="369">
        <v>0</v>
      </c>
      <c r="G24" s="56">
        <f t="shared" si="1"/>
        <v>0</v>
      </c>
      <c r="M24" s="51"/>
    </row>
    <row r="25" spans="1:13">
      <c r="A25" s="80">
        <v>3</v>
      </c>
      <c r="B25" s="53" t="s">
        <v>445</v>
      </c>
      <c r="C25" s="81" t="s">
        <v>446</v>
      </c>
      <c r="D25" s="54" t="s">
        <v>411</v>
      </c>
      <c r="E25" s="55">
        <v>3</v>
      </c>
      <c r="F25" s="369">
        <v>0</v>
      </c>
      <c r="G25" s="56">
        <f>E25*F25</f>
        <v>0</v>
      </c>
      <c r="M25" s="51"/>
    </row>
    <row r="26" spans="1:13">
      <c r="A26" s="80">
        <v>4</v>
      </c>
      <c r="B26" s="53" t="s">
        <v>447</v>
      </c>
      <c r="C26" s="81" t="s">
        <v>448</v>
      </c>
      <c r="D26" s="54" t="s">
        <v>411</v>
      </c>
      <c r="E26" s="55">
        <v>3</v>
      </c>
      <c r="F26" s="369">
        <v>0</v>
      </c>
      <c r="G26" s="56">
        <f>E26*F26</f>
        <v>0</v>
      </c>
      <c r="M26" s="51"/>
    </row>
    <row r="27" spans="1:13">
      <c r="A27" s="52">
        <v>5</v>
      </c>
      <c r="B27" s="53" t="s">
        <v>449</v>
      </c>
      <c r="C27" s="81" t="s">
        <v>450</v>
      </c>
      <c r="D27" s="54" t="s">
        <v>411</v>
      </c>
      <c r="E27" s="55">
        <v>3</v>
      </c>
      <c r="F27" s="369">
        <v>0</v>
      </c>
      <c r="G27" s="56">
        <f t="shared" si="1"/>
        <v>0</v>
      </c>
      <c r="M27" s="51"/>
    </row>
    <row r="28" spans="1:13">
      <c r="A28" s="52">
        <v>6</v>
      </c>
      <c r="B28" s="53" t="s">
        <v>451</v>
      </c>
      <c r="C28" s="81" t="s">
        <v>452</v>
      </c>
      <c r="D28" s="54" t="s">
        <v>411</v>
      </c>
      <c r="E28" s="55">
        <v>3</v>
      </c>
      <c r="F28" s="369">
        <v>0</v>
      </c>
      <c r="G28" s="56">
        <f>E28*F28</f>
        <v>0</v>
      </c>
      <c r="M28" s="51"/>
    </row>
    <row r="29" spans="1:13">
      <c r="A29" s="52">
        <v>7</v>
      </c>
      <c r="B29" s="53" t="s">
        <v>453</v>
      </c>
      <c r="C29" s="81" t="s">
        <v>454</v>
      </c>
      <c r="D29" s="54" t="s">
        <v>411</v>
      </c>
      <c r="E29" s="55">
        <v>3</v>
      </c>
      <c r="F29" s="369">
        <v>0</v>
      </c>
      <c r="G29" s="56">
        <f>E29*F29</f>
        <v>0</v>
      </c>
      <c r="M29" s="51"/>
    </row>
    <row r="30" spans="1:13">
      <c r="A30" s="52">
        <v>8</v>
      </c>
      <c r="B30" s="53" t="s">
        <v>455</v>
      </c>
      <c r="C30" s="81" t="s">
        <v>456</v>
      </c>
      <c r="D30" s="54" t="s">
        <v>457</v>
      </c>
      <c r="E30" s="55">
        <v>6</v>
      </c>
      <c r="F30" s="369">
        <v>0</v>
      </c>
      <c r="G30" s="56">
        <f>E30*F30</f>
        <v>0</v>
      </c>
      <c r="M30" s="51"/>
    </row>
    <row r="31" spans="1:13" ht="24">
      <c r="A31" s="52">
        <v>9</v>
      </c>
      <c r="B31" s="53" t="s">
        <v>458</v>
      </c>
      <c r="C31" s="81" t="s">
        <v>459</v>
      </c>
      <c r="D31" s="54" t="s">
        <v>457</v>
      </c>
      <c r="E31" s="55">
        <v>1</v>
      </c>
      <c r="F31" s="369">
        <v>0</v>
      </c>
      <c r="G31" s="56">
        <f t="shared" si="1"/>
        <v>0</v>
      </c>
      <c r="M31" s="51"/>
    </row>
    <row r="32" spans="1:13">
      <c r="A32" s="80">
        <v>10</v>
      </c>
      <c r="B32" s="82" t="s">
        <v>460</v>
      </c>
      <c r="C32" s="81" t="s">
        <v>461</v>
      </c>
      <c r="D32" s="54" t="s">
        <v>406</v>
      </c>
      <c r="E32" s="55">
        <v>0.6</v>
      </c>
      <c r="F32" s="369">
        <v>0</v>
      </c>
      <c r="G32" s="56">
        <f t="shared" si="1"/>
        <v>0</v>
      </c>
      <c r="M32" s="51"/>
    </row>
    <row r="33" spans="1:102">
      <c r="A33" s="295"/>
      <c r="B33" s="296" t="s">
        <v>437</v>
      </c>
      <c r="C33" s="297" t="str">
        <f>CONCATENATE(B21," ",C21)</f>
        <v>5 Vodorovné konstrukce</v>
      </c>
      <c r="D33" s="298"/>
      <c r="E33" s="299"/>
      <c r="F33" s="299"/>
      <c r="G33" s="300"/>
      <c r="M33" s="51"/>
    </row>
    <row r="34" spans="1:102">
      <c r="A34" s="289" t="s">
        <v>401</v>
      </c>
      <c r="B34" s="290" t="s">
        <v>516</v>
      </c>
      <c r="C34" s="291" t="s">
        <v>517</v>
      </c>
      <c r="D34" s="292"/>
      <c r="E34" s="293"/>
      <c r="F34" s="293"/>
      <c r="G34" s="294"/>
      <c r="M34" s="51"/>
    </row>
    <row r="35" spans="1:102" ht="17.25" customHeight="1">
      <c r="A35" s="301">
        <v>1</v>
      </c>
      <c r="B35" s="302" t="s">
        <v>518</v>
      </c>
      <c r="C35" s="303" t="s">
        <v>519</v>
      </c>
      <c r="D35" s="304" t="s">
        <v>457</v>
      </c>
      <c r="E35" s="305">
        <v>102</v>
      </c>
      <c r="F35" s="381">
        <v>0</v>
      </c>
      <c r="G35" s="306">
        <f t="shared" ref="G35:G46" si="2">E35*F35</f>
        <v>0</v>
      </c>
      <c r="M35" s="51"/>
    </row>
    <row r="36" spans="1:102" ht="17.25" customHeight="1">
      <c r="A36" s="301">
        <v>2</v>
      </c>
      <c r="B36" s="302" t="s">
        <v>520</v>
      </c>
      <c r="C36" s="303" t="s">
        <v>521</v>
      </c>
      <c r="D36" s="304" t="s">
        <v>457</v>
      </c>
      <c r="E36" s="305">
        <v>277</v>
      </c>
      <c r="F36" s="381">
        <v>0</v>
      </c>
      <c r="G36" s="306">
        <f t="shared" si="2"/>
        <v>0</v>
      </c>
      <c r="M36" s="51"/>
    </row>
    <row r="37" spans="1:102" ht="24.75" customHeight="1">
      <c r="A37" s="307">
        <v>3</v>
      </c>
      <c r="B37" s="308" t="s">
        <v>522</v>
      </c>
      <c r="C37" s="303" t="s">
        <v>523</v>
      </c>
      <c r="D37" s="309" t="s">
        <v>471</v>
      </c>
      <c r="E37" s="310">
        <v>2</v>
      </c>
      <c r="F37" s="382">
        <v>0</v>
      </c>
      <c r="G37" s="311">
        <f>E37*F37</f>
        <v>0</v>
      </c>
      <c r="M37" s="51"/>
    </row>
    <row r="38" spans="1:102">
      <c r="A38" s="301">
        <v>4</v>
      </c>
      <c r="B38" s="302" t="s">
        <v>524</v>
      </c>
      <c r="C38" s="303" t="s">
        <v>525</v>
      </c>
      <c r="D38" s="312" t="s">
        <v>471</v>
      </c>
      <c r="E38" s="305">
        <v>4</v>
      </c>
      <c r="F38" s="381">
        <v>0</v>
      </c>
      <c r="G38" s="306">
        <f t="shared" si="2"/>
        <v>0</v>
      </c>
      <c r="M38" s="51"/>
    </row>
    <row r="39" spans="1:102">
      <c r="A39" s="301">
        <v>5</v>
      </c>
      <c r="B39" s="313" t="s">
        <v>526</v>
      </c>
      <c r="C39" s="303" t="s">
        <v>527</v>
      </c>
      <c r="D39" s="304" t="s">
        <v>457</v>
      </c>
      <c r="E39" s="305">
        <v>379</v>
      </c>
      <c r="F39" s="381">
        <v>0</v>
      </c>
      <c r="G39" s="306">
        <f t="shared" si="2"/>
        <v>0</v>
      </c>
      <c r="M39" s="51"/>
    </row>
    <row r="40" spans="1:102">
      <c r="A40" s="301">
        <v>6</v>
      </c>
      <c r="B40" s="302" t="s">
        <v>528</v>
      </c>
      <c r="C40" s="303" t="s">
        <v>529</v>
      </c>
      <c r="D40" s="312" t="s">
        <v>457</v>
      </c>
      <c r="E40" s="305">
        <v>379</v>
      </c>
      <c r="F40" s="381">
        <v>0</v>
      </c>
      <c r="G40" s="306">
        <f t="shared" si="2"/>
        <v>0</v>
      </c>
      <c r="M40" s="51"/>
      <c r="AX40" s="22">
        <v>1</v>
      </c>
      <c r="AY40" s="22">
        <f>IF(AX40=1,G40,0)</f>
        <v>0</v>
      </c>
      <c r="AZ40" s="22">
        <f>IF(AX40=2,G40,0)</f>
        <v>0</v>
      </c>
      <c r="BA40" s="22">
        <f>IF(AX40=3,G40,0)</f>
        <v>0</v>
      </c>
      <c r="BB40" s="22">
        <f>IF(AX40=4,G40,0)</f>
        <v>0</v>
      </c>
      <c r="BC40" s="22">
        <f>IF(AX40=5,G40,0)</f>
        <v>0</v>
      </c>
      <c r="CX40" s="22">
        <v>0</v>
      </c>
    </row>
    <row r="41" spans="1:102">
      <c r="A41" s="307">
        <v>7</v>
      </c>
      <c r="B41" s="302" t="s">
        <v>530</v>
      </c>
      <c r="C41" s="303" t="s">
        <v>531</v>
      </c>
      <c r="D41" s="312" t="s">
        <v>457</v>
      </c>
      <c r="E41" s="305">
        <v>379</v>
      </c>
      <c r="F41" s="381">
        <v>0</v>
      </c>
      <c r="G41" s="306">
        <f t="shared" si="2"/>
        <v>0</v>
      </c>
      <c r="M41" s="51"/>
    </row>
    <row r="42" spans="1:102" ht="27" customHeight="1">
      <c r="A42" s="307">
        <v>8</v>
      </c>
      <c r="B42" s="308" t="s">
        <v>532</v>
      </c>
      <c r="C42" s="87" t="s">
        <v>533</v>
      </c>
      <c r="D42" s="309" t="s">
        <v>471</v>
      </c>
      <c r="E42" s="310">
        <v>19</v>
      </c>
      <c r="F42" s="382">
        <v>0</v>
      </c>
      <c r="G42" s="311">
        <f t="shared" si="2"/>
        <v>0</v>
      </c>
      <c r="M42" s="51"/>
    </row>
    <row r="43" spans="1:102">
      <c r="A43" s="301">
        <v>9</v>
      </c>
      <c r="B43" s="89" t="s">
        <v>534</v>
      </c>
      <c r="C43" s="314" t="s">
        <v>535</v>
      </c>
      <c r="D43" s="312" t="s">
        <v>457</v>
      </c>
      <c r="E43" s="305">
        <v>379</v>
      </c>
      <c r="F43" s="381">
        <v>0</v>
      </c>
      <c r="G43" s="306">
        <f t="shared" si="2"/>
        <v>0</v>
      </c>
      <c r="M43" s="51"/>
    </row>
    <row r="44" spans="1:102">
      <c r="A44" s="301">
        <v>10</v>
      </c>
      <c r="B44" s="89" t="s">
        <v>536</v>
      </c>
      <c r="C44" s="314" t="s">
        <v>537</v>
      </c>
      <c r="D44" s="312" t="s">
        <v>457</v>
      </c>
      <c r="E44" s="305">
        <v>379</v>
      </c>
      <c r="F44" s="381">
        <v>0</v>
      </c>
      <c r="G44" s="306">
        <f t="shared" si="2"/>
        <v>0</v>
      </c>
      <c r="M44" s="51"/>
    </row>
    <row r="45" spans="1:102">
      <c r="A45" s="301">
        <v>11</v>
      </c>
      <c r="B45" s="89" t="s">
        <v>538</v>
      </c>
      <c r="C45" s="314" t="s">
        <v>539</v>
      </c>
      <c r="D45" s="312" t="s">
        <v>457</v>
      </c>
      <c r="E45" s="305">
        <v>379</v>
      </c>
      <c r="F45" s="381">
        <v>0</v>
      </c>
      <c r="G45" s="306">
        <f t="shared" si="2"/>
        <v>0</v>
      </c>
      <c r="M45" s="51"/>
    </row>
    <row r="46" spans="1:102">
      <c r="A46" s="301">
        <v>12</v>
      </c>
      <c r="B46" s="315" t="s">
        <v>540</v>
      </c>
      <c r="C46" s="314" t="s">
        <v>541</v>
      </c>
      <c r="D46" s="312" t="s">
        <v>542</v>
      </c>
      <c r="E46" s="305">
        <v>6</v>
      </c>
      <c r="F46" s="381">
        <v>0</v>
      </c>
      <c r="G46" s="306">
        <f t="shared" si="2"/>
        <v>0</v>
      </c>
      <c r="M46" s="51"/>
    </row>
    <row r="47" spans="1:102">
      <c r="A47" s="301"/>
      <c r="B47" s="302"/>
      <c r="C47" s="316" t="s">
        <v>543</v>
      </c>
      <c r="D47" s="304"/>
      <c r="E47" s="305"/>
      <c r="F47" s="381">
        <v>0</v>
      </c>
      <c r="G47" s="306"/>
      <c r="M47" s="51"/>
    </row>
    <row r="48" spans="1:102">
      <c r="A48" s="301">
        <v>13</v>
      </c>
      <c r="B48" s="317" t="s">
        <v>544</v>
      </c>
      <c r="C48" s="87" t="s">
        <v>545</v>
      </c>
      <c r="D48" s="312" t="s">
        <v>542</v>
      </c>
      <c r="E48" s="305">
        <v>4</v>
      </c>
      <c r="F48" s="381">
        <v>0</v>
      </c>
      <c r="G48" s="306">
        <f t="shared" ref="G48:G57" si="3">E48*F48</f>
        <v>0</v>
      </c>
      <c r="M48" s="51"/>
    </row>
    <row r="49" spans="1:55">
      <c r="A49" s="301">
        <v>14</v>
      </c>
      <c r="B49" s="317" t="s">
        <v>546</v>
      </c>
      <c r="C49" s="87" t="s">
        <v>547</v>
      </c>
      <c r="D49" s="312" t="s">
        <v>542</v>
      </c>
      <c r="E49" s="305">
        <v>4</v>
      </c>
      <c r="F49" s="381">
        <v>0</v>
      </c>
      <c r="G49" s="306">
        <f t="shared" si="3"/>
        <v>0</v>
      </c>
      <c r="M49" s="51"/>
    </row>
    <row r="50" spans="1:55">
      <c r="A50" s="301">
        <v>15</v>
      </c>
      <c r="B50" s="317" t="s">
        <v>548</v>
      </c>
      <c r="C50" s="87" t="s">
        <v>549</v>
      </c>
      <c r="D50" s="312" t="s">
        <v>542</v>
      </c>
      <c r="E50" s="305">
        <v>5</v>
      </c>
      <c r="F50" s="381">
        <v>0</v>
      </c>
      <c r="G50" s="306">
        <f t="shared" si="3"/>
        <v>0</v>
      </c>
      <c r="M50" s="51"/>
    </row>
    <row r="51" spans="1:55">
      <c r="A51" s="301">
        <v>16</v>
      </c>
      <c r="B51" s="317" t="s">
        <v>550</v>
      </c>
      <c r="C51" s="89" t="s">
        <v>551</v>
      </c>
      <c r="D51" s="312" t="s">
        <v>542</v>
      </c>
      <c r="E51" s="305">
        <v>5</v>
      </c>
      <c r="F51" s="381">
        <v>0</v>
      </c>
      <c r="G51" s="306">
        <f t="shared" si="3"/>
        <v>0</v>
      </c>
      <c r="M51" s="51"/>
    </row>
    <row r="52" spans="1:55" ht="36" customHeight="1">
      <c r="A52" s="307">
        <v>17</v>
      </c>
      <c r="B52" s="53" t="s">
        <v>552</v>
      </c>
      <c r="C52" s="318" t="s">
        <v>553</v>
      </c>
      <c r="D52" s="309" t="s">
        <v>542</v>
      </c>
      <c r="E52" s="310">
        <v>17</v>
      </c>
      <c r="F52" s="382">
        <v>0</v>
      </c>
      <c r="G52" s="311">
        <f>E52*F52</f>
        <v>0</v>
      </c>
      <c r="M52" s="51"/>
    </row>
    <row r="53" spans="1:55">
      <c r="A53" s="307">
        <v>18</v>
      </c>
      <c r="B53" s="317" t="s">
        <v>554</v>
      </c>
      <c r="C53" s="89" t="s">
        <v>555</v>
      </c>
      <c r="D53" s="312" t="s">
        <v>542</v>
      </c>
      <c r="E53" s="305">
        <v>2</v>
      </c>
      <c r="F53" s="381">
        <v>0</v>
      </c>
      <c r="G53" s="306">
        <f t="shared" si="3"/>
        <v>0</v>
      </c>
      <c r="M53" s="51"/>
    </row>
    <row r="54" spans="1:55" ht="21.75" customHeight="1">
      <c r="A54" s="301">
        <v>19</v>
      </c>
      <c r="B54" s="319" t="s">
        <v>556</v>
      </c>
      <c r="C54" s="303" t="s">
        <v>557</v>
      </c>
      <c r="D54" s="309" t="s">
        <v>495</v>
      </c>
      <c r="E54" s="310">
        <v>2</v>
      </c>
      <c r="F54" s="382">
        <v>0</v>
      </c>
      <c r="G54" s="311">
        <f t="shared" si="3"/>
        <v>0</v>
      </c>
      <c r="M54" s="51"/>
    </row>
    <row r="55" spans="1:55">
      <c r="A55" s="320">
        <v>20</v>
      </c>
      <c r="B55" s="317" t="s">
        <v>558</v>
      </c>
      <c r="C55" s="321" t="s">
        <v>559</v>
      </c>
      <c r="D55" s="312" t="s">
        <v>542</v>
      </c>
      <c r="E55" s="305">
        <v>2</v>
      </c>
      <c r="F55" s="381">
        <v>0</v>
      </c>
      <c r="G55" s="306">
        <f>E55*F55</f>
        <v>0</v>
      </c>
      <c r="M55" s="51"/>
    </row>
    <row r="56" spans="1:55">
      <c r="A56" s="320">
        <v>21</v>
      </c>
      <c r="B56" s="317" t="s">
        <v>560</v>
      </c>
      <c r="C56" s="321" t="s">
        <v>561</v>
      </c>
      <c r="D56" s="312" t="s">
        <v>495</v>
      </c>
      <c r="E56" s="305">
        <v>1</v>
      </c>
      <c r="F56" s="381">
        <v>0</v>
      </c>
      <c r="G56" s="306">
        <f t="shared" si="3"/>
        <v>0</v>
      </c>
      <c r="M56" s="51"/>
    </row>
    <row r="57" spans="1:55">
      <c r="A57" s="320">
        <v>22</v>
      </c>
      <c r="B57" s="322" t="s">
        <v>562</v>
      </c>
      <c r="C57" s="322" t="s">
        <v>563</v>
      </c>
      <c r="D57" s="323" t="s">
        <v>502</v>
      </c>
      <c r="E57" s="324">
        <v>0.8</v>
      </c>
      <c r="F57" s="383">
        <v>0</v>
      </c>
      <c r="G57" s="306">
        <f t="shared" si="3"/>
        <v>0</v>
      </c>
      <c r="M57" s="51"/>
    </row>
    <row r="58" spans="1:55">
      <c r="A58" s="301"/>
      <c r="B58" s="296" t="s">
        <v>437</v>
      </c>
      <c r="C58" s="297" t="str">
        <f>CONCATENATE(B34," ",C34)</f>
        <v>9 Trubní vedení vodovod</v>
      </c>
      <c r="D58" s="325"/>
      <c r="E58" s="299"/>
      <c r="F58" s="325"/>
      <c r="G58" s="300"/>
      <c r="M58" s="51"/>
    </row>
    <row r="59" spans="1:55">
      <c r="A59" s="277" t="s">
        <v>401</v>
      </c>
      <c r="B59" s="278" t="s">
        <v>564</v>
      </c>
      <c r="C59" s="279" t="s">
        <v>565</v>
      </c>
      <c r="D59" s="326"/>
      <c r="E59" s="327"/>
      <c r="F59" s="327"/>
      <c r="G59" s="328"/>
      <c r="M59" s="51"/>
    </row>
    <row r="60" spans="1:55">
      <c r="A60" s="329">
        <v>1</v>
      </c>
      <c r="B60" s="330" t="s">
        <v>566</v>
      </c>
      <c r="C60" s="322" t="s">
        <v>567</v>
      </c>
      <c r="D60" s="323" t="s">
        <v>542</v>
      </c>
      <c r="E60" s="324">
        <v>2</v>
      </c>
      <c r="F60" s="383">
        <v>0</v>
      </c>
      <c r="G60" s="306">
        <f>E60*F60</f>
        <v>0</v>
      </c>
      <c r="M60" s="51"/>
    </row>
    <row r="61" spans="1:55" ht="13.5" customHeight="1">
      <c r="A61" s="329">
        <v>2</v>
      </c>
      <c r="B61" s="330" t="s">
        <v>568</v>
      </c>
      <c r="C61" s="322" t="s">
        <v>569</v>
      </c>
      <c r="D61" s="323" t="s">
        <v>570</v>
      </c>
      <c r="E61" s="324">
        <v>6</v>
      </c>
      <c r="F61" s="383">
        <v>0</v>
      </c>
      <c r="G61" s="306">
        <f>E61*F61</f>
        <v>0</v>
      </c>
      <c r="M61" s="51"/>
    </row>
    <row r="62" spans="1:55" ht="13.5" customHeight="1">
      <c r="A62" s="52">
        <v>3</v>
      </c>
      <c r="B62" s="53">
        <v>919111</v>
      </c>
      <c r="C62" s="81" t="s">
        <v>571</v>
      </c>
      <c r="D62" s="54" t="s">
        <v>457</v>
      </c>
      <c r="E62" s="55">
        <v>6</v>
      </c>
      <c r="F62" s="369">
        <v>0</v>
      </c>
      <c r="G62" s="56">
        <f>E62*F62</f>
        <v>0</v>
      </c>
      <c r="M62" s="51"/>
    </row>
    <row r="63" spans="1:55">
      <c r="A63" s="331"/>
      <c r="B63" s="284" t="s">
        <v>437</v>
      </c>
      <c r="C63" s="285" t="s">
        <v>572</v>
      </c>
      <c r="D63" s="332"/>
      <c r="E63" s="333"/>
      <c r="F63" s="333"/>
      <c r="G63" s="288"/>
      <c r="M63" s="51"/>
    </row>
    <row r="64" spans="1:55">
      <c r="A64" s="289" t="s">
        <v>401</v>
      </c>
      <c r="B64" s="290" t="s">
        <v>503</v>
      </c>
      <c r="C64" s="291" t="s">
        <v>504</v>
      </c>
      <c r="D64" s="292"/>
      <c r="E64" s="293"/>
      <c r="F64" s="293"/>
      <c r="G64" s="294"/>
      <c r="M64" s="51"/>
      <c r="AY64" s="72"/>
      <c r="AZ64" s="72"/>
      <c r="BA64" s="72"/>
      <c r="BB64" s="72"/>
      <c r="BC64" s="72"/>
    </row>
    <row r="65" spans="1:55">
      <c r="A65" s="301">
        <v>1</v>
      </c>
      <c r="B65" s="334" t="s">
        <v>573</v>
      </c>
      <c r="C65" s="303" t="s">
        <v>574</v>
      </c>
      <c r="D65" s="312" t="s">
        <v>495</v>
      </c>
      <c r="E65" s="305">
        <v>1</v>
      </c>
      <c r="F65" s="381">
        <v>0</v>
      </c>
      <c r="G65" s="306">
        <f>E65*F65</f>
        <v>0</v>
      </c>
      <c r="M65" s="51"/>
      <c r="AY65" s="72"/>
      <c r="AZ65" s="72"/>
      <c r="BA65" s="72"/>
      <c r="BB65" s="72"/>
      <c r="BC65" s="72"/>
    </row>
    <row r="66" spans="1:55">
      <c r="A66" s="301">
        <v>2</v>
      </c>
      <c r="B66" s="334" t="s">
        <v>507</v>
      </c>
      <c r="C66" s="303" t="s">
        <v>575</v>
      </c>
      <c r="D66" s="312" t="s">
        <v>457</v>
      </c>
      <c r="E66" s="305">
        <v>379</v>
      </c>
      <c r="F66" s="381">
        <v>0</v>
      </c>
      <c r="G66" s="306">
        <f>E66*F66</f>
        <v>0</v>
      </c>
      <c r="M66" s="51"/>
      <c r="AY66" s="72"/>
      <c r="AZ66" s="72"/>
      <c r="BA66" s="72"/>
      <c r="BB66" s="72"/>
      <c r="BC66" s="72"/>
    </row>
    <row r="67" spans="1:55">
      <c r="A67" s="295"/>
      <c r="B67" s="296" t="s">
        <v>437</v>
      </c>
      <c r="C67" s="297" t="str">
        <f>CONCATENATE(B64," ",C64)</f>
        <v>VN Vedlejší náklady</v>
      </c>
      <c r="D67" s="298"/>
      <c r="E67" s="299"/>
      <c r="F67" s="299"/>
      <c r="G67" s="300"/>
      <c r="M67" s="51"/>
      <c r="AY67" s="72"/>
      <c r="AZ67" s="72"/>
      <c r="BA67" s="72"/>
      <c r="BB67" s="72"/>
      <c r="BC67" s="72"/>
    </row>
    <row r="68" spans="1:55" ht="13.5" thickBot="1">
      <c r="A68" s="335"/>
      <c r="B68" s="336"/>
      <c r="C68" s="337"/>
      <c r="D68" s="338"/>
      <c r="E68" s="339"/>
      <c r="F68" s="339"/>
      <c r="G68" s="340"/>
      <c r="M68" s="51"/>
      <c r="AY68" s="72"/>
      <c r="AZ68" s="72"/>
      <c r="BA68" s="72"/>
      <c r="BB68" s="72"/>
      <c r="BC68" s="72"/>
    </row>
    <row r="69" spans="1:55" ht="13.5" thickBot="1">
      <c r="A69" s="341"/>
      <c r="B69" s="342" t="s">
        <v>576</v>
      </c>
      <c r="C69" s="343"/>
      <c r="D69" s="343"/>
      <c r="E69" s="343"/>
      <c r="F69" s="343"/>
      <c r="G69" s="344">
        <f>SUM(G7:G68)</f>
        <v>0</v>
      </c>
    </row>
    <row r="70" spans="1:55">
      <c r="A70" s="345"/>
      <c r="B70" s="346"/>
      <c r="C70" s="121"/>
      <c r="D70" s="121"/>
      <c r="E70" s="121"/>
      <c r="F70" s="121"/>
      <c r="G70" s="347"/>
    </row>
    <row r="71" spans="1:55">
      <c r="E71" s="22"/>
    </row>
    <row r="72" spans="1:55">
      <c r="E72" s="22"/>
    </row>
    <row r="73" spans="1:55">
      <c r="E73" s="22"/>
    </row>
    <row r="74" spans="1:55">
      <c r="E74" s="22"/>
    </row>
    <row r="75" spans="1:55">
      <c r="E75" s="22"/>
    </row>
    <row r="76" spans="1:55">
      <c r="E76" s="22"/>
    </row>
    <row r="77" spans="1:55">
      <c r="E77" s="22"/>
    </row>
    <row r="78" spans="1:55">
      <c r="E78" s="22"/>
    </row>
    <row r="79" spans="1:55">
      <c r="E79" s="22"/>
    </row>
    <row r="80" spans="1:55">
      <c r="E80" s="22"/>
    </row>
    <row r="81" spans="5:5">
      <c r="E81" s="22"/>
    </row>
    <row r="82" spans="5:5">
      <c r="E82" s="22"/>
    </row>
    <row r="83" spans="5:5">
      <c r="E83" s="22"/>
    </row>
    <row r="84" spans="5:5">
      <c r="E84" s="22"/>
    </row>
    <row r="85" spans="5:5">
      <c r="E85" s="22"/>
    </row>
    <row r="86" spans="5:5">
      <c r="E86" s="22"/>
    </row>
    <row r="87" spans="5:5">
      <c r="E87" s="22"/>
    </row>
    <row r="88" spans="5:5">
      <c r="E88" s="22"/>
    </row>
    <row r="89" spans="5:5">
      <c r="E89" s="22"/>
    </row>
    <row r="90" spans="5:5">
      <c r="E90" s="22"/>
    </row>
    <row r="91" spans="5:5">
      <c r="E91" s="22"/>
    </row>
    <row r="92" spans="5:5">
      <c r="E92" s="22"/>
    </row>
    <row r="93" spans="5:5">
      <c r="E93" s="22"/>
    </row>
    <row r="94" spans="5:5">
      <c r="E94" s="22"/>
    </row>
    <row r="95" spans="5:5">
      <c r="E95" s="22"/>
    </row>
    <row r="96" spans="5:5">
      <c r="E96" s="22"/>
    </row>
    <row r="97" s="22" customFormat="1"/>
    <row r="98" s="22" customFormat="1"/>
    <row r="99" s="22" customFormat="1"/>
    <row r="100" s="22" customFormat="1"/>
    <row r="101" s="22" customFormat="1"/>
    <row r="102" s="22" customFormat="1"/>
    <row r="103" s="22" customFormat="1"/>
    <row r="104" s="22" customFormat="1"/>
    <row r="105" s="22" customFormat="1"/>
    <row r="106" s="22" customFormat="1"/>
    <row r="107" s="22" customFormat="1"/>
    <row r="108" s="22" customFormat="1"/>
    <row r="109" s="22" customFormat="1"/>
    <row r="110" s="22" customFormat="1"/>
    <row r="111" s="22" customFormat="1"/>
    <row r="112" s="22" customFormat="1"/>
    <row r="113" spans="1:7">
      <c r="E113" s="22"/>
    </row>
    <row r="114" spans="1:7">
      <c r="E114" s="22"/>
    </row>
    <row r="115" spans="1:7">
      <c r="E115" s="22"/>
    </row>
    <row r="116" spans="1:7">
      <c r="E116" s="22"/>
    </row>
    <row r="117" spans="1:7">
      <c r="E117" s="22"/>
    </row>
    <row r="118" spans="1:7">
      <c r="E118" s="22"/>
    </row>
    <row r="119" spans="1:7">
      <c r="E119" s="22"/>
    </row>
    <row r="120" spans="1:7">
      <c r="E120" s="22"/>
    </row>
    <row r="121" spans="1:7">
      <c r="E121" s="22"/>
    </row>
    <row r="122" spans="1:7">
      <c r="E122" s="22"/>
    </row>
    <row r="123" spans="1:7">
      <c r="A123" s="127"/>
      <c r="B123" s="127"/>
    </row>
    <row r="124" spans="1:7">
      <c r="C124" s="128"/>
      <c r="D124" s="128"/>
      <c r="E124" s="129"/>
      <c r="F124" s="128"/>
      <c r="G124" s="130"/>
    </row>
    <row r="125" spans="1:7">
      <c r="A125" s="127"/>
      <c r="B125" s="127"/>
    </row>
  </sheetData>
  <sheetProtection algorithmName="SHA-512" hashValue="gxb+7YM26NO9VNbA9VhtDWQv22yVD9DWLyAJVXbUbHMke+b8Jt9SewHouQuzqI0FFWXCK2A6b9i1YifCeOYhag==" saltValue="5KKdZhXHqU2z2aVW0QUebQ==" spinCount="100000" sheet="1"/>
  <mergeCells count="4">
    <mergeCell ref="A1:G1"/>
    <mergeCell ref="A3:B3"/>
    <mergeCell ref="A4:B4"/>
    <mergeCell ref="E4:G4"/>
  </mergeCells>
  <hyperlinks>
    <hyperlink ref="C55" r:id="rId1" tooltip="Detail položky" display="javascript:;" xr:uid="{00000000-0004-0000-0400-000000000000}"/>
  </hyperlinks>
  <pageMargins left="0.59027777777777779" right="0.39374999999999999" top="0.19652777777777777" bottom="0.19652777777777777" header="0.51181102362204722" footer="0.19652777777777777"/>
  <pageSetup paperSize="9" scale="86" firstPageNumber="0" orientation="portrait" horizontalDpi="300" verticalDpi="300" r:id="rId2"/>
  <headerFooter alignWithMargins="0">
    <oddFooter>&amp;CStránka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CC210"/>
  <sheetViews>
    <sheetView topLeftCell="D198" zoomScale="130" zoomScaleNormal="130" workbookViewId="0">
      <selection activeCell="I211" sqref="I211"/>
    </sheetView>
  </sheetViews>
  <sheetFormatPr defaultRowHeight="15"/>
  <cols>
    <col min="2" max="2" width="9.28515625" customWidth="1"/>
    <col min="5" max="5" width="11.7109375" customWidth="1"/>
    <col min="6" max="6" width="82.7109375" customWidth="1"/>
    <col min="10" max="10" width="25.85546875" customWidth="1"/>
    <col min="14" max="22" width="0" hidden="1" customWidth="1"/>
    <col min="43" max="74" width="0" hidden="1" customWidth="1"/>
  </cols>
  <sheetData>
    <row r="3" spans="1:8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33"/>
      <c r="AT3" s="134" t="s">
        <v>647</v>
      </c>
    </row>
    <row r="4" spans="1:81" ht="18">
      <c r="B4" s="133"/>
      <c r="D4" s="135" t="s">
        <v>648</v>
      </c>
      <c r="L4" s="133"/>
      <c r="M4" s="136"/>
      <c r="AT4" s="134" t="s">
        <v>649</v>
      </c>
    </row>
    <row r="5" spans="1:81">
      <c r="B5" s="133"/>
      <c r="L5" s="133"/>
    </row>
    <row r="6" spans="1:81">
      <c r="B6" s="133"/>
      <c r="D6" s="137" t="s">
        <v>650</v>
      </c>
      <c r="L6" s="133"/>
    </row>
    <row r="7" spans="1:81">
      <c r="B7" s="133"/>
      <c r="E7" s="414" t="str">
        <f>'[1]Rekapitulace stavby'!K6</f>
        <v>ZTV sídliště Lokalita pro bydlení v RD v obci Peč</v>
      </c>
      <c r="F7" s="415"/>
      <c r="G7" s="415"/>
      <c r="H7" s="415"/>
      <c r="L7" s="133"/>
    </row>
    <row r="8" spans="1:81">
      <c r="A8" s="138"/>
      <c r="B8" s="139"/>
      <c r="C8" s="138"/>
      <c r="D8" s="140" t="s">
        <v>651</v>
      </c>
      <c r="E8" s="141"/>
      <c r="F8" s="141"/>
      <c r="G8" s="141"/>
      <c r="H8" s="141"/>
      <c r="I8" s="141"/>
      <c r="J8" s="141"/>
      <c r="K8" s="138"/>
      <c r="L8" s="139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</row>
    <row r="9" spans="1:81">
      <c r="A9" s="138"/>
      <c r="B9" s="139"/>
      <c r="C9" s="138"/>
      <c r="D9" s="141"/>
      <c r="E9" s="418" t="s">
        <v>652</v>
      </c>
      <c r="F9" s="419"/>
      <c r="G9" s="419"/>
      <c r="H9" s="419"/>
      <c r="I9" s="141"/>
      <c r="J9" s="141"/>
      <c r="K9" s="138"/>
      <c r="L9" s="139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</row>
    <row r="10" spans="1:81">
      <c r="A10" s="138"/>
      <c r="B10" s="139"/>
      <c r="C10" s="138"/>
      <c r="D10" s="138"/>
      <c r="E10" s="138"/>
      <c r="F10" s="138"/>
      <c r="G10" s="138"/>
      <c r="H10" s="138"/>
      <c r="I10" s="138"/>
      <c r="J10" s="138"/>
      <c r="K10" s="138"/>
      <c r="L10" s="139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</row>
    <row r="11" spans="1:81">
      <c r="A11" s="138"/>
      <c r="B11" s="139"/>
      <c r="C11" s="138"/>
      <c r="D11" s="137" t="s">
        <v>653</v>
      </c>
      <c r="E11" s="138"/>
      <c r="F11" s="142" t="s">
        <v>654</v>
      </c>
      <c r="G11" s="138"/>
      <c r="H11" s="138"/>
      <c r="I11" s="137" t="s">
        <v>655</v>
      </c>
      <c r="J11" s="142" t="s">
        <v>654</v>
      </c>
      <c r="K11" s="138"/>
      <c r="L11" s="139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</row>
    <row r="12" spans="1:81">
      <c r="A12" s="138"/>
      <c r="B12" s="139"/>
      <c r="C12" s="138"/>
      <c r="D12" s="137" t="s">
        <v>656</v>
      </c>
      <c r="E12" s="138"/>
      <c r="F12" s="142" t="s">
        <v>657</v>
      </c>
      <c r="G12" s="138"/>
      <c r="H12" s="138"/>
      <c r="I12" s="137" t="s">
        <v>658</v>
      </c>
      <c r="J12" s="143" t="str">
        <f>'[1]Rekapitulace stavby'!AN8</f>
        <v>15. 9. 2025</v>
      </c>
      <c r="K12" s="138"/>
      <c r="L12" s="139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</row>
    <row r="13" spans="1:81">
      <c r="A13" s="138"/>
      <c r="B13" s="139"/>
      <c r="C13" s="138"/>
      <c r="D13" s="138"/>
      <c r="E13" s="138"/>
      <c r="F13" s="138"/>
      <c r="G13" s="138"/>
      <c r="H13" s="138"/>
      <c r="I13" s="138"/>
      <c r="J13" s="138"/>
      <c r="K13" s="138"/>
      <c r="L13" s="139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</row>
    <row r="14" spans="1:81">
      <c r="A14" s="138"/>
      <c r="B14" s="139"/>
      <c r="C14" s="138"/>
      <c r="D14" s="137" t="s">
        <v>659</v>
      </c>
      <c r="E14" s="138"/>
      <c r="F14" s="138"/>
      <c r="G14" s="138"/>
      <c r="H14" s="138"/>
      <c r="I14" s="137" t="s">
        <v>660</v>
      </c>
      <c r="J14" s="142" t="s">
        <v>654</v>
      </c>
      <c r="K14" s="138"/>
      <c r="L14" s="139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</row>
    <row r="15" spans="1:81">
      <c r="A15" s="138"/>
      <c r="B15" s="139"/>
      <c r="C15" s="138"/>
      <c r="D15" s="138"/>
      <c r="E15" s="142" t="s">
        <v>661</v>
      </c>
      <c r="F15" s="138"/>
      <c r="G15" s="138"/>
      <c r="H15" s="138"/>
      <c r="I15" s="137" t="s">
        <v>662</v>
      </c>
      <c r="J15" s="142" t="s">
        <v>654</v>
      </c>
      <c r="K15" s="138"/>
      <c r="L15" s="139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</row>
    <row r="16" spans="1:81">
      <c r="A16" s="138"/>
      <c r="B16" s="139"/>
      <c r="C16" s="138"/>
      <c r="D16" s="138"/>
      <c r="E16" s="138"/>
      <c r="F16" s="138"/>
      <c r="G16" s="138"/>
      <c r="H16" s="138"/>
      <c r="I16" s="138"/>
      <c r="J16" s="138"/>
      <c r="K16" s="138"/>
      <c r="L16" s="139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</row>
    <row r="17" spans="1:81">
      <c r="A17" s="138"/>
      <c r="B17" s="139"/>
      <c r="C17" s="138"/>
      <c r="D17" s="137" t="s">
        <v>663</v>
      </c>
      <c r="E17" s="138"/>
      <c r="F17" s="138"/>
      <c r="G17" s="138"/>
      <c r="H17" s="138"/>
      <c r="I17" s="137" t="s">
        <v>660</v>
      </c>
      <c r="J17" s="142" t="str">
        <f>'[1]Rekapitulace stavby'!AN13</f>
        <v/>
      </c>
      <c r="K17" s="138"/>
      <c r="L17" s="139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</row>
    <row r="18" spans="1:81">
      <c r="A18" s="138"/>
      <c r="B18" s="139"/>
      <c r="C18" s="138"/>
      <c r="D18" s="138"/>
      <c r="E18" s="420" t="str">
        <f>'[1]Rekapitulace stavby'!E14</f>
        <v xml:space="preserve"> </v>
      </c>
      <c r="F18" s="420"/>
      <c r="G18" s="420"/>
      <c r="H18" s="420"/>
      <c r="I18" s="137" t="s">
        <v>662</v>
      </c>
      <c r="J18" s="142" t="str">
        <f>'[1]Rekapitulace stavby'!AN14</f>
        <v/>
      </c>
      <c r="K18" s="138"/>
      <c r="L18" s="139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</row>
    <row r="19" spans="1:81">
      <c r="A19" s="138"/>
      <c r="B19" s="139"/>
      <c r="C19" s="138"/>
      <c r="D19" s="138"/>
      <c r="E19" s="138"/>
      <c r="F19" s="138"/>
      <c r="G19" s="138"/>
      <c r="H19" s="138"/>
      <c r="I19" s="138"/>
      <c r="J19" s="138"/>
      <c r="K19" s="138"/>
      <c r="L19" s="139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</row>
    <row r="20" spans="1:81">
      <c r="A20" s="138"/>
      <c r="B20" s="139"/>
      <c r="C20" s="138"/>
      <c r="D20" s="137" t="s">
        <v>664</v>
      </c>
      <c r="E20" s="138"/>
      <c r="F20" s="138"/>
      <c r="G20" s="138"/>
      <c r="H20" s="138"/>
      <c r="I20" s="137" t="s">
        <v>660</v>
      </c>
      <c r="J20" s="142" t="s">
        <v>665</v>
      </c>
      <c r="K20" s="138"/>
      <c r="L20" s="139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</row>
    <row r="21" spans="1:81">
      <c r="A21" s="138"/>
      <c r="B21" s="139"/>
      <c r="C21" s="138"/>
      <c r="D21" s="138"/>
      <c r="E21" s="142" t="s">
        <v>666</v>
      </c>
      <c r="F21" s="138"/>
      <c r="G21" s="138"/>
      <c r="H21" s="138"/>
      <c r="I21" s="137" t="s">
        <v>662</v>
      </c>
      <c r="J21" s="142" t="s">
        <v>654</v>
      </c>
      <c r="K21" s="138"/>
      <c r="L21" s="139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</row>
    <row r="22" spans="1:81">
      <c r="A22" s="138"/>
      <c r="B22" s="139"/>
      <c r="C22" s="138"/>
      <c r="D22" s="138"/>
      <c r="E22" s="138"/>
      <c r="F22" s="138"/>
      <c r="G22" s="138"/>
      <c r="H22" s="138"/>
      <c r="I22" s="138"/>
      <c r="J22" s="138"/>
      <c r="K22" s="138"/>
      <c r="L22" s="139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8"/>
      <c r="BS22" s="138"/>
      <c r="BT22" s="138"/>
      <c r="BU22" s="138"/>
      <c r="BV22" s="138"/>
      <c r="BW22" s="138"/>
      <c r="BX22" s="138"/>
      <c r="BY22" s="138"/>
      <c r="BZ22" s="138"/>
      <c r="CA22" s="138"/>
      <c r="CB22" s="138"/>
      <c r="CC22" s="138"/>
    </row>
    <row r="23" spans="1:81">
      <c r="A23" s="138"/>
      <c r="B23" s="139"/>
      <c r="C23" s="138"/>
      <c r="D23" s="137" t="s">
        <v>667</v>
      </c>
      <c r="E23" s="138"/>
      <c r="F23" s="138"/>
      <c r="G23" s="138"/>
      <c r="H23" s="138"/>
      <c r="I23" s="137" t="s">
        <v>660</v>
      </c>
      <c r="J23" s="142" t="s">
        <v>654</v>
      </c>
      <c r="K23" s="138"/>
      <c r="L23" s="139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  <c r="BI23" s="138"/>
      <c r="BJ23" s="138"/>
      <c r="BK23" s="138"/>
      <c r="BL23" s="138"/>
      <c r="BM23" s="138"/>
      <c r="BN23" s="138"/>
      <c r="BO23" s="138"/>
      <c r="BP23" s="138"/>
      <c r="BQ23" s="138"/>
      <c r="BR23" s="138"/>
      <c r="BS23" s="138"/>
      <c r="BT23" s="138"/>
      <c r="BU23" s="138"/>
      <c r="BV23" s="138"/>
      <c r="BW23" s="138"/>
      <c r="BX23" s="138"/>
      <c r="BY23" s="138"/>
      <c r="BZ23" s="138"/>
      <c r="CA23" s="138"/>
      <c r="CB23" s="138"/>
      <c r="CC23" s="138"/>
    </row>
    <row r="24" spans="1:81">
      <c r="A24" s="138"/>
      <c r="B24" s="139"/>
      <c r="C24" s="138"/>
      <c r="D24" s="138"/>
      <c r="E24" s="142" t="s">
        <v>668</v>
      </c>
      <c r="F24" s="138"/>
      <c r="G24" s="138"/>
      <c r="H24" s="138"/>
      <c r="I24" s="137" t="s">
        <v>662</v>
      </c>
      <c r="J24" s="142" t="s">
        <v>654</v>
      </c>
      <c r="K24" s="138"/>
      <c r="L24" s="139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  <c r="BI24" s="138"/>
      <c r="BJ24" s="138"/>
      <c r="BK24" s="138"/>
      <c r="BL24" s="138"/>
      <c r="BM24" s="138"/>
      <c r="BN24" s="138"/>
      <c r="BO24" s="138"/>
      <c r="BP24" s="138"/>
      <c r="BQ24" s="138"/>
      <c r="BR24" s="138"/>
      <c r="BS24" s="138"/>
      <c r="BT24" s="138"/>
      <c r="BU24" s="138"/>
      <c r="BV24" s="138"/>
      <c r="BW24" s="138"/>
      <c r="BX24" s="138"/>
      <c r="BY24" s="138"/>
      <c r="BZ24" s="138"/>
      <c r="CA24" s="138"/>
      <c r="CB24" s="138"/>
      <c r="CC24" s="138"/>
    </row>
    <row r="25" spans="1:81">
      <c r="A25" s="138"/>
      <c r="B25" s="139"/>
      <c r="C25" s="138"/>
      <c r="D25" s="138"/>
      <c r="E25" s="138"/>
      <c r="F25" s="138"/>
      <c r="G25" s="138"/>
      <c r="H25" s="138"/>
      <c r="I25" s="138"/>
      <c r="J25" s="138"/>
      <c r="K25" s="138"/>
      <c r="L25" s="139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  <c r="BK25" s="138"/>
      <c r="BL25" s="138"/>
      <c r="BM25" s="138"/>
      <c r="BN25" s="138"/>
      <c r="BO25" s="138"/>
      <c r="BP25" s="138"/>
      <c r="BQ25" s="138"/>
      <c r="BR25" s="138"/>
      <c r="BS25" s="138"/>
      <c r="BT25" s="138"/>
      <c r="BU25" s="138"/>
      <c r="BV25" s="138"/>
      <c r="BW25" s="138"/>
      <c r="BX25" s="138"/>
      <c r="BY25" s="138"/>
      <c r="BZ25" s="138"/>
      <c r="CA25" s="138"/>
      <c r="CB25" s="138"/>
      <c r="CC25" s="138"/>
    </row>
    <row r="26" spans="1:81">
      <c r="A26" s="138"/>
      <c r="B26" s="139"/>
      <c r="C26" s="138"/>
      <c r="D26" s="137" t="s">
        <v>669</v>
      </c>
      <c r="E26" s="138"/>
      <c r="F26" s="138"/>
      <c r="G26" s="138"/>
      <c r="H26" s="138"/>
      <c r="I26" s="138"/>
      <c r="J26" s="138"/>
      <c r="K26" s="138"/>
      <c r="L26" s="139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  <c r="BI26" s="138"/>
      <c r="BJ26" s="138"/>
      <c r="BK26" s="138"/>
      <c r="BL26" s="138"/>
      <c r="BM26" s="138"/>
      <c r="BN26" s="138"/>
      <c r="BO26" s="138"/>
      <c r="BP26" s="138"/>
      <c r="BQ26" s="138"/>
      <c r="BR26" s="138"/>
      <c r="BS26" s="138"/>
      <c r="BT26" s="138"/>
      <c r="BU26" s="138"/>
      <c r="BV26" s="138"/>
      <c r="BW26" s="138"/>
      <c r="BX26" s="138"/>
      <c r="BY26" s="138"/>
      <c r="BZ26" s="138"/>
      <c r="CA26" s="138"/>
      <c r="CB26" s="138"/>
      <c r="CC26" s="138"/>
    </row>
    <row r="27" spans="1:81">
      <c r="A27" s="144"/>
      <c r="B27" s="145"/>
      <c r="C27" s="144"/>
      <c r="D27" s="144"/>
      <c r="E27" s="421" t="s">
        <v>654</v>
      </c>
      <c r="F27" s="421"/>
      <c r="G27" s="421"/>
      <c r="H27" s="421"/>
      <c r="I27" s="144"/>
      <c r="J27" s="144"/>
      <c r="K27" s="144"/>
      <c r="L27" s="145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44"/>
      <c r="BZ27" s="144"/>
      <c r="CA27" s="144"/>
      <c r="CB27" s="144"/>
      <c r="CC27" s="144"/>
    </row>
    <row r="28" spans="1:81">
      <c r="A28" s="138"/>
      <c r="B28" s="139"/>
      <c r="C28" s="138"/>
      <c r="D28" s="138"/>
      <c r="E28" s="138"/>
      <c r="F28" s="138"/>
      <c r="G28" s="138"/>
      <c r="H28" s="138"/>
      <c r="I28" s="138"/>
      <c r="J28" s="138"/>
      <c r="K28" s="138"/>
      <c r="L28" s="139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38"/>
      <c r="BJ28" s="138"/>
      <c r="BK28" s="138"/>
      <c r="BL28" s="138"/>
      <c r="BM28" s="138"/>
      <c r="BN28" s="138"/>
      <c r="BO28" s="138"/>
      <c r="BP28" s="138"/>
      <c r="BQ28" s="138"/>
      <c r="BR28" s="138"/>
      <c r="BS28" s="138"/>
      <c r="BT28" s="138"/>
      <c r="BU28" s="138"/>
      <c r="BV28" s="138"/>
      <c r="BW28" s="138"/>
      <c r="BX28" s="138"/>
      <c r="BY28" s="138"/>
      <c r="BZ28" s="138"/>
      <c r="CA28" s="138"/>
      <c r="CB28" s="138"/>
      <c r="CC28" s="138"/>
    </row>
    <row r="29" spans="1:81">
      <c r="A29" s="138"/>
      <c r="B29" s="139"/>
      <c r="C29" s="138"/>
      <c r="D29" s="147"/>
      <c r="E29" s="147"/>
      <c r="F29" s="147"/>
      <c r="G29" s="147"/>
      <c r="H29" s="147"/>
      <c r="I29" s="147"/>
      <c r="J29" s="147"/>
      <c r="K29" s="147"/>
      <c r="L29" s="139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</row>
    <row r="30" spans="1:81" ht="15.75">
      <c r="A30" s="138"/>
      <c r="B30" s="139"/>
      <c r="C30" s="138"/>
      <c r="D30" s="148" t="s">
        <v>670</v>
      </c>
      <c r="E30" s="138"/>
      <c r="F30" s="138"/>
      <c r="G30" s="138"/>
      <c r="H30" s="138"/>
      <c r="I30" s="138"/>
      <c r="J30" s="149">
        <f>ROUND(J128, 2)</f>
        <v>0</v>
      </c>
      <c r="K30" s="138"/>
      <c r="L30" s="139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8"/>
      <c r="BO30" s="138"/>
      <c r="BP30" s="138"/>
      <c r="BQ30" s="138"/>
      <c r="BR30" s="138"/>
      <c r="BS30" s="138"/>
      <c r="BT30" s="138"/>
      <c r="BU30" s="138"/>
      <c r="BV30" s="138"/>
      <c r="BW30" s="138"/>
      <c r="BX30" s="138"/>
      <c r="BY30" s="138"/>
      <c r="BZ30" s="138"/>
      <c r="CA30" s="138"/>
      <c r="CB30" s="138"/>
      <c r="CC30" s="138"/>
    </row>
    <row r="31" spans="1:81">
      <c r="A31" s="138"/>
      <c r="B31" s="139"/>
      <c r="C31" s="138"/>
      <c r="D31" s="147"/>
      <c r="E31" s="147"/>
      <c r="F31" s="147"/>
      <c r="G31" s="147"/>
      <c r="H31" s="147"/>
      <c r="I31" s="147"/>
      <c r="J31" s="147"/>
      <c r="K31" s="147"/>
      <c r="L31" s="139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8"/>
      <c r="BQ31" s="138"/>
      <c r="BR31" s="138"/>
      <c r="BS31" s="138"/>
      <c r="BT31" s="138"/>
      <c r="BU31" s="138"/>
      <c r="BV31" s="138"/>
      <c r="BW31" s="138"/>
      <c r="BX31" s="138"/>
      <c r="BY31" s="138"/>
      <c r="BZ31" s="138"/>
      <c r="CA31" s="138"/>
      <c r="CB31" s="138"/>
      <c r="CC31" s="138"/>
    </row>
    <row r="32" spans="1:81">
      <c r="A32" s="138"/>
      <c r="B32" s="139"/>
      <c r="C32" s="138"/>
      <c r="D32" s="138"/>
      <c r="E32" s="138"/>
      <c r="F32" s="150" t="s">
        <v>671</v>
      </c>
      <c r="G32" s="138"/>
      <c r="H32" s="138"/>
      <c r="I32" s="150" t="s">
        <v>672</v>
      </c>
      <c r="J32" s="150" t="s">
        <v>673</v>
      </c>
      <c r="K32" s="138"/>
      <c r="L32" s="139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138"/>
      <c r="BR32" s="138"/>
      <c r="BS32" s="138"/>
      <c r="BT32" s="138"/>
      <c r="BU32" s="138"/>
      <c r="BV32" s="138"/>
      <c r="BW32" s="138"/>
      <c r="BX32" s="138"/>
      <c r="BY32" s="138"/>
      <c r="BZ32" s="138"/>
      <c r="CA32" s="138"/>
      <c r="CB32" s="138"/>
      <c r="CC32" s="138"/>
    </row>
    <row r="33" spans="1:81">
      <c r="A33" s="138"/>
      <c r="B33" s="139"/>
      <c r="C33" s="138"/>
      <c r="D33" s="151" t="s">
        <v>674</v>
      </c>
      <c r="E33" s="137" t="s">
        <v>675</v>
      </c>
      <c r="F33" s="152">
        <f>ROUND((SUM(BE128:BE221)),  2)</f>
        <v>0</v>
      </c>
      <c r="G33" s="138"/>
      <c r="H33" s="138"/>
      <c r="I33" s="153">
        <v>0.21</v>
      </c>
      <c r="J33" s="152">
        <f>ROUND(((SUM(BE128:BE221))*I33),  2)</f>
        <v>0</v>
      </c>
      <c r="K33" s="138"/>
      <c r="L33" s="139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</row>
    <row r="34" spans="1:81">
      <c r="A34" s="138"/>
      <c r="B34" s="139"/>
      <c r="C34" s="138"/>
      <c r="D34" s="138"/>
      <c r="E34" s="137" t="s">
        <v>676</v>
      </c>
      <c r="F34" s="152">
        <f>ROUND((SUM(BF128:BF221)),  2)</f>
        <v>0</v>
      </c>
      <c r="G34" s="138"/>
      <c r="H34" s="138"/>
      <c r="I34" s="153">
        <v>0.15</v>
      </c>
      <c r="J34" s="152">
        <f>ROUND(((SUM(BF128:BF221))*I34),  2)</f>
        <v>0</v>
      </c>
      <c r="K34" s="138"/>
      <c r="L34" s="139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  <c r="BX34" s="138"/>
      <c r="BY34" s="138"/>
      <c r="BZ34" s="138"/>
      <c r="CA34" s="138"/>
      <c r="CB34" s="138"/>
      <c r="CC34" s="138"/>
    </row>
    <row r="35" spans="1:81">
      <c r="A35" s="138"/>
      <c r="B35" s="139"/>
      <c r="C35" s="138"/>
      <c r="D35" s="138"/>
      <c r="E35" s="137" t="s">
        <v>677</v>
      </c>
      <c r="F35" s="152">
        <f>ROUND((SUM(BG128:BG221)),  2)</f>
        <v>0</v>
      </c>
      <c r="G35" s="138"/>
      <c r="H35" s="138"/>
      <c r="I35" s="153">
        <v>0.21</v>
      </c>
      <c r="J35" s="152">
        <f>0</f>
        <v>0</v>
      </c>
      <c r="K35" s="138"/>
      <c r="L35" s="139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38"/>
      <c r="BO35" s="138"/>
      <c r="BP35" s="138"/>
      <c r="BQ35" s="138"/>
      <c r="BR35" s="138"/>
      <c r="BS35" s="138"/>
      <c r="BT35" s="138"/>
      <c r="BU35" s="138"/>
      <c r="BV35" s="138"/>
      <c r="BW35" s="138"/>
      <c r="BX35" s="138"/>
      <c r="BY35" s="138"/>
      <c r="BZ35" s="138"/>
      <c r="CA35" s="138"/>
      <c r="CB35" s="138"/>
      <c r="CC35" s="138"/>
    </row>
    <row r="36" spans="1:81">
      <c r="A36" s="138"/>
      <c r="B36" s="139"/>
      <c r="C36" s="138"/>
      <c r="D36" s="138"/>
      <c r="E36" s="137" t="s">
        <v>678</v>
      </c>
      <c r="F36" s="152">
        <f>ROUND((SUM(BH128:BH221)),  2)</f>
        <v>0</v>
      </c>
      <c r="G36" s="138"/>
      <c r="H36" s="138"/>
      <c r="I36" s="153">
        <v>0.15</v>
      </c>
      <c r="J36" s="152">
        <f>0</f>
        <v>0</v>
      </c>
      <c r="K36" s="138"/>
      <c r="L36" s="139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8"/>
      <c r="BQ36" s="138"/>
      <c r="BR36" s="138"/>
      <c r="BS36" s="138"/>
      <c r="BT36" s="138"/>
      <c r="BU36" s="138"/>
      <c r="BV36" s="138"/>
      <c r="BW36" s="138"/>
      <c r="BX36" s="138"/>
      <c r="BY36" s="138"/>
      <c r="BZ36" s="138"/>
      <c r="CA36" s="138"/>
      <c r="CB36" s="138"/>
      <c r="CC36" s="138"/>
    </row>
    <row r="37" spans="1:81">
      <c r="A37" s="138"/>
      <c r="B37" s="139"/>
      <c r="C37" s="138"/>
      <c r="D37" s="138"/>
      <c r="E37" s="137" t="s">
        <v>679</v>
      </c>
      <c r="F37" s="152">
        <f>ROUND((SUM(BI128:BI221)),  2)</f>
        <v>0</v>
      </c>
      <c r="G37" s="138"/>
      <c r="H37" s="138"/>
      <c r="I37" s="153">
        <v>0</v>
      </c>
      <c r="J37" s="152">
        <f>0</f>
        <v>0</v>
      </c>
      <c r="K37" s="138"/>
      <c r="L37" s="139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8"/>
      <c r="BQ37" s="138"/>
      <c r="BR37" s="138"/>
      <c r="BS37" s="138"/>
      <c r="BT37" s="138"/>
      <c r="BU37" s="138"/>
      <c r="BV37" s="138"/>
      <c r="BW37" s="138"/>
      <c r="BX37" s="138"/>
      <c r="BY37" s="138"/>
      <c r="BZ37" s="138"/>
      <c r="CA37" s="138"/>
      <c r="CB37" s="138"/>
      <c r="CC37" s="138"/>
    </row>
    <row r="38" spans="1:81">
      <c r="A38" s="138"/>
      <c r="B38" s="139"/>
      <c r="C38" s="138"/>
      <c r="D38" s="138"/>
      <c r="E38" s="138"/>
      <c r="F38" s="138"/>
      <c r="G38" s="138"/>
      <c r="H38" s="138"/>
      <c r="I38" s="138"/>
      <c r="J38" s="138"/>
      <c r="K38" s="138"/>
      <c r="L38" s="139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8"/>
      <c r="BQ38" s="138"/>
      <c r="BR38" s="138"/>
      <c r="BS38" s="138"/>
      <c r="BT38" s="138"/>
      <c r="BU38" s="138"/>
      <c r="BV38" s="138"/>
      <c r="BW38" s="138"/>
      <c r="BX38" s="138"/>
      <c r="BY38" s="138"/>
      <c r="BZ38" s="138"/>
      <c r="CA38" s="138"/>
      <c r="CB38" s="138"/>
      <c r="CC38" s="138"/>
    </row>
    <row r="39" spans="1:81" ht="15.75">
      <c r="A39" s="138"/>
      <c r="B39" s="139"/>
      <c r="C39" s="154"/>
      <c r="D39" s="155" t="s">
        <v>680</v>
      </c>
      <c r="E39" s="156"/>
      <c r="F39" s="156"/>
      <c r="G39" s="157" t="s">
        <v>681</v>
      </c>
      <c r="H39" s="158" t="s">
        <v>682</v>
      </c>
      <c r="I39" s="156"/>
      <c r="J39" s="159">
        <f>SUM(J30:J37)</f>
        <v>0</v>
      </c>
      <c r="K39" s="160"/>
      <c r="L39" s="139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8"/>
      <c r="BO39" s="138"/>
      <c r="BP39" s="138"/>
      <c r="BQ39" s="138"/>
      <c r="BR39" s="138"/>
      <c r="BS39" s="138"/>
      <c r="BT39" s="138"/>
      <c r="BU39" s="138"/>
      <c r="BV39" s="138"/>
      <c r="BW39" s="138"/>
      <c r="BX39" s="138"/>
      <c r="BY39" s="138"/>
      <c r="BZ39" s="138"/>
      <c r="CA39" s="138"/>
      <c r="CB39" s="138"/>
      <c r="CC39" s="138"/>
    </row>
    <row r="40" spans="1:81">
      <c r="A40" s="138"/>
      <c r="B40" s="139"/>
      <c r="C40" s="138"/>
      <c r="D40" s="138"/>
      <c r="E40" s="138"/>
      <c r="F40" s="138"/>
      <c r="G40" s="138"/>
      <c r="H40" s="138"/>
      <c r="I40" s="138"/>
      <c r="J40" s="138"/>
      <c r="K40" s="138"/>
      <c r="L40" s="139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  <c r="BI40" s="138"/>
      <c r="BJ40" s="138"/>
      <c r="BK40" s="138"/>
      <c r="BL40" s="138"/>
      <c r="BM40" s="138"/>
      <c r="BN40" s="138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</row>
    <row r="41" spans="1:81" hidden="1">
      <c r="B41" s="133"/>
      <c r="L41" s="133"/>
    </row>
    <row r="42" spans="1:81" hidden="1">
      <c r="B42" s="133"/>
      <c r="L42" s="133"/>
    </row>
    <row r="43" spans="1:81" hidden="1">
      <c r="B43" s="133"/>
      <c r="L43" s="133"/>
    </row>
    <row r="44" spans="1:81" hidden="1">
      <c r="B44" s="133"/>
      <c r="L44" s="133"/>
    </row>
    <row r="45" spans="1:81" hidden="1">
      <c r="B45" s="133"/>
      <c r="L45" s="133"/>
    </row>
    <row r="46" spans="1:81" hidden="1">
      <c r="B46" s="133"/>
      <c r="L46" s="133"/>
    </row>
    <row r="47" spans="1:81" hidden="1">
      <c r="B47" s="133"/>
      <c r="L47" s="133"/>
    </row>
    <row r="48" spans="1:81" hidden="1">
      <c r="B48" s="133"/>
      <c r="L48" s="133"/>
    </row>
    <row r="49" spans="1:81" hidden="1">
      <c r="B49" s="133"/>
      <c r="L49" s="133"/>
    </row>
    <row r="50" spans="1:81" hidden="1">
      <c r="A50" s="138"/>
      <c r="B50" s="139"/>
      <c r="C50" s="138"/>
      <c r="D50" s="161" t="s">
        <v>683</v>
      </c>
      <c r="E50" s="162"/>
      <c r="F50" s="162"/>
      <c r="G50" s="161" t="s">
        <v>684</v>
      </c>
      <c r="H50" s="162"/>
      <c r="I50" s="162"/>
      <c r="J50" s="162"/>
      <c r="K50" s="162"/>
      <c r="L50" s="139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  <c r="BI50" s="138"/>
      <c r="BJ50" s="138"/>
      <c r="BK50" s="138"/>
      <c r="BL50" s="138"/>
      <c r="BM50" s="138"/>
      <c r="BN50" s="138"/>
      <c r="BO50" s="138"/>
      <c r="BP50" s="138"/>
      <c r="BQ50" s="138"/>
      <c r="BR50" s="138"/>
      <c r="BS50" s="138"/>
      <c r="BT50" s="138"/>
      <c r="BU50" s="138"/>
      <c r="BV50" s="138"/>
      <c r="BW50" s="138"/>
      <c r="BX50" s="138"/>
      <c r="BY50" s="138"/>
      <c r="BZ50" s="138"/>
      <c r="CA50" s="138"/>
      <c r="CB50" s="138"/>
      <c r="CC50" s="138"/>
    </row>
    <row r="51" spans="1:81" hidden="1">
      <c r="B51" s="133"/>
      <c r="L51" s="133"/>
    </row>
    <row r="52" spans="1:81" hidden="1">
      <c r="B52" s="133"/>
      <c r="L52" s="133"/>
    </row>
    <row r="53" spans="1:81" hidden="1">
      <c r="B53" s="133"/>
      <c r="L53" s="133"/>
    </row>
    <row r="54" spans="1:81" hidden="1">
      <c r="B54" s="133"/>
      <c r="L54" s="133"/>
    </row>
    <row r="55" spans="1:81" hidden="1">
      <c r="B55" s="133"/>
      <c r="L55" s="133"/>
    </row>
    <row r="56" spans="1:81" hidden="1">
      <c r="B56" s="133"/>
      <c r="L56" s="133"/>
    </row>
    <row r="57" spans="1:81" hidden="1">
      <c r="B57" s="133"/>
      <c r="L57" s="133"/>
    </row>
    <row r="58" spans="1:81" hidden="1">
      <c r="B58" s="133"/>
      <c r="L58" s="133"/>
    </row>
    <row r="59" spans="1:81" hidden="1">
      <c r="B59" s="133"/>
      <c r="L59" s="133"/>
    </row>
    <row r="60" spans="1:81" hidden="1">
      <c r="B60" s="133"/>
      <c r="L60" s="133"/>
    </row>
    <row r="61" spans="1:81" hidden="1">
      <c r="A61" s="138"/>
      <c r="B61" s="139"/>
      <c r="C61" s="138"/>
      <c r="D61" s="163" t="s">
        <v>685</v>
      </c>
      <c r="E61" s="164"/>
      <c r="F61" s="165" t="s">
        <v>686</v>
      </c>
      <c r="G61" s="163" t="s">
        <v>685</v>
      </c>
      <c r="H61" s="164"/>
      <c r="I61" s="164"/>
      <c r="J61" s="166" t="s">
        <v>686</v>
      </c>
      <c r="K61" s="164"/>
      <c r="L61" s="139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  <c r="BI61" s="138"/>
      <c r="BJ61" s="138"/>
      <c r="BK61" s="138"/>
      <c r="BL61" s="138"/>
      <c r="BM61" s="138"/>
      <c r="BN61" s="138"/>
      <c r="BO61" s="138"/>
      <c r="BP61" s="138"/>
      <c r="BQ61" s="138"/>
      <c r="BR61" s="138"/>
      <c r="BS61" s="138"/>
      <c r="BT61" s="138"/>
      <c r="BU61" s="138"/>
      <c r="BV61" s="138"/>
      <c r="BW61" s="138"/>
      <c r="BX61" s="138"/>
      <c r="BY61" s="138"/>
      <c r="BZ61" s="138"/>
      <c r="CA61" s="138"/>
      <c r="CB61" s="138"/>
      <c r="CC61" s="138"/>
    </row>
    <row r="62" spans="1:81" hidden="1">
      <c r="B62" s="133"/>
      <c r="L62" s="133"/>
    </row>
    <row r="63" spans="1:81" hidden="1">
      <c r="B63" s="133"/>
      <c r="L63" s="133"/>
    </row>
    <row r="64" spans="1:81" hidden="1">
      <c r="B64" s="133"/>
      <c r="L64" s="133"/>
    </row>
    <row r="65" spans="1:81" hidden="1">
      <c r="A65" s="138"/>
      <c r="B65" s="139"/>
      <c r="C65" s="138"/>
      <c r="D65" s="161" t="s">
        <v>687</v>
      </c>
      <c r="E65" s="162"/>
      <c r="F65" s="162"/>
      <c r="G65" s="161" t="s">
        <v>688</v>
      </c>
      <c r="H65" s="162"/>
      <c r="I65" s="162"/>
      <c r="J65" s="162"/>
      <c r="K65" s="162"/>
      <c r="L65" s="139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  <c r="BI65" s="138"/>
      <c r="BJ65" s="138"/>
      <c r="BK65" s="138"/>
      <c r="BL65" s="138"/>
      <c r="BM65" s="138"/>
      <c r="BN65" s="138"/>
      <c r="BO65" s="138"/>
      <c r="BP65" s="138"/>
      <c r="BQ65" s="138"/>
      <c r="BR65" s="138"/>
      <c r="BS65" s="138"/>
      <c r="BT65" s="138"/>
      <c r="BU65" s="138"/>
      <c r="BV65" s="138"/>
      <c r="BW65" s="138"/>
      <c r="BX65" s="138"/>
      <c r="BY65" s="138"/>
      <c r="BZ65" s="138"/>
      <c r="CA65" s="138"/>
      <c r="CB65" s="138"/>
      <c r="CC65" s="138"/>
    </row>
    <row r="66" spans="1:81" hidden="1">
      <c r="B66" s="133"/>
      <c r="L66" s="133"/>
    </row>
    <row r="67" spans="1:81" hidden="1">
      <c r="B67" s="133"/>
      <c r="L67" s="133"/>
    </row>
    <row r="68" spans="1:81" hidden="1">
      <c r="B68" s="133"/>
      <c r="L68" s="133"/>
    </row>
    <row r="69" spans="1:81" hidden="1">
      <c r="B69" s="133"/>
      <c r="L69" s="133"/>
    </row>
    <row r="70" spans="1:81" hidden="1">
      <c r="B70" s="133"/>
      <c r="L70" s="133"/>
    </row>
    <row r="71" spans="1:81" hidden="1">
      <c r="B71" s="133"/>
      <c r="L71" s="133"/>
    </row>
    <row r="72" spans="1:81" hidden="1">
      <c r="B72" s="133"/>
      <c r="L72" s="133"/>
    </row>
    <row r="73" spans="1:81" hidden="1">
      <c r="B73" s="133"/>
      <c r="L73" s="133"/>
    </row>
    <row r="74" spans="1:81" hidden="1">
      <c r="B74" s="133"/>
      <c r="L74" s="133"/>
    </row>
    <row r="75" spans="1:81" hidden="1">
      <c r="B75" s="133"/>
      <c r="L75" s="133"/>
    </row>
    <row r="76" spans="1:81" hidden="1">
      <c r="A76" s="138"/>
      <c r="B76" s="139"/>
      <c r="C76" s="138"/>
      <c r="D76" s="163" t="s">
        <v>685</v>
      </c>
      <c r="E76" s="164"/>
      <c r="F76" s="165" t="s">
        <v>686</v>
      </c>
      <c r="G76" s="163" t="s">
        <v>685</v>
      </c>
      <c r="H76" s="164"/>
      <c r="I76" s="164"/>
      <c r="J76" s="166" t="s">
        <v>686</v>
      </c>
      <c r="K76" s="164"/>
      <c r="L76" s="139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8"/>
      <c r="BK76" s="138"/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8"/>
      <c r="BZ76" s="138"/>
      <c r="CA76" s="138"/>
      <c r="CB76" s="138"/>
      <c r="CC76" s="138"/>
    </row>
    <row r="77" spans="1:81" hidden="1">
      <c r="A77" s="138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139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  <c r="BI77" s="138"/>
      <c r="BJ77" s="138"/>
      <c r="BK77" s="138"/>
      <c r="BL77" s="138"/>
      <c r="BM77" s="138"/>
      <c r="BN77" s="138"/>
      <c r="BO77" s="138"/>
      <c r="BP77" s="138"/>
      <c r="BQ77" s="138"/>
      <c r="BR77" s="138"/>
      <c r="BS77" s="138"/>
      <c r="BT77" s="138"/>
      <c r="BU77" s="138"/>
      <c r="BV77" s="138"/>
      <c r="BW77" s="138"/>
      <c r="BX77" s="138"/>
      <c r="BY77" s="138"/>
      <c r="BZ77" s="138"/>
      <c r="CA77" s="138"/>
      <c r="CB77" s="138"/>
      <c r="CC77" s="138"/>
    </row>
    <row r="78" spans="1:81" hidden="1"/>
    <row r="79" spans="1:81" hidden="1"/>
    <row r="81" spans="1:81">
      <c r="A81" s="138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139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  <c r="BI81" s="138"/>
      <c r="BJ81" s="138"/>
      <c r="BK81" s="138"/>
      <c r="BL81" s="138"/>
      <c r="BM81" s="138"/>
      <c r="BN81" s="138"/>
      <c r="BO81" s="138"/>
      <c r="BP81" s="138"/>
      <c r="BQ81" s="138"/>
      <c r="BR81" s="138"/>
      <c r="BS81" s="138"/>
      <c r="BT81" s="138"/>
      <c r="BU81" s="138"/>
      <c r="BV81" s="138"/>
      <c r="BW81" s="138"/>
      <c r="BX81" s="138"/>
      <c r="BY81" s="138"/>
      <c r="BZ81" s="138"/>
      <c r="CA81" s="138"/>
      <c r="CB81" s="138"/>
      <c r="CC81" s="138"/>
    </row>
    <row r="82" spans="1:81" ht="18">
      <c r="A82" s="138"/>
      <c r="B82" s="139"/>
      <c r="C82" s="135" t="s">
        <v>689</v>
      </c>
      <c r="D82" s="138"/>
      <c r="E82" s="138"/>
      <c r="F82" s="138"/>
      <c r="G82" s="138"/>
      <c r="H82" s="138"/>
      <c r="I82" s="138"/>
      <c r="J82" s="138"/>
      <c r="K82" s="138"/>
      <c r="L82" s="139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  <c r="BI82" s="138"/>
      <c r="BJ82" s="138"/>
      <c r="BK82" s="138"/>
      <c r="BL82" s="138"/>
      <c r="BM82" s="138"/>
      <c r="BN82" s="138"/>
      <c r="BO82" s="138"/>
      <c r="BP82" s="138"/>
      <c r="BQ82" s="138"/>
      <c r="BR82" s="138"/>
      <c r="BS82" s="138"/>
      <c r="BT82" s="138"/>
      <c r="BU82" s="138"/>
      <c r="BV82" s="138"/>
      <c r="BW82" s="138"/>
      <c r="BX82" s="138"/>
      <c r="BY82" s="138"/>
      <c r="BZ82" s="138"/>
      <c r="CA82" s="138"/>
      <c r="CB82" s="138"/>
      <c r="CC82" s="138"/>
    </row>
    <row r="83" spans="1:81">
      <c r="A83" s="138"/>
      <c r="B83" s="139"/>
      <c r="C83" s="138"/>
      <c r="D83" s="138"/>
      <c r="E83" s="138"/>
      <c r="F83" s="138"/>
      <c r="G83" s="138"/>
      <c r="H83" s="138"/>
      <c r="I83" s="138"/>
      <c r="J83" s="138"/>
      <c r="K83" s="138"/>
      <c r="L83" s="139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8"/>
      <c r="BR83" s="138"/>
      <c r="BS83" s="138"/>
      <c r="BT83" s="138"/>
      <c r="BU83" s="138"/>
      <c r="BV83" s="138"/>
      <c r="BW83" s="138"/>
      <c r="BX83" s="138"/>
      <c r="BY83" s="138"/>
      <c r="BZ83" s="138"/>
      <c r="CA83" s="138"/>
      <c r="CB83" s="138"/>
      <c r="CC83" s="138"/>
    </row>
    <row r="84" spans="1:81">
      <c r="A84" s="138"/>
      <c r="B84" s="139"/>
      <c r="C84" s="137" t="s">
        <v>650</v>
      </c>
      <c r="D84" s="138"/>
      <c r="E84" s="138"/>
      <c r="F84" s="138"/>
      <c r="G84" s="138"/>
      <c r="H84" s="138"/>
      <c r="I84" s="138"/>
      <c r="J84" s="138"/>
      <c r="K84" s="138"/>
      <c r="L84" s="139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8"/>
      <c r="BR84" s="138"/>
      <c r="BS84" s="138"/>
      <c r="BT84" s="138"/>
      <c r="BU84" s="138"/>
      <c r="BV84" s="138"/>
      <c r="BW84" s="138"/>
      <c r="BX84" s="138"/>
      <c r="BY84" s="138"/>
      <c r="BZ84" s="138"/>
      <c r="CA84" s="138"/>
      <c r="CB84" s="138"/>
      <c r="CC84" s="138"/>
    </row>
    <row r="85" spans="1:81">
      <c r="A85" s="138"/>
      <c r="B85" s="139"/>
      <c r="C85" s="138"/>
      <c r="D85" s="138"/>
      <c r="E85" s="414" t="str">
        <f>E7</f>
        <v>ZTV sídliště Lokalita pro bydlení v RD v obci Peč</v>
      </c>
      <c r="F85" s="415"/>
      <c r="G85" s="415"/>
      <c r="H85" s="415"/>
      <c r="I85" s="138"/>
      <c r="J85" s="138"/>
      <c r="K85" s="138"/>
      <c r="L85" s="139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  <c r="BI85" s="138"/>
      <c r="BJ85" s="138"/>
      <c r="BK85" s="138"/>
      <c r="BL85" s="138"/>
      <c r="BM85" s="138"/>
      <c r="BN85" s="138"/>
      <c r="BO85" s="138"/>
      <c r="BP85" s="138"/>
      <c r="BQ85" s="138"/>
      <c r="BR85" s="138"/>
      <c r="BS85" s="138"/>
      <c r="BT85" s="138"/>
      <c r="BU85" s="138"/>
      <c r="BV85" s="138"/>
      <c r="BW85" s="138"/>
      <c r="BX85" s="138"/>
      <c r="BY85" s="138"/>
      <c r="BZ85" s="138"/>
      <c r="CA85" s="138"/>
      <c r="CB85" s="138"/>
      <c r="CC85" s="138"/>
    </row>
    <row r="86" spans="1:81">
      <c r="A86" s="138"/>
      <c r="B86" s="139"/>
      <c r="C86" s="137" t="s">
        <v>651</v>
      </c>
      <c r="D86" s="138"/>
      <c r="E86" s="138"/>
      <c r="F86" s="138"/>
      <c r="G86" s="138"/>
      <c r="H86" s="138"/>
      <c r="I86" s="138"/>
      <c r="J86" s="138"/>
      <c r="K86" s="138"/>
      <c r="L86" s="139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8"/>
      <c r="BR86" s="138"/>
      <c r="BS86" s="138"/>
      <c r="BT86" s="138"/>
      <c r="BU86" s="138"/>
      <c r="BV86" s="138"/>
      <c r="BW86" s="138"/>
      <c r="BX86" s="138"/>
      <c r="BY86" s="138"/>
      <c r="BZ86" s="138"/>
      <c r="CA86" s="138"/>
      <c r="CB86" s="138"/>
      <c r="CC86" s="138"/>
    </row>
    <row r="87" spans="1:81">
      <c r="A87" s="138"/>
      <c r="B87" s="139"/>
      <c r="C87" s="138"/>
      <c r="D87" s="138"/>
      <c r="E87" s="416" t="str">
        <f>E9</f>
        <v>SO 401 - Veřejné osvětlení</v>
      </c>
      <c r="F87" s="417"/>
      <c r="G87" s="417"/>
      <c r="H87" s="417"/>
      <c r="I87" s="138"/>
      <c r="J87" s="138"/>
      <c r="K87" s="138"/>
      <c r="L87" s="139"/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8"/>
      <c r="BR87" s="138"/>
      <c r="BS87" s="138"/>
      <c r="BT87" s="138"/>
      <c r="BU87" s="138"/>
      <c r="BV87" s="138"/>
      <c r="BW87" s="138"/>
      <c r="BX87" s="138"/>
      <c r="BY87" s="138"/>
      <c r="BZ87" s="138"/>
      <c r="CA87" s="138"/>
      <c r="CB87" s="138"/>
      <c r="CC87" s="138"/>
    </row>
    <row r="88" spans="1:81">
      <c r="A88" s="138"/>
      <c r="B88" s="139"/>
      <c r="C88" s="138"/>
      <c r="D88" s="138"/>
      <c r="E88" s="138"/>
      <c r="F88" s="138"/>
      <c r="G88" s="138"/>
      <c r="H88" s="138"/>
      <c r="I88" s="138"/>
      <c r="J88" s="138"/>
      <c r="K88" s="138"/>
      <c r="L88" s="139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8"/>
      <c r="BR88" s="138"/>
      <c r="BS88" s="138"/>
      <c r="BT88" s="138"/>
      <c r="BU88" s="138"/>
      <c r="BV88" s="138"/>
      <c r="BW88" s="138"/>
      <c r="BX88" s="138"/>
      <c r="BY88" s="138"/>
      <c r="BZ88" s="138"/>
      <c r="CA88" s="138"/>
      <c r="CB88" s="138"/>
      <c r="CC88" s="138"/>
    </row>
    <row r="89" spans="1:81">
      <c r="A89" s="138"/>
      <c r="B89" s="139"/>
      <c r="C89" s="137" t="s">
        <v>656</v>
      </c>
      <c r="D89" s="138"/>
      <c r="E89" s="138"/>
      <c r="F89" s="142" t="str">
        <f>F12</f>
        <v>Peč</v>
      </c>
      <c r="G89" s="138"/>
      <c r="H89" s="138"/>
      <c r="I89" s="137" t="s">
        <v>658</v>
      </c>
      <c r="J89" s="143" t="str">
        <f>IF(J12="","",J12)</f>
        <v>15. 9. 2025</v>
      </c>
      <c r="K89" s="138"/>
      <c r="L89" s="139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8"/>
      <c r="BR89" s="138"/>
      <c r="BS89" s="138"/>
      <c r="BT89" s="138"/>
      <c r="BU89" s="138"/>
      <c r="BV89" s="138"/>
      <c r="BW89" s="138"/>
      <c r="BX89" s="138"/>
      <c r="BY89" s="138"/>
      <c r="BZ89" s="138"/>
      <c r="CA89" s="138"/>
      <c r="CB89" s="138"/>
      <c r="CC89" s="138"/>
    </row>
    <row r="90" spans="1:81">
      <c r="A90" s="138"/>
      <c r="B90" s="139"/>
      <c r="C90" s="138"/>
      <c r="D90" s="138"/>
      <c r="E90" s="138"/>
      <c r="F90" s="138"/>
      <c r="G90" s="138"/>
      <c r="H90" s="138"/>
      <c r="I90" s="138"/>
      <c r="J90" s="138"/>
      <c r="K90" s="138"/>
      <c r="L90" s="139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8"/>
      <c r="BR90" s="138"/>
      <c r="BS90" s="138"/>
      <c r="BT90" s="138"/>
      <c r="BU90" s="138"/>
      <c r="BV90" s="138"/>
      <c r="BW90" s="138"/>
      <c r="BX90" s="138"/>
      <c r="BY90" s="138"/>
      <c r="BZ90" s="138"/>
      <c r="CA90" s="138"/>
      <c r="CB90" s="138"/>
      <c r="CC90" s="138"/>
    </row>
    <row r="91" spans="1:81" ht="25.5">
      <c r="A91" s="138"/>
      <c r="B91" s="139"/>
      <c r="C91" s="137" t="s">
        <v>659</v>
      </c>
      <c r="D91" s="138"/>
      <c r="E91" s="138"/>
      <c r="F91" s="142" t="str">
        <f>E15</f>
        <v xml:space="preserve">Obec Peč, Peč 62, 380 01  Dačice </v>
      </c>
      <c r="G91" s="138"/>
      <c r="H91" s="138"/>
      <c r="I91" s="137" t="s">
        <v>664</v>
      </c>
      <c r="J91" s="146" t="str">
        <f>E21</f>
        <v xml:space="preserve">Ing. Martin Antoňů, Řečice 31, 380 01  Dačice </v>
      </c>
      <c r="K91" s="138"/>
      <c r="L91" s="139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8"/>
      <c r="BR91" s="138"/>
      <c r="BS91" s="138"/>
      <c r="BT91" s="138"/>
      <c r="BU91" s="138"/>
      <c r="BV91" s="138"/>
      <c r="BW91" s="138"/>
      <c r="BX91" s="138"/>
      <c r="BY91" s="138"/>
      <c r="BZ91" s="138"/>
      <c r="CA91" s="138"/>
      <c r="CB91" s="138"/>
      <c r="CC91" s="138"/>
    </row>
    <row r="92" spans="1:81">
      <c r="A92" s="138"/>
      <c r="B92" s="139"/>
      <c r="C92" s="137" t="s">
        <v>663</v>
      </c>
      <c r="D92" s="138"/>
      <c r="E92" s="138"/>
      <c r="F92" s="142" t="str">
        <f>IF(E18="","",E18)</f>
        <v xml:space="preserve"> </v>
      </c>
      <c r="G92" s="138"/>
      <c r="H92" s="138"/>
      <c r="I92" s="137" t="s">
        <v>667</v>
      </c>
      <c r="J92" s="146" t="str">
        <f>E24</f>
        <v xml:space="preserve">Ing. Martin Antoňů </v>
      </c>
      <c r="K92" s="138"/>
      <c r="L92" s="139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8"/>
      <c r="BR92" s="138"/>
      <c r="BS92" s="138"/>
      <c r="BT92" s="138"/>
      <c r="BU92" s="138"/>
      <c r="BV92" s="138"/>
      <c r="BW92" s="138"/>
      <c r="BX92" s="138"/>
      <c r="BY92" s="138"/>
      <c r="BZ92" s="138"/>
      <c r="CA92" s="138"/>
      <c r="CB92" s="138"/>
      <c r="CC92" s="138"/>
    </row>
    <row r="93" spans="1:81">
      <c r="A93" s="138"/>
      <c r="B93" s="139"/>
      <c r="C93" s="138"/>
      <c r="D93" s="138"/>
      <c r="E93" s="138"/>
      <c r="F93" s="138"/>
      <c r="G93" s="138"/>
      <c r="H93" s="138"/>
      <c r="I93" s="138"/>
      <c r="J93" s="138"/>
      <c r="K93" s="138"/>
      <c r="L93" s="139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8"/>
      <c r="BR93" s="138"/>
      <c r="BS93" s="138"/>
      <c r="BT93" s="138"/>
      <c r="BU93" s="138"/>
      <c r="BV93" s="138"/>
      <c r="BW93" s="138"/>
      <c r="BX93" s="138"/>
      <c r="BY93" s="138"/>
      <c r="BZ93" s="138"/>
      <c r="CA93" s="138"/>
      <c r="CB93" s="138"/>
      <c r="CC93" s="138"/>
    </row>
    <row r="94" spans="1:81">
      <c r="A94" s="138"/>
      <c r="B94" s="139"/>
      <c r="C94" s="171" t="s">
        <v>690</v>
      </c>
      <c r="D94" s="154"/>
      <c r="E94" s="154"/>
      <c r="F94" s="154"/>
      <c r="G94" s="154"/>
      <c r="H94" s="154"/>
      <c r="I94" s="154"/>
      <c r="J94" s="172" t="s">
        <v>691</v>
      </c>
      <c r="K94" s="154"/>
      <c r="L94" s="139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8"/>
      <c r="BR94" s="138"/>
      <c r="BS94" s="138"/>
      <c r="BT94" s="138"/>
      <c r="BU94" s="138"/>
      <c r="BV94" s="138"/>
      <c r="BW94" s="138"/>
      <c r="BX94" s="138"/>
      <c r="BY94" s="138"/>
      <c r="BZ94" s="138"/>
      <c r="CA94" s="138"/>
      <c r="CB94" s="138"/>
      <c r="CC94" s="138"/>
    </row>
    <row r="95" spans="1:81">
      <c r="A95" s="138"/>
      <c r="B95" s="139"/>
      <c r="C95" s="138"/>
      <c r="D95" s="138"/>
      <c r="E95" s="138"/>
      <c r="F95" s="138"/>
      <c r="G95" s="138"/>
      <c r="H95" s="138"/>
      <c r="I95" s="138"/>
      <c r="J95" s="138"/>
      <c r="K95" s="138"/>
      <c r="L95" s="139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  <c r="BI95" s="138"/>
      <c r="BJ95" s="138"/>
      <c r="BK95" s="138"/>
      <c r="BL95" s="138"/>
      <c r="BM95" s="138"/>
      <c r="BN95" s="138"/>
      <c r="BO95" s="138"/>
      <c r="BP95" s="138"/>
      <c r="BQ95" s="138"/>
      <c r="BR95" s="138"/>
      <c r="BS95" s="138"/>
      <c r="BT95" s="138"/>
      <c r="BU95" s="138"/>
      <c r="BV95" s="138"/>
      <c r="BW95" s="138"/>
      <c r="BX95" s="138"/>
      <c r="BY95" s="138"/>
      <c r="BZ95" s="138"/>
      <c r="CA95" s="138"/>
      <c r="CB95" s="138"/>
      <c r="CC95" s="138"/>
    </row>
    <row r="96" spans="1:81" ht="15.75">
      <c r="A96" s="138"/>
      <c r="B96" s="139"/>
      <c r="C96" s="173" t="s">
        <v>692</v>
      </c>
      <c r="D96" s="138"/>
      <c r="E96" s="138"/>
      <c r="F96" s="138"/>
      <c r="G96" s="138"/>
      <c r="H96" s="138"/>
      <c r="I96" s="138"/>
      <c r="J96" s="149">
        <f>J128</f>
        <v>0</v>
      </c>
      <c r="K96" s="138"/>
      <c r="L96" s="139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4" t="s">
        <v>693</v>
      </c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  <c r="BK96" s="138"/>
      <c r="BL96" s="138"/>
      <c r="BM96" s="138"/>
      <c r="BN96" s="138"/>
      <c r="BO96" s="138"/>
      <c r="BP96" s="138"/>
      <c r="BQ96" s="138"/>
      <c r="BR96" s="138"/>
      <c r="BS96" s="138"/>
      <c r="BT96" s="138"/>
      <c r="BU96" s="138"/>
      <c r="BV96" s="138"/>
      <c r="BW96" s="138"/>
      <c r="BX96" s="138"/>
      <c r="BY96" s="138"/>
      <c r="BZ96" s="138"/>
      <c r="CA96" s="138"/>
      <c r="CB96" s="138"/>
      <c r="CC96" s="138"/>
    </row>
    <row r="97" spans="1:81">
      <c r="A97" s="174"/>
      <c r="B97" s="175"/>
      <c r="C97" s="174"/>
      <c r="D97" s="176" t="s">
        <v>694</v>
      </c>
      <c r="E97" s="177"/>
      <c r="F97" s="177"/>
      <c r="G97" s="177"/>
      <c r="H97" s="177"/>
      <c r="I97" s="177"/>
      <c r="J97" s="178">
        <f>J129</f>
        <v>0</v>
      </c>
      <c r="K97" s="174"/>
      <c r="L97" s="175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  <c r="AM97" s="174"/>
      <c r="AN97" s="174"/>
      <c r="AO97" s="174"/>
      <c r="AP97" s="174"/>
      <c r="AQ97" s="174"/>
      <c r="AR97" s="174"/>
      <c r="AS97" s="174"/>
      <c r="AT97" s="174"/>
      <c r="AU97" s="174"/>
      <c r="AV97" s="174"/>
      <c r="AW97" s="174"/>
      <c r="AX97" s="174"/>
      <c r="AY97" s="174"/>
      <c r="AZ97" s="174"/>
      <c r="BA97" s="174"/>
      <c r="BB97" s="174"/>
      <c r="BC97" s="174"/>
      <c r="BD97" s="174"/>
      <c r="BE97" s="174"/>
      <c r="BF97" s="174"/>
      <c r="BG97" s="174"/>
      <c r="BH97" s="174"/>
      <c r="BI97" s="174"/>
      <c r="BJ97" s="174"/>
      <c r="BK97" s="174"/>
      <c r="BL97" s="174"/>
      <c r="BM97" s="174"/>
      <c r="BN97" s="174"/>
      <c r="BO97" s="174"/>
      <c r="BP97" s="174"/>
      <c r="BQ97" s="174"/>
      <c r="BR97" s="174"/>
      <c r="BS97" s="174"/>
      <c r="BT97" s="174"/>
      <c r="BU97" s="174"/>
      <c r="BV97" s="174"/>
      <c r="BW97" s="174"/>
      <c r="BX97" s="174"/>
      <c r="BY97" s="174"/>
      <c r="BZ97" s="174"/>
      <c r="CA97" s="174"/>
      <c r="CB97" s="174"/>
      <c r="CC97" s="174"/>
    </row>
    <row r="98" spans="1:81">
      <c r="A98" s="179"/>
      <c r="B98" s="180"/>
      <c r="C98" s="179"/>
      <c r="D98" s="181" t="s">
        <v>695</v>
      </c>
      <c r="E98" s="182"/>
      <c r="F98" s="182"/>
      <c r="G98" s="182"/>
      <c r="H98" s="182"/>
      <c r="I98" s="182"/>
      <c r="J98" s="183">
        <f>J130</f>
        <v>0</v>
      </c>
      <c r="K98" s="179"/>
      <c r="L98" s="180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  <c r="AI98" s="179"/>
      <c r="AJ98" s="179"/>
      <c r="AK98" s="179"/>
      <c r="AL98" s="179"/>
      <c r="AM98" s="179"/>
      <c r="AN98" s="179"/>
      <c r="AO98" s="179"/>
      <c r="AP98" s="179"/>
      <c r="AQ98" s="179"/>
      <c r="AR98" s="179"/>
      <c r="AS98" s="179"/>
      <c r="AT98" s="179"/>
      <c r="AU98" s="179"/>
      <c r="AV98" s="179"/>
      <c r="AW98" s="179"/>
      <c r="AX98" s="179"/>
      <c r="AY98" s="179"/>
      <c r="AZ98" s="179"/>
      <c r="BA98" s="179"/>
      <c r="BB98" s="179"/>
      <c r="BC98" s="179"/>
      <c r="BD98" s="179"/>
      <c r="BE98" s="179"/>
      <c r="BF98" s="179"/>
      <c r="BG98" s="179"/>
      <c r="BH98" s="179"/>
      <c r="BI98" s="179"/>
      <c r="BJ98" s="179"/>
      <c r="BK98" s="179"/>
      <c r="BL98" s="179"/>
      <c r="BM98" s="179"/>
      <c r="BN98" s="179"/>
      <c r="BO98" s="179"/>
      <c r="BP98" s="179"/>
      <c r="BQ98" s="179"/>
      <c r="BR98" s="179"/>
      <c r="BS98" s="179"/>
      <c r="BT98" s="179"/>
      <c r="BU98" s="179"/>
      <c r="BV98" s="179"/>
      <c r="BW98" s="179"/>
      <c r="BX98" s="179"/>
      <c r="BY98" s="179"/>
      <c r="BZ98" s="179"/>
      <c r="CA98" s="179"/>
      <c r="CB98" s="179"/>
      <c r="CC98" s="179"/>
    </row>
    <row r="99" spans="1:81">
      <c r="A99" s="174"/>
      <c r="B99" s="175"/>
      <c r="C99" s="174"/>
      <c r="D99" s="176" t="s">
        <v>696</v>
      </c>
      <c r="E99" s="177"/>
      <c r="F99" s="177"/>
      <c r="G99" s="177"/>
      <c r="H99" s="177"/>
      <c r="I99" s="177"/>
      <c r="J99" s="178">
        <f>J133</f>
        <v>0</v>
      </c>
      <c r="K99" s="174"/>
      <c r="L99" s="175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  <c r="AM99" s="174"/>
      <c r="AN99" s="174"/>
      <c r="AO99" s="174"/>
      <c r="AP99" s="174"/>
      <c r="AQ99" s="174"/>
      <c r="AR99" s="174"/>
      <c r="AS99" s="174"/>
      <c r="AT99" s="174"/>
      <c r="AU99" s="174"/>
      <c r="AV99" s="174"/>
      <c r="AW99" s="174"/>
      <c r="AX99" s="174"/>
      <c r="AY99" s="174"/>
      <c r="AZ99" s="174"/>
      <c r="BA99" s="174"/>
      <c r="BB99" s="174"/>
      <c r="BC99" s="174"/>
      <c r="BD99" s="174"/>
      <c r="BE99" s="174"/>
      <c r="BF99" s="174"/>
      <c r="BG99" s="174"/>
      <c r="BH99" s="174"/>
      <c r="BI99" s="174"/>
      <c r="BJ99" s="174"/>
      <c r="BK99" s="174"/>
      <c r="BL99" s="174"/>
      <c r="BM99" s="174"/>
      <c r="BN99" s="174"/>
      <c r="BO99" s="174"/>
      <c r="BP99" s="174"/>
      <c r="BQ99" s="174"/>
      <c r="BR99" s="174"/>
      <c r="BS99" s="174"/>
      <c r="BT99" s="174"/>
      <c r="BU99" s="174"/>
      <c r="BV99" s="174"/>
      <c r="BW99" s="174"/>
      <c r="BX99" s="174"/>
      <c r="BY99" s="174"/>
      <c r="BZ99" s="174"/>
      <c r="CA99" s="174"/>
      <c r="CB99" s="174"/>
      <c r="CC99" s="174"/>
    </row>
    <row r="100" spans="1:81">
      <c r="A100" s="179"/>
      <c r="B100" s="180"/>
      <c r="C100" s="179"/>
      <c r="D100" s="181" t="s">
        <v>697</v>
      </c>
      <c r="E100" s="182"/>
      <c r="F100" s="182"/>
      <c r="G100" s="182"/>
      <c r="H100" s="182"/>
      <c r="I100" s="182"/>
      <c r="J100" s="183">
        <f>J134</f>
        <v>0</v>
      </c>
      <c r="K100" s="179"/>
      <c r="L100" s="180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79"/>
      <c r="AF100" s="179"/>
      <c r="AG100" s="179"/>
      <c r="AH100" s="179"/>
      <c r="AI100" s="179"/>
      <c r="AJ100" s="179"/>
      <c r="AK100" s="179"/>
      <c r="AL100" s="179"/>
      <c r="AM100" s="179"/>
      <c r="AN100" s="179"/>
      <c r="AO100" s="179"/>
      <c r="AP100" s="179"/>
      <c r="AQ100" s="179"/>
      <c r="AR100" s="179"/>
      <c r="AS100" s="179"/>
      <c r="AT100" s="179"/>
      <c r="AU100" s="179"/>
      <c r="AV100" s="179"/>
      <c r="AW100" s="179"/>
      <c r="AX100" s="179"/>
      <c r="AY100" s="179"/>
      <c r="AZ100" s="179"/>
      <c r="BA100" s="179"/>
      <c r="BB100" s="179"/>
      <c r="BC100" s="179"/>
      <c r="BD100" s="179"/>
      <c r="BE100" s="179"/>
      <c r="BF100" s="179"/>
      <c r="BG100" s="179"/>
      <c r="BH100" s="179"/>
      <c r="BI100" s="179"/>
      <c r="BJ100" s="179"/>
      <c r="BK100" s="179"/>
      <c r="BL100" s="179"/>
      <c r="BM100" s="179"/>
      <c r="BN100" s="179"/>
      <c r="BO100" s="179"/>
      <c r="BP100" s="179"/>
      <c r="BQ100" s="179"/>
      <c r="BR100" s="179"/>
      <c r="BS100" s="179"/>
      <c r="BT100" s="179"/>
      <c r="BU100" s="179"/>
      <c r="BV100" s="179"/>
      <c r="BW100" s="179"/>
      <c r="BX100" s="179"/>
      <c r="BY100" s="179"/>
      <c r="BZ100" s="179"/>
      <c r="CA100" s="179"/>
      <c r="CB100" s="179"/>
      <c r="CC100" s="179"/>
    </row>
    <row r="101" spans="1:81">
      <c r="A101" s="179"/>
      <c r="B101" s="180"/>
      <c r="C101" s="179"/>
      <c r="D101" s="181" t="s">
        <v>698</v>
      </c>
      <c r="E101" s="182"/>
      <c r="F101" s="182"/>
      <c r="G101" s="182"/>
      <c r="H101" s="182"/>
      <c r="I101" s="182"/>
      <c r="J101" s="183">
        <f>J169</f>
        <v>0</v>
      </c>
      <c r="K101" s="179"/>
      <c r="L101" s="180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79"/>
      <c r="AE101" s="179"/>
      <c r="AF101" s="179"/>
      <c r="AG101" s="179"/>
      <c r="AH101" s="179"/>
      <c r="AI101" s="179"/>
      <c r="AJ101" s="179"/>
      <c r="AK101" s="179"/>
      <c r="AL101" s="179"/>
      <c r="AM101" s="179"/>
      <c r="AN101" s="179"/>
      <c r="AO101" s="179"/>
      <c r="AP101" s="179"/>
      <c r="AQ101" s="179"/>
      <c r="AR101" s="179"/>
      <c r="AS101" s="179"/>
      <c r="AT101" s="179"/>
      <c r="AU101" s="179"/>
      <c r="AV101" s="179"/>
      <c r="AW101" s="179"/>
      <c r="AX101" s="179"/>
      <c r="AY101" s="179"/>
      <c r="AZ101" s="179"/>
      <c r="BA101" s="179"/>
      <c r="BB101" s="179"/>
      <c r="BC101" s="179"/>
      <c r="BD101" s="179"/>
      <c r="BE101" s="179"/>
      <c r="BF101" s="179"/>
      <c r="BG101" s="179"/>
      <c r="BH101" s="179"/>
      <c r="BI101" s="179"/>
      <c r="BJ101" s="179"/>
      <c r="BK101" s="179"/>
      <c r="BL101" s="179"/>
      <c r="BM101" s="179"/>
      <c r="BN101" s="179"/>
      <c r="BO101" s="179"/>
      <c r="BP101" s="179"/>
      <c r="BQ101" s="179"/>
      <c r="BR101" s="179"/>
      <c r="BS101" s="179"/>
      <c r="BT101" s="179"/>
      <c r="BU101" s="179"/>
      <c r="BV101" s="179"/>
      <c r="BW101" s="179"/>
      <c r="BX101" s="179"/>
      <c r="BY101" s="179"/>
      <c r="BZ101" s="179"/>
      <c r="CA101" s="179"/>
      <c r="CB101" s="179"/>
      <c r="CC101" s="179"/>
    </row>
    <row r="102" spans="1:81">
      <c r="A102" s="174"/>
      <c r="B102" s="175"/>
      <c r="C102" s="174"/>
      <c r="D102" s="176" t="s">
        <v>699</v>
      </c>
      <c r="E102" s="177"/>
      <c r="F102" s="177"/>
      <c r="G102" s="177"/>
      <c r="H102" s="177"/>
      <c r="I102" s="177"/>
      <c r="J102" s="178">
        <f>J206</f>
        <v>0</v>
      </c>
      <c r="K102" s="174"/>
      <c r="L102" s="175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4"/>
      <c r="AM102" s="174"/>
      <c r="AN102" s="174"/>
      <c r="AO102" s="174"/>
      <c r="AP102" s="174"/>
      <c r="AQ102" s="174"/>
      <c r="AR102" s="174"/>
      <c r="AS102" s="174"/>
      <c r="AT102" s="174"/>
      <c r="AU102" s="174"/>
      <c r="AV102" s="174"/>
      <c r="AW102" s="174"/>
      <c r="AX102" s="174"/>
      <c r="AY102" s="174"/>
      <c r="AZ102" s="174"/>
      <c r="BA102" s="174"/>
      <c r="BB102" s="174"/>
      <c r="BC102" s="174"/>
      <c r="BD102" s="174"/>
      <c r="BE102" s="174"/>
      <c r="BF102" s="174"/>
      <c r="BG102" s="174"/>
      <c r="BH102" s="174"/>
      <c r="BI102" s="174"/>
      <c r="BJ102" s="174"/>
      <c r="BK102" s="174"/>
      <c r="BL102" s="174"/>
      <c r="BM102" s="174"/>
      <c r="BN102" s="174"/>
      <c r="BO102" s="174"/>
      <c r="BP102" s="174"/>
      <c r="BQ102" s="174"/>
      <c r="BR102" s="174"/>
      <c r="BS102" s="174"/>
      <c r="BT102" s="174"/>
      <c r="BU102" s="174"/>
      <c r="BV102" s="174"/>
      <c r="BW102" s="174"/>
      <c r="BX102" s="174"/>
      <c r="BY102" s="174"/>
      <c r="BZ102" s="174"/>
      <c r="CA102" s="174"/>
      <c r="CB102" s="174"/>
      <c r="CC102" s="174"/>
    </row>
    <row r="103" spans="1:81">
      <c r="A103" s="174"/>
      <c r="B103" s="175"/>
      <c r="C103" s="174"/>
      <c r="D103" s="176" t="s">
        <v>700</v>
      </c>
      <c r="E103" s="177"/>
      <c r="F103" s="177"/>
      <c r="G103" s="177"/>
      <c r="H103" s="177"/>
      <c r="I103" s="177"/>
      <c r="J103" s="178">
        <f>J208</f>
        <v>0</v>
      </c>
      <c r="K103" s="174"/>
      <c r="L103" s="175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  <c r="AL103" s="174"/>
      <c r="AM103" s="174"/>
      <c r="AN103" s="174"/>
      <c r="AO103" s="174"/>
      <c r="AP103" s="174"/>
      <c r="AQ103" s="174"/>
      <c r="AR103" s="174"/>
      <c r="AS103" s="174"/>
      <c r="AT103" s="174"/>
      <c r="AU103" s="174"/>
      <c r="AV103" s="174"/>
      <c r="AW103" s="174"/>
      <c r="AX103" s="174"/>
      <c r="AY103" s="174"/>
      <c r="AZ103" s="174"/>
      <c r="BA103" s="174"/>
      <c r="BB103" s="174"/>
      <c r="BC103" s="174"/>
      <c r="BD103" s="174"/>
      <c r="BE103" s="174"/>
      <c r="BF103" s="174"/>
      <c r="BG103" s="174"/>
      <c r="BH103" s="174"/>
      <c r="BI103" s="174"/>
      <c r="BJ103" s="174"/>
      <c r="BK103" s="174"/>
      <c r="BL103" s="174"/>
      <c r="BM103" s="174"/>
      <c r="BN103" s="174"/>
      <c r="BO103" s="174"/>
      <c r="BP103" s="174"/>
      <c r="BQ103" s="174"/>
      <c r="BR103" s="174"/>
      <c r="BS103" s="174"/>
      <c r="BT103" s="174"/>
      <c r="BU103" s="174"/>
      <c r="BV103" s="174"/>
      <c r="BW103" s="174"/>
      <c r="BX103" s="174"/>
      <c r="BY103" s="174"/>
      <c r="BZ103" s="174"/>
      <c r="CA103" s="174"/>
      <c r="CB103" s="174"/>
      <c r="CC103" s="174"/>
    </row>
    <row r="104" spans="1:81">
      <c r="A104" s="179"/>
      <c r="B104" s="180"/>
      <c r="C104" s="179"/>
      <c r="D104" s="181" t="s">
        <v>701</v>
      </c>
      <c r="E104" s="182"/>
      <c r="F104" s="182"/>
      <c r="G104" s="182"/>
      <c r="H104" s="182"/>
      <c r="I104" s="182"/>
      <c r="J104" s="183">
        <f>J209</f>
        <v>0</v>
      </c>
      <c r="K104" s="179"/>
      <c r="L104" s="180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179"/>
      <c r="AT104" s="179"/>
      <c r="AU104" s="179"/>
      <c r="AV104" s="179"/>
      <c r="AW104" s="179"/>
      <c r="AX104" s="179"/>
      <c r="AY104" s="179"/>
      <c r="AZ104" s="179"/>
      <c r="BA104" s="179"/>
      <c r="BB104" s="179"/>
      <c r="BC104" s="179"/>
      <c r="BD104" s="179"/>
      <c r="BE104" s="179"/>
      <c r="BF104" s="179"/>
      <c r="BG104" s="179"/>
      <c r="BH104" s="179"/>
      <c r="BI104" s="179"/>
      <c r="BJ104" s="179"/>
      <c r="BK104" s="179"/>
      <c r="BL104" s="179"/>
      <c r="BM104" s="179"/>
      <c r="BN104" s="179"/>
      <c r="BO104" s="179"/>
      <c r="BP104" s="179"/>
      <c r="BQ104" s="179"/>
      <c r="BR104" s="179"/>
      <c r="BS104" s="179"/>
      <c r="BT104" s="179"/>
      <c r="BU104" s="179"/>
      <c r="BV104" s="179"/>
      <c r="BW104" s="179"/>
      <c r="BX104" s="179"/>
      <c r="BY104" s="179"/>
      <c r="BZ104" s="179"/>
      <c r="CA104" s="179"/>
      <c r="CB104" s="179"/>
      <c r="CC104" s="179"/>
    </row>
    <row r="105" spans="1:81">
      <c r="A105" s="179"/>
      <c r="B105" s="180"/>
      <c r="C105" s="179"/>
      <c r="D105" s="181" t="s">
        <v>702</v>
      </c>
      <c r="E105" s="182"/>
      <c r="F105" s="182"/>
      <c r="G105" s="182"/>
      <c r="H105" s="182"/>
      <c r="I105" s="182"/>
      <c r="J105" s="183">
        <f>J213</f>
        <v>0</v>
      </c>
      <c r="K105" s="179"/>
      <c r="L105" s="180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  <c r="AA105" s="179"/>
      <c r="AB105" s="179"/>
      <c r="AC105" s="179"/>
      <c r="AD105" s="179"/>
      <c r="AE105" s="179"/>
      <c r="AF105" s="179"/>
      <c r="AG105" s="179"/>
      <c r="AH105" s="179"/>
      <c r="AI105" s="179"/>
      <c r="AJ105" s="179"/>
      <c r="AK105" s="179"/>
      <c r="AL105" s="179"/>
      <c r="AM105" s="179"/>
      <c r="AN105" s="179"/>
      <c r="AO105" s="179"/>
      <c r="AP105" s="179"/>
      <c r="AQ105" s="179"/>
      <c r="AR105" s="179"/>
      <c r="AS105" s="179"/>
      <c r="AT105" s="179"/>
      <c r="AU105" s="179"/>
      <c r="AV105" s="179"/>
      <c r="AW105" s="179"/>
      <c r="AX105" s="179"/>
      <c r="AY105" s="179"/>
      <c r="AZ105" s="179"/>
      <c r="BA105" s="179"/>
      <c r="BB105" s="179"/>
      <c r="BC105" s="179"/>
      <c r="BD105" s="179"/>
      <c r="BE105" s="179"/>
      <c r="BF105" s="179"/>
      <c r="BG105" s="179"/>
      <c r="BH105" s="179"/>
      <c r="BI105" s="179"/>
      <c r="BJ105" s="179"/>
      <c r="BK105" s="179"/>
      <c r="BL105" s="179"/>
      <c r="BM105" s="179"/>
      <c r="BN105" s="179"/>
      <c r="BO105" s="179"/>
      <c r="BP105" s="179"/>
      <c r="BQ105" s="179"/>
      <c r="BR105" s="179"/>
      <c r="BS105" s="179"/>
      <c r="BT105" s="179"/>
      <c r="BU105" s="179"/>
      <c r="BV105" s="179"/>
      <c r="BW105" s="179"/>
      <c r="BX105" s="179"/>
      <c r="BY105" s="179"/>
      <c r="BZ105" s="179"/>
      <c r="CA105" s="179"/>
      <c r="CB105" s="179"/>
      <c r="CC105" s="179"/>
    </row>
    <row r="106" spans="1:81">
      <c r="A106" s="179"/>
      <c r="B106" s="180"/>
      <c r="C106" s="179"/>
      <c r="D106" s="181" t="s">
        <v>703</v>
      </c>
      <c r="E106" s="182"/>
      <c r="F106" s="182"/>
      <c r="G106" s="182"/>
      <c r="H106" s="182"/>
      <c r="I106" s="182"/>
      <c r="J106" s="183">
        <f>J216</f>
        <v>0</v>
      </c>
      <c r="K106" s="179"/>
      <c r="L106" s="180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  <c r="AA106" s="179"/>
      <c r="AB106" s="179"/>
      <c r="AC106" s="179"/>
      <c r="AD106" s="179"/>
      <c r="AE106" s="179"/>
      <c r="AF106" s="179"/>
      <c r="AG106" s="179"/>
      <c r="AH106" s="179"/>
      <c r="AI106" s="179"/>
      <c r="AJ106" s="179"/>
      <c r="AK106" s="179"/>
      <c r="AL106" s="179"/>
      <c r="AM106" s="179"/>
      <c r="AN106" s="179"/>
      <c r="AO106" s="179"/>
      <c r="AP106" s="179"/>
      <c r="AQ106" s="179"/>
      <c r="AR106" s="179"/>
      <c r="AS106" s="179"/>
      <c r="AT106" s="179"/>
      <c r="AU106" s="179"/>
      <c r="AV106" s="179"/>
      <c r="AW106" s="179"/>
      <c r="AX106" s="179"/>
      <c r="AY106" s="179"/>
      <c r="AZ106" s="179"/>
      <c r="BA106" s="179"/>
      <c r="BB106" s="179"/>
      <c r="BC106" s="179"/>
      <c r="BD106" s="179"/>
      <c r="BE106" s="179"/>
      <c r="BF106" s="179"/>
      <c r="BG106" s="179"/>
      <c r="BH106" s="179"/>
      <c r="BI106" s="179"/>
      <c r="BJ106" s="179"/>
      <c r="BK106" s="179"/>
      <c r="BL106" s="179"/>
      <c r="BM106" s="179"/>
      <c r="BN106" s="179"/>
      <c r="BO106" s="179"/>
      <c r="BP106" s="179"/>
      <c r="BQ106" s="179"/>
      <c r="BR106" s="179"/>
      <c r="BS106" s="179"/>
      <c r="BT106" s="179"/>
      <c r="BU106" s="179"/>
      <c r="BV106" s="179"/>
      <c r="BW106" s="179"/>
      <c r="BX106" s="179"/>
      <c r="BY106" s="179"/>
      <c r="BZ106" s="179"/>
      <c r="CA106" s="179"/>
      <c r="CB106" s="179"/>
      <c r="CC106" s="179"/>
    </row>
    <row r="107" spans="1:81">
      <c r="A107" s="179"/>
      <c r="B107" s="180"/>
      <c r="C107" s="179"/>
      <c r="D107" s="181" t="s">
        <v>704</v>
      </c>
      <c r="E107" s="182"/>
      <c r="F107" s="182"/>
      <c r="G107" s="182"/>
      <c r="H107" s="182"/>
      <c r="I107" s="182"/>
      <c r="J107" s="183">
        <f>J218</f>
        <v>0</v>
      </c>
      <c r="K107" s="179"/>
      <c r="L107" s="180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  <c r="AA107" s="179"/>
      <c r="AB107" s="179"/>
      <c r="AC107" s="179"/>
      <c r="AD107" s="179"/>
      <c r="AE107" s="179"/>
      <c r="AF107" s="179"/>
      <c r="AG107" s="179"/>
      <c r="AH107" s="179"/>
      <c r="AI107" s="179"/>
      <c r="AJ107" s="179"/>
      <c r="AK107" s="179"/>
      <c r="AL107" s="179"/>
      <c r="AM107" s="179"/>
      <c r="AN107" s="179"/>
      <c r="AO107" s="179"/>
      <c r="AP107" s="179"/>
      <c r="AQ107" s="179"/>
      <c r="AR107" s="179"/>
      <c r="AS107" s="179"/>
      <c r="AT107" s="179"/>
      <c r="AU107" s="179"/>
      <c r="AV107" s="179"/>
      <c r="AW107" s="179"/>
      <c r="AX107" s="179"/>
      <c r="AY107" s="179"/>
      <c r="AZ107" s="179"/>
      <c r="BA107" s="179"/>
      <c r="BB107" s="179"/>
      <c r="BC107" s="179"/>
      <c r="BD107" s="179"/>
      <c r="BE107" s="179"/>
      <c r="BF107" s="179"/>
      <c r="BG107" s="179"/>
      <c r="BH107" s="179"/>
      <c r="BI107" s="179"/>
      <c r="BJ107" s="179"/>
      <c r="BK107" s="179"/>
      <c r="BL107" s="179"/>
      <c r="BM107" s="179"/>
      <c r="BN107" s="179"/>
      <c r="BO107" s="179"/>
      <c r="BP107" s="179"/>
      <c r="BQ107" s="179"/>
      <c r="BR107" s="179"/>
      <c r="BS107" s="179"/>
      <c r="BT107" s="179"/>
      <c r="BU107" s="179"/>
      <c r="BV107" s="179"/>
      <c r="BW107" s="179"/>
      <c r="BX107" s="179"/>
      <c r="BY107" s="179"/>
      <c r="BZ107" s="179"/>
      <c r="CA107" s="179"/>
      <c r="CB107" s="179"/>
      <c r="CC107" s="179"/>
    </row>
    <row r="108" spans="1:81">
      <c r="A108" s="179"/>
      <c r="B108" s="180"/>
      <c r="C108" s="179"/>
      <c r="D108" s="181" t="s">
        <v>705</v>
      </c>
      <c r="E108" s="182"/>
      <c r="F108" s="182"/>
      <c r="G108" s="182"/>
      <c r="H108" s="182"/>
      <c r="I108" s="182"/>
      <c r="J108" s="183">
        <f>J220</f>
        <v>0</v>
      </c>
      <c r="K108" s="179"/>
      <c r="L108" s="180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  <c r="AA108" s="179"/>
      <c r="AB108" s="179"/>
      <c r="AC108" s="179"/>
      <c r="AD108" s="179"/>
      <c r="AE108" s="179"/>
      <c r="AF108" s="179"/>
      <c r="AG108" s="179"/>
      <c r="AH108" s="179"/>
      <c r="AI108" s="179"/>
      <c r="AJ108" s="179"/>
      <c r="AK108" s="179"/>
      <c r="AL108" s="179"/>
      <c r="AM108" s="179"/>
      <c r="AN108" s="179"/>
      <c r="AO108" s="179"/>
      <c r="AP108" s="179"/>
      <c r="AQ108" s="179"/>
      <c r="AR108" s="179"/>
      <c r="AS108" s="179"/>
      <c r="AT108" s="179"/>
      <c r="AU108" s="179"/>
      <c r="AV108" s="179"/>
      <c r="AW108" s="179"/>
      <c r="AX108" s="179"/>
      <c r="AY108" s="179"/>
      <c r="AZ108" s="179"/>
      <c r="BA108" s="179"/>
      <c r="BB108" s="179"/>
      <c r="BC108" s="179"/>
      <c r="BD108" s="179"/>
      <c r="BE108" s="179"/>
      <c r="BF108" s="179"/>
      <c r="BG108" s="179"/>
      <c r="BH108" s="179"/>
      <c r="BI108" s="179"/>
      <c r="BJ108" s="179"/>
      <c r="BK108" s="179"/>
      <c r="BL108" s="179"/>
      <c r="BM108" s="179"/>
      <c r="BN108" s="179"/>
      <c r="BO108" s="179"/>
      <c r="BP108" s="179"/>
      <c r="BQ108" s="179"/>
      <c r="BR108" s="179"/>
      <c r="BS108" s="179"/>
      <c r="BT108" s="179"/>
      <c r="BU108" s="179"/>
      <c r="BV108" s="179"/>
      <c r="BW108" s="179"/>
      <c r="BX108" s="179"/>
      <c r="BY108" s="179"/>
      <c r="BZ108" s="179"/>
      <c r="CA108" s="179"/>
      <c r="CB108" s="179"/>
      <c r="CC108" s="179"/>
    </row>
    <row r="109" spans="1:81">
      <c r="A109" s="138"/>
      <c r="B109" s="139"/>
      <c r="C109" s="138"/>
      <c r="D109" s="138"/>
      <c r="E109" s="138"/>
      <c r="F109" s="138"/>
      <c r="G109" s="138"/>
      <c r="H109" s="138"/>
      <c r="I109" s="138"/>
      <c r="J109" s="138"/>
      <c r="K109" s="138"/>
      <c r="L109" s="139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  <c r="BI109" s="138"/>
      <c r="BJ109" s="138"/>
      <c r="BK109" s="138"/>
      <c r="BL109" s="138"/>
      <c r="BM109" s="138"/>
      <c r="BN109" s="138"/>
      <c r="BO109" s="138"/>
      <c r="BP109" s="138"/>
      <c r="BQ109" s="138"/>
      <c r="BR109" s="138"/>
      <c r="BS109" s="138"/>
      <c r="BT109" s="138"/>
      <c r="BU109" s="138"/>
      <c r="BV109" s="138"/>
      <c r="BW109" s="138"/>
      <c r="BX109" s="138"/>
      <c r="BY109" s="138"/>
      <c r="BZ109" s="138"/>
      <c r="CA109" s="138"/>
      <c r="CB109" s="138"/>
      <c r="CC109" s="138"/>
    </row>
    <row r="110" spans="1:81">
      <c r="A110" s="138"/>
      <c r="B110" s="167"/>
      <c r="C110" s="168"/>
      <c r="D110" s="168"/>
      <c r="E110" s="168"/>
      <c r="F110" s="168"/>
      <c r="G110" s="168"/>
      <c r="H110" s="168"/>
      <c r="I110" s="168"/>
      <c r="J110" s="168"/>
      <c r="K110" s="168"/>
      <c r="L110" s="139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8"/>
      <c r="AS110" s="138"/>
      <c r="AT110" s="138"/>
      <c r="AU110" s="138"/>
      <c r="AV110" s="138"/>
      <c r="AW110" s="138"/>
      <c r="AX110" s="138"/>
      <c r="AY110" s="138"/>
      <c r="AZ110" s="138"/>
      <c r="BA110" s="138"/>
      <c r="BB110" s="138"/>
      <c r="BC110" s="138"/>
      <c r="BD110" s="138"/>
      <c r="BE110" s="138"/>
      <c r="BF110" s="138"/>
      <c r="BG110" s="138"/>
      <c r="BH110" s="138"/>
      <c r="BI110" s="138"/>
      <c r="BJ110" s="138"/>
      <c r="BK110" s="138"/>
      <c r="BL110" s="138"/>
      <c r="BM110" s="138"/>
      <c r="BN110" s="138"/>
      <c r="BO110" s="138"/>
      <c r="BP110" s="138"/>
      <c r="BQ110" s="138"/>
      <c r="BR110" s="138"/>
      <c r="BS110" s="138"/>
      <c r="BT110" s="138"/>
      <c r="BU110" s="138"/>
      <c r="BV110" s="138"/>
      <c r="BW110" s="138"/>
      <c r="BX110" s="138"/>
      <c r="BY110" s="138"/>
      <c r="BZ110" s="138"/>
      <c r="CA110" s="138"/>
      <c r="CB110" s="138"/>
      <c r="CC110" s="138"/>
    </row>
    <row r="114" spans="1:81">
      <c r="A114" s="138"/>
      <c r="B114" s="169"/>
      <c r="C114" s="170"/>
      <c r="D114" s="170"/>
      <c r="E114" s="170"/>
      <c r="F114" s="170"/>
      <c r="G114" s="170"/>
      <c r="H114" s="170"/>
      <c r="I114" s="170"/>
      <c r="J114" s="170"/>
      <c r="K114" s="170"/>
      <c r="L114" s="139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  <c r="AW114" s="138"/>
      <c r="AX114" s="138"/>
      <c r="AY114" s="138"/>
      <c r="AZ114" s="138"/>
      <c r="BA114" s="138"/>
      <c r="BB114" s="138"/>
      <c r="BC114" s="138"/>
      <c r="BD114" s="138"/>
      <c r="BE114" s="138"/>
      <c r="BF114" s="138"/>
      <c r="BG114" s="138"/>
      <c r="BH114" s="138"/>
      <c r="BI114" s="138"/>
      <c r="BJ114" s="138"/>
      <c r="BK114" s="138"/>
      <c r="BL114" s="138"/>
      <c r="BM114" s="138"/>
      <c r="BN114" s="138"/>
      <c r="BO114" s="138"/>
      <c r="BP114" s="138"/>
      <c r="BQ114" s="138"/>
      <c r="BR114" s="138"/>
      <c r="BS114" s="138"/>
      <c r="BT114" s="138"/>
      <c r="BU114" s="138"/>
      <c r="BV114" s="138"/>
      <c r="BW114" s="138"/>
      <c r="BX114" s="138"/>
      <c r="BY114" s="138"/>
      <c r="BZ114" s="138"/>
      <c r="CA114" s="138"/>
      <c r="CB114" s="138"/>
      <c r="CC114" s="138"/>
    </row>
    <row r="115" spans="1:81" ht="18">
      <c r="A115" s="138"/>
      <c r="B115" s="139"/>
      <c r="C115" s="135" t="s">
        <v>706</v>
      </c>
      <c r="D115" s="138"/>
      <c r="E115" s="138"/>
      <c r="F115" s="138"/>
      <c r="G115" s="138"/>
      <c r="H115" s="138"/>
      <c r="I115" s="138"/>
      <c r="J115" s="138"/>
      <c r="K115" s="138"/>
      <c r="L115" s="139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/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  <c r="BI115" s="138"/>
      <c r="BJ115" s="138"/>
      <c r="BK115" s="138"/>
      <c r="BL115" s="138"/>
      <c r="BM115" s="138"/>
      <c r="BN115" s="138"/>
      <c r="BO115" s="138"/>
      <c r="BP115" s="138"/>
      <c r="BQ115" s="138"/>
      <c r="BR115" s="138"/>
      <c r="BS115" s="138"/>
      <c r="BT115" s="138"/>
      <c r="BU115" s="138"/>
      <c r="BV115" s="138"/>
      <c r="BW115" s="138"/>
      <c r="BX115" s="138"/>
      <c r="BY115" s="138"/>
      <c r="BZ115" s="138"/>
      <c r="CA115" s="138"/>
      <c r="CB115" s="138"/>
      <c r="CC115" s="138"/>
    </row>
    <row r="116" spans="1:81">
      <c r="A116" s="138"/>
      <c r="B116" s="139"/>
      <c r="C116" s="138"/>
      <c r="D116" s="138"/>
      <c r="E116" s="138"/>
      <c r="F116" s="138"/>
      <c r="G116" s="138"/>
      <c r="H116" s="138"/>
      <c r="I116" s="138"/>
      <c r="J116" s="138"/>
      <c r="K116" s="138"/>
      <c r="L116" s="139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8"/>
      <c r="Z116" s="138"/>
      <c r="AA116" s="138"/>
      <c r="AB116" s="138"/>
      <c r="AC116" s="138"/>
      <c r="AD116" s="138"/>
      <c r="AE116" s="138"/>
      <c r="AF116" s="138"/>
      <c r="AG116" s="138"/>
      <c r="AH116" s="138"/>
      <c r="AI116" s="138"/>
      <c r="AJ116" s="138"/>
      <c r="AK116" s="138"/>
      <c r="AL116" s="138"/>
      <c r="AM116" s="138"/>
      <c r="AN116" s="138"/>
      <c r="AO116" s="138"/>
      <c r="AP116" s="138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  <c r="BA116" s="138"/>
      <c r="BB116" s="138"/>
      <c r="BC116" s="138"/>
      <c r="BD116" s="138"/>
      <c r="BE116" s="138"/>
      <c r="BF116" s="138"/>
      <c r="BG116" s="138"/>
      <c r="BH116" s="138"/>
      <c r="BI116" s="138"/>
      <c r="BJ116" s="138"/>
      <c r="BK116" s="138"/>
      <c r="BL116" s="138"/>
      <c r="BM116" s="138"/>
      <c r="BN116" s="138"/>
      <c r="BO116" s="138"/>
      <c r="BP116" s="138"/>
      <c r="BQ116" s="138"/>
      <c r="BR116" s="138"/>
      <c r="BS116" s="138"/>
      <c r="BT116" s="138"/>
      <c r="BU116" s="138"/>
      <c r="BV116" s="138"/>
      <c r="BW116" s="138"/>
      <c r="BX116" s="138"/>
      <c r="BY116" s="138"/>
      <c r="BZ116" s="138"/>
      <c r="CA116" s="138"/>
      <c r="CB116" s="138"/>
      <c r="CC116" s="138"/>
    </row>
    <row r="117" spans="1:81">
      <c r="A117" s="138"/>
      <c r="B117" s="139"/>
      <c r="C117" s="137" t="s">
        <v>650</v>
      </c>
      <c r="D117" s="138"/>
      <c r="E117" s="138"/>
      <c r="F117" s="138"/>
      <c r="G117" s="138"/>
      <c r="H117" s="138"/>
      <c r="I117" s="138"/>
      <c r="J117" s="138"/>
      <c r="K117" s="138"/>
      <c r="L117" s="139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  <c r="BI117" s="138"/>
      <c r="BJ117" s="138"/>
      <c r="BK117" s="138"/>
      <c r="BL117" s="138"/>
      <c r="BM117" s="138"/>
      <c r="BN117" s="138"/>
      <c r="BO117" s="138"/>
      <c r="BP117" s="138"/>
      <c r="BQ117" s="138"/>
      <c r="BR117" s="138"/>
      <c r="BS117" s="138"/>
      <c r="BT117" s="138"/>
      <c r="BU117" s="138"/>
      <c r="BV117" s="138"/>
      <c r="BW117" s="138"/>
      <c r="BX117" s="138"/>
      <c r="BY117" s="138"/>
      <c r="BZ117" s="138"/>
      <c r="CA117" s="138"/>
      <c r="CB117" s="138"/>
      <c r="CC117" s="138"/>
    </row>
    <row r="118" spans="1:81">
      <c r="A118" s="138"/>
      <c r="B118" s="139"/>
      <c r="C118" s="138"/>
      <c r="D118" s="138"/>
      <c r="E118" s="414" t="str">
        <f>E7</f>
        <v>ZTV sídliště Lokalita pro bydlení v RD v obci Peč</v>
      </c>
      <c r="F118" s="415"/>
      <c r="G118" s="415"/>
      <c r="H118" s="415"/>
      <c r="I118" s="138"/>
      <c r="J118" s="138"/>
      <c r="K118" s="138"/>
      <c r="L118" s="139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/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  <c r="BI118" s="138"/>
      <c r="BJ118" s="138"/>
      <c r="BK118" s="138"/>
      <c r="BL118" s="138"/>
      <c r="BM118" s="138"/>
      <c r="BN118" s="138"/>
      <c r="BO118" s="138"/>
      <c r="BP118" s="138"/>
      <c r="BQ118" s="138"/>
      <c r="BR118" s="138"/>
      <c r="BS118" s="138"/>
      <c r="BT118" s="138"/>
      <c r="BU118" s="138"/>
      <c r="BV118" s="138"/>
      <c r="BW118" s="138"/>
      <c r="BX118" s="138"/>
      <c r="BY118" s="138"/>
      <c r="BZ118" s="138"/>
      <c r="CA118" s="138"/>
      <c r="CB118" s="138"/>
      <c r="CC118" s="138"/>
    </row>
    <row r="119" spans="1:81">
      <c r="A119" s="138"/>
      <c r="B119" s="139"/>
      <c r="C119" s="137" t="s">
        <v>651</v>
      </c>
      <c r="D119" s="138"/>
      <c r="E119" s="138"/>
      <c r="F119" s="138"/>
      <c r="G119" s="138"/>
      <c r="H119" s="138"/>
      <c r="I119" s="138"/>
      <c r="J119" s="138"/>
      <c r="K119" s="138"/>
      <c r="L119" s="139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/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  <c r="BI119" s="138"/>
      <c r="BJ119" s="138"/>
      <c r="BK119" s="138"/>
      <c r="BL119" s="138"/>
      <c r="BM119" s="138"/>
      <c r="BN119" s="138"/>
      <c r="BO119" s="138"/>
      <c r="BP119" s="138"/>
      <c r="BQ119" s="138"/>
      <c r="BR119" s="138"/>
      <c r="BS119" s="138"/>
      <c r="BT119" s="138"/>
      <c r="BU119" s="138"/>
      <c r="BV119" s="138"/>
      <c r="BW119" s="138"/>
      <c r="BX119" s="138"/>
      <c r="BY119" s="138"/>
      <c r="BZ119" s="138"/>
      <c r="CA119" s="138"/>
      <c r="CB119" s="138"/>
      <c r="CC119" s="138"/>
    </row>
    <row r="120" spans="1:81">
      <c r="A120" s="138"/>
      <c r="B120" s="139"/>
      <c r="C120" s="138"/>
      <c r="D120" s="138"/>
      <c r="E120" s="416" t="str">
        <f>E9</f>
        <v>SO 401 - Veřejné osvětlení</v>
      </c>
      <c r="F120" s="417"/>
      <c r="G120" s="417"/>
      <c r="H120" s="417"/>
      <c r="I120" s="138"/>
      <c r="J120" s="138"/>
      <c r="K120" s="138"/>
      <c r="L120" s="139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  <c r="BI120" s="138"/>
      <c r="BJ120" s="138"/>
      <c r="BK120" s="138"/>
      <c r="BL120" s="138"/>
      <c r="BM120" s="138"/>
      <c r="BN120" s="138"/>
      <c r="BO120" s="138"/>
      <c r="BP120" s="138"/>
      <c r="BQ120" s="138"/>
      <c r="BR120" s="138"/>
      <c r="BS120" s="138"/>
      <c r="BT120" s="138"/>
      <c r="BU120" s="138"/>
      <c r="BV120" s="138"/>
      <c r="BW120" s="138"/>
      <c r="BX120" s="138"/>
      <c r="BY120" s="138"/>
      <c r="BZ120" s="138"/>
      <c r="CA120" s="138"/>
      <c r="CB120" s="138"/>
      <c r="CC120" s="138"/>
    </row>
    <row r="121" spans="1:81">
      <c r="A121" s="138"/>
      <c r="B121" s="139"/>
      <c r="C121" s="138"/>
      <c r="D121" s="138"/>
      <c r="E121" s="138"/>
      <c r="F121" s="138"/>
      <c r="G121" s="138"/>
      <c r="H121" s="138"/>
      <c r="I121" s="138"/>
      <c r="J121" s="138"/>
      <c r="K121" s="138"/>
      <c r="L121" s="139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/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  <c r="BI121" s="138"/>
      <c r="BJ121" s="138"/>
      <c r="BK121" s="138"/>
      <c r="BL121" s="138"/>
      <c r="BM121" s="138"/>
      <c r="BN121" s="138"/>
      <c r="BO121" s="138"/>
      <c r="BP121" s="138"/>
      <c r="BQ121" s="138"/>
      <c r="BR121" s="138"/>
      <c r="BS121" s="138"/>
      <c r="BT121" s="138"/>
      <c r="BU121" s="138"/>
      <c r="BV121" s="138"/>
      <c r="BW121" s="138"/>
      <c r="BX121" s="138"/>
      <c r="BY121" s="138"/>
      <c r="BZ121" s="138"/>
      <c r="CA121" s="138"/>
      <c r="CB121" s="138"/>
      <c r="CC121" s="138"/>
    </row>
    <row r="122" spans="1:81">
      <c r="A122" s="138"/>
      <c r="B122" s="139"/>
      <c r="C122" s="137" t="s">
        <v>656</v>
      </c>
      <c r="D122" s="138"/>
      <c r="E122" s="138"/>
      <c r="F122" s="142" t="str">
        <f>F12</f>
        <v>Peč</v>
      </c>
      <c r="G122" s="138"/>
      <c r="H122" s="138"/>
      <c r="I122" s="137" t="s">
        <v>658</v>
      </c>
      <c r="J122" s="143" t="str">
        <f>IF(J12="","",J12)</f>
        <v>15. 9. 2025</v>
      </c>
      <c r="K122" s="138"/>
      <c r="L122" s="139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/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  <c r="BI122" s="138"/>
      <c r="BJ122" s="138"/>
      <c r="BK122" s="138"/>
      <c r="BL122" s="138"/>
      <c r="BM122" s="138"/>
      <c r="BN122" s="138"/>
      <c r="BO122" s="138"/>
      <c r="BP122" s="138"/>
      <c r="BQ122" s="138"/>
      <c r="BR122" s="138"/>
      <c r="BS122" s="138"/>
      <c r="BT122" s="138"/>
      <c r="BU122" s="138"/>
      <c r="BV122" s="138"/>
      <c r="BW122" s="138"/>
      <c r="BX122" s="138"/>
      <c r="BY122" s="138"/>
      <c r="BZ122" s="138"/>
      <c r="CA122" s="138"/>
      <c r="CB122" s="138"/>
      <c r="CC122" s="138"/>
    </row>
    <row r="123" spans="1:81">
      <c r="A123" s="138"/>
      <c r="B123" s="139"/>
      <c r="C123" s="138"/>
      <c r="D123" s="138"/>
      <c r="E123" s="138"/>
      <c r="F123" s="138"/>
      <c r="G123" s="138"/>
      <c r="H123" s="138"/>
      <c r="I123" s="138"/>
      <c r="J123" s="138"/>
      <c r="K123" s="138"/>
      <c r="L123" s="139"/>
      <c r="M123" s="138"/>
      <c r="N123" s="138"/>
      <c r="O123" s="138"/>
      <c r="P123" s="138"/>
      <c r="Q123" s="138"/>
      <c r="R123" s="138"/>
      <c r="S123" s="138"/>
      <c r="T123" s="138"/>
      <c r="U123" s="138"/>
      <c r="V123" s="138"/>
      <c r="W123" s="138"/>
      <c r="X123" s="138"/>
      <c r="Y123" s="138"/>
      <c r="Z123" s="138"/>
      <c r="AA123" s="138"/>
      <c r="AB123" s="138"/>
      <c r="AC123" s="138"/>
      <c r="AD123" s="138"/>
      <c r="AE123" s="138"/>
      <c r="AF123" s="138"/>
      <c r="AG123" s="138"/>
      <c r="AH123" s="138"/>
      <c r="AI123" s="138"/>
      <c r="AJ123" s="138"/>
      <c r="AK123" s="138"/>
      <c r="AL123" s="138"/>
      <c r="AM123" s="138"/>
      <c r="AN123" s="138"/>
      <c r="AO123" s="138"/>
      <c r="AP123" s="138"/>
      <c r="AQ123" s="138"/>
      <c r="AR123" s="138"/>
      <c r="AS123" s="138"/>
      <c r="AT123" s="138"/>
      <c r="AU123" s="138"/>
      <c r="AV123" s="138"/>
      <c r="AW123" s="138"/>
      <c r="AX123" s="138"/>
      <c r="AY123" s="138"/>
      <c r="AZ123" s="138"/>
      <c r="BA123" s="138"/>
      <c r="BB123" s="138"/>
      <c r="BC123" s="138"/>
      <c r="BD123" s="138"/>
      <c r="BE123" s="138"/>
      <c r="BF123" s="138"/>
      <c r="BG123" s="138"/>
      <c r="BH123" s="138"/>
      <c r="BI123" s="138"/>
      <c r="BJ123" s="138"/>
      <c r="BK123" s="138"/>
      <c r="BL123" s="138"/>
      <c r="BM123" s="138"/>
      <c r="BN123" s="138"/>
      <c r="BO123" s="138"/>
      <c r="BP123" s="138"/>
      <c r="BQ123" s="138"/>
      <c r="BR123" s="138"/>
      <c r="BS123" s="138"/>
      <c r="BT123" s="138"/>
      <c r="BU123" s="138"/>
      <c r="BV123" s="138"/>
      <c r="BW123" s="138"/>
      <c r="BX123" s="138"/>
      <c r="BY123" s="138"/>
      <c r="BZ123" s="138"/>
      <c r="CA123" s="138"/>
      <c r="CB123" s="138"/>
      <c r="CC123" s="138"/>
    </row>
    <row r="124" spans="1:81" ht="25.5">
      <c r="A124" s="138"/>
      <c r="B124" s="139"/>
      <c r="C124" s="137" t="s">
        <v>659</v>
      </c>
      <c r="D124" s="138"/>
      <c r="E124" s="138"/>
      <c r="F124" s="142" t="str">
        <f>E15</f>
        <v xml:space="preserve">Obec Peč, Peč 62, 380 01  Dačice </v>
      </c>
      <c r="G124" s="138"/>
      <c r="H124" s="138"/>
      <c r="I124" s="137" t="s">
        <v>664</v>
      </c>
      <c r="J124" s="146" t="str">
        <f>E21</f>
        <v xml:space="preserve">Ing. Martin Antoňů, Řečice 31, 380 01  Dačice </v>
      </c>
      <c r="K124" s="138"/>
      <c r="L124" s="139"/>
      <c r="M124" s="138"/>
      <c r="N124" s="138"/>
      <c r="O124" s="138"/>
      <c r="P124" s="138"/>
      <c r="Q124" s="138"/>
      <c r="R124" s="138"/>
      <c r="S124" s="138"/>
      <c r="T124" s="138"/>
      <c r="U124" s="138"/>
      <c r="V124" s="138"/>
      <c r="W124" s="13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/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  <c r="BI124" s="138"/>
      <c r="BJ124" s="138"/>
      <c r="BK124" s="138"/>
      <c r="BL124" s="138"/>
      <c r="BM124" s="138"/>
      <c r="BN124" s="138"/>
      <c r="BO124" s="138"/>
      <c r="BP124" s="138"/>
      <c r="BQ124" s="138"/>
      <c r="BR124" s="138"/>
      <c r="BS124" s="138"/>
      <c r="BT124" s="138"/>
      <c r="BU124" s="138"/>
      <c r="BV124" s="138"/>
      <c r="BW124" s="138"/>
      <c r="BX124" s="138"/>
      <c r="BY124" s="138"/>
      <c r="BZ124" s="138"/>
      <c r="CA124" s="138"/>
      <c r="CB124" s="138"/>
      <c r="CC124" s="138"/>
    </row>
    <row r="125" spans="1:81">
      <c r="A125" s="138"/>
      <c r="B125" s="139"/>
      <c r="C125" s="137" t="s">
        <v>663</v>
      </c>
      <c r="D125" s="138"/>
      <c r="E125" s="138"/>
      <c r="F125" s="142" t="str">
        <f>IF(E18="","",E18)</f>
        <v xml:space="preserve"> </v>
      </c>
      <c r="G125" s="138"/>
      <c r="H125" s="138"/>
      <c r="I125" s="137" t="s">
        <v>667</v>
      </c>
      <c r="J125" s="146" t="str">
        <f>E24</f>
        <v xml:space="preserve">Ing. Martin Antoňů </v>
      </c>
      <c r="K125" s="138"/>
      <c r="L125" s="139"/>
      <c r="M125" s="138"/>
      <c r="N125" s="138"/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/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  <c r="BI125" s="138"/>
      <c r="BJ125" s="138"/>
      <c r="BK125" s="138"/>
      <c r="BL125" s="138"/>
      <c r="BM125" s="138"/>
      <c r="BN125" s="138"/>
      <c r="BO125" s="138"/>
      <c r="BP125" s="138"/>
      <c r="BQ125" s="138"/>
      <c r="BR125" s="138"/>
      <c r="BS125" s="138"/>
      <c r="BT125" s="138"/>
      <c r="BU125" s="138"/>
      <c r="BV125" s="138"/>
      <c r="BW125" s="138"/>
      <c r="BX125" s="138"/>
      <c r="BY125" s="138"/>
      <c r="BZ125" s="138"/>
      <c r="CA125" s="138"/>
      <c r="CB125" s="138"/>
      <c r="CC125" s="138"/>
    </row>
    <row r="126" spans="1:81">
      <c r="A126" s="138"/>
      <c r="B126" s="139"/>
      <c r="C126" s="138"/>
      <c r="D126" s="138"/>
      <c r="E126" s="138"/>
      <c r="F126" s="138"/>
      <c r="G126" s="138"/>
      <c r="H126" s="138"/>
      <c r="I126" s="138"/>
      <c r="J126" s="138"/>
      <c r="K126" s="138"/>
      <c r="L126" s="139"/>
      <c r="M126" s="138"/>
      <c r="N126" s="138"/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/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  <c r="BI126" s="138"/>
      <c r="BJ126" s="138"/>
      <c r="BK126" s="138"/>
      <c r="BL126" s="138"/>
      <c r="BM126" s="138"/>
      <c r="BN126" s="138"/>
      <c r="BO126" s="138"/>
      <c r="BP126" s="138"/>
      <c r="BQ126" s="138"/>
      <c r="BR126" s="138"/>
      <c r="BS126" s="138"/>
      <c r="BT126" s="138"/>
      <c r="BU126" s="138"/>
      <c r="BV126" s="138"/>
      <c r="BW126" s="138"/>
      <c r="BX126" s="138"/>
      <c r="BY126" s="138"/>
      <c r="BZ126" s="138"/>
      <c r="CA126" s="138"/>
      <c r="CB126" s="138"/>
      <c r="CC126" s="138"/>
    </row>
    <row r="127" spans="1:81" ht="36">
      <c r="A127" s="184"/>
      <c r="B127" s="185"/>
      <c r="C127" s="186" t="s">
        <v>707</v>
      </c>
      <c r="D127" s="187" t="s">
        <v>708</v>
      </c>
      <c r="E127" s="187" t="s">
        <v>709</v>
      </c>
      <c r="F127" s="187" t="s">
        <v>710</v>
      </c>
      <c r="G127" s="187" t="s">
        <v>397</v>
      </c>
      <c r="H127" s="187" t="s">
        <v>5</v>
      </c>
      <c r="I127" s="187" t="s">
        <v>711</v>
      </c>
      <c r="J127" s="188" t="s">
        <v>691</v>
      </c>
      <c r="K127" s="189" t="s">
        <v>712</v>
      </c>
      <c r="L127" s="185"/>
      <c r="M127" s="190" t="s">
        <v>654</v>
      </c>
      <c r="N127" s="191" t="s">
        <v>674</v>
      </c>
      <c r="O127" s="191" t="s">
        <v>713</v>
      </c>
      <c r="P127" s="191" t="s">
        <v>714</v>
      </c>
      <c r="Q127" s="191" t="s">
        <v>715</v>
      </c>
      <c r="R127" s="191" t="s">
        <v>716</v>
      </c>
      <c r="S127" s="191" t="s">
        <v>717</v>
      </c>
      <c r="T127" s="191" t="s">
        <v>718</v>
      </c>
      <c r="U127" s="192" t="s">
        <v>719</v>
      </c>
      <c r="V127" s="184"/>
      <c r="W127" s="184"/>
      <c r="X127" s="184"/>
      <c r="Y127" s="184"/>
      <c r="Z127" s="184"/>
      <c r="AA127" s="184"/>
      <c r="AB127" s="184"/>
      <c r="AC127" s="184"/>
      <c r="AD127" s="184"/>
      <c r="AE127" s="184"/>
      <c r="AF127" s="184"/>
      <c r="AG127" s="184"/>
      <c r="AH127" s="184"/>
      <c r="AI127" s="184"/>
      <c r="AJ127" s="184"/>
      <c r="AK127" s="184"/>
      <c r="AL127" s="184"/>
      <c r="AM127" s="184"/>
      <c r="AN127" s="184"/>
      <c r="AO127" s="184"/>
      <c r="AP127" s="184"/>
      <c r="AQ127" s="184"/>
      <c r="AR127" s="184"/>
      <c r="AS127" s="184"/>
      <c r="AT127" s="184"/>
      <c r="AU127" s="184"/>
      <c r="AV127" s="184"/>
      <c r="AW127" s="184"/>
      <c r="AX127" s="184"/>
      <c r="AY127" s="184"/>
      <c r="AZ127" s="184"/>
      <c r="BA127" s="184"/>
      <c r="BB127" s="184"/>
      <c r="BC127" s="184"/>
      <c r="BD127" s="184"/>
      <c r="BE127" s="184"/>
      <c r="BF127" s="184"/>
      <c r="BG127" s="184"/>
      <c r="BH127" s="184"/>
      <c r="BI127" s="184"/>
      <c r="BJ127" s="184"/>
      <c r="BK127" s="184"/>
      <c r="BL127" s="184"/>
      <c r="BM127" s="184"/>
      <c r="BN127" s="184"/>
      <c r="BO127" s="184"/>
      <c r="BP127" s="184"/>
      <c r="BQ127" s="184"/>
      <c r="BR127" s="184"/>
      <c r="BS127" s="184"/>
      <c r="BT127" s="184"/>
      <c r="BU127" s="184"/>
      <c r="BV127" s="184"/>
      <c r="BW127" s="184"/>
      <c r="BX127" s="184"/>
      <c r="BY127" s="184"/>
      <c r="BZ127" s="184"/>
      <c r="CA127" s="184"/>
      <c r="CB127" s="184"/>
      <c r="CC127" s="184"/>
    </row>
    <row r="128" spans="1:81" ht="15.75">
      <c r="A128" s="138"/>
      <c r="B128" s="139"/>
      <c r="C128" s="193" t="s">
        <v>720</v>
      </c>
      <c r="D128" s="138"/>
      <c r="E128" s="138"/>
      <c r="F128" s="138"/>
      <c r="G128" s="138"/>
      <c r="H128" s="138"/>
      <c r="I128" s="138"/>
      <c r="J128" s="194">
        <f>BK128</f>
        <v>0</v>
      </c>
      <c r="K128" s="138"/>
      <c r="L128" s="139"/>
      <c r="M128" s="195"/>
      <c r="N128" s="147"/>
      <c r="O128" s="147"/>
      <c r="P128" s="196">
        <f>P129+P133+P206+P208</f>
        <v>446.50694399999998</v>
      </c>
      <c r="Q128" s="147"/>
      <c r="R128" s="196">
        <f>R129+R133+R206+R208</f>
        <v>52.243354499999995</v>
      </c>
      <c r="S128" s="147"/>
      <c r="T128" s="196">
        <f>T129+T133+T206+T208</f>
        <v>0.03</v>
      </c>
      <c r="U128" s="197"/>
      <c r="V128" s="138"/>
      <c r="W128" s="138"/>
      <c r="X128" s="138"/>
      <c r="Y128" s="138"/>
      <c r="Z128" s="138"/>
      <c r="AA128" s="138"/>
      <c r="AB128" s="138"/>
      <c r="AC128" s="138"/>
      <c r="AD128" s="138"/>
      <c r="AE128" s="138"/>
      <c r="AF128" s="138"/>
      <c r="AG128" s="138"/>
      <c r="AH128" s="138"/>
      <c r="AI128" s="138"/>
      <c r="AJ128" s="138"/>
      <c r="AK128" s="138"/>
      <c r="AL128" s="138"/>
      <c r="AM128" s="138"/>
      <c r="AN128" s="138"/>
      <c r="AO128" s="138"/>
      <c r="AP128" s="138"/>
      <c r="AQ128" s="138"/>
      <c r="AR128" s="138"/>
      <c r="AS128" s="138"/>
      <c r="AT128" s="134" t="s">
        <v>721</v>
      </c>
      <c r="AU128" s="134" t="s">
        <v>693</v>
      </c>
      <c r="AV128" s="138"/>
      <c r="AW128" s="138"/>
      <c r="AX128" s="138"/>
      <c r="AY128" s="138"/>
      <c r="AZ128" s="138"/>
      <c r="BA128" s="138"/>
      <c r="BB128" s="138"/>
      <c r="BC128" s="138"/>
      <c r="BD128" s="138"/>
      <c r="BE128" s="138"/>
      <c r="BF128" s="138"/>
      <c r="BG128" s="138"/>
      <c r="BH128" s="138"/>
      <c r="BI128" s="138"/>
      <c r="BJ128" s="138"/>
      <c r="BK128" s="198">
        <f>BK129+BK133+BK206+BK208</f>
        <v>0</v>
      </c>
      <c r="BL128" s="138"/>
      <c r="BM128" s="138"/>
      <c r="BN128" s="138"/>
      <c r="BO128" s="138"/>
      <c r="BP128" s="138"/>
      <c r="BQ128" s="138"/>
      <c r="BR128" s="138"/>
      <c r="BS128" s="138"/>
      <c r="BT128" s="138"/>
      <c r="BU128" s="138"/>
      <c r="BV128" s="138"/>
      <c r="BW128" s="138"/>
      <c r="BX128" s="138"/>
      <c r="BY128" s="138"/>
      <c r="BZ128" s="138"/>
      <c r="CA128" s="138"/>
      <c r="CB128" s="138"/>
      <c r="CC128" s="138"/>
    </row>
    <row r="129" spans="1:81" ht="15.75">
      <c r="A129" s="199"/>
      <c r="B129" s="200"/>
      <c r="C129" s="199"/>
      <c r="D129" s="201" t="s">
        <v>721</v>
      </c>
      <c r="E129" s="202" t="s">
        <v>722</v>
      </c>
      <c r="F129" s="202" t="s">
        <v>723</v>
      </c>
      <c r="G129" s="199"/>
      <c r="H129" s="199"/>
      <c r="I129" s="199"/>
      <c r="J129" s="203">
        <f>BK129</f>
        <v>0</v>
      </c>
      <c r="K129" s="199"/>
      <c r="L129" s="200"/>
      <c r="M129" s="204"/>
      <c r="N129" s="199"/>
      <c r="O129" s="199"/>
      <c r="P129" s="205">
        <f>P130</f>
        <v>30</v>
      </c>
      <c r="Q129" s="199"/>
      <c r="R129" s="205">
        <f>R130</f>
        <v>0</v>
      </c>
      <c r="S129" s="199"/>
      <c r="T129" s="205">
        <f>T130</f>
        <v>0</v>
      </c>
      <c r="U129" s="206"/>
      <c r="V129" s="199"/>
      <c r="W129" s="199"/>
      <c r="X129" s="199"/>
      <c r="Y129" s="199"/>
      <c r="Z129" s="199"/>
      <c r="AA129" s="199"/>
      <c r="AB129" s="199"/>
      <c r="AC129" s="199"/>
      <c r="AD129" s="199"/>
      <c r="AE129" s="199"/>
      <c r="AF129" s="199"/>
      <c r="AG129" s="199"/>
      <c r="AH129" s="199"/>
      <c r="AI129" s="199"/>
      <c r="AJ129" s="199"/>
      <c r="AK129" s="199"/>
      <c r="AL129" s="199"/>
      <c r="AM129" s="199"/>
      <c r="AN129" s="199"/>
      <c r="AO129" s="199"/>
      <c r="AP129" s="199"/>
      <c r="AQ129" s="199"/>
      <c r="AR129" s="201" t="s">
        <v>402</v>
      </c>
      <c r="AS129" s="199"/>
      <c r="AT129" s="207" t="s">
        <v>721</v>
      </c>
      <c r="AU129" s="207" t="s">
        <v>724</v>
      </c>
      <c r="AV129" s="199"/>
      <c r="AW129" s="199"/>
      <c r="AX129" s="199"/>
      <c r="AY129" s="201" t="s">
        <v>725</v>
      </c>
      <c r="AZ129" s="199"/>
      <c r="BA129" s="199"/>
      <c r="BB129" s="199"/>
      <c r="BC129" s="199"/>
      <c r="BD129" s="199"/>
      <c r="BE129" s="199"/>
      <c r="BF129" s="199"/>
      <c r="BG129" s="199"/>
      <c r="BH129" s="199"/>
      <c r="BI129" s="199"/>
      <c r="BJ129" s="199"/>
      <c r="BK129" s="208">
        <f>BK130</f>
        <v>0</v>
      </c>
      <c r="BL129" s="199"/>
      <c r="BM129" s="199"/>
      <c r="BN129" s="199"/>
      <c r="BO129" s="199"/>
      <c r="BP129" s="199"/>
      <c r="BQ129" s="199"/>
      <c r="BR129" s="199"/>
      <c r="BS129" s="199"/>
      <c r="BT129" s="199"/>
      <c r="BU129" s="199"/>
      <c r="BV129" s="199"/>
      <c r="BW129" s="199"/>
      <c r="BX129" s="199"/>
      <c r="BY129" s="199"/>
      <c r="BZ129" s="199"/>
      <c r="CA129" s="199"/>
      <c r="CB129" s="199"/>
      <c r="CC129" s="199"/>
    </row>
    <row r="130" spans="1:81">
      <c r="A130" s="199"/>
      <c r="B130" s="200"/>
      <c r="C130" s="199"/>
      <c r="D130" s="201" t="s">
        <v>721</v>
      </c>
      <c r="E130" s="209" t="s">
        <v>516</v>
      </c>
      <c r="F130" s="209" t="s">
        <v>726</v>
      </c>
      <c r="G130" s="199"/>
      <c r="H130" s="199"/>
      <c r="I130" s="199"/>
      <c r="J130" s="210">
        <f>BK130</f>
        <v>0</v>
      </c>
      <c r="K130" s="199"/>
      <c r="L130" s="200"/>
      <c r="M130" s="204"/>
      <c r="N130" s="199"/>
      <c r="O130" s="199"/>
      <c r="P130" s="205">
        <f>SUM(P131:P132)</f>
        <v>30</v>
      </c>
      <c r="Q130" s="199"/>
      <c r="R130" s="205">
        <f>SUM(R131:R132)</f>
        <v>0</v>
      </c>
      <c r="S130" s="199"/>
      <c r="T130" s="205">
        <f>SUM(T131:T132)</f>
        <v>0</v>
      </c>
      <c r="U130" s="206"/>
      <c r="V130" s="199"/>
      <c r="W130" s="199"/>
      <c r="X130" s="199"/>
      <c r="Y130" s="199"/>
      <c r="Z130" s="199"/>
      <c r="AA130" s="199"/>
      <c r="AB130" s="199"/>
      <c r="AC130" s="199"/>
      <c r="AD130" s="199"/>
      <c r="AE130" s="199"/>
      <c r="AF130" s="199"/>
      <c r="AG130" s="199"/>
      <c r="AH130" s="199"/>
      <c r="AI130" s="199"/>
      <c r="AJ130" s="199"/>
      <c r="AK130" s="199"/>
      <c r="AL130" s="199"/>
      <c r="AM130" s="199"/>
      <c r="AN130" s="199"/>
      <c r="AO130" s="199"/>
      <c r="AP130" s="199"/>
      <c r="AQ130" s="199"/>
      <c r="AR130" s="201" t="s">
        <v>402</v>
      </c>
      <c r="AS130" s="199"/>
      <c r="AT130" s="207" t="s">
        <v>721</v>
      </c>
      <c r="AU130" s="207" t="s">
        <v>402</v>
      </c>
      <c r="AV130" s="199"/>
      <c r="AW130" s="199"/>
      <c r="AX130" s="199"/>
      <c r="AY130" s="201" t="s">
        <v>725</v>
      </c>
      <c r="AZ130" s="199"/>
      <c r="BA130" s="199"/>
      <c r="BB130" s="199"/>
      <c r="BC130" s="199"/>
      <c r="BD130" s="199"/>
      <c r="BE130" s="199"/>
      <c r="BF130" s="199"/>
      <c r="BG130" s="199"/>
      <c r="BH130" s="199"/>
      <c r="BI130" s="199"/>
      <c r="BJ130" s="199"/>
      <c r="BK130" s="208">
        <f>SUM(BK131:BK132)</f>
        <v>0</v>
      </c>
      <c r="BL130" s="199"/>
      <c r="BM130" s="199"/>
      <c r="BN130" s="199"/>
      <c r="BO130" s="199"/>
      <c r="BP130" s="199"/>
      <c r="BQ130" s="199"/>
      <c r="BR130" s="199"/>
      <c r="BS130" s="199"/>
      <c r="BT130" s="199"/>
      <c r="BU130" s="199"/>
      <c r="BV130" s="199"/>
      <c r="BW130" s="199"/>
      <c r="BX130" s="199"/>
      <c r="BY130" s="199"/>
      <c r="BZ130" s="199"/>
      <c r="CA130" s="199"/>
      <c r="CB130" s="199"/>
      <c r="CC130" s="199"/>
    </row>
    <row r="131" spans="1:81">
      <c r="A131" s="138"/>
      <c r="B131" s="139"/>
      <c r="C131" s="211" t="s">
        <v>727</v>
      </c>
      <c r="D131" s="211" t="s">
        <v>728</v>
      </c>
      <c r="E131" s="212" t="s">
        <v>729</v>
      </c>
      <c r="F131" s="213" t="s">
        <v>730</v>
      </c>
      <c r="G131" s="214" t="s">
        <v>731</v>
      </c>
      <c r="H131" s="215">
        <v>10</v>
      </c>
      <c r="I131" s="375">
        <v>0</v>
      </c>
      <c r="J131" s="216">
        <f>ROUND(I131*H131,2)</f>
        <v>0</v>
      </c>
      <c r="K131" s="217"/>
      <c r="L131" s="139"/>
      <c r="M131" s="218" t="s">
        <v>654</v>
      </c>
      <c r="N131" s="219" t="s">
        <v>675</v>
      </c>
      <c r="O131" s="220">
        <v>2</v>
      </c>
      <c r="P131" s="220">
        <f>O131*H131</f>
        <v>20</v>
      </c>
      <c r="Q131" s="220">
        <v>0</v>
      </c>
      <c r="R131" s="220">
        <f>Q131*H131</f>
        <v>0</v>
      </c>
      <c r="S131" s="220">
        <v>0</v>
      </c>
      <c r="T131" s="220">
        <f>S131*H131</f>
        <v>0</v>
      </c>
      <c r="U131" s="221" t="s">
        <v>654</v>
      </c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/>
      <c r="AH131" s="138"/>
      <c r="AI131" s="138"/>
      <c r="AJ131" s="138"/>
      <c r="AK131" s="138"/>
      <c r="AL131" s="138"/>
      <c r="AM131" s="138"/>
      <c r="AN131" s="138"/>
      <c r="AO131" s="138"/>
      <c r="AP131" s="138"/>
      <c r="AQ131" s="138"/>
      <c r="AR131" s="222" t="s">
        <v>438</v>
      </c>
      <c r="AS131" s="138"/>
      <c r="AT131" s="222" t="s">
        <v>728</v>
      </c>
      <c r="AU131" s="222" t="s">
        <v>647</v>
      </c>
      <c r="AV131" s="138"/>
      <c r="AW131" s="138"/>
      <c r="AX131" s="138"/>
      <c r="AY131" s="134" t="s">
        <v>725</v>
      </c>
      <c r="AZ131" s="138"/>
      <c r="BA131" s="138"/>
      <c r="BB131" s="138"/>
      <c r="BC131" s="138"/>
      <c r="BD131" s="138"/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34" t="s">
        <v>402</v>
      </c>
      <c r="BK131" s="223">
        <f>ROUND(I131*H131,2)</f>
        <v>0</v>
      </c>
      <c r="BL131" s="134" t="s">
        <v>438</v>
      </c>
      <c r="BM131" s="222" t="s">
        <v>732</v>
      </c>
      <c r="BN131" s="138"/>
      <c r="BO131" s="138"/>
      <c r="BP131" s="138"/>
      <c r="BQ131" s="138"/>
      <c r="BR131" s="138"/>
      <c r="BS131" s="138"/>
      <c r="BT131" s="138"/>
      <c r="BU131" s="138"/>
      <c r="BV131" s="138"/>
      <c r="BW131" s="138"/>
      <c r="BX131" s="138"/>
      <c r="BY131" s="138"/>
      <c r="BZ131" s="138"/>
      <c r="CA131" s="138"/>
      <c r="CB131" s="138"/>
      <c r="CC131" s="138"/>
    </row>
    <row r="132" spans="1:81">
      <c r="A132" s="138"/>
      <c r="B132" s="139"/>
      <c r="C132" s="211" t="s">
        <v>733</v>
      </c>
      <c r="D132" s="211" t="s">
        <v>728</v>
      </c>
      <c r="E132" s="212" t="s">
        <v>734</v>
      </c>
      <c r="F132" s="213" t="s">
        <v>735</v>
      </c>
      <c r="G132" s="214" t="s">
        <v>731</v>
      </c>
      <c r="H132" s="215">
        <v>10</v>
      </c>
      <c r="I132" s="375">
        <v>0</v>
      </c>
      <c r="J132" s="216">
        <f>ROUND(I132*H132,2)</f>
        <v>0</v>
      </c>
      <c r="K132" s="217"/>
      <c r="L132" s="139"/>
      <c r="M132" s="218" t="s">
        <v>654</v>
      </c>
      <c r="N132" s="219" t="s">
        <v>675</v>
      </c>
      <c r="O132" s="220">
        <v>1</v>
      </c>
      <c r="P132" s="220">
        <f>O132*H132</f>
        <v>10</v>
      </c>
      <c r="Q132" s="220">
        <v>0</v>
      </c>
      <c r="R132" s="220">
        <f>Q132*H132</f>
        <v>0</v>
      </c>
      <c r="S132" s="220">
        <v>0</v>
      </c>
      <c r="T132" s="220">
        <f>S132*H132</f>
        <v>0</v>
      </c>
      <c r="U132" s="221" t="s">
        <v>654</v>
      </c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  <c r="AF132" s="138"/>
      <c r="AG132" s="138"/>
      <c r="AH132" s="138"/>
      <c r="AI132" s="138"/>
      <c r="AJ132" s="138"/>
      <c r="AK132" s="138"/>
      <c r="AL132" s="138"/>
      <c r="AM132" s="138"/>
      <c r="AN132" s="138"/>
      <c r="AO132" s="138"/>
      <c r="AP132" s="138"/>
      <c r="AQ132" s="138"/>
      <c r="AR132" s="222" t="s">
        <v>438</v>
      </c>
      <c r="AS132" s="138"/>
      <c r="AT132" s="222" t="s">
        <v>728</v>
      </c>
      <c r="AU132" s="222" t="s">
        <v>647</v>
      </c>
      <c r="AV132" s="138"/>
      <c r="AW132" s="138"/>
      <c r="AX132" s="138"/>
      <c r="AY132" s="134" t="s">
        <v>725</v>
      </c>
      <c r="AZ132" s="138"/>
      <c r="BA132" s="138"/>
      <c r="BB132" s="138"/>
      <c r="BC132" s="138"/>
      <c r="BD132" s="138"/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34" t="s">
        <v>402</v>
      </c>
      <c r="BK132" s="223">
        <f>ROUND(I132*H132,2)</f>
        <v>0</v>
      </c>
      <c r="BL132" s="134" t="s">
        <v>438</v>
      </c>
      <c r="BM132" s="222" t="s">
        <v>736</v>
      </c>
      <c r="BN132" s="138"/>
      <c r="BO132" s="138"/>
      <c r="BP132" s="138"/>
      <c r="BQ132" s="138"/>
      <c r="BR132" s="138"/>
      <c r="BS132" s="138"/>
      <c r="BT132" s="138"/>
      <c r="BU132" s="138"/>
      <c r="BV132" s="138"/>
      <c r="BW132" s="138"/>
      <c r="BX132" s="138"/>
      <c r="BY132" s="138"/>
      <c r="BZ132" s="138"/>
      <c r="CA132" s="138"/>
      <c r="CB132" s="138"/>
      <c r="CC132" s="138"/>
    </row>
    <row r="133" spans="1:81" ht="15.75">
      <c r="A133" s="199"/>
      <c r="B133" s="200"/>
      <c r="C133" s="199"/>
      <c r="D133" s="201" t="s">
        <v>721</v>
      </c>
      <c r="E133" s="202" t="s">
        <v>737</v>
      </c>
      <c r="F133" s="202" t="s">
        <v>738</v>
      </c>
      <c r="G133" s="199"/>
      <c r="H133" s="199"/>
      <c r="I133" s="199"/>
      <c r="J133" s="203">
        <f>BK133</f>
        <v>0</v>
      </c>
      <c r="K133" s="199"/>
      <c r="L133" s="200"/>
      <c r="M133" s="204"/>
      <c r="N133" s="199"/>
      <c r="O133" s="199"/>
      <c r="P133" s="205">
        <f>P134+P169</f>
        <v>410.50694399999998</v>
      </c>
      <c r="Q133" s="199"/>
      <c r="R133" s="205">
        <f>R134+R169</f>
        <v>52.243354499999995</v>
      </c>
      <c r="S133" s="199"/>
      <c r="T133" s="205">
        <f>T134+T169</f>
        <v>0.03</v>
      </c>
      <c r="U133" s="206"/>
      <c r="V133" s="199"/>
      <c r="W133" s="199"/>
      <c r="X133" s="199"/>
      <c r="Y133" s="199"/>
      <c r="Z133" s="199"/>
      <c r="AA133" s="199"/>
      <c r="AB133" s="199"/>
      <c r="AC133" s="199"/>
      <c r="AD133" s="199"/>
      <c r="AE133" s="199"/>
      <c r="AF133" s="199"/>
      <c r="AG133" s="199"/>
      <c r="AH133" s="199"/>
      <c r="AI133" s="199"/>
      <c r="AJ133" s="199"/>
      <c r="AK133" s="199"/>
      <c r="AL133" s="199"/>
      <c r="AM133" s="199"/>
      <c r="AN133" s="199"/>
      <c r="AO133" s="199"/>
      <c r="AP133" s="199"/>
      <c r="AQ133" s="199"/>
      <c r="AR133" s="201" t="s">
        <v>739</v>
      </c>
      <c r="AS133" s="199"/>
      <c r="AT133" s="207" t="s">
        <v>721</v>
      </c>
      <c r="AU133" s="207" t="s">
        <v>724</v>
      </c>
      <c r="AV133" s="199"/>
      <c r="AW133" s="199"/>
      <c r="AX133" s="199"/>
      <c r="AY133" s="201" t="s">
        <v>725</v>
      </c>
      <c r="AZ133" s="199"/>
      <c r="BA133" s="199"/>
      <c r="BB133" s="199"/>
      <c r="BC133" s="199"/>
      <c r="BD133" s="199"/>
      <c r="BE133" s="199"/>
      <c r="BF133" s="199"/>
      <c r="BG133" s="199"/>
      <c r="BH133" s="199"/>
      <c r="BI133" s="199"/>
      <c r="BJ133" s="199"/>
      <c r="BK133" s="208">
        <f>BK134+BK169</f>
        <v>0</v>
      </c>
      <c r="BL133" s="199"/>
      <c r="BM133" s="199"/>
      <c r="BN133" s="199"/>
      <c r="BO133" s="199"/>
      <c r="BP133" s="199"/>
      <c r="BQ133" s="199"/>
      <c r="BR133" s="199"/>
      <c r="BS133" s="199"/>
      <c r="BT133" s="199"/>
      <c r="BU133" s="199"/>
      <c r="BV133" s="199"/>
      <c r="BW133" s="199"/>
      <c r="BX133" s="199"/>
      <c r="BY133" s="199"/>
      <c r="BZ133" s="199"/>
      <c r="CA133" s="199"/>
      <c r="CB133" s="199"/>
      <c r="CC133" s="199"/>
    </row>
    <row r="134" spans="1:81">
      <c r="A134" s="199"/>
      <c r="B134" s="200"/>
      <c r="C134" s="199"/>
      <c r="D134" s="201" t="s">
        <v>721</v>
      </c>
      <c r="E134" s="209" t="s">
        <v>740</v>
      </c>
      <c r="F134" s="209" t="s">
        <v>614</v>
      </c>
      <c r="G134" s="199"/>
      <c r="H134" s="199"/>
      <c r="I134" s="199"/>
      <c r="J134" s="210">
        <f>BK134</f>
        <v>0</v>
      </c>
      <c r="K134" s="199"/>
      <c r="L134" s="200"/>
      <c r="M134" s="204"/>
      <c r="N134" s="199"/>
      <c r="O134" s="199"/>
      <c r="P134" s="205">
        <f>SUM(P135:P168)</f>
        <v>182.35899999999998</v>
      </c>
      <c r="Q134" s="199"/>
      <c r="R134" s="205">
        <f>SUM(R135:R168)</f>
        <v>0.9729549999999999</v>
      </c>
      <c r="S134" s="199"/>
      <c r="T134" s="205">
        <f>SUM(T135:T168)</f>
        <v>0</v>
      </c>
      <c r="U134" s="206"/>
      <c r="V134" s="199"/>
      <c r="W134" s="199"/>
      <c r="X134" s="199"/>
      <c r="Y134" s="199"/>
      <c r="Z134" s="199"/>
      <c r="AA134" s="199"/>
      <c r="AB134" s="199"/>
      <c r="AC134" s="199"/>
      <c r="AD134" s="199"/>
      <c r="AE134" s="199"/>
      <c r="AF134" s="199"/>
      <c r="AG134" s="199"/>
      <c r="AH134" s="199"/>
      <c r="AI134" s="199"/>
      <c r="AJ134" s="199"/>
      <c r="AK134" s="199"/>
      <c r="AL134" s="199"/>
      <c r="AM134" s="199"/>
      <c r="AN134" s="199"/>
      <c r="AO134" s="199"/>
      <c r="AP134" s="199"/>
      <c r="AQ134" s="199"/>
      <c r="AR134" s="201" t="s">
        <v>739</v>
      </c>
      <c r="AS134" s="199"/>
      <c r="AT134" s="207" t="s">
        <v>721</v>
      </c>
      <c r="AU134" s="207" t="s">
        <v>402</v>
      </c>
      <c r="AV134" s="199"/>
      <c r="AW134" s="199"/>
      <c r="AX134" s="199"/>
      <c r="AY134" s="201" t="s">
        <v>725</v>
      </c>
      <c r="AZ134" s="199"/>
      <c r="BA134" s="199"/>
      <c r="BB134" s="199"/>
      <c r="BC134" s="199"/>
      <c r="BD134" s="199"/>
      <c r="BE134" s="199"/>
      <c r="BF134" s="199"/>
      <c r="BG134" s="199"/>
      <c r="BH134" s="199"/>
      <c r="BI134" s="199"/>
      <c r="BJ134" s="199"/>
      <c r="BK134" s="208">
        <f>SUM(BK135:BK168)</f>
        <v>0</v>
      </c>
      <c r="BL134" s="199"/>
      <c r="BM134" s="199"/>
      <c r="BN134" s="199"/>
      <c r="BO134" s="199"/>
      <c r="BP134" s="199"/>
      <c r="BQ134" s="199"/>
      <c r="BR134" s="199"/>
      <c r="BS134" s="199"/>
      <c r="BT134" s="199"/>
      <c r="BU134" s="199"/>
      <c r="BV134" s="199"/>
      <c r="BW134" s="199"/>
      <c r="BX134" s="199"/>
      <c r="BY134" s="199"/>
      <c r="BZ134" s="199"/>
      <c r="CA134" s="199"/>
      <c r="CB134" s="199"/>
      <c r="CC134" s="199"/>
    </row>
    <row r="135" spans="1:81">
      <c r="A135" s="138"/>
      <c r="B135" s="139"/>
      <c r="C135" s="211" t="s">
        <v>741</v>
      </c>
      <c r="D135" s="211" t="s">
        <v>728</v>
      </c>
      <c r="E135" s="212" t="s">
        <v>742</v>
      </c>
      <c r="F135" s="213" t="s">
        <v>743</v>
      </c>
      <c r="G135" s="214" t="s">
        <v>471</v>
      </c>
      <c r="H135" s="215">
        <v>1</v>
      </c>
      <c r="I135" s="375">
        <v>0</v>
      </c>
      <c r="J135" s="216">
        <f>ROUND(I135*H135,2)</f>
        <v>0</v>
      </c>
      <c r="K135" s="217"/>
      <c r="L135" s="139"/>
      <c r="M135" s="218" t="s">
        <v>654</v>
      </c>
      <c r="N135" s="219" t="s">
        <v>675</v>
      </c>
      <c r="O135" s="220">
        <v>1.4259999999999999</v>
      </c>
      <c r="P135" s="220">
        <f>O135*H135</f>
        <v>1.4259999999999999</v>
      </c>
      <c r="Q135" s="220">
        <v>0</v>
      </c>
      <c r="R135" s="220">
        <f>Q135*H135</f>
        <v>0</v>
      </c>
      <c r="S135" s="220">
        <v>0</v>
      </c>
      <c r="T135" s="220">
        <f>S135*H135</f>
        <v>0</v>
      </c>
      <c r="U135" s="221" t="s">
        <v>654</v>
      </c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  <c r="AF135" s="138"/>
      <c r="AG135" s="138"/>
      <c r="AH135" s="138"/>
      <c r="AI135" s="138"/>
      <c r="AJ135" s="138"/>
      <c r="AK135" s="138"/>
      <c r="AL135" s="138"/>
      <c r="AM135" s="138"/>
      <c r="AN135" s="138"/>
      <c r="AO135" s="138"/>
      <c r="AP135" s="138"/>
      <c r="AQ135" s="138"/>
      <c r="AR135" s="222" t="s">
        <v>744</v>
      </c>
      <c r="AS135" s="138"/>
      <c r="AT135" s="222" t="s">
        <v>728</v>
      </c>
      <c r="AU135" s="222" t="s">
        <v>647</v>
      </c>
      <c r="AV135" s="138"/>
      <c r="AW135" s="138"/>
      <c r="AX135" s="138"/>
      <c r="AY135" s="134" t="s">
        <v>725</v>
      </c>
      <c r="AZ135" s="138"/>
      <c r="BA135" s="138"/>
      <c r="BB135" s="138"/>
      <c r="BC135" s="138"/>
      <c r="BD135" s="138"/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34" t="s">
        <v>402</v>
      </c>
      <c r="BK135" s="223">
        <f>ROUND(I135*H135,2)</f>
        <v>0</v>
      </c>
      <c r="BL135" s="134" t="s">
        <v>744</v>
      </c>
      <c r="BM135" s="222" t="s">
        <v>745</v>
      </c>
      <c r="BN135" s="138"/>
      <c r="BO135" s="138"/>
      <c r="BP135" s="138"/>
      <c r="BQ135" s="138"/>
      <c r="BR135" s="138"/>
      <c r="BS135" s="138"/>
      <c r="BT135" s="138"/>
      <c r="BU135" s="138"/>
      <c r="BV135" s="138"/>
      <c r="BW135" s="138"/>
      <c r="BX135" s="138"/>
      <c r="BY135" s="138"/>
      <c r="BZ135" s="138"/>
      <c r="CA135" s="138"/>
      <c r="CB135" s="138"/>
      <c r="CC135" s="138"/>
    </row>
    <row r="136" spans="1:81">
      <c r="A136" s="138"/>
      <c r="B136" s="139"/>
      <c r="C136" s="239" t="s">
        <v>746</v>
      </c>
      <c r="D136" s="239" t="s">
        <v>737</v>
      </c>
      <c r="E136" s="240" t="s">
        <v>747</v>
      </c>
      <c r="F136" s="241" t="s">
        <v>748</v>
      </c>
      <c r="G136" s="242" t="s">
        <v>471</v>
      </c>
      <c r="H136" s="243">
        <v>1</v>
      </c>
      <c r="I136" s="376">
        <v>0</v>
      </c>
      <c r="J136" s="244">
        <f>ROUND(I136*H136,2)</f>
        <v>0</v>
      </c>
      <c r="K136" s="245"/>
      <c r="L136" s="246"/>
      <c r="M136" s="247" t="s">
        <v>654</v>
      </c>
      <c r="N136" s="248" t="s">
        <v>675</v>
      </c>
      <c r="O136" s="220">
        <v>0</v>
      </c>
      <c r="P136" s="220">
        <f>O136*H136</f>
        <v>0</v>
      </c>
      <c r="Q136" s="220">
        <v>8.0999999999999996E-3</v>
      </c>
      <c r="R136" s="220">
        <f>Q136*H136</f>
        <v>8.0999999999999996E-3</v>
      </c>
      <c r="S136" s="220">
        <v>0</v>
      </c>
      <c r="T136" s="220">
        <f>S136*H136</f>
        <v>0</v>
      </c>
      <c r="U136" s="221" t="s">
        <v>654</v>
      </c>
      <c r="V136" s="138"/>
      <c r="W136" s="138"/>
      <c r="X136" s="138"/>
      <c r="Y136" s="138"/>
      <c r="Z136" s="138"/>
      <c r="AA136" s="138"/>
      <c r="AB136" s="138"/>
      <c r="AC136" s="138"/>
      <c r="AD136" s="138"/>
      <c r="AE136" s="138"/>
      <c r="AF136" s="138"/>
      <c r="AG136" s="138"/>
      <c r="AH136" s="138"/>
      <c r="AI136" s="138"/>
      <c r="AJ136" s="138"/>
      <c r="AK136" s="138"/>
      <c r="AL136" s="138"/>
      <c r="AM136" s="138"/>
      <c r="AN136" s="138"/>
      <c r="AO136" s="138"/>
      <c r="AP136" s="138"/>
      <c r="AQ136" s="138"/>
      <c r="AR136" s="222" t="s">
        <v>749</v>
      </c>
      <c r="AS136" s="138"/>
      <c r="AT136" s="222" t="s">
        <v>737</v>
      </c>
      <c r="AU136" s="222" t="s">
        <v>647</v>
      </c>
      <c r="AV136" s="138"/>
      <c r="AW136" s="138"/>
      <c r="AX136" s="138"/>
      <c r="AY136" s="134" t="s">
        <v>725</v>
      </c>
      <c r="AZ136" s="138"/>
      <c r="BA136" s="138"/>
      <c r="BB136" s="138"/>
      <c r="BC136" s="138"/>
      <c r="BD136" s="138"/>
      <c r="BE136" s="223">
        <f>IF(N136="základní",J136,0)</f>
        <v>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134" t="s">
        <v>402</v>
      </c>
      <c r="BK136" s="223">
        <f>ROUND(I136*H136,2)</f>
        <v>0</v>
      </c>
      <c r="BL136" s="134" t="s">
        <v>749</v>
      </c>
      <c r="BM136" s="222" t="s">
        <v>750</v>
      </c>
      <c r="BN136" s="138"/>
      <c r="BO136" s="138"/>
      <c r="BP136" s="138"/>
      <c r="BQ136" s="138"/>
      <c r="BR136" s="138"/>
      <c r="BS136" s="138"/>
      <c r="BT136" s="138"/>
      <c r="BU136" s="138"/>
      <c r="BV136" s="138"/>
      <c r="BW136" s="138"/>
      <c r="BX136" s="138"/>
      <c r="BY136" s="138"/>
      <c r="BZ136" s="138"/>
      <c r="CA136" s="138"/>
      <c r="CB136" s="138"/>
      <c r="CC136" s="138"/>
    </row>
    <row r="137" spans="1:81">
      <c r="A137" s="138"/>
      <c r="B137" s="139"/>
      <c r="C137" s="211" t="s">
        <v>751</v>
      </c>
      <c r="D137" s="211" t="s">
        <v>728</v>
      </c>
      <c r="E137" s="212" t="s">
        <v>752</v>
      </c>
      <c r="F137" s="213" t="s">
        <v>753</v>
      </c>
      <c r="G137" s="214" t="s">
        <v>471</v>
      </c>
      <c r="H137" s="215">
        <v>18</v>
      </c>
      <c r="I137" s="375">
        <v>0</v>
      </c>
      <c r="J137" s="216">
        <f>ROUND(I137*H137,2)</f>
        <v>0</v>
      </c>
      <c r="K137" s="217"/>
      <c r="L137" s="139"/>
      <c r="M137" s="218" t="s">
        <v>654</v>
      </c>
      <c r="N137" s="219" t="s">
        <v>675</v>
      </c>
      <c r="O137" s="220">
        <v>0.38200000000000001</v>
      </c>
      <c r="P137" s="220">
        <f>O137*H137</f>
        <v>6.8760000000000003</v>
      </c>
      <c r="Q137" s="220">
        <v>0</v>
      </c>
      <c r="R137" s="220">
        <f>Q137*H137</f>
        <v>0</v>
      </c>
      <c r="S137" s="220">
        <v>0</v>
      </c>
      <c r="T137" s="220">
        <f>S137*H137</f>
        <v>0</v>
      </c>
      <c r="U137" s="221" t="s">
        <v>654</v>
      </c>
      <c r="V137" s="138"/>
      <c r="W137" s="138"/>
      <c r="X137" s="138"/>
      <c r="Y137" s="138"/>
      <c r="Z137" s="138"/>
      <c r="AA137" s="138"/>
      <c r="AB137" s="138"/>
      <c r="AC137" s="138"/>
      <c r="AD137" s="138"/>
      <c r="AE137" s="138"/>
      <c r="AF137" s="138"/>
      <c r="AG137" s="138"/>
      <c r="AH137" s="138"/>
      <c r="AI137" s="138"/>
      <c r="AJ137" s="138"/>
      <c r="AK137" s="138"/>
      <c r="AL137" s="138"/>
      <c r="AM137" s="138"/>
      <c r="AN137" s="138"/>
      <c r="AO137" s="138"/>
      <c r="AP137" s="138"/>
      <c r="AQ137" s="138"/>
      <c r="AR137" s="222" t="s">
        <v>744</v>
      </c>
      <c r="AS137" s="138"/>
      <c r="AT137" s="222" t="s">
        <v>728</v>
      </c>
      <c r="AU137" s="222" t="s">
        <v>647</v>
      </c>
      <c r="AV137" s="138"/>
      <c r="AW137" s="138"/>
      <c r="AX137" s="138"/>
      <c r="AY137" s="134" t="s">
        <v>725</v>
      </c>
      <c r="AZ137" s="138"/>
      <c r="BA137" s="138"/>
      <c r="BB137" s="138"/>
      <c r="BC137" s="138"/>
      <c r="BD137" s="138"/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34" t="s">
        <v>402</v>
      </c>
      <c r="BK137" s="223">
        <f>ROUND(I137*H137,2)</f>
        <v>0</v>
      </c>
      <c r="BL137" s="134" t="s">
        <v>744</v>
      </c>
      <c r="BM137" s="222" t="s">
        <v>754</v>
      </c>
      <c r="BN137" s="138"/>
      <c r="BO137" s="138"/>
      <c r="BP137" s="138"/>
      <c r="BQ137" s="138"/>
      <c r="BR137" s="138"/>
      <c r="BS137" s="138"/>
      <c r="BT137" s="138"/>
      <c r="BU137" s="138"/>
      <c r="BV137" s="138"/>
      <c r="BW137" s="138"/>
      <c r="BX137" s="138"/>
      <c r="BY137" s="138"/>
      <c r="BZ137" s="138"/>
      <c r="CA137" s="138"/>
      <c r="CB137" s="138"/>
      <c r="CC137" s="138"/>
    </row>
    <row r="138" spans="1:81">
      <c r="A138" s="224"/>
      <c r="B138" s="225"/>
      <c r="C138" s="224"/>
      <c r="D138" s="226" t="s">
        <v>755</v>
      </c>
      <c r="E138" s="227" t="s">
        <v>654</v>
      </c>
      <c r="F138" s="228" t="s">
        <v>756</v>
      </c>
      <c r="G138" s="224"/>
      <c r="H138" s="229">
        <v>18</v>
      </c>
      <c r="I138" s="224"/>
      <c r="J138" s="224"/>
      <c r="K138" s="224"/>
      <c r="L138" s="225"/>
      <c r="M138" s="230"/>
      <c r="N138" s="224"/>
      <c r="O138" s="224"/>
      <c r="P138" s="224"/>
      <c r="Q138" s="224"/>
      <c r="R138" s="224"/>
      <c r="S138" s="224"/>
      <c r="T138" s="224"/>
      <c r="U138" s="231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7" t="s">
        <v>755</v>
      </c>
      <c r="AU138" s="227" t="s">
        <v>647</v>
      </c>
      <c r="AV138" s="224" t="s">
        <v>647</v>
      </c>
      <c r="AW138" s="224" t="s">
        <v>757</v>
      </c>
      <c r="AX138" s="224" t="s">
        <v>402</v>
      </c>
      <c r="AY138" s="227" t="s">
        <v>725</v>
      </c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</row>
    <row r="139" spans="1:81">
      <c r="A139" s="138"/>
      <c r="B139" s="139"/>
      <c r="C139" s="211" t="s">
        <v>758</v>
      </c>
      <c r="D139" s="211" t="s">
        <v>728</v>
      </c>
      <c r="E139" s="212" t="s">
        <v>759</v>
      </c>
      <c r="F139" s="213" t="s">
        <v>760</v>
      </c>
      <c r="G139" s="214" t="s">
        <v>471</v>
      </c>
      <c r="H139" s="215">
        <v>20</v>
      </c>
      <c r="I139" s="375">
        <v>0</v>
      </c>
      <c r="J139" s="216">
        <f>ROUND(I139*H139,2)</f>
        <v>0</v>
      </c>
      <c r="K139" s="217"/>
      <c r="L139" s="139"/>
      <c r="M139" s="218" t="s">
        <v>654</v>
      </c>
      <c r="N139" s="219" t="s">
        <v>675</v>
      </c>
      <c r="O139" s="220">
        <v>0.187</v>
      </c>
      <c r="P139" s="220">
        <f>O139*H139</f>
        <v>3.74</v>
      </c>
      <c r="Q139" s="220">
        <v>0</v>
      </c>
      <c r="R139" s="220">
        <f>Q139*H139</f>
        <v>0</v>
      </c>
      <c r="S139" s="220">
        <v>0</v>
      </c>
      <c r="T139" s="220">
        <f>S139*H139</f>
        <v>0</v>
      </c>
      <c r="U139" s="221" t="s">
        <v>654</v>
      </c>
      <c r="V139" s="138"/>
      <c r="W139" s="138"/>
      <c r="X139" s="138"/>
      <c r="Y139" s="138"/>
      <c r="Z139" s="138"/>
      <c r="AA139" s="138"/>
      <c r="AB139" s="138"/>
      <c r="AC139" s="138"/>
      <c r="AD139" s="138"/>
      <c r="AE139" s="138"/>
      <c r="AF139" s="138"/>
      <c r="AG139" s="138"/>
      <c r="AH139" s="138"/>
      <c r="AI139" s="138"/>
      <c r="AJ139" s="138"/>
      <c r="AK139" s="138"/>
      <c r="AL139" s="138"/>
      <c r="AM139" s="138"/>
      <c r="AN139" s="138"/>
      <c r="AO139" s="138"/>
      <c r="AP139" s="138"/>
      <c r="AQ139" s="138"/>
      <c r="AR139" s="222" t="s">
        <v>744</v>
      </c>
      <c r="AS139" s="138"/>
      <c r="AT139" s="222" t="s">
        <v>728</v>
      </c>
      <c r="AU139" s="222" t="s">
        <v>647</v>
      </c>
      <c r="AV139" s="138"/>
      <c r="AW139" s="138"/>
      <c r="AX139" s="138"/>
      <c r="AY139" s="134" t="s">
        <v>725</v>
      </c>
      <c r="AZ139" s="138"/>
      <c r="BA139" s="138"/>
      <c r="BB139" s="138"/>
      <c r="BC139" s="138"/>
      <c r="BD139" s="138"/>
      <c r="BE139" s="223">
        <f>IF(N139="základní",J139,0)</f>
        <v>0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134" t="s">
        <v>402</v>
      </c>
      <c r="BK139" s="223">
        <f>ROUND(I139*H139,2)</f>
        <v>0</v>
      </c>
      <c r="BL139" s="134" t="s">
        <v>744</v>
      </c>
      <c r="BM139" s="222" t="s">
        <v>761</v>
      </c>
      <c r="BN139" s="138"/>
      <c r="BO139" s="138"/>
      <c r="BP139" s="138"/>
      <c r="BQ139" s="138"/>
      <c r="BR139" s="138"/>
      <c r="BS139" s="138"/>
      <c r="BT139" s="138"/>
      <c r="BU139" s="138"/>
      <c r="BV139" s="138"/>
      <c r="BW139" s="138"/>
      <c r="BX139" s="138"/>
      <c r="BY139" s="138"/>
      <c r="BZ139" s="138"/>
      <c r="CA139" s="138"/>
      <c r="CB139" s="138"/>
      <c r="CC139" s="138"/>
    </row>
    <row r="140" spans="1:81">
      <c r="A140" s="224"/>
      <c r="B140" s="225"/>
      <c r="C140" s="224"/>
      <c r="D140" s="226" t="s">
        <v>755</v>
      </c>
      <c r="E140" s="227" t="s">
        <v>654</v>
      </c>
      <c r="F140" s="228" t="s">
        <v>762</v>
      </c>
      <c r="G140" s="224"/>
      <c r="H140" s="229">
        <v>20</v>
      </c>
      <c r="I140" s="224"/>
      <c r="J140" s="224"/>
      <c r="K140" s="224"/>
      <c r="L140" s="225"/>
      <c r="M140" s="230"/>
      <c r="N140" s="224"/>
      <c r="O140" s="224"/>
      <c r="P140" s="224"/>
      <c r="Q140" s="224"/>
      <c r="R140" s="224"/>
      <c r="S140" s="224"/>
      <c r="T140" s="224"/>
      <c r="U140" s="231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7" t="s">
        <v>755</v>
      </c>
      <c r="AU140" s="227" t="s">
        <v>647</v>
      </c>
      <c r="AV140" s="224" t="s">
        <v>647</v>
      </c>
      <c r="AW140" s="224" t="s">
        <v>757</v>
      </c>
      <c r="AX140" s="224" t="s">
        <v>402</v>
      </c>
      <c r="AY140" s="227" t="s">
        <v>725</v>
      </c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</row>
    <row r="141" spans="1:81">
      <c r="A141" s="138"/>
      <c r="B141" s="139"/>
      <c r="C141" s="211" t="s">
        <v>763</v>
      </c>
      <c r="D141" s="211" t="s">
        <v>728</v>
      </c>
      <c r="E141" s="212" t="s">
        <v>764</v>
      </c>
      <c r="F141" s="213" t="s">
        <v>765</v>
      </c>
      <c r="G141" s="214" t="s">
        <v>471</v>
      </c>
      <c r="H141" s="215">
        <v>1</v>
      </c>
      <c r="I141" s="375">
        <v>0</v>
      </c>
      <c r="J141" s="216">
        <f t="shared" ref="J141:J153" si="0">ROUND(I141*H141,2)</f>
        <v>0</v>
      </c>
      <c r="K141" s="217"/>
      <c r="L141" s="139"/>
      <c r="M141" s="218" t="s">
        <v>654</v>
      </c>
      <c r="N141" s="219" t="s">
        <v>675</v>
      </c>
      <c r="O141" s="220">
        <v>0.91800000000000004</v>
      </c>
      <c r="P141" s="220">
        <f t="shared" ref="P141:P153" si="1">O141*H141</f>
        <v>0.91800000000000004</v>
      </c>
      <c r="Q141" s="220">
        <v>0</v>
      </c>
      <c r="R141" s="220">
        <f t="shared" ref="R141:R153" si="2">Q141*H141</f>
        <v>0</v>
      </c>
      <c r="S141" s="220">
        <v>0</v>
      </c>
      <c r="T141" s="220">
        <f t="shared" ref="T141:T153" si="3">S141*H141</f>
        <v>0</v>
      </c>
      <c r="U141" s="221" t="s">
        <v>654</v>
      </c>
      <c r="V141" s="138"/>
      <c r="W141" s="138"/>
      <c r="X141" s="138"/>
      <c r="Y141" s="138"/>
      <c r="Z141" s="138"/>
      <c r="AA141" s="138"/>
      <c r="AB141" s="138"/>
      <c r="AC141" s="138"/>
      <c r="AD141" s="138"/>
      <c r="AE141" s="138"/>
      <c r="AF141" s="138"/>
      <c r="AG141" s="138"/>
      <c r="AH141" s="138"/>
      <c r="AI141" s="138"/>
      <c r="AJ141" s="138"/>
      <c r="AK141" s="138"/>
      <c r="AL141" s="138"/>
      <c r="AM141" s="138"/>
      <c r="AN141" s="138"/>
      <c r="AO141" s="138"/>
      <c r="AP141" s="138"/>
      <c r="AQ141" s="138"/>
      <c r="AR141" s="222" t="s">
        <v>744</v>
      </c>
      <c r="AS141" s="138"/>
      <c r="AT141" s="222" t="s">
        <v>728</v>
      </c>
      <c r="AU141" s="222" t="s">
        <v>647</v>
      </c>
      <c r="AV141" s="138"/>
      <c r="AW141" s="138"/>
      <c r="AX141" s="138"/>
      <c r="AY141" s="134" t="s">
        <v>725</v>
      </c>
      <c r="AZ141" s="138"/>
      <c r="BA141" s="138"/>
      <c r="BB141" s="138"/>
      <c r="BC141" s="138"/>
      <c r="BD141" s="138"/>
      <c r="BE141" s="223">
        <f t="shared" ref="BE141:BE153" si="4">IF(N141="základní",J141,0)</f>
        <v>0</v>
      </c>
      <c r="BF141" s="223">
        <f t="shared" ref="BF141:BF153" si="5">IF(N141="snížená",J141,0)</f>
        <v>0</v>
      </c>
      <c r="BG141" s="223">
        <f t="shared" ref="BG141:BG153" si="6">IF(N141="zákl. přenesená",J141,0)</f>
        <v>0</v>
      </c>
      <c r="BH141" s="223">
        <f t="shared" ref="BH141:BH153" si="7">IF(N141="sníž. přenesená",J141,0)</f>
        <v>0</v>
      </c>
      <c r="BI141" s="223">
        <f t="shared" ref="BI141:BI153" si="8">IF(N141="nulová",J141,0)</f>
        <v>0</v>
      </c>
      <c r="BJ141" s="134" t="s">
        <v>402</v>
      </c>
      <c r="BK141" s="223">
        <f t="shared" ref="BK141:BK153" si="9">ROUND(I141*H141,2)</f>
        <v>0</v>
      </c>
      <c r="BL141" s="134" t="s">
        <v>744</v>
      </c>
      <c r="BM141" s="222" t="s">
        <v>766</v>
      </c>
      <c r="BN141" s="138"/>
      <c r="BO141" s="138"/>
      <c r="BP141" s="138"/>
      <c r="BQ141" s="138"/>
      <c r="BR141" s="138"/>
      <c r="BS141" s="138"/>
      <c r="BT141" s="138"/>
      <c r="BU141" s="138"/>
      <c r="BV141" s="138"/>
      <c r="BW141" s="138"/>
      <c r="BX141" s="138"/>
      <c r="BY141" s="138"/>
      <c r="BZ141" s="138"/>
      <c r="CA141" s="138"/>
      <c r="CB141" s="138"/>
      <c r="CC141" s="138"/>
    </row>
    <row r="142" spans="1:81">
      <c r="A142" s="138"/>
      <c r="B142" s="139"/>
      <c r="C142" s="239" t="s">
        <v>767</v>
      </c>
      <c r="D142" s="239" t="s">
        <v>737</v>
      </c>
      <c r="E142" s="240" t="s">
        <v>768</v>
      </c>
      <c r="F142" s="241" t="s">
        <v>769</v>
      </c>
      <c r="G142" s="242" t="s">
        <v>471</v>
      </c>
      <c r="H142" s="243">
        <v>1</v>
      </c>
      <c r="I142" s="376">
        <v>0</v>
      </c>
      <c r="J142" s="244">
        <f t="shared" si="0"/>
        <v>0</v>
      </c>
      <c r="K142" s="245"/>
      <c r="L142" s="246"/>
      <c r="M142" s="247" t="s">
        <v>654</v>
      </c>
      <c r="N142" s="248" t="s">
        <v>675</v>
      </c>
      <c r="O142" s="220">
        <v>0</v>
      </c>
      <c r="P142" s="220">
        <f t="shared" si="1"/>
        <v>0</v>
      </c>
      <c r="Q142" s="220">
        <v>6.3099999999999996E-3</v>
      </c>
      <c r="R142" s="220">
        <f t="shared" si="2"/>
        <v>6.3099999999999996E-3</v>
      </c>
      <c r="S142" s="220">
        <v>0</v>
      </c>
      <c r="T142" s="220">
        <f t="shared" si="3"/>
        <v>0</v>
      </c>
      <c r="U142" s="221" t="s">
        <v>654</v>
      </c>
      <c r="V142" s="138"/>
      <c r="W142" s="138"/>
      <c r="X142" s="138"/>
      <c r="Y142" s="138"/>
      <c r="Z142" s="138"/>
      <c r="AA142" s="138"/>
      <c r="AB142" s="138"/>
      <c r="AC142" s="138"/>
      <c r="AD142" s="138"/>
      <c r="AE142" s="138"/>
      <c r="AF142" s="138"/>
      <c r="AG142" s="138"/>
      <c r="AH142" s="138"/>
      <c r="AI142" s="138"/>
      <c r="AJ142" s="138"/>
      <c r="AK142" s="138"/>
      <c r="AL142" s="138"/>
      <c r="AM142" s="138"/>
      <c r="AN142" s="138"/>
      <c r="AO142" s="138"/>
      <c r="AP142" s="138"/>
      <c r="AQ142" s="138"/>
      <c r="AR142" s="222" t="s">
        <v>749</v>
      </c>
      <c r="AS142" s="138"/>
      <c r="AT142" s="222" t="s">
        <v>737</v>
      </c>
      <c r="AU142" s="222" t="s">
        <v>647</v>
      </c>
      <c r="AV142" s="138"/>
      <c r="AW142" s="138"/>
      <c r="AX142" s="138"/>
      <c r="AY142" s="134" t="s">
        <v>725</v>
      </c>
      <c r="AZ142" s="138"/>
      <c r="BA142" s="138"/>
      <c r="BB142" s="138"/>
      <c r="BC142" s="138"/>
      <c r="BD142" s="138"/>
      <c r="BE142" s="223">
        <f t="shared" si="4"/>
        <v>0</v>
      </c>
      <c r="BF142" s="223">
        <f t="shared" si="5"/>
        <v>0</v>
      </c>
      <c r="BG142" s="223">
        <f t="shared" si="6"/>
        <v>0</v>
      </c>
      <c r="BH142" s="223">
        <f t="shared" si="7"/>
        <v>0</v>
      </c>
      <c r="BI142" s="223">
        <f t="shared" si="8"/>
        <v>0</v>
      </c>
      <c r="BJ142" s="134" t="s">
        <v>402</v>
      </c>
      <c r="BK142" s="223">
        <f t="shared" si="9"/>
        <v>0</v>
      </c>
      <c r="BL142" s="134" t="s">
        <v>749</v>
      </c>
      <c r="BM142" s="222" t="s">
        <v>770</v>
      </c>
      <c r="BN142" s="138"/>
      <c r="BO142" s="138"/>
      <c r="BP142" s="138"/>
      <c r="BQ142" s="138"/>
      <c r="BR142" s="138"/>
      <c r="BS142" s="138"/>
      <c r="BT142" s="138"/>
      <c r="BU142" s="138"/>
      <c r="BV142" s="138"/>
      <c r="BW142" s="138"/>
      <c r="BX142" s="138"/>
      <c r="BY142" s="138"/>
      <c r="BZ142" s="138"/>
      <c r="CA142" s="138"/>
      <c r="CB142" s="138"/>
      <c r="CC142" s="138"/>
    </row>
    <row r="143" spans="1:81">
      <c r="A143" s="138"/>
      <c r="B143" s="139"/>
      <c r="C143" s="211" t="s">
        <v>771</v>
      </c>
      <c r="D143" s="211" t="s">
        <v>728</v>
      </c>
      <c r="E143" s="212" t="s">
        <v>772</v>
      </c>
      <c r="F143" s="213" t="s">
        <v>773</v>
      </c>
      <c r="G143" s="214" t="s">
        <v>471</v>
      </c>
      <c r="H143" s="215">
        <v>9</v>
      </c>
      <c r="I143" s="375">
        <v>0</v>
      </c>
      <c r="J143" s="216">
        <f t="shared" si="0"/>
        <v>0</v>
      </c>
      <c r="K143" s="217"/>
      <c r="L143" s="139"/>
      <c r="M143" s="218" t="s">
        <v>654</v>
      </c>
      <c r="N143" s="219" t="s">
        <v>675</v>
      </c>
      <c r="O143" s="220">
        <v>0.71799999999999997</v>
      </c>
      <c r="P143" s="220">
        <f t="shared" si="1"/>
        <v>6.4619999999999997</v>
      </c>
      <c r="Q143" s="220">
        <v>0</v>
      </c>
      <c r="R143" s="220">
        <f t="shared" si="2"/>
        <v>0</v>
      </c>
      <c r="S143" s="220">
        <v>0</v>
      </c>
      <c r="T143" s="220">
        <f t="shared" si="3"/>
        <v>0</v>
      </c>
      <c r="U143" s="221" t="s">
        <v>654</v>
      </c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  <c r="AF143" s="138"/>
      <c r="AG143" s="138"/>
      <c r="AH143" s="138"/>
      <c r="AI143" s="138"/>
      <c r="AJ143" s="138"/>
      <c r="AK143" s="138"/>
      <c r="AL143" s="138"/>
      <c r="AM143" s="138"/>
      <c r="AN143" s="138"/>
      <c r="AO143" s="138"/>
      <c r="AP143" s="138"/>
      <c r="AQ143" s="138"/>
      <c r="AR143" s="222" t="s">
        <v>744</v>
      </c>
      <c r="AS143" s="138"/>
      <c r="AT143" s="222" t="s">
        <v>728</v>
      </c>
      <c r="AU143" s="222" t="s">
        <v>647</v>
      </c>
      <c r="AV143" s="138"/>
      <c r="AW143" s="138"/>
      <c r="AX143" s="138"/>
      <c r="AY143" s="134" t="s">
        <v>725</v>
      </c>
      <c r="AZ143" s="138"/>
      <c r="BA143" s="138"/>
      <c r="BB143" s="138"/>
      <c r="BC143" s="138"/>
      <c r="BD143" s="138"/>
      <c r="BE143" s="223">
        <f t="shared" si="4"/>
        <v>0</v>
      </c>
      <c r="BF143" s="223">
        <f t="shared" si="5"/>
        <v>0</v>
      </c>
      <c r="BG143" s="223">
        <f t="shared" si="6"/>
        <v>0</v>
      </c>
      <c r="BH143" s="223">
        <f t="shared" si="7"/>
        <v>0</v>
      </c>
      <c r="BI143" s="223">
        <f t="shared" si="8"/>
        <v>0</v>
      </c>
      <c r="BJ143" s="134" t="s">
        <v>402</v>
      </c>
      <c r="BK143" s="223">
        <f t="shared" si="9"/>
        <v>0</v>
      </c>
      <c r="BL143" s="134" t="s">
        <v>744</v>
      </c>
      <c r="BM143" s="222" t="s">
        <v>774</v>
      </c>
      <c r="BN143" s="138"/>
      <c r="BO143" s="138"/>
      <c r="BP143" s="138"/>
      <c r="BQ143" s="138"/>
      <c r="BR143" s="138"/>
      <c r="BS143" s="138"/>
      <c r="BT143" s="138"/>
      <c r="BU143" s="138"/>
      <c r="BV143" s="138"/>
      <c r="BW143" s="138"/>
      <c r="BX143" s="138"/>
      <c r="BY143" s="138"/>
      <c r="BZ143" s="138"/>
      <c r="CA143" s="138"/>
      <c r="CB143" s="138"/>
      <c r="CC143" s="138"/>
    </row>
    <row r="144" spans="1:81">
      <c r="A144" s="138"/>
      <c r="B144" s="139"/>
      <c r="C144" s="239" t="s">
        <v>775</v>
      </c>
      <c r="D144" s="239" t="s">
        <v>737</v>
      </c>
      <c r="E144" s="240" t="s">
        <v>776</v>
      </c>
      <c r="F144" s="241" t="s">
        <v>777</v>
      </c>
      <c r="G144" s="242" t="s">
        <v>471</v>
      </c>
      <c r="H144" s="243">
        <v>9</v>
      </c>
      <c r="I144" s="376">
        <v>0</v>
      </c>
      <c r="J144" s="244">
        <f t="shared" si="0"/>
        <v>0</v>
      </c>
      <c r="K144" s="245"/>
      <c r="L144" s="246"/>
      <c r="M144" s="247" t="s">
        <v>654</v>
      </c>
      <c r="N144" s="248" t="s">
        <v>675</v>
      </c>
      <c r="O144" s="220">
        <v>0</v>
      </c>
      <c r="P144" s="220">
        <f t="shared" si="1"/>
        <v>0</v>
      </c>
      <c r="Q144" s="220">
        <v>6.3099999999999996E-3</v>
      </c>
      <c r="R144" s="220">
        <f t="shared" si="2"/>
        <v>5.6789999999999993E-2</v>
      </c>
      <c r="S144" s="220">
        <v>0</v>
      </c>
      <c r="T144" s="220">
        <f t="shared" si="3"/>
        <v>0</v>
      </c>
      <c r="U144" s="221" t="s">
        <v>654</v>
      </c>
      <c r="V144" s="138"/>
      <c r="W144" s="138"/>
      <c r="X144" s="138"/>
      <c r="Y144" s="138"/>
      <c r="Z144" s="138"/>
      <c r="AA144" s="138"/>
      <c r="AB144" s="138"/>
      <c r="AC144" s="138"/>
      <c r="AD144" s="138"/>
      <c r="AE144" s="138"/>
      <c r="AF144" s="138"/>
      <c r="AG144" s="138"/>
      <c r="AH144" s="138"/>
      <c r="AI144" s="138"/>
      <c r="AJ144" s="138"/>
      <c r="AK144" s="138"/>
      <c r="AL144" s="138"/>
      <c r="AM144" s="138"/>
      <c r="AN144" s="138"/>
      <c r="AO144" s="138"/>
      <c r="AP144" s="138"/>
      <c r="AQ144" s="138"/>
      <c r="AR144" s="222" t="s">
        <v>749</v>
      </c>
      <c r="AS144" s="138"/>
      <c r="AT144" s="222" t="s">
        <v>737</v>
      </c>
      <c r="AU144" s="222" t="s">
        <v>647</v>
      </c>
      <c r="AV144" s="138"/>
      <c r="AW144" s="138"/>
      <c r="AX144" s="138"/>
      <c r="AY144" s="134" t="s">
        <v>725</v>
      </c>
      <c r="AZ144" s="138"/>
      <c r="BA144" s="138"/>
      <c r="BB144" s="138"/>
      <c r="BC144" s="138"/>
      <c r="BD144" s="138"/>
      <c r="BE144" s="223">
        <f t="shared" si="4"/>
        <v>0</v>
      </c>
      <c r="BF144" s="223">
        <f t="shared" si="5"/>
        <v>0</v>
      </c>
      <c r="BG144" s="223">
        <f t="shared" si="6"/>
        <v>0</v>
      </c>
      <c r="BH144" s="223">
        <f t="shared" si="7"/>
        <v>0</v>
      </c>
      <c r="BI144" s="223">
        <f t="shared" si="8"/>
        <v>0</v>
      </c>
      <c r="BJ144" s="134" t="s">
        <v>402</v>
      </c>
      <c r="BK144" s="223">
        <f t="shared" si="9"/>
        <v>0</v>
      </c>
      <c r="BL144" s="134" t="s">
        <v>749</v>
      </c>
      <c r="BM144" s="222" t="s">
        <v>778</v>
      </c>
      <c r="BN144" s="138"/>
      <c r="BO144" s="138"/>
      <c r="BP144" s="138"/>
      <c r="BQ144" s="138"/>
      <c r="BR144" s="138"/>
      <c r="BS144" s="138"/>
      <c r="BT144" s="138"/>
      <c r="BU144" s="138"/>
      <c r="BV144" s="138"/>
      <c r="BW144" s="138"/>
      <c r="BX144" s="138"/>
      <c r="BY144" s="138"/>
      <c r="BZ144" s="138"/>
      <c r="CA144" s="138"/>
      <c r="CB144" s="138"/>
      <c r="CC144" s="138"/>
    </row>
    <row r="145" spans="1:81">
      <c r="A145" s="138"/>
      <c r="B145" s="139"/>
      <c r="C145" s="211" t="s">
        <v>779</v>
      </c>
      <c r="D145" s="211" t="s">
        <v>728</v>
      </c>
      <c r="E145" s="212" t="s">
        <v>780</v>
      </c>
      <c r="F145" s="213" t="s">
        <v>781</v>
      </c>
      <c r="G145" s="214" t="s">
        <v>471</v>
      </c>
      <c r="H145" s="215">
        <v>10</v>
      </c>
      <c r="I145" s="375">
        <v>0</v>
      </c>
      <c r="J145" s="216">
        <f t="shared" si="0"/>
        <v>0</v>
      </c>
      <c r="K145" s="217"/>
      <c r="L145" s="139"/>
      <c r="M145" s="218" t="s">
        <v>654</v>
      </c>
      <c r="N145" s="219" t="s">
        <v>675</v>
      </c>
      <c r="O145" s="220">
        <v>3.8130000000000002</v>
      </c>
      <c r="P145" s="220">
        <f t="shared" si="1"/>
        <v>38.130000000000003</v>
      </c>
      <c r="Q145" s="220">
        <v>0</v>
      </c>
      <c r="R145" s="220">
        <f t="shared" si="2"/>
        <v>0</v>
      </c>
      <c r="S145" s="220">
        <v>0</v>
      </c>
      <c r="T145" s="220">
        <f t="shared" si="3"/>
        <v>0</v>
      </c>
      <c r="U145" s="221" t="s">
        <v>654</v>
      </c>
      <c r="V145" s="138"/>
      <c r="W145" s="138"/>
      <c r="X145" s="138"/>
      <c r="Y145" s="138"/>
      <c r="Z145" s="138"/>
      <c r="AA145" s="138"/>
      <c r="AB145" s="138"/>
      <c r="AC145" s="138"/>
      <c r="AD145" s="138"/>
      <c r="AE145" s="138"/>
      <c r="AF145" s="138"/>
      <c r="AG145" s="138"/>
      <c r="AH145" s="138"/>
      <c r="AI145" s="138"/>
      <c r="AJ145" s="138"/>
      <c r="AK145" s="138"/>
      <c r="AL145" s="138"/>
      <c r="AM145" s="138"/>
      <c r="AN145" s="138"/>
      <c r="AO145" s="138"/>
      <c r="AP145" s="138"/>
      <c r="AQ145" s="138"/>
      <c r="AR145" s="222" t="s">
        <v>744</v>
      </c>
      <c r="AS145" s="138"/>
      <c r="AT145" s="222" t="s">
        <v>728</v>
      </c>
      <c r="AU145" s="222" t="s">
        <v>647</v>
      </c>
      <c r="AV145" s="138"/>
      <c r="AW145" s="138"/>
      <c r="AX145" s="138"/>
      <c r="AY145" s="134" t="s">
        <v>725</v>
      </c>
      <c r="AZ145" s="138"/>
      <c r="BA145" s="138"/>
      <c r="BB145" s="138"/>
      <c r="BC145" s="138"/>
      <c r="BD145" s="138"/>
      <c r="BE145" s="223">
        <f t="shared" si="4"/>
        <v>0</v>
      </c>
      <c r="BF145" s="223">
        <f t="shared" si="5"/>
        <v>0</v>
      </c>
      <c r="BG145" s="223">
        <f t="shared" si="6"/>
        <v>0</v>
      </c>
      <c r="BH145" s="223">
        <f t="shared" si="7"/>
        <v>0</v>
      </c>
      <c r="BI145" s="223">
        <f t="shared" si="8"/>
        <v>0</v>
      </c>
      <c r="BJ145" s="134" t="s">
        <v>402</v>
      </c>
      <c r="BK145" s="223">
        <f t="shared" si="9"/>
        <v>0</v>
      </c>
      <c r="BL145" s="134" t="s">
        <v>744</v>
      </c>
      <c r="BM145" s="222" t="s">
        <v>782</v>
      </c>
      <c r="BN145" s="138"/>
      <c r="BO145" s="138"/>
      <c r="BP145" s="138"/>
      <c r="BQ145" s="138"/>
      <c r="BR145" s="138"/>
      <c r="BS145" s="138"/>
      <c r="BT145" s="138"/>
      <c r="BU145" s="138"/>
      <c r="BV145" s="138"/>
      <c r="BW145" s="138"/>
      <c r="BX145" s="138"/>
      <c r="BY145" s="138"/>
      <c r="BZ145" s="138"/>
      <c r="CA145" s="138"/>
      <c r="CB145" s="138"/>
      <c r="CC145" s="138"/>
    </row>
    <row r="146" spans="1:81">
      <c r="A146" s="138"/>
      <c r="B146" s="139"/>
      <c r="C146" s="239" t="s">
        <v>783</v>
      </c>
      <c r="D146" s="239" t="s">
        <v>737</v>
      </c>
      <c r="E146" s="240" t="s">
        <v>784</v>
      </c>
      <c r="F146" s="241" t="s">
        <v>785</v>
      </c>
      <c r="G146" s="242" t="s">
        <v>471</v>
      </c>
      <c r="H146" s="243">
        <v>9</v>
      </c>
      <c r="I146" s="376">
        <v>0</v>
      </c>
      <c r="J146" s="244">
        <f t="shared" si="0"/>
        <v>0</v>
      </c>
      <c r="K146" s="245"/>
      <c r="L146" s="246"/>
      <c r="M146" s="247" t="s">
        <v>654</v>
      </c>
      <c r="N146" s="248" t="s">
        <v>675</v>
      </c>
      <c r="O146" s="220">
        <v>0</v>
      </c>
      <c r="P146" s="220">
        <f t="shared" si="1"/>
        <v>0</v>
      </c>
      <c r="Q146" s="220">
        <v>6.2E-2</v>
      </c>
      <c r="R146" s="220">
        <f t="shared" si="2"/>
        <v>0.55800000000000005</v>
      </c>
      <c r="S146" s="220">
        <v>0</v>
      </c>
      <c r="T146" s="220">
        <f t="shared" si="3"/>
        <v>0</v>
      </c>
      <c r="U146" s="221" t="s">
        <v>654</v>
      </c>
      <c r="V146" s="138"/>
      <c r="W146" s="138"/>
      <c r="X146" s="138"/>
      <c r="Y146" s="138"/>
      <c r="Z146" s="138"/>
      <c r="AA146" s="138"/>
      <c r="AB146" s="138"/>
      <c r="AC146" s="138"/>
      <c r="AD146" s="138"/>
      <c r="AE146" s="138"/>
      <c r="AF146" s="138"/>
      <c r="AG146" s="138"/>
      <c r="AH146" s="138"/>
      <c r="AI146" s="138"/>
      <c r="AJ146" s="138"/>
      <c r="AK146" s="138"/>
      <c r="AL146" s="138"/>
      <c r="AM146" s="138"/>
      <c r="AN146" s="138"/>
      <c r="AO146" s="138"/>
      <c r="AP146" s="138"/>
      <c r="AQ146" s="138"/>
      <c r="AR146" s="222" t="s">
        <v>749</v>
      </c>
      <c r="AS146" s="138"/>
      <c r="AT146" s="222" t="s">
        <v>737</v>
      </c>
      <c r="AU146" s="222" t="s">
        <v>647</v>
      </c>
      <c r="AV146" s="138"/>
      <c r="AW146" s="138"/>
      <c r="AX146" s="138"/>
      <c r="AY146" s="134" t="s">
        <v>725</v>
      </c>
      <c r="AZ146" s="138"/>
      <c r="BA146" s="138"/>
      <c r="BB146" s="138"/>
      <c r="BC146" s="138"/>
      <c r="BD146" s="138"/>
      <c r="BE146" s="223">
        <f t="shared" si="4"/>
        <v>0</v>
      </c>
      <c r="BF146" s="223">
        <f t="shared" si="5"/>
        <v>0</v>
      </c>
      <c r="BG146" s="223">
        <f t="shared" si="6"/>
        <v>0</v>
      </c>
      <c r="BH146" s="223">
        <f t="shared" si="7"/>
        <v>0</v>
      </c>
      <c r="BI146" s="223">
        <f t="shared" si="8"/>
        <v>0</v>
      </c>
      <c r="BJ146" s="134" t="s">
        <v>402</v>
      </c>
      <c r="BK146" s="223">
        <f t="shared" si="9"/>
        <v>0</v>
      </c>
      <c r="BL146" s="134" t="s">
        <v>749</v>
      </c>
      <c r="BM146" s="222" t="s">
        <v>786</v>
      </c>
      <c r="BN146" s="138"/>
      <c r="BO146" s="138"/>
      <c r="BP146" s="138"/>
      <c r="BQ146" s="138"/>
      <c r="BR146" s="138"/>
      <c r="BS146" s="138"/>
      <c r="BT146" s="138"/>
      <c r="BU146" s="138"/>
      <c r="BV146" s="138"/>
      <c r="BW146" s="138"/>
      <c r="BX146" s="138"/>
      <c r="BY146" s="138"/>
      <c r="BZ146" s="138"/>
      <c r="CA146" s="138"/>
      <c r="CB146" s="138"/>
      <c r="CC146" s="138"/>
    </row>
    <row r="147" spans="1:81">
      <c r="A147" s="138"/>
      <c r="B147" s="139"/>
      <c r="C147" s="239" t="s">
        <v>787</v>
      </c>
      <c r="D147" s="239" t="s">
        <v>737</v>
      </c>
      <c r="E147" s="240" t="s">
        <v>788</v>
      </c>
      <c r="F147" s="241" t="s">
        <v>789</v>
      </c>
      <c r="G147" s="242" t="s">
        <v>471</v>
      </c>
      <c r="H147" s="243">
        <v>1</v>
      </c>
      <c r="I147" s="376">
        <v>0</v>
      </c>
      <c r="J147" s="244">
        <f t="shared" si="0"/>
        <v>0</v>
      </c>
      <c r="K147" s="245"/>
      <c r="L147" s="246"/>
      <c r="M147" s="247" t="s">
        <v>654</v>
      </c>
      <c r="N147" s="248" t="s">
        <v>675</v>
      </c>
      <c r="O147" s="220">
        <v>0</v>
      </c>
      <c r="P147" s="220">
        <f t="shared" si="1"/>
        <v>0</v>
      </c>
      <c r="Q147" s="220">
        <v>0.115</v>
      </c>
      <c r="R147" s="220">
        <f t="shared" si="2"/>
        <v>0.115</v>
      </c>
      <c r="S147" s="220">
        <v>0</v>
      </c>
      <c r="T147" s="220">
        <f t="shared" si="3"/>
        <v>0</v>
      </c>
      <c r="U147" s="221" t="s">
        <v>654</v>
      </c>
      <c r="V147" s="138"/>
      <c r="W147" s="138"/>
      <c r="X147" s="138"/>
      <c r="Y147" s="138"/>
      <c r="Z147" s="138"/>
      <c r="AA147" s="138"/>
      <c r="AB147" s="138"/>
      <c r="AC147" s="138"/>
      <c r="AD147" s="138"/>
      <c r="AE147" s="138"/>
      <c r="AF147" s="138"/>
      <c r="AG147" s="138"/>
      <c r="AH147" s="138"/>
      <c r="AI147" s="138"/>
      <c r="AJ147" s="138"/>
      <c r="AK147" s="138"/>
      <c r="AL147" s="138"/>
      <c r="AM147" s="138"/>
      <c r="AN147" s="138"/>
      <c r="AO147" s="138"/>
      <c r="AP147" s="138"/>
      <c r="AQ147" s="138"/>
      <c r="AR147" s="222" t="s">
        <v>749</v>
      </c>
      <c r="AS147" s="138"/>
      <c r="AT147" s="222" t="s">
        <v>737</v>
      </c>
      <c r="AU147" s="222" t="s">
        <v>647</v>
      </c>
      <c r="AV147" s="138"/>
      <c r="AW147" s="138"/>
      <c r="AX147" s="138"/>
      <c r="AY147" s="134" t="s">
        <v>725</v>
      </c>
      <c r="AZ147" s="138"/>
      <c r="BA147" s="138"/>
      <c r="BB147" s="138"/>
      <c r="BC147" s="138"/>
      <c r="BD147" s="138"/>
      <c r="BE147" s="223">
        <f t="shared" si="4"/>
        <v>0</v>
      </c>
      <c r="BF147" s="223">
        <f t="shared" si="5"/>
        <v>0</v>
      </c>
      <c r="BG147" s="223">
        <f t="shared" si="6"/>
        <v>0</v>
      </c>
      <c r="BH147" s="223">
        <f t="shared" si="7"/>
        <v>0</v>
      </c>
      <c r="BI147" s="223">
        <f t="shared" si="8"/>
        <v>0</v>
      </c>
      <c r="BJ147" s="134" t="s">
        <v>402</v>
      </c>
      <c r="BK147" s="223">
        <f t="shared" si="9"/>
        <v>0</v>
      </c>
      <c r="BL147" s="134" t="s">
        <v>749</v>
      </c>
      <c r="BM147" s="222" t="s">
        <v>790</v>
      </c>
      <c r="BN147" s="138"/>
      <c r="BO147" s="138"/>
      <c r="BP147" s="138"/>
      <c r="BQ147" s="138"/>
      <c r="BR147" s="138"/>
      <c r="BS147" s="138"/>
      <c r="BT147" s="138"/>
      <c r="BU147" s="138"/>
      <c r="BV147" s="138"/>
      <c r="BW147" s="138"/>
      <c r="BX147" s="138"/>
      <c r="BY147" s="138"/>
      <c r="BZ147" s="138"/>
      <c r="CA147" s="138"/>
      <c r="CB147" s="138"/>
      <c r="CC147" s="138"/>
    </row>
    <row r="148" spans="1:81">
      <c r="A148" s="138"/>
      <c r="B148" s="139"/>
      <c r="C148" s="211" t="s">
        <v>791</v>
      </c>
      <c r="D148" s="211" t="s">
        <v>728</v>
      </c>
      <c r="E148" s="212" t="s">
        <v>792</v>
      </c>
      <c r="F148" s="213" t="s">
        <v>793</v>
      </c>
      <c r="G148" s="214" t="s">
        <v>471</v>
      </c>
      <c r="H148" s="215">
        <v>1</v>
      </c>
      <c r="I148" s="375">
        <v>0</v>
      </c>
      <c r="J148" s="216">
        <f t="shared" si="0"/>
        <v>0</v>
      </c>
      <c r="K148" s="217"/>
      <c r="L148" s="139"/>
      <c r="M148" s="218" t="s">
        <v>654</v>
      </c>
      <c r="N148" s="219" t="s">
        <v>675</v>
      </c>
      <c r="O148" s="220">
        <v>2.2999999999999998</v>
      </c>
      <c r="P148" s="220">
        <f t="shared" si="1"/>
        <v>2.2999999999999998</v>
      </c>
      <c r="Q148" s="220">
        <v>0</v>
      </c>
      <c r="R148" s="220">
        <f t="shared" si="2"/>
        <v>0</v>
      </c>
      <c r="S148" s="220">
        <v>0</v>
      </c>
      <c r="T148" s="220">
        <f t="shared" si="3"/>
        <v>0</v>
      </c>
      <c r="U148" s="221" t="s">
        <v>654</v>
      </c>
      <c r="V148" s="138"/>
      <c r="W148" s="138"/>
      <c r="X148" s="138"/>
      <c r="Y148" s="138"/>
      <c r="Z148" s="138"/>
      <c r="AA148" s="138"/>
      <c r="AB148" s="138"/>
      <c r="AC148" s="138"/>
      <c r="AD148" s="138"/>
      <c r="AE148" s="138"/>
      <c r="AF148" s="138"/>
      <c r="AG148" s="138"/>
      <c r="AH148" s="138"/>
      <c r="AI148" s="138"/>
      <c r="AJ148" s="138"/>
      <c r="AK148" s="138"/>
      <c r="AL148" s="138"/>
      <c r="AM148" s="138"/>
      <c r="AN148" s="138"/>
      <c r="AO148" s="138"/>
      <c r="AP148" s="138"/>
      <c r="AQ148" s="138"/>
      <c r="AR148" s="222" t="s">
        <v>744</v>
      </c>
      <c r="AS148" s="138"/>
      <c r="AT148" s="222" t="s">
        <v>728</v>
      </c>
      <c r="AU148" s="222" t="s">
        <v>647</v>
      </c>
      <c r="AV148" s="138"/>
      <c r="AW148" s="138"/>
      <c r="AX148" s="138"/>
      <c r="AY148" s="134" t="s">
        <v>725</v>
      </c>
      <c r="AZ148" s="138"/>
      <c r="BA148" s="138"/>
      <c r="BB148" s="138"/>
      <c r="BC148" s="138"/>
      <c r="BD148" s="138"/>
      <c r="BE148" s="223">
        <f t="shared" si="4"/>
        <v>0</v>
      </c>
      <c r="BF148" s="223">
        <f t="shared" si="5"/>
        <v>0</v>
      </c>
      <c r="BG148" s="223">
        <f t="shared" si="6"/>
        <v>0</v>
      </c>
      <c r="BH148" s="223">
        <f t="shared" si="7"/>
        <v>0</v>
      </c>
      <c r="BI148" s="223">
        <f t="shared" si="8"/>
        <v>0</v>
      </c>
      <c r="BJ148" s="134" t="s">
        <v>402</v>
      </c>
      <c r="BK148" s="223">
        <f t="shared" si="9"/>
        <v>0</v>
      </c>
      <c r="BL148" s="134" t="s">
        <v>744</v>
      </c>
      <c r="BM148" s="222" t="s">
        <v>794</v>
      </c>
      <c r="BN148" s="138"/>
      <c r="BO148" s="138"/>
      <c r="BP148" s="138"/>
      <c r="BQ148" s="138"/>
      <c r="BR148" s="138"/>
      <c r="BS148" s="138"/>
      <c r="BT148" s="138"/>
      <c r="BU148" s="138"/>
      <c r="BV148" s="138"/>
      <c r="BW148" s="138"/>
      <c r="BX148" s="138"/>
      <c r="BY148" s="138"/>
      <c r="BZ148" s="138"/>
      <c r="CA148" s="138"/>
      <c r="CB148" s="138"/>
      <c r="CC148" s="138"/>
    </row>
    <row r="149" spans="1:81">
      <c r="A149" s="138"/>
      <c r="B149" s="139"/>
      <c r="C149" s="239" t="s">
        <v>795</v>
      </c>
      <c r="D149" s="239" t="s">
        <v>737</v>
      </c>
      <c r="E149" s="240" t="s">
        <v>796</v>
      </c>
      <c r="F149" s="241" t="s">
        <v>797</v>
      </c>
      <c r="G149" s="242" t="s">
        <v>471</v>
      </c>
      <c r="H149" s="243">
        <v>1</v>
      </c>
      <c r="I149" s="376">
        <v>0</v>
      </c>
      <c r="J149" s="244">
        <f t="shared" si="0"/>
        <v>0</v>
      </c>
      <c r="K149" s="245"/>
      <c r="L149" s="246"/>
      <c r="M149" s="247" t="s">
        <v>654</v>
      </c>
      <c r="N149" s="248" t="s">
        <v>675</v>
      </c>
      <c r="O149" s="220">
        <v>0</v>
      </c>
      <c r="P149" s="220">
        <f t="shared" si="1"/>
        <v>0</v>
      </c>
      <c r="Q149" s="220">
        <v>1.8499999999999999E-2</v>
      </c>
      <c r="R149" s="220">
        <f t="shared" si="2"/>
        <v>1.8499999999999999E-2</v>
      </c>
      <c r="S149" s="220">
        <v>0</v>
      </c>
      <c r="T149" s="220">
        <f t="shared" si="3"/>
        <v>0</v>
      </c>
      <c r="U149" s="221" t="s">
        <v>654</v>
      </c>
      <c r="V149" s="138"/>
      <c r="W149" s="138"/>
      <c r="X149" s="138"/>
      <c r="Y149" s="138"/>
      <c r="Z149" s="138"/>
      <c r="AA149" s="138"/>
      <c r="AB149" s="138"/>
      <c r="AC149" s="138"/>
      <c r="AD149" s="138"/>
      <c r="AE149" s="138"/>
      <c r="AF149" s="138"/>
      <c r="AG149" s="138"/>
      <c r="AH149" s="138"/>
      <c r="AI149" s="138"/>
      <c r="AJ149" s="138"/>
      <c r="AK149" s="138"/>
      <c r="AL149" s="138"/>
      <c r="AM149" s="138"/>
      <c r="AN149" s="138"/>
      <c r="AO149" s="138"/>
      <c r="AP149" s="138"/>
      <c r="AQ149" s="138"/>
      <c r="AR149" s="222" t="s">
        <v>749</v>
      </c>
      <c r="AS149" s="138"/>
      <c r="AT149" s="222" t="s">
        <v>737</v>
      </c>
      <c r="AU149" s="222" t="s">
        <v>647</v>
      </c>
      <c r="AV149" s="138"/>
      <c r="AW149" s="138"/>
      <c r="AX149" s="138"/>
      <c r="AY149" s="134" t="s">
        <v>725</v>
      </c>
      <c r="AZ149" s="138"/>
      <c r="BA149" s="138"/>
      <c r="BB149" s="138"/>
      <c r="BC149" s="138"/>
      <c r="BD149" s="138"/>
      <c r="BE149" s="223">
        <f t="shared" si="4"/>
        <v>0</v>
      </c>
      <c r="BF149" s="223">
        <f t="shared" si="5"/>
        <v>0</v>
      </c>
      <c r="BG149" s="223">
        <f t="shared" si="6"/>
        <v>0</v>
      </c>
      <c r="BH149" s="223">
        <f t="shared" si="7"/>
        <v>0</v>
      </c>
      <c r="BI149" s="223">
        <f t="shared" si="8"/>
        <v>0</v>
      </c>
      <c r="BJ149" s="134" t="s">
        <v>402</v>
      </c>
      <c r="BK149" s="223">
        <f t="shared" si="9"/>
        <v>0</v>
      </c>
      <c r="BL149" s="134" t="s">
        <v>749</v>
      </c>
      <c r="BM149" s="222" t="s">
        <v>798</v>
      </c>
      <c r="BN149" s="138"/>
      <c r="BO149" s="138"/>
      <c r="BP149" s="138"/>
      <c r="BQ149" s="138"/>
      <c r="BR149" s="138"/>
      <c r="BS149" s="138"/>
      <c r="BT149" s="138"/>
      <c r="BU149" s="138"/>
      <c r="BV149" s="138"/>
      <c r="BW149" s="138"/>
      <c r="BX149" s="138"/>
      <c r="BY149" s="138"/>
      <c r="BZ149" s="138"/>
      <c r="CA149" s="138"/>
      <c r="CB149" s="138"/>
      <c r="CC149" s="138"/>
    </row>
    <row r="150" spans="1:81">
      <c r="A150" s="138"/>
      <c r="B150" s="139"/>
      <c r="C150" s="211" t="s">
        <v>799</v>
      </c>
      <c r="D150" s="211" t="s">
        <v>728</v>
      </c>
      <c r="E150" s="212" t="s">
        <v>800</v>
      </c>
      <c r="F150" s="213" t="s">
        <v>801</v>
      </c>
      <c r="G150" s="214" t="s">
        <v>471</v>
      </c>
      <c r="H150" s="215">
        <v>10</v>
      </c>
      <c r="I150" s="375">
        <v>0</v>
      </c>
      <c r="J150" s="216">
        <f t="shared" si="0"/>
        <v>0</v>
      </c>
      <c r="K150" s="217"/>
      <c r="L150" s="139"/>
      <c r="M150" s="218" t="s">
        <v>654</v>
      </c>
      <c r="N150" s="219" t="s">
        <v>675</v>
      </c>
      <c r="O150" s="220">
        <v>1.367</v>
      </c>
      <c r="P150" s="220">
        <f t="shared" si="1"/>
        <v>13.67</v>
      </c>
      <c r="Q150" s="220">
        <v>0</v>
      </c>
      <c r="R150" s="220">
        <f t="shared" si="2"/>
        <v>0</v>
      </c>
      <c r="S150" s="220">
        <v>0</v>
      </c>
      <c r="T150" s="220">
        <f t="shared" si="3"/>
        <v>0</v>
      </c>
      <c r="U150" s="221" t="s">
        <v>654</v>
      </c>
      <c r="V150" s="138"/>
      <c r="W150" s="138"/>
      <c r="X150" s="138"/>
      <c r="Y150" s="138"/>
      <c r="Z150" s="138"/>
      <c r="AA150" s="138"/>
      <c r="AB150" s="138"/>
      <c r="AC150" s="138"/>
      <c r="AD150" s="138"/>
      <c r="AE150" s="138"/>
      <c r="AF150" s="138"/>
      <c r="AG150" s="138"/>
      <c r="AH150" s="138"/>
      <c r="AI150" s="138"/>
      <c r="AJ150" s="138"/>
      <c r="AK150" s="138"/>
      <c r="AL150" s="138"/>
      <c r="AM150" s="138"/>
      <c r="AN150" s="138"/>
      <c r="AO150" s="138"/>
      <c r="AP150" s="138"/>
      <c r="AQ150" s="138"/>
      <c r="AR150" s="222" t="s">
        <v>744</v>
      </c>
      <c r="AS150" s="138"/>
      <c r="AT150" s="222" t="s">
        <v>728</v>
      </c>
      <c r="AU150" s="222" t="s">
        <v>647</v>
      </c>
      <c r="AV150" s="138"/>
      <c r="AW150" s="138"/>
      <c r="AX150" s="138"/>
      <c r="AY150" s="134" t="s">
        <v>725</v>
      </c>
      <c r="AZ150" s="138"/>
      <c r="BA150" s="138"/>
      <c r="BB150" s="138"/>
      <c r="BC150" s="138"/>
      <c r="BD150" s="138"/>
      <c r="BE150" s="223">
        <f t="shared" si="4"/>
        <v>0</v>
      </c>
      <c r="BF150" s="223">
        <f t="shared" si="5"/>
        <v>0</v>
      </c>
      <c r="BG150" s="223">
        <f t="shared" si="6"/>
        <v>0</v>
      </c>
      <c r="BH150" s="223">
        <f t="shared" si="7"/>
        <v>0</v>
      </c>
      <c r="BI150" s="223">
        <f t="shared" si="8"/>
        <v>0</v>
      </c>
      <c r="BJ150" s="134" t="s">
        <v>402</v>
      </c>
      <c r="BK150" s="223">
        <f t="shared" si="9"/>
        <v>0</v>
      </c>
      <c r="BL150" s="134" t="s">
        <v>744</v>
      </c>
      <c r="BM150" s="222" t="s">
        <v>802</v>
      </c>
      <c r="BN150" s="138"/>
      <c r="BO150" s="138"/>
      <c r="BP150" s="138"/>
      <c r="BQ150" s="138"/>
      <c r="BR150" s="138"/>
      <c r="BS150" s="138"/>
      <c r="BT150" s="138"/>
      <c r="BU150" s="138"/>
      <c r="BV150" s="138"/>
      <c r="BW150" s="138"/>
      <c r="BX150" s="138"/>
      <c r="BY150" s="138"/>
      <c r="BZ150" s="138"/>
      <c r="CA150" s="138"/>
      <c r="CB150" s="138"/>
      <c r="CC150" s="138"/>
    </row>
    <row r="151" spans="1:81">
      <c r="A151" s="138"/>
      <c r="B151" s="139"/>
      <c r="C151" s="239" t="s">
        <v>803</v>
      </c>
      <c r="D151" s="239" t="s">
        <v>737</v>
      </c>
      <c r="E151" s="240" t="s">
        <v>804</v>
      </c>
      <c r="F151" s="241" t="s">
        <v>805</v>
      </c>
      <c r="G151" s="242" t="s">
        <v>471</v>
      </c>
      <c r="H151" s="243">
        <v>10</v>
      </c>
      <c r="I151" s="376">
        <v>0</v>
      </c>
      <c r="J151" s="244">
        <f t="shared" si="0"/>
        <v>0</v>
      </c>
      <c r="K151" s="245"/>
      <c r="L151" s="246"/>
      <c r="M151" s="247" t="s">
        <v>654</v>
      </c>
      <c r="N151" s="248" t="s">
        <v>675</v>
      </c>
      <c r="O151" s="220">
        <v>0</v>
      </c>
      <c r="P151" s="220">
        <f t="shared" si="1"/>
        <v>0</v>
      </c>
      <c r="Q151" s="220">
        <v>0</v>
      </c>
      <c r="R151" s="220">
        <f t="shared" si="2"/>
        <v>0</v>
      </c>
      <c r="S151" s="220">
        <v>0</v>
      </c>
      <c r="T151" s="220">
        <f t="shared" si="3"/>
        <v>0</v>
      </c>
      <c r="U151" s="221" t="s">
        <v>654</v>
      </c>
      <c r="V151" s="138"/>
      <c r="W151" s="138"/>
      <c r="X151" s="138"/>
      <c r="Y151" s="138"/>
      <c r="Z151" s="138"/>
      <c r="AA151" s="138"/>
      <c r="AB151" s="138"/>
      <c r="AC151" s="138"/>
      <c r="AD151" s="138"/>
      <c r="AE151" s="138"/>
      <c r="AF151" s="138"/>
      <c r="AG151" s="138"/>
      <c r="AH151" s="138"/>
      <c r="AI151" s="138"/>
      <c r="AJ151" s="138"/>
      <c r="AK151" s="138"/>
      <c r="AL151" s="138"/>
      <c r="AM151" s="138"/>
      <c r="AN151" s="138"/>
      <c r="AO151" s="138"/>
      <c r="AP151" s="138"/>
      <c r="AQ151" s="138"/>
      <c r="AR151" s="222" t="s">
        <v>806</v>
      </c>
      <c r="AS151" s="138"/>
      <c r="AT151" s="222" t="s">
        <v>737</v>
      </c>
      <c r="AU151" s="222" t="s">
        <v>647</v>
      </c>
      <c r="AV151" s="138"/>
      <c r="AW151" s="138"/>
      <c r="AX151" s="138"/>
      <c r="AY151" s="134" t="s">
        <v>725</v>
      </c>
      <c r="AZ151" s="138"/>
      <c r="BA151" s="138"/>
      <c r="BB151" s="138"/>
      <c r="BC151" s="138"/>
      <c r="BD151" s="138"/>
      <c r="BE151" s="223">
        <f t="shared" si="4"/>
        <v>0</v>
      </c>
      <c r="BF151" s="223">
        <f t="shared" si="5"/>
        <v>0</v>
      </c>
      <c r="BG151" s="223">
        <f t="shared" si="6"/>
        <v>0</v>
      </c>
      <c r="BH151" s="223">
        <f t="shared" si="7"/>
        <v>0</v>
      </c>
      <c r="BI151" s="223">
        <f t="shared" si="8"/>
        <v>0</v>
      </c>
      <c r="BJ151" s="134" t="s">
        <v>402</v>
      </c>
      <c r="BK151" s="223">
        <f t="shared" si="9"/>
        <v>0</v>
      </c>
      <c r="BL151" s="134" t="s">
        <v>744</v>
      </c>
      <c r="BM151" s="222" t="s">
        <v>807</v>
      </c>
      <c r="BN151" s="138"/>
      <c r="BO151" s="138"/>
      <c r="BP151" s="138"/>
      <c r="BQ151" s="138"/>
      <c r="BR151" s="138"/>
      <c r="BS151" s="138"/>
      <c r="BT151" s="138"/>
      <c r="BU151" s="138"/>
      <c r="BV151" s="138"/>
      <c r="BW151" s="138"/>
      <c r="BX151" s="138"/>
      <c r="BY151" s="138"/>
      <c r="BZ151" s="138"/>
      <c r="CA151" s="138"/>
      <c r="CB151" s="138"/>
      <c r="CC151" s="138"/>
    </row>
    <row r="152" spans="1:81" ht="24">
      <c r="A152" s="138"/>
      <c r="B152" s="139"/>
      <c r="C152" s="211" t="s">
        <v>808</v>
      </c>
      <c r="D152" s="211" t="s">
        <v>728</v>
      </c>
      <c r="E152" s="212" t="s">
        <v>809</v>
      </c>
      <c r="F152" s="213" t="s">
        <v>810</v>
      </c>
      <c r="G152" s="214" t="s">
        <v>457</v>
      </c>
      <c r="H152" s="215">
        <v>295</v>
      </c>
      <c r="I152" s="375">
        <v>0</v>
      </c>
      <c r="J152" s="216">
        <f t="shared" si="0"/>
        <v>0</v>
      </c>
      <c r="K152" s="217"/>
      <c r="L152" s="139"/>
      <c r="M152" s="218" t="s">
        <v>654</v>
      </c>
      <c r="N152" s="219" t="s">
        <v>675</v>
      </c>
      <c r="O152" s="220">
        <v>0.123</v>
      </c>
      <c r="P152" s="220">
        <f t="shared" si="1"/>
        <v>36.284999999999997</v>
      </c>
      <c r="Q152" s="220">
        <v>0</v>
      </c>
      <c r="R152" s="220">
        <f t="shared" si="2"/>
        <v>0</v>
      </c>
      <c r="S152" s="220">
        <v>0</v>
      </c>
      <c r="T152" s="220">
        <f t="shared" si="3"/>
        <v>0</v>
      </c>
      <c r="U152" s="221" t="s">
        <v>654</v>
      </c>
      <c r="V152" s="138"/>
      <c r="W152" s="138"/>
      <c r="X152" s="138"/>
      <c r="Y152" s="138"/>
      <c r="Z152" s="138"/>
      <c r="AA152" s="138"/>
      <c r="AB152" s="138"/>
      <c r="AC152" s="138"/>
      <c r="AD152" s="138"/>
      <c r="AE152" s="138"/>
      <c r="AF152" s="138"/>
      <c r="AG152" s="138"/>
      <c r="AH152" s="138"/>
      <c r="AI152" s="138"/>
      <c r="AJ152" s="138"/>
      <c r="AK152" s="138"/>
      <c r="AL152" s="138"/>
      <c r="AM152" s="138"/>
      <c r="AN152" s="138"/>
      <c r="AO152" s="138"/>
      <c r="AP152" s="138"/>
      <c r="AQ152" s="138"/>
      <c r="AR152" s="222" t="s">
        <v>438</v>
      </c>
      <c r="AS152" s="138"/>
      <c r="AT152" s="222" t="s">
        <v>728</v>
      </c>
      <c r="AU152" s="222" t="s">
        <v>647</v>
      </c>
      <c r="AV152" s="138"/>
      <c r="AW152" s="138"/>
      <c r="AX152" s="138"/>
      <c r="AY152" s="134" t="s">
        <v>725</v>
      </c>
      <c r="AZ152" s="138"/>
      <c r="BA152" s="138"/>
      <c r="BB152" s="138"/>
      <c r="BC152" s="138"/>
      <c r="BD152" s="138"/>
      <c r="BE152" s="223">
        <f t="shared" si="4"/>
        <v>0</v>
      </c>
      <c r="BF152" s="223">
        <f t="shared" si="5"/>
        <v>0</v>
      </c>
      <c r="BG152" s="223">
        <f t="shared" si="6"/>
        <v>0</v>
      </c>
      <c r="BH152" s="223">
        <f t="shared" si="7"/>
        <v>0</v>
      </c>
      <c r="BI152" s="223">
        <f t="shared" si="8"/>
        <v>0</v>
      </c>
      <c r="BJ152" s="134" t="s">
        <v>402</v>
      </c>
      <c r="BK152" s="223">
        <f t="shared" si="9"/>
        <v>0</v>
      </c>
      <c r="BL152" s="134" t="s">
        <v>438</v>
      </c>
      <c r="BM152" s="222" t="s">
        <v>811</v>
      </c>
      <c r="BN152" s="138"/>
      <c r="BO152" s="138"/>
      <c r="BP152" s="138"/>
      <c r="BQ152" s="138"/>
      <c r="BR152" s="138"/>
      <c r="BS152" s="138"/>
      <c r="BT152" s="138"/>
      <c r="BU152" s="138"/>
      <c r="BV152" s="138"/>
      <c r="BW152" s="138"/>
      <c r="BX152" s="138"/>
      <c r="BY152" s="138"/>
      <c r="BZ152" s="138"/>
      <c r="CA152" s="138"/>
      <c r="CB152" s="138"/>
      <c r="CC152" s="138"/>
    </row>
    <row r="153" spans="1:81" ht="24">
      <c r="A153" s="138"/>
      <c r="B153" s="139"/>
      <c r="C153" s="239" t="s">
        <v>812</v>
      </c>
      <c r="D153" s="239" t="s">
        <v>737</v>
      </c>
      <c r="E153" s="240" t="s">
        <v>813</v>
      </c>
      <c r="F153" s="241" t="s">
        <v>814</v>
      </c>
      <c r="G153" s="242" t="s">
        <v>815</v>
      </c>
      <c r="H153" s="243">
        <v>200.6</v>
      </c>
      <c r="I153" s="376">
        <v>0</v>
      </c>
      <c r="J153" s="244">
        <f t="shared" si="0"/>
        <v>0</v>
      </c>
      <c r="K153" s="245"/>
      <c r="L153" s="246"/>
      <c r="M153" s="247" t="s">
        <v>654</v>
      </c>
      <c r="N153" s="248" t="s">
        <v>675</v>
      </c>
      <c r="O153" s="220">
        <v>0</v>
      </c>
      <c r="P153" s="220">
        <f t="shared" si="1"/>
        <v>0</v>
      </c>
      <c r="Q153" s="220">
        <v>0</v>
      </c>
      <c r="R153" s="220">
        <f t="shared" si="2"/>
        <v>0</v>
      </c>
      <c r="S153" s="220">
        <v>0</v>
      </c>
      <c r="T153" s="220">
        <f t="shared" si="3"/>
        <v>0</v>
      </c>
      <c r="U153" s="221" t="s">
        <v>654</v>
      </c>
      <c r="V153" s="138"/>
      <c r="W153" s="138"/>
      <c r="X153" s="138"/>
      <c r="Y153" s="138"/>
      <c r="Z153" s="138"/>
      <c r="AA153" s="138"/>
      <c r="AB153" s="138"/>
      <c r="AC153" s="138"/>
      <c r="AD153" s="138"/>
      <c r="AE153" s="138"/>
      <c r="AF153" s="138"/>
      <c r="AG153" s="138"/>
      <c r="AH153" s="138"/>
      <c r="AI153" s="138"/>
      <c r="AJ153" s="138"/>
      <c r="AK153" s="138"/>
      <c r="AL153" s="138"/>
      <c r="AM153" s="138"/>
      <c r="AN153" s="138"/>
      <c r="AO153" s="138"/>
      <c r="AP153" s="138"/>
      <c r="AQ153" s="138"/>
      <c r="AR153" s="222" t="s">
        <v>462</v>
      </c>
      <c r="AS153" s="138"/>
      <c r="AT153" s="222" t="s">
        <v>737</v>
      </c>
      <c r="AU153" s="222" t="s">
        <v>647</v>
      </c>
      <c r="AV153" s="138"/>
      <c r="AW153" s="138"/>
      <c r="AX153" s="138"/>
      <c r="AY153" s="134" t="s">
        <v>725</v>
      </c>
      <c r="AZ153" s="138"/>
      <c r="BA153" s="138"/>
      <c r="BB153" s="138"/>
      <c r="BC153" s="138"/>
      <c r="BD153" s="138"/>
      <c r="BE153" s="223">
        <f t="shared" si="4"/>
        <v>0</v>
      </c>
      <c r="BF153" s="223">
        <f t="shared" si="5"/>
        <v>0</v>
      </c>
      <c r="BG153" s="223">
        <f t="shared" si="6"/>
        <v>0</v>
      </c>
      <c r="BH153" s="223">
        <f t="shared" si="7"/>
        <v>0</v>
      </c>
      <c r="BI153" s="223">
        <f t="shared" si="8"/>
        <v>0</v>
      </c>
      <c r="BJ153" s="134" t="s">
        <v>402</v>
      </c>
      <c r="BK153" s="223">
        <f t="shared" si="9"/>
        <v>0</v>
      </c>
      <c r="BL153" s="134" t="s">
        <v>438</v>
      </c>
      <c r="BM153" s="222" t="s">
        <v>816</v>
      </c>
      <c r="BN153" s="138"/>
      <c r="BO153" s="138"/>
      <c r="BP153" s="138"/>
      <c r="BQ153" s="138"/>
      <c r="BR153" s="138"/>
      <c r="BS153" s="138"/>
      <c r="BT153" s="138"/>
      <c r="BU153" s="138"/>
      <c r="BV153" s="138"/>
      <c r="BW153" s="138"/>
      <c r="BX153" s="138"/>
      <c r="BY153" s="138"/>
      <c r="BZ153" s="138"/>
      <c r="CA153" s="138"/>
      <c r="CB153" s="138"/>
      <c r="CC153" s="138"/>
    </row>
    <row r="154" spans="1:81">
      <c r="A154" s="224"/>
      <c r="B154" s="225"/>
      <c r="C154" s="224"/>
      <c r="D154" s="226" t="s">
        <v>755</v>
      </c>
      <c r="E154" s="224"/>
      <c r="F154" s="228" t="s">
        <v>817</v>
      </c>
      <c r="G154" s="224"/>
      <c r="H154" s="229">
        <v>200.6</v>
      </c>
      <c r="I154" s="224"/>
      <c r="J154" s="224"/>
      <c r="K154" s="224"/>
      <c r="L154" s="225"/>
      <c r="M154" s="230"/>
      <c r="N154" s="224"/>
      <c r="O154" s="224"/>
      <c r="P154" s="224"/>
      <c r="Q154" s="224"/>
      <c r="R154" s="224"/>
      <c r="S154" s="224"/>
      <c r="T154" s="224"/>
      <c r="U154" s="231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7" t="s">
        <v>755</v>
      </c>
      <c r="AU154" s="227" t="s">
        <v>647</v>
      </c>
      <c r="AV154" s="224" t="s">
        <v>647</v>
      </c>
      <c r="AW154" s="224" t="s">
        <v>649</v>
      </c>
      <c r="AX154" s="224" t="s">
        <v>402</v>
      </c>
      <c r="AY154" s="227" t="s">
        <v>725</v>
      </c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</row>
    <row r="155" spans="1:81">
      <c r="A155" s="138"/>
      <c r="B155" s="139"/>
      <c r="C155" s="211" t="s">
        <v>818</v>
      </c>
      <c r="D155" s="211" t="s">
        <v>728</v>
      </c>
      <c r="E155" s="212" t="s">
        <v>819</v>
      </c>
      <c r="F155" s="213" t="s">
        <v>820</v>
      </c>
      <c r="G155" s="214" t="s">
        <v>471</v>
      </c>
      <c r="H155" s="215">
        <v>42</v>
      </c>
      <c r="I155" s="375">
        <v>0</v>
      </c>
      <c r="J155" s="216">
        <f t="shared" ref="J155:J162" si="10">ROUND(I155*H155,2)</f>
        <v>0</v>
      </c>
      <c r="K155" s="217"/>
      <c r="L155" s="139"/>
      <c r="M155" s="218" t="s">
        <v>654</v>
      </c>
      <c r="N155" s="219" t="s">
        <v>675</v>
      </c>
      <c r="O155" s="220">
        <v>0.252</v>
      </c>
      <c r="P155" s="220">
        <f t="shared" ref="P155:P162" si="11">O155*H155</f>
        <v>10.584</v>
      </c>
      <c r="Q155" s="220">
        <v>0</v>
      </c>
      <c r="R155" s="220">
        <f t="shared" ref="R155:R162" si="12">Q155*H155</f>
        <v>0</v>
      </c>
      <c r="S155" s="220">
        <v>0</v>
      </c>
      <c r="T155" s="220">
        <f t="shared" ref="T155:T162" si="13">S155*H155</f>
        <v>0</v>
      </c>
      <c r="U155" s="221" t="s">
        <v>654</v>
      </c>
      <c r="V155" s="138"/>
      <c r="W155" s="138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/>
      <c r="AH155" s="138"/>
      <c r="AI155" s="138"/>
      <c r="AJ155" s="138"/>
      <c r="AK155" s="138"/>
      <c r="AL155" s="138"/>
      <c r="AM155" s="138"/>
      <c r="AN155" s="138"/>
      <c r="AO155" s="138"/>
      <c r="AP155" s="138"/>
      <c r="AQ155" s="138"/>
      <c r="AR155" s="222" t="s">
        <v>744</v>
      </c>
      <c r="AS155" s="138"/>
      <c r="AT155" s="222" t="s">
        <v>728</v>
      </c>
      <c r="AU155" s="222" t="s">
        <v>647</v>
      </c>
      <c r="AV155" s="138"/>
      <c r="AW155" s="138"/>
      <c r="AX155" s="138"/>
      <c r="AY155" s="134" t="s">
        <v>725</v>
      </c>
      <c r="AZ155" s="138"/>
      <c r="BA155" s="138"/>
      <c r="BB155" s="138"/>
      <c r="BC155" s="138"/>
      <c r="BD155" s="138"/>
      <c r="BE155" s="223">
        <f t="shared" ref="BE155:BE162" si="14">IF(N155="základní",J155,0)</f>
        <v>0</v>
      </c>
      <c r="BF155" s="223">
        <f t="shared" ref="BF155:BF162" si="15">IF(N155="snížená",J155,0)</f>
        <v>0</v>
      </c>
      <c r="BG155" s="223">
        <f t="shared" ref="BG155:BG162" si="16">IF(N155="zákl. přenesená",J155,0)</f>
        <v>0</v>
      </c>
      <c r="BH155" s="223">
        <f t="shared" ref="BH155:BH162" si="17">IF(N155="sníž. přenesená",J155,0)</f>
        <v>0</v>
      </c>
      <c r="BI155" s="223">
        <f t="shared" ref="BI155:BI162" si="18">IF(N155="nulová",J155,0)</f>
        <v>0</v>
      </c>
      <c r="BJ155" s="134" t="s">
        <v>402</v>
      </c>
      <c r="BK155" s="223">
        <f t="shared" ref="BK155:BK162" si="19">ROUND(I155*H155,2)</f>
        <v>0</v>
      </c>
      <c r="BL155" s="134" t="s">
        <v>744</v>
      </c>
      <c r="BM155" s="222" t="s">
        <v>821</v>
      </c>
      <c r="BN155" s="138"/>
      <c r="BO155" s="138"/>
      <c r="BP155" s="138"/>
      <c r="BQ155" s="138"/>
      <c r="BR155" s="138"/>
      <c r="BS155" s="138"/>
      <c r="BT155" s="138"/>
      <c r="BU155" s="138"/>
      <c r="BV155" s="138"/>
      <c r="BW155" s="138"/>
      <c r="BX155" s="138"/>
      <c r="BY155" s="138"/>
      <c r="BZ155" s="138"/>
      <c r="CA155" s="138"/>
      <c r="CB155" s="138"/>
      <c r="CC155" s="138"/>
    </row>
    <row r="156" spans="1:81">
      <c r="A156" s="138"/>
      <c r="B156" s="139"/>
      <c r="C156" s="239" t="s">
        <v>822</v>
      </c>
      <c r="D156" s="239" t="s">
        <v>737</v>
      </c>
      <c r="E156" s="240" t="s">
        <v>823</v>
      </c>
      <c r="F156" s="241" t="s">
        <v>824</v>
      </c>
      <c r="G156" s="242" t="s">
        <v>471</v>
      </c>
      <c r="H156" s="243">
        <v>32</v>
      </c>
      <c r="I156" s="376">
        <v>0</v>
      </c>
      <c r="J156" s="244">
        <f t="shared" si="10"/>
        <v>0</v>
      </c>
      <c r="K156" s="245"/>
      <c r="L156" s="246"/>
      <c r="M156" s="247" t="s">
        <v>654</v>
      </c>
      <c r="N156" s="248" t="s">
        <v>675</v>
      </c>
      <c r="O156" s="220">
        <v>0</v>
      </c>
      <c r="P156" s="220">
        <f t="shared" si="11"/>
        <v>0</v>
      </c>
      <c r="Q156" s="220">
        <v>2.3000000000000001E-4</v>
      </c>
      <c r="R156" s="220">
        <f t="shared" si="12"/>
        <v>7.3600000000000002E-3</v>
      </c>
      <c r="S156" s="220">
        <v>0</v>
      </c>
      <c r="T156" s="220">
        <f t="shared" si="13"/>
        <v>0</v>
      </c>
      <c r="U156" s="221" t="s">
        <v>654</v>
      </c>
      <c r="V156" s="138"/>
      <c r="W156" s="138"/>
      <c r="X156" s="138"/>
      <c r="Y156" s="138"/>
      <c r="Z156" s="138"/>
      <c r="AA156" s="138"/>
      <c r="AB156" s="138"/>
      <c r="AC156" s="138"/>
      <c r="AD156" s="138"/>
      <c r="AE156" s="138"/>
      <c r="AF156" s="138"/>
      <c r="AG156" s="138"/>
      <c r="AH156" s="138"/>
      <c r="AI156" s="138"/>
      <c r="AJ156" s="138"/>
      <c r="AK156" s="138"/>
      <c r="AL156" s="138"/>
      <c r="AM156" s="138"/>
      <c r="AN156" s="138"/>
      <c r="AO156" s="138"/>
      <c r="AP156" s="138"/>
      <c r="AQ156" s="138"/>
      <c r="AR156" s="222" t="s">
        <v>749</v>
      </c>
      <c r="AS156" s="138"/>
      <c r="AT156" s="222" t="s">
        <v>737</v>
      </c>
      <c r="AU156" s="222" t="s">
        <v>647</v>
      </c>
      <c r="AV156" s="138"/>
      <c r="AW156" s="138"/>
      <c r="AX156" s="138"/>
      <c r="AY156" s="134" t="s">
        <v>725</v>
      </c>
      <c r="AZ156" s="138"/>
      <c r="BA156" s="138"/>
      <c r="BB156" s="138"/>
      <c r="BC156" s="138"/>
      <c r="BD156" s="138"/>
      <c r="BE156" s="223">
        <f t="shared" si="14"/>
        <v>0</v>
      </c>
      <c r="BF156" s="223">
        <f t="shared" si="15"/>
        <v>0</v>
      </c>
      <c r="BG156" s="223">
        <f t="shared" si="16"/>
        <v>0</v>
      </c>
      <c r="BH156" s="223">
        <f t="shared" si="17"/>
        <v>0</v>
      </c>
      <c r="BI156" s="223">
        <f t="shared" si="18"/>
        <v>0</v>
      </c>
      <c r="BJ156" s="134" t="s">
        <v>402</v>
      </c>
      <c r="BK156" s="223">
        <f t="shared" si="19"/>
        <v>0</v>
      </c>
      <c r="BL156" s="134" t="s">
        <v>749</v>
      </c>
      <c r="BM156" s="222" t="s">
        <v>825</v>
      </c>
      <c r="BN156" s="138"/>
      <c r="BO156" s="138"/>
      <c r="BP156" s="138"/>
      <c r="BQ156" s="138"/>
      <c r="BR156" s="138"/>
      <c r="BS156" s="138"/>
      <c r="BT156" s="138"/>
      <c r="BU156" s="138"/>
      <c r="BV156" s="138"/>
      <c r="BW156" s="138"/>
      <c r="BX156" s="138"/>
      <c r="BY156" s="138"/>
      <c r="BZ156" s="138"/>
      <c r="CA156" s="138"/>
      <c r="CB156" s="138"/>
      <c r="CC156" s="138"/>
    </row>
    <row r="157" spans="1:81">
      <c r="A157" s="138"/>
      <c r="B157" s="139"/>
      <c r="C157" s="239" t="s">
        <v>826</v>
      </c>
      <c r="D157" s="239" t="s">
        <v>737</v>
      </c>
      <c r="E157" s="240" t="s">
        <v>827</v>
      </c>
      <c r="F157" s="241" t="s">
        <v>828</v>
      </c>
      <c r="G157" s="242" t="s">
        <v>471</v>
      </c>
      <c r="H157" s="243">
        <v>10</v>
      </c>
      <c r="I157" s="376">
        <v>0</v>
      </c>
      <c r="J157" s="244">
        <f t="shared" si="10"/>
        <v>0</v>
      </c>
      <c r="K157" s="245"/>
      <c r="L157" s="246"/>
      <c r="M157" s="247" t="s">
        <v>654</v>
      </c>
      <c r="N157" s="248" t="s">
        <v>675</v>
      </c>
      <c r="O157" s="220">
        <v>0</v>
      </c>
      <c r="P157" s="220">
        <f t="shared" si="11"/>
        <v>0</v>
      </c>
      <c r="Q157" s="220">
        <v>1.3999999999999999E-4</v>
      </c>
      <c r="R157" s="220">
        <f t="shared" si="12"/>
        <v>1.3999999999999998E-3</v>
      </c>
      <c r="S157" s="220">
        <v>0</v>
      </c>
      <c r="T157" s="220">
        <f t="shared" si="13"/>
        <v>0</v>
      </c>
      <c r="U157" s="221" t="s">
        <v>654</v>
      </c>
      <c r="V157" s="138"/>
      <c r="W157" s="138"/>
      <c r="X157" s="138"/>
      <c r="Y157" s="138"/>
      <c r="Z157" s="138"/>
      <c r="AA157" s="138"/>
      <c r="AB157" s="138"/>
      <c r="AC157" s="138"/>
      <c r="AD157" s="138"/>
      <c r="AE157" s="138"/>
      <c r="AF157" s="138"/>
      <c r="AG157" s="138"/>
      <c r="AH157" s="138"/>
      <c r="AI157" s="138"/>
      <c r="AJ157" s="138"/>
      <c r="AK157" s="138"/>
      <c r="AL157" s="138"/>
      <c r="AM157" s="138"/>
      <c r="AN157" s="138"/>
      <c r="AO157" s="138"/>
      <c r="AP157" s="138"/>
      <c r="AQ157" s="138"/>
      <c r="AR157" s="222" t="s">
        <v>749</v>
      </c>
      <c r="AS157" s="138"/>
      <c r="AT157" s="222" t="s">
        <v>737</v>
      </c>
      <c r="AU157" s="222" t="s">
        <v>647</v>
      </c>
      <c r="AV157" s="138"/>
      <c r="AW157" s="138"/>
      <c r="AX157" s="138"/>
      <c r="AY157" s="134" t="s">
        <v>725</v>
      </c>
      <c r="AZ157" s="138"/>
      <c r="BA157" s="138"/>
      <c r="BB157" s="138"/>
      <c r="BC157" s="138"/>
      <c r="BD157" s="138"/>
      <c r="BE157" s="223">
        <f t="shared" si="14"/>
        <v>0</v>
      </c>
      <c r="BF157" s="223">
        <f t="shared" si="15"/>
        <v>0</v>
      </c>
      <c r="BG157" s="223">
        <f t="shared" si="16"/>
        <v>0</v>
      </c>
      <c r="BH157" s="223">
        <f t="shared" si="17"/>
        <v>0</v>
      </c>
      <c r="BI157" s="223">
        <f t="shared" si="18"/>
        <v>0</v>
      </c>
      <c r="BJ157" s="134" t="s">
        <v>402</v>
      </c>
      <c r="BK157" s="223">
        <f t="shared" si="19"/>
        <v>0</v>
      </c>
      <c r="BL157" s="134" t="s">
        <v>749</v>
      </c>
      <c r="BM157" s="222" t="s">
        <v>829</v>
      </c>
      <c r="BN157" s="138"/>
      <c r="BO157" s="138"/>
      <c r="BP157" s="138"/>
      <c r="BQ157" s="138"/>
      <c r="BR157" s="138"/>
      <c r="BS157" s="138"/>
      <c r="BT157" s="138"/>
      <c r="BU157" s="138"/>
      <c r="BV157" s="138"/>
      <c r="BW157" s="138"/>
      <c r="BX157" s="138"/>
      <c r="BY157" s="138"/>
      <c r="BZ157" s="138"/>
      <c r="CA157" s="138"/>
      <c r="CB157" s="138"/>
      <c r="CC157" s="138"/>
    </row>
    <row r="158" spans="1:81">
      <c r="A158" s="138"/>
      <c r="B158" s="139"/>
      <c r="C158" s="211" t="s">
        <v>830</v>
      </c>
      <c r="D158" s="211" t="s">
        <v>728</v>
      </c>
      <c r="E158" s="212" t="s">
        <v>831</v>
      </c>
      <c r="F158" s="213" t="s">
        <v>832</v>
      </c>
      <c r="G158" s="214" t="s">
        <v>471</v>
      </c>
      <c r="H158" s="215">
        <v>1</v>
      </c>
      <c r="I158" s="375">
        <v>0</v>
      </c>
      <c r="J158" s="216">
        <f t="shared" si="10"/>
        <v>0</v>
      </c>
      <c r="K158" s="217"/>
      <c r="L158" s="139"/>
      <c r="M158" s="218" t="s">
        <v>654</v>
      </c>
      <c r="N158" s="219" t="s">
        <v>675</v>
      </c>
      <c r="O158" s="220">
        <v>23.504999999999999</v>
      </c>
      <c r="P158" s="220">
        <f t="shared" si="11"/>
        <v>23.504999999999999</v>
      </c>
      <c r="Q158" s="220">
        <v>0</v>
      </c>
      <c r="R158" s="220">
        <f t="shared" si="12"/>
        <v>0</v>
      </c>
      <c r="S158" s="220">
        <v>0</v>
      </c>
      <c r="T158" s="220">
        <f t="shared" si="13"/>
        <v>0</v>
      </c>
      <c r="U158" s="221" t="s">
        <v>654</v>
      </c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  <c r="AH158" s="138"/>
      <c r="AI158" s="138"/>
      <c r="AJ158" s="138"/>
      <c r="AK158" s="138"/>
      <c r="AL158" s="138"/>
      <c r="AM158" s="138"/>
      <c r="AN158" s="138"/>
      <c r="AO158" s="138"/>
      <c r="AP158" s="138"/>
      <c r="AQ158" s="138"/>
      <c r="AR158" s="222" t="s">
        <v>744</v>
      </c>
      <c r="AS158" s="138"/>
      <c r="AT158" s="222" t="s">
        <v>728</v>
      </c>
      <c r="AU158" s="222" t="s">
        <v>647</v>
      </c>
      <c r="AV158" s="138"/>
      <c r="AW158" s="138"/>
      <c r="AX158" s="138"/>
      <c r="AY158" s="134" t="s">
        <v>725</v>
      </c>
      <c r="AZ158" s="138"/>
      <c r="BA158" s="138"/>
      <c r="BB158" s="138"/>
      <c r="BC158" s="138"/>
      <c r="BD158" s="138"/>
      <c r="BE158" s="223">
        <f t="shared" si="14"/>
        <v>0</v>
      </c>
      <c r="BF158" s="223">
        <f t="shared" si="15"/>
        <v>0</v>
      </c>
      <c r="BG158" s="223">
        <f t="shared" si="16"/>
        <v>0</v>
      </c>
      <c r="BH158" s="223">
        <f t="shared" si="17"/>
        <v>0</v>
      </c>
      <c r="BI158" s="223">
        <f t="shared" si="18"/>
        <v>0</v>
      </c>
      <c r="BJ158" s="134" t="s">
        <v>402</v>
      </c>
      <c r="BK158" s="223">
        <f t="shared" si="19"/>
        <v>0</v>
      </c>
      <c r="BL158" s="134" t="s">
        <v>744</v>
      </c>
      <c r="BM158" s="222" t="s">
        <v>833</v>
      </c>
      <c r="BN158" s="138"/>
      <c r="BO158" s="138"/>
      <c r="BP158" s="138"/>
      <c r="BQ158" s="138"/>
      <c r="BR158" s="138"/>
      <c r="BS158" s="138"/>
      <c r="BT158" s="138"/>
      <c r="BU158" s="138"/>
      <c r="BV158" s="138"/>
      <c r="BW158" s="138"/>
      <c r="BX158" s="138"/>
      <c r="BY158" s="138"/>
      <c r="BZ158" s="138"/>
      <c r="CA158" s="138"/>
      <c r="CB158" s="138"/>
      <c r="CC158" s="138"/>
    </row>
    <row r="159" spans="1:81">
      <c r="A159" s="138"/>
      <c r="B159" s="139"/>
      <c r="C159" s="211" t="s">
        <v>834</v>
      </c>
      <c r="D159" s="211" t="s">
        <v>728</v>
      </c>
      <c r="E159" s="212" t="s">
        <v>835</v>
      </c>
      <c r="F159" s="213" t="s">
        <v>836</v>
      </c>
      <c r="G159" s="214" t="s">
        <v>471</v>
      </c>
      <c r="H159" s="215">
        <v>1</v>
      </c>
      <c r="I159" s="375">
        <v>0</v>
      </c>
      <c r="J159" s="216">
        <f t="shared" si="10"/>
        <v>0</v>
      </c>
      <c r="K159" s="217"/>
      <c r="L159" s="139"/>
      <c r="M159" s="218" t="s">
        <v>654</v>
      </c>
      <c r="N159" s="219" t="s">
        <v>675</v>
      </c>
      <c r="O159" s="220">
        <v>11.727</v>
      </c>
      <c r="P159" s="220">
        <f t="shared" si="11"/>
        <v>11.727</v>
      </c>
      <c r="Q159" s="220">
        <v>0</v>
      </c>
      <c r="R159" s="220">
        <f t="shared" si="12"/>
        <v>0</v>
      </c>
      <c r="S159" s="220">
        <v>0</v>
      </c>
      <c r="T159" s="220">
        <f t="shared" si="13"/>
        <v>0</v>
      </c>
      <c r="U159" s="221" t="s">
        <v>654</v>
      </c>
      <c r="V159" s="138"/>
      <c r="W159" s="138"/>
      <c r="X159" s="138"/>
      <c r="Y159" s="138"/>
      <c r="Z159" s="138"/>
      <c r="AA159" s="138"/>
      <c r="AB159" s="138"/>
      <c r="AC159" s="138"/>
      <c r="AD159" s="138"/>
      <c r="AE159" s="138"/>
      <c r="AF159" s="138"/>
      <c r="AG159" s="138"/>
      <c r="AH159" s="138"/>
      <c r="AI159" s="138"/>
      <c r="AJ159" s="138"/>
      <c r="AK159" s="138"/>
      <c r="AL159" s="138"/>
      <c r="AM159" s="138"/>
      <c r="AN159" s="138"/>
      <c r="AO159" s="138"/>
      <c r="AP159" s="138"/>
      <c r="AQ159" s="138"/>
      <c r="AR159" s="222" t="s">
        <v>744</v>
      </c>
      <c r="AS159" s="138"/>
      <c r="AT159" s="222" t="s">
        <v>728</v>
      </c>
      <c r="AU159" s="222" t="s">
        <v>647</v>
      </c>
      <c r="AV159" s="138"/>
      <c r="AW159" s="138"/>
      <c r="AX159" s="138"/>
      <c r="AY159" s="134" t="s">
        <v>725</v>
      </c>
      <c r="AZ159" s="138"/>
      <c r="BA159" s="138"/>
      <c r="BB159" s="138"/>
      <c r="BC159" s="138"/>
      <c r="BD159" s="138"/>
      <c r="BE159" s="223">
        <f t="shared" si="14"/>
        <v>0</v>
      </c>
      <c r="BF159" s="223">
        <f t="shared" si="15"/>
        <v>0</v>
      </c>
      <c r="BG159" s="223">
        <f t="shared" si="16"/>
        <v>0</v>
      </c>
      <c r="BH159" s="223">
        <f t="shared" si="17"/>
        <v>0</v>
      </c>
      <c r="BI159" s="223">
        <f t="shared" si="18"/>
        <v>0</v>
      </c>
      <c r="BJ159" s="134" t="s">
        <v>402</v>
      </c>
      <c r="BK159" s="223">
        <f t="shared" si="19"/>
        <v>0</v>
      </c>
      <c r="BL159" s="134" t="s">
        <v>744</v>
      </c>
      <c r="BM159" s="222" t="s">
        <v>837</v>
      </c>
      <c r="BN159" s="138"/>
      <c r="BO159" s="138"/>
      <c r="BP159" s="138"/>
      <c r="BQ159" s="138"/>
      <c r="BR159" s="138"/>
      <c r="BS159" s="138"/>
      <c r="BT159" s="138"/>
      <c r="BU159" s="138"/>
      <c r="BV159" s="138"/>
      <c r="BW159" s="138"/>
      <c r="BX159" s="138"/>
      <c r="BY159" s="138"/>
      <c r="BZ159" s="138"/>
      <c r="CA159" s="138"/>
      <c r="CB159" s="138"/>
      <c r="CC159" s="138"/>
    </row>
    <row r="160" spans="1:81">
      <c r="A160" s="138"/>
      <c r="B160" s="139"/>
      <c r="C160" s="211" t="s">
        <v>838</v>
      </c>
      <c r="D160" s="211" t="s">
        <v>728</v>
      </c>
      <c r="E160" s="212" t="s">
        <v>839</v>
      </c>
      <c r="F160" s="213" t="s">
        <v>840</v>
      </c>
      <c r="G160" s="214" t="s">
        <v>471</v>
      </c>
      <c r="H160" s="215">
        <v>1</v>
      </c>
      <c r="I160" s="375">
        <v>0</v>
      </c>
      <c r="J160" s="216">
        <f t="shared" si="10"/>
        <v>0</v>
      </c>
      <c r="K160" s="217"/>
      <c r="L160" s="139"/>
      <c r="M160" s="218" t="s">
        <v>654</v>
      </c>
      <c r="N160" s="219" t="s">
        <v>675</v>
      </c>
      <c r="O160" s="220">
        <v>6.4050000000000002</v>
      </c>
      <c r="P160" s="220">
        <f t="shared" si="11"/>
        <v>6.4050000000000002</v>
      </c>
      <c r="Q160" s="220">
        <v>0</v>
      </c>
      <c r="R160" s="220">
        <f t="shared" si="12"/>
        <v>0</v>
      </c>
      <c r="S160" s="220">
        <v>0</v>
      </c>
      <c r="T160" s="220">
        <f t="shared" si="13"/>
        <v>0</v>
      </c>
      <c r="U160" s="221" t="s">
        <v>654</v>
      </c>
      <c r="V160" s="138"/>
      <c r="W160" s="138"/>
      <c r="X160" s="138"/>
      <c r="Y160" s="138"/>
      <c r="Z160" s="138"/>
      <c r="AA160" s="138"/>
      <c r="AB160" s="138"/>
      <c r="AC160" s="138"/>
      <c r="AD160" s="138"/>
      <c r="AE160" s="138"/>
      <c r="AF160" s="138"/>
      <c r="AG160" s="138"/>
      <c r="AH160" s="138"/>
      <c r="AI160" s="138"/>
      <c r="AJ160" s="138"/>
      <c r="AK160" s="138"/>
      <c r="AL160" s="138"/>
      <c r="AM160" s="138"/>
      <c r="AN160" s="138"/>
      <c r="AO160" s="138"/>
      <c r="AP160" s="138"/>
      <c r="AQ160" s="138"/>
      <c r="AR160" s="222" t="s">
        <v>744</v>
      </c>
      <c r="AS160" s="138"/>
      <c r="AT160" s="222" t="s">
        <v>728</v>
      </c>
      <c r="AU160" s="222" t="s">
        <v>647</v>
      </c>
      <c r="AV160" s="138"/>
      <c r="AW160" s="138"/>
      <c r="AX160" s="138"/>
      <c r="AY160" s="134" t="s">
        <v>725</v>
      </c>
      <c r="AZ160" s="138"/>
      <c r="BA160" s="138"/>
      <c r="BB160" s="138"/>
      <c r="BC160" s="138"/>
      <c r="BD160" s="138"/>
      <c r="BE160" s="223">
        <f t="shared" si="14"/>
        <v>0</v>
      </c>
      <c r="BF160" s="223">
        <f t="shared" si="15"/>
        <v>0</v>
      </c>
      <c r="BG160" s="223">
        <f t="shared" si="16"/>
        <v>0</v>
      </c>
      <c r="BH160" s="223">
        <f t="shared" si="17"/>
        <v>0</v>
      </c>
      <c r="BI160" s="223">
        <f t="shared" si="18"/>
        <v>0</v>
      </c>
      <c r="BJ160" s="134" t="s">
        <v>402</v>
      </c>
      <c r="BK160" s="223">
        <f t="shared" si="19"/>
        <v>0</v>
      </c>
      <c r="BL160" s="134" t="s">
        <v>744</v>
      </c>
      <c r="BM160" s="222" t="s">
        <v>841</v>
      </c>
      <c r="BN160" s="138"/>
      <c r="BO160" s="138"/>
      <c r="BP160" s="138"/>
      <c r="BQ160" s="138"/>
      <c r="BR160" s="138"/>
      <c r="BS160" s="138"/>
      <c r="BT160" s="138"/>
      <c r="BU160" s="138"/>
      <c r="BV160" s="138"/>
      <c r="BW160" s="138"/>
      <c r="BX160" s="138"/>
      <c r="BY160" s="138"/>
      <c r="BZ160" s="138"/>
      <c r="CA160" s="138"/>
      <c r="CB160" s="138"/>
      <c r="CC160" s="138"/>
    </row>
    <row r="161" spans="1:81">
      <c r="A161" s="138"/>
      <c r="B161" s="139"/>
      <c r="C161" s="211" t="s">
        <v>842</v>
      </c>
      <c r="D161" s="211" t="s">
        <v>728</v>
      </c>
      <c r="E161" s="212" t="s">
        <v>843</v>
      </c>
      <c r="F161" s="213" t="s">
        <v>844</v>
      </c>
      <c r="G161" s="214" t="s">
        <v>471</v>
      </c>
      <c r="H161" s="215">
        <v>1</v>
      </c>
      <c r="I161" s="375">
        <v>0</v>
      </c>
      <c r="J161" s="216">
        <f t="shared" si="10"/>
        <v>0</v>
      </c>
      <c r="K161" s="217"/>
      <c r="L161" s="139"/>
      <c r="M161" s="218" t="s">
        <v>654</v>
      </c>
      <c r="N161" s="219" t="s">
        <v>675</v>
      </c>
      <c r="O161" s="220">
        <v>1.6830000000000001</v>
      </c>
      <c r="P161" s="220">
        <f t="shared" si="11"/>
        <v>1.6830000000000001</v>
      </c>
      <c r="Q161" s="220">
        <v>0</v>
      </c>
      <c r="R161" s="220">
        <f t="shared" si="12"/>
        <v>0</v>
      </c>
      <c r="S161" s="220">
        <v>0</v>
      </c>
      <c r="T161" s="220">
        <f t="shared" si="13"/>
        <v>0</v>
      </c>
      <c r="U161" s="221" t="s">
        <v>654</v>
      </c>
      <c r="V161" s="138"/>
      <c r="W161" s="138"/>
      <c r="X161" s="138"/>
      <c r="Y161" s="138"/>
      <c r="Z161" s="138"/>
      <c r="AA161" s="138"/>
      <c r="AB161" s="138"/>
      <c r="AC161" s="138"/>
      <c r="AD161" s="138"/>
      <c r="AE161" s="138"/>
      <c r="AF161" s="138"/>
      <c r="AG161" s="138"/>
      <c r="AH161" s="138"/>
      <c r="AI161" s="138"/>
      <c r="AJ161" s="138"/>
      <c r="AK161" s="138"/>
      <c r="AL161" s="138"/>
      <c r="AM161" s="138"/>
      <c r="AN161" s="138"/>
      <c r="AO161" s="138"/>
      <c r="AP161" s="138"/>
      <c r="AQ161" s="138"/>
      <c r="AR161" s="222" t="s">
        <v>744</v>
      </c>
      <c r="AS161" s="138"/>
      <c r="AT161" s="222" t="s">
        <v>728</v>
      </c>
      <c r="AU161" s="222" t="s">
        <v>647</v>
      </c>
      <c r="AV161" s="138"/>
      <c r="AW161" s="138"/>
      <c r="AX161" s="138"/>
      <c r="AY161" s="134" t="s">
        <v>725</v>
      </c>
      <c r="AZ161" s="138"/>
      <c r="BA161" s="138"/>
      <c r="BB161" s="138"/>
      <c r="BC161" s="138"/>
      <c r="BD161" s="138"/>
      <c r="BE161" s="223">
        <f t="shared" si="14"/>
        <v>0</v>
      </c>
      <c r="BF161" s="223">
        <f t="shared" si="15"/>
        <v>0</v>
      </c>
      <c r="BG161" s="223">
        <f t="shared" si="16"/>
        <v>0</v>
      </c>
      <c r="BH161" s="223">
        <f t="shared" si="17"/>
        <v>0</v>
      </c>
      <c r="BI161" s="223">
        <f t="shared" si="18"/>
        <v>0</v>
      </c>
      <c r="BJ161" s="134" t="s">
        <v>402</v>
      </c>
      <c r="BK161" s="223">
        <f t="shared" si="19"/>
        <v>0</v>
      </c>
      <c r="BL161" s="134" t="s">
        <v>744</v>
      </c>
      <c r="BM161" s="222" t="s">
        <v>845</v>
      </c>
      <c r="BN161" s="138"/>
      <c r="BO161" s="138"/>
      <c r="BP161" s="138"/>
      <c r="BQ161" s="138"/>
      <c r="BR161" s="138"/>
      <c r="BS161" s="138"/>
      <c r="BT161" s="138"/>
      <c r="BU161" s="138"/>
      <c r="BV161" s="138"/>
      <c r="BW161" s="138"/>
      <c r="BX161" s="138"/>
      <c r="BY161" s="138"/>
      <c r="BZ161" s="138"/>
      <c r="CA161" s="138"/>
      <c r="CB161" s="138"/>
      <c r="CC161" s="138"/>
    </row>
    <row r="162" spans="1:81">
      <c r="A162" s="138"/>
      <c r="B162" s="139"/>
      <c r="C162" s="211" t="s">
        <v>846</v>
      </c>
      <c r="D162" s="211" t="s">
        <v>728</v>
      </c>
      <c r="E162" s="212" t="s">
        <v>847</v>
      </c>
      <c r="F162" s="213" t="s">
        <v>848</v>
      </c>
      <c r="G162" s="214" t="s">
        <v>457</v>
      </c>
      <c r="H162" s="215">
        <v>64</v>
      </c>
      <c r="I162" s="375">
        <v>0</v>
      </c>
      <c r="J162" s="216">
        <f t="shared" si="10"/>
        <v>0</v>
      </c>
      <c r="K162" s="217"/>
      <c r="L162" s="139"/>
      <c r="M162" s="218" t="s">
        <v>654</v>
      </c>
      <c r="N162" s="219" t="s">
        <v>675</v>
      </c>
      <c r="O162" s="220">
        <v>4.5999999999999999E-2</v>
      </c>
      <c r="P162" s="220">
        <f t="shared" si="11"/>
        <v>2.944</v>
      </c>
      <c r="Q162" s="220">
        <v>0</v>
      </c>
      <c r="R162" s="220">
        <f t="shared" si="12"/>
        <v>0</v>
      </c>
      <c r="S162" s="220">
        <v>0</v>
      </c>
      <c r="T162" s="220">
        <f t="shared" si="13"/>
        <v>0</v>
      </c>
      <c r="U162" s="221" t="s">
        <v>654</v>
      </c>
      <c r="V162" s="138"/>
      <c r="W162" s="138"/>
      <c r="X162" s="138"/>
      <c r="Y162" s="138"/>
      <c r="Z162" s="138"/>
      <c r="AA162" s="138"/>
      <c r="AB162" s="138"/>
      <c r="AC162" s="138"/>
      <c r="AD162" s="138"/>
      <c r="AE162" s="138"/>
      <c r="AF162" s="138"/>
      <c r="AG162" s="138"/>
      <c r="AH162" s="138"/>
      <c r="AI162" s="138"/>
      <c r="AJ162" s="138"/>
      <c r="AK162" s="138"/>
      <c r="AL162" s="138"/>
      <c r="AM162" s="138"/>
      <c r="AN162" s="138"/>
      <c r="AO162" s="138"/>
      <c r="AP162" s="138"/>
      <c r="AQ162" s="138"/>
      <c r="AR162" s="222" t="s">
        <v>744</v>
      </c>
      <c r="AS162" s="138"/>
      <c r="AT162" s="222" t="s">
        <v>728</v>
      </c>
      <c r="AU162" s="222" t="s">
        <v>647</v>
      </c>
      <c r="AV162" s="138"/>
      <c r="AW162" s="138"/>
      <c r="AX162" s="138"/>
      <c r="AY162" s="134" t="s">
        <v>725</v>
      </c>
      <c r="AZ162" s="138"/>
      <c r="BA162" s="138"/>
      <c r="BB162" s="138"/>
      <c r="BC162" s="138"/>
      <c r="BD162" s="138"/>
      <c r="BE162" s="223">
        <f t="shared" si="14"/>
        <v>0</v>
      </c>
      <c r="BF162" s="223">
        <f t="shared" si="15"/>
        <v>0</v>
      </c>
      <c r="BG162" s="223">
        <f t="shared" si="16"/>
        <v>0</v>
      </c>
      <c r="BH162" s="223">
        <f t="shared" si="17"/>
        <v>0</v>
      </c>
      <c r="BI162" s="223">
        <f t="shared" si="18"/>
        <v>0</v>
      </c>
      <c r="BJ162" s="134" t="s">
        <v>402</v>
      </c>
      <c r="BK162" s="223">
        <f t="shared" si="19"/>
        <v>0</v>
      </c>
      <c r="BL162" s="134" t="s">
        <v>744</v>
      </c>
      <c r="BM162" s="222" t="s">
        <v>849</v>
      </c>
      <c r="BN162" s="138"/>
      <c r="BO162" s="138"/>
      <c r="BP162" s="138"/>
      <c r="BQ162" s="138"/>
      <c r="BR162" s="138"/>
      <c r="BS162" s="138"/>
      <c r="BT162" s="138"/>
      <c r="BU162" s="138"/>
      <c r="BV162" s="138"/>
      <c r="BW162" s="138"/>
      <c r="BX162" s="138"/>
      <c r="BY162" s="138"/>
      <c r="BZ162" s="138"/>
      <c r="CA162" s="138"/>
      <c r="CB162" s="138"/>
      <c r="CC162" s="138"/>
    </row>
    <row r="163" spans="1:81">
      <c r="A163" s="224"/>
      <c r="B163" s="225"/>
      <c r="C163" s="224"/>
      <c r="D163" s="226" t="s">
        <v>755</v>
      </c>
      <c r="E163" s="227" t="s">
        <v>654</v>
      </c>
      <c r="F163" s="228" t="s">
        <v>850</v>
      </c>
      <c r="G163" s="224"/>
      <c r="H163" s="229">
        <v>64</v>
      </c>
      <c r="I163" s="224"/>
      <c r="J163" s="224"/>
      <c r="K163" s="224"/>
      <c r="L163" s="225"/>
      <c r="M163" s="230"/>
      <c r="N163" s="224"/>
      <c r="O163" s="224"/>
      <c r="P163" s="224"/>
      <c r="Q163" s="224"/>
      <c r="R163" s="224"/>
      <c r="S163" s="224"/>
      <c r="T163" s="224"/>
      <c r="U163" s="231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7" t="s">
        <v>755</v>
      </c>
      <c r="AU163" s="227" t="s">
        <v>647</v>
      </c>
      <c r="AV163" s="224" t="s">
        <v>647</v>
      </c>
      <c r="AW163" s="224" t="s">
        <v>757</v>
      </c>
      <c r="AX163" s="224" t="s">
        <v>402</v>
      </c>
      <c r="AY163" s="227" t="s">
        <v>725</v>
      </c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</row>
    <row r="164" spans="1:81">
      <c r="A164" s="138"/>
      <c r="B164" s="139"/>
      <c r="C164" s="239" t="s">
        <v>851</v>
      </c>
      <c r="D164" s="239" t="s">
        <v>737</v>
      </c>
      <c r="E164" s="240" t="s">
        <v>852</v>
      </c>
      <c r="F164" s="241" t="s">
        <v>853</v>
      </c>
      <c r="G164" s="242" t="s">
        <v>457</v>
      </c>
      <c r="H164" s="243">
        <v>67.2</v>
      </c>
      <c r="I164" s="376">
        <v>0</v>
      </c>
      <c r="J164" s="244">
        <f>ROUND(I164*H164,2)</f>
        <v>0</v>
      </c>
      <c r="K164" s="245"/>
      <c r="L164" s="246"/>
      <c r="M164" s="247" t="s">
        <v>654</v>
      </c>
      <c r="N164" s="248" t="s">
        <v>675</v>
      </c>
      <c r="O164" s="220">
        <v>0</v>
      </c>
      <c r="P164" s="220">
        <f>O164*H164</f>
        <v>0</v>
      </c>
      <c r="Q164" s="220">
        <v>1.2E-4</v>
      </c>
      <c r="R164" s="220">
        <f>Q164*H164</f>
        <v>8.064E-3</v>
      </c>
      <c r="S164" s="220">
        <v>0</v>
      </c>
      <c r="T164" s="220">
        <f>S164*H164</f>
        <v>0</v>
      </c>
      <c r="U164" s="221" t="s">
        <v>654</v>
      </c>
      <c r="V164" s="138"/>
      <c r="W164" s="138"/>
      <c r="X164" s="138"/>
      <c r="Y164" s="138"/>
      <c r="Z164" s="138"/>
      <c r="AA164" s="138"/>
      <c r="AB164" s="138"/>
      <c r="AC164" s="138"/>
      <c r="AD164" s="138"/>
      <c r="AE164" s="138"/>
      <c r="AF164" s="138"/>
      <c r="AG164" s="138"/>
      <c r="AH164" s="138"/>
      <c r="AI164" s="138"/>
      <c r="AJ164" s="138"/>
      <c r="AK164" s="138"/>
      <c r="AL164" s="138"/>
      <c r="AM164" s="138"/>
      <c r="AN164" s="138"/>
      <c r="AO164" s="138"/>
      <c r="AP164" s="138"/>
      <c r="AQ164" s="138"/>
      <c r="AR164" s="222" t="s">
        <v>806</v>
      </c>
      <c r="AS164" s="138"/>
      <c r="AT164" s="222" t="s">
        <v>737</v>
      </c>
      <c r="AU164" s="222" t="s">
        <v>647</v>
      </c>
      <c r="AV164" s="138"/>
      <c r="AW164" s="138"/>
      <c r="AX164" s="138"/>
      <c r="AY164" s="134" t="s">
        <v>725</v>
      </c>
      <c r="AZ164" s="138"/>
      <c r="BA164" s="138"/>
      <c r="BB164" s="138"/>
      <c r="BC164" s="138"/>
      <c r="BD164" s="138"/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134" t="s">
        <v>402</v>
      </c>
      <c r="BK164" s="223">
        <f>ROUND(I164*H164,2)</f>
        <v>0</v>
      </c>
      <c r="BL164" s="134" t="s">
        <v>744</v>
      </c>
      <c r="BM164" s="222" t="s">
        <v>854</v>
      </c>
      <c r="BN164" s="138"/>
      <c r="BO164" s="138"/>
      <c r="BP164" s="138"/>
      <c r="BQ164" s="138"/>
      <c r="BR164" s="138"/>
      <c r="BS164" s="138"/>
      <c r="BT164" s="138"/>
      <c r="BU164" s="138"/>
      <c r="BV164" s="138"/>
      <c r="BW164" s="138"/>
      <c r="BX164" s="138"/>
      <c r="BY164" s="138"/>
      <c r="BZ164" s="138"/>
      <c r="CA164" s="138"/>
      <c r="CB164" s="138"/>
      <c r="CC164" s="138"/>
    </row>
    <row r="165" spans="1:81">
      <c r="A165" s="224"/>
      <c r="B165" s="225"/>
      <c r="C165" s="224"/>
      <c r="D165" s="226" t="s">
        <v>755</v>
      </c>
      <c r="E165" s="224"/>
      <c r="F165" s="228" t="s">
        <v>855</v>
      </c>
      <c r="G165" s="224"/>
      <c r="H165" s="229">
        <v>67.2</v>
      </c>
      <c r="I165" s="224"/>
      <c r="J165" s="224"/>
      <c r="K165" s="224"/>
      <c r="L165" s="225"/>
      <c r="M165" s="230"/>
      <c r="N165" s="224"/>
      <c r="O165" s="224"/>
      <c r="P165" s="224"/>
      <c r="Q165" s="224"/>
      <c r="R165" s="224"/>
      <c r="S165" s="224"/>
      <c r="T165" s="224"/>
      <c r="U165" s="231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7" t="s">
        <v>755</v>
      </c>
      <c r="AU165" s="227" t="s">
        <v>647</v>
      </c>
      <c r="AV165" s="224" t="s">
        <v>647</v>
      </c>
      <c r="AW165" s="224" t="s">
        <v>649</v>
      </c>
      <c r="AX165" s="224" t="s">
        <v>402</v>
      </c>
      <c r="AY165" s="227" t="s">
        <v>725</v>
      </c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</row>
    <row r="166" spans="1:81">
      <c r="A166" s="138"/>
      <c r="B166" s="139"/>
      <c r="C166" s="211" t="s">
        <v>856</v>
      </c>
      <c r="D166" s="211" t="s">
        <v>728</v>
      </c>
      <c r="E166" s="212" t="s">
        <v>857</v>
      </c>
      <c r="F166" s="213" t="s">
        <v>858</v>
      </c>
      <c r="G166" s="214" t="s">
        <v>457</v>
      </c>
      <c r="H166" s="215">
        <v>302</v>
      </c>
      <c r="I166" s="375">
        <v>0</v>
      </c>
      <c r="J166" s="216">
        <f>ROUND(I166*H166,2)</f>
        <v>0</v>
      </c>
      <c r="K166" s="217"/>
      <c r="L166" s="139"/>
      <c r="M166" s="218" t="s">
        <v>654</v>
      </c>
      <c r="N166" s="219" t="s">
        <v>675</v>
      </c>
      <c r="O166" s="220">
        <v>5.1999999999999998E-2</v>
      </c>
      <c r="P166" s="220">
        <f>O166*H166</f>
        <v>15.703999999999999</v>
      </c>
      <c r="Q166" s="220">
        <v>0</v>
      </c>
      <c r="R166" s="220">
        <f>Q166*H166</f>
        <v>0</v>
      </c>
      <c r="S166" s="220">
        <v>0</v>
      </c>
      <c r="T166" s="220">
        <f>S166*H166</f>
        <v>0</v>
      </c>
      <c r="U166" s="221" t="s">
        <v>654</v>
      </c>
      <c r="V166" s="138"/>
      <c r="W166" s="138"/>
      <c r="X166" s="138"/>
      <c r="Y166" s="138"/>
      <c r="Z166" s="138"/>
      <c r="AA166" s="138"/>
      <c r="AB166" s="138"/>
      <c r="AC166" s="138"/>
      <c r="AD166" s="138"/>
      <c r="AE166" s="138"/>
      <c r="AF166" s="138"/>
      <c r="AG166" s="138"/>
      <c r="AH166" s="138"/>
      <c r="AI166" s="138"/>
      <c r="AJ166" s="138"/>
      <c r="AK166" s="138"/>
      <c r="AL166" s="138"/>
      <c r="AM166" s="138"/>
      <c r="AN166" s="138"/>
      <c r="AO166" s="138"/>
      <c r="AP166" s="138"/>
      <c r="AQ166" s="138"/>
      <c r="AR166" s="222" t="s">
        <v>744</v>
      </c>
      <c r="AS166" s="138"/>
      <c r="AT166" s="222" t="s">
        <v>728</v>
      </c>
      <c r="AU166" s="222" t="s">
        <v>647</v>
      </c>
      <c r="AV166" s="138"/>
      <c r="AW166" s="138"/>
      <c r="AX166" s="138"/>
      <c r="AY166" s="134" t="s">
        <v>725</v>
      </c>
      <c r="AZ166" s="138"/>
      <c r="BA166" s="138"/>
      <c r="BB166" s="138"/>
      <c r="BC166" s="138"/>
      <c r="BD166" s="138"/>
      <c r="BE166" s="223">
        <f>IF(N166="základní",J166,0)</f>
        <v>0</v>
      </c>
      <c r="BF166" s="223">
        <f>IF(N166="snížená",J166,0)</f>
        <v>0</v>
      </c>
      <c r="BG166" s="223">
        <f>IF(N166="zákl. přenesená",J166,0)</f>
        <v>0</v>
      </c>
      <c r="BH166" s="223">
        <f>IF(N166="sníž. přenesená",J166,0)</f>
        <v>0</v>
      </c>
      <c r="BI166" s="223">
        <f>IF(N166="nulová",J166,0)</f>
        <v>0</v>
      </c>
      <c r="BJ166" s="134" t="s">
        <v>402</v>
      </c>
      <c r="BK166" s="223">
        <f>ROUND(I166*H166,2)</f>
        <v>0</v>
      </c>
      <c r="BL166" s="134" t="s">
        <v>744</v>
      </c>
      <c r="BM166" s="222" t="s">
        <v>859</v>
      </c>
      <c r="BN166" s="138"/>
      <c r="BO166" s="138"/>
      <c r="BP166" s="138"/>
      <c r="BQ166" s="138"/>
      <c r="BR166" s="138"/>
      <c r="BS166" s="138"/>
      <c r="BT166" s="138"/>
      <c r="BU166" s="138"/>
      <c r="BV166" s="138"/>
      <c r="BW166" s="138"/>
      <c r="BX166" s="138"/>
      <c r="BY166" s="138"/>
      <c r="BZ166" s="138"/>
      <c r="CA166" s="138"/>
      <c r="CB166" s="138"/>
      <c r="CC166" s="138"/>
    </row>
    <row r="167" spans="1:81">
      <c r="A167" s="138"/>
      <c r="B167" s="139"/>
      <c r="C167" s="239" t="s">
        <v>860</v>
      </c>
      <c r="D167" s="239" t="s">
        <v>737</v>
      </c>
      <c r="E167" s="240" t="s">
        <v>861</v>
      </c>
      <c r="F167" s="241" t="s">
        <v>862</v>
      </c>
      <c r="G167" s="242" t="s">
        <v>457</v>
      </c>
      <c r="H167" s="243">
        <v>317.10000000000002</v>
      </c>
      <c r="I167" s="376">
        <v>0</v>
      </c>
      <c r="J167" s="244">
        <f>ROUND(I167*H167,2)</f>
        <v>0</v>
      </c>
      <c r="K167" s="245"/>
      <c r="L167" s="246"/>
      <c r="M167" s="247" t="s">
        <v>654</v>
      </c>
      <c r="N167" s="248" t="s">
        <v>675</v>
      </c>
      <c r="O167" s="220">
        <v>0</v>
      </c>
      <c r="P167" s="220">
        <f>O167*H167</f>
        <v>0</v>
      </c>
      <c r="Q167" s="220">
        <v>6.0999999999999997E-4</v>
      </c>
      <c r="R167" s="220">
        <f>Q167*H167</f>
        <v>0.19343099999999999</v>
      </c>
      <c r="S167" s="220">
        <v>0</v>
      </c>
      <c r="T167" s="220">
        <f>S167*H167</f>
        <v>0</v>
      </c>
      <c r="U167" s="221" t="s">
        <v>654</v>
      </c>
      <c r="V167" s="138"/>
      <c r="W167" s="138"/>
      <c r="X167" s="138"/>
      <c r="Y167" s="138"/>
      <c r="Z167" s="138"/>
      <c r="AA167" s="138"/>
      <c r="AB167" s="138"/>
      <c r="AC167" s="138"/>
      <c r="AD167" s="138"/>
      <c r="AE167" s="138"/>
      <c r="AF167" s="138"/>
      <c r="AG167" s="138"/>
      <c r="AH167" s="138"/>
      <c r="AI167" s="138"/>
      <c r="AJ167" s="138"/>
      <c r="AK167" s="138"/>
      <c r="AL167" s="138"/>
      <c r="AM167" s="138"/>
      <c r="AN167" s="138"/>
      <c r="AO167" s="138"/>
      <c r="AP167" s="138"/>
      <c r="AQ167" s="138"/>
      <c r="AR167" s="222" t="s">
        <v>749</v>
      </c>
      <c r="AS167" s="138"/>
      <c r="AT167" s="222" t="s">
        <v>737</v>
      </c>
      <c r="AU167" s="222" t="s">
        <v>647</v>
      </c>
      <c r="AV167" s="138"/>
      <c r="AW167" s="138"/>
      <c r="AX167" s="138"/>
      <c r="AY167" s="134" t="s">
        <v>725</v>
      </c>
      <c r="AZ167" s="138"/>
      <c r="BA167" s="138"/>
      <c r="BB167" s="138"/>
      <c r="BC167" s="138"/>
      <c r="BD167" s="138"/>
      <c r="BE167" s="223">
        <f>IF(N167="základní",J167,0)</f>
        <v>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134" t="s">
        <v>402</v>
      </c>
      <c r="BK167" s="223">
        <f>ROUND(I167*H167,2)</f>
        <v>0</v>
      </c>
      <c r="BL167" s="134" t="s">
        <v>749</v>
      </c>
      <c r="BM167" s="222" t="s">
        <v>863</v>
      </c>
      <c r="BN167" s="138"/>
      <c r="BO167" s="138"/>
      <c r="BP167" s="138"/>
      <c r="BQ167" s="138"/>
      <c r="BR167" s="138"/>
      <c r="BS167" s="138"/>
      <c r="BT167" s="138"/>
      <c r="BU167" s="138"/>
      <c r="BV167" s="138"/>
      <c r="BW167" s="138"/>
      <c r="BX167" s="138"/>
      <c r="BY167" s="138"/>
      <c r="BZ167" s="138"/>
      <c r="CA167" s="138"/>
      <c r="CB167" s="138"/>
      <c r="CC167" s="138"/>
    </row>
    <row r="168" spans="1:81">
      <c r="A168" s="224"/>
      <c r="B168" s="225"/>
      <c r="C168" s="224"/>
      <c r="D168" s="226" t="s">
        <v>755</v>
      </c>
      <c r="E168" s="224"/>
      <c r="F168" s="228" t="s">
        <v>864</v>
      </c>
      <c r="G168" s="224"/>
      <c r="H168" s="229">
        <v>317.10000000000002</v>
      </c>
      <c r="I168" s="224"/>
      <c r="J168" s="224"/>
      <c r="K168" s="224"/>
      <c r="L168" s="225"/>
      <c r="M168" s="230"/>
      <c r="N168" s="224"/>
      <c r="O168" s="224"/>
      <c r="P168" s="224"/>
      <c r="Q168" s="224"/>
      <c r="R168" s="224"/>
      <c r="S168" s="224"/>
      <c r="T168" s="224"/>
      <c r="U168" s="231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7" t="s">
        <v>755</v>
      </c>
      <c r="AU168" s="227" t="s">
        <v>647</v>
      </c>
      <c r="AV168" s="224" t="s">
        <v>647</v>
      </c>
      <c r="AW168" s="224" t="s">
        <v>649</v>
      </c>
      <c r="AX168" s="224" t="s">
        <v>402</v>
      </c>
      <c r="AY168" s="227" t="s">
        <v>725</v>
      </c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</row>
    <row r="169" spans="1:81">
      <c r="A169" s="199"/>
      <c r="B169" s="200"/>
      <c r="C169" s="199"/>
      <c r="D169" s="201" t="s">
        <v>721</v>
      </c>
      <c r="E169" s="209" t="s">
        <v>865</v>
      </c>
      <c r="F169" s="209" t="s">
        <v>866</v>
      </c>
      <c r="G169" s="199"/>
      <c r="H169" s="199"/>
      <c r="I169" s="199"/>
      <c r="J169" s="210">
        <f>BK169</f>
        <v>0</v>
      </c>
      <c r="K169" s="199"/>
      <c r="L169" s="200"/>
      <c r="M169" s="204"/>
      <c r="N169" s="199"/>
      <c r="O169" s="199"/>
      <c r="P169" s="205">
        <f>SUM(P170:P205)</f>
        <v>228.147944</v>
      </c>
      <c r="Q169" s="199"/>
      <c r="R169" s="205">
        <f>SUM(R170:R205)</f>
        <v>51.270399499999996</v>
      </c>
      <c r="S169" s="199"/>
      <c r="T169" s="205">
        <f>SUM(T170:T205)</f>
        <v>0.03</v>
      </c>
      <c r="U169" s="206"/>
      <c r="V169" s="199"/>
      <c r="W169" s="199"/>
      <c r="X169" s="199"/>
      <c r="Y169" s="199"/>
      <c r="Z169" s="199"/>
      <c r="AA169" s="199"/>
      <c r="AB169" s="199"/>
      <c r="AC169" s="199"/>
      <c r="AD169" s="199"/>
      <c r="AE169" s="199"/>
      <c r="AF169" s="199"/>
      <c r="AG169" s="199"/>
      <c r="AH169" s="199"/>
      <c r="AI169" s="199"/>
      <c r="AJ169" s="199"/>
      <c r="AK169" s="199"/>
      <c r="AL169" s="199"/>
      <c r="AM169" s="199"/>
      <c r="AN169" s="199"/>
      <c r="AO169" s="199"/>
      <c r="AP169" s="199"/>
      <c r="AQ169" s="199"/>
      <c r="AR169" s="201" t="s">
        <v>739</v>
      </c>
      <c r="AS169" s="199"/>
      <c r="AT169" s="207" t="s">
        <v>721</v>
      </c>
      <c r="AU169" s="207" t="s">
        <v>402</v>
      </c>
      <c r="AV169" s="199"/>
      <c r="AW169" s="199"/>
      <c r="AX169" s="199"/>
      <c r="AY169" s="201" t="s">
        <v>725</v>
      </c>
      <c r="AZ169" s="199"/>
      <c r="BA169" s="199"/>
      <c r="BB169" s="199"/>
      <c r="BC169" s="199"/>
      <c r="BD169" s="199"/>
      <c r="BE169" s="199"/>
      <c r="BF169" s="199"/>
      <c r="BG169" s="199"/>
      <c r="BH169" s="199"/>
      <c r="BI169" s="199"/>
      <c r="BJ169" s="199"/>
      <c r="BK169" s="208">
        <f>SUM(BK170:BK205)</f>
        <v>0</v>
      </c>
      <c r="BL169" s="199"/>
      <c r="BM169" s="199"/>
      <c r="BN169" s="199"/>
      <c r="BO169" s="199"/>
      <c r="BP169" s="199"/>
      <c r="BQ169" s="199"/>
      <c r="BR169" s="199"/>
      <c r="BS169" s="199"/>
      <c r="BT169" s="199"/>
      <c r="BU169" s="199"/>
      <c r="BV169" s="199"/>
      <c r="BW169" s="199"/>
      <c r="BX169" s="199"/>
      <c r="BY169" s="199"/>
      <c r="BZ169" s="199"/>
      <c r="CA169" s="199"/>
      <c r="CB169" s="199"/>
      <c r="CC169" s="199"/>
    </row>
    <row r="170" spans="1:81">
      <c r="A170" s="138"/>
      <c r="B170" s="139"/>
      <c r="C170" s="211" t="s">
        <v>402</v>
      </c>
      <c r="D170" s="211" t="s">
        <v>728</v>
      </c>
      <c r="E170" s="212" t="s">
        <v>867</v>
      </c>
      <c r="F170" s="213" t="s">
        <v>868</v>
      </c>
      <c r="G170" s="214" t="s">
        <v>869</v>
      </c>
      <c r="H170" s="215">
        <v>0.26500000000000001</v>
      </c>
      <c r="I170" s="375">
        <v>0</v>
      </c>
      <c r="J170" s="216">
        <f>ROUND(I170*H170,2)</f>
        <v>0</v>
      </c>
      <c r="K170" s="217"/>
      <c r="L170" s="139"/>
      <c r="M170" s="218" t="s">
        <v>654</v>
      </c>
      <c r="N170" s="219" t="s">
        <v>675</v>
      </c>
      <c r="O170" s="220">
        <v>4.6959999999999997</v>
      </c>
      <c r="P170" s="220">
        <f>O170*H170</f>
        <v>1.24444</v>
      </c>
      <c r="Q170" s="220">
        <v>9.9000000000000008E-3</v>
      </c>
      <c r="R170" s="220">
        <f>Q170*H170</f>
        <v>2.6235000000000004E-3</v>
      </c>
      <c r="S170" s="220">
        <v>0</v>
      </c>
      <c r="T170" s="220">
        <f>S170*H170</f>
        <v>0</v>
      </c>
      <c r="U170" s="221" t="s">
        <v>654</v>
      </c>
      <c r="V170" s="138"/>
      <c r="W170" s="138"/>
      <c r="X170" s="138"/>
      <c r="Y170" s="138"/>
      <c r="Z170" s="138"/>
      <c r="AA170" s="138"/>
      <c r="AB170" s="138"/>
      <c r="AC170" s="138"/>
      <c r="AD170" s="138"/>
      <c r="AE170" s="138"/>
      <c r="AF170" s="138"/>
      <c r="AG170" s="138"/>
      <c r="AH170" s="138"/>
      <c r="AI170" s="138"/>
      <c r="AJ170" s="138"/>
      <c r="AK170" s="138"/>
      <c r="AL170" s="138"/>
      <c r="AM170" s="138"/>
      <c r="AN170" s="138"/>
      <c r="AO170" s="138"/>
      <c r="AP170" s="138"/>
      <c r="AQ170" s="138"/>
      <c r="AR170" s="222" t="s">
        <v>744</v>
      </c>
      <c r="AS170" s="138"/>
      <c r="AT170" s="222" t="s">
        <v>728</v>
      </c>
      <c r="AU170" s="222" t="s">
        <v>647</v>
      </c>
      <c r="AV170" s="138"/>
      <c r="AW170" s="138"/>
      <c r="AX170" s="138"/>
      <c r="AY170" s="134" t="s">
        <v>725</v>
      </c>
      <c r="AZ170" s="138"/>
      <c r="BA170" s="138"/>
      <c r="BB170" s="138"/>
      <c r="BC170" s="138"/>
      <c r="BD170" s="138"/>
      <c r="BE170" s="223">
        <f>IF(N170="základní",J170,0)</f>
        <v>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134" t="s">
        <v>402</v>
      </c>
      <c r="BK170" s="223">
        <f>ROUND(I170*H170,2)</f>
        <v>0</v>
      </c>
      <c r="BL170" s="134" t="s">
        <v>744</v>
      </c>
      <c r="BM170" s="222" t="s">
        <v>870</v>
      </c>
      <c r="BN170" s="138"/>
      <c r="BO170" s="138"/>
      <c r="BP170" s="138"/>
      <c r="BQ170" s="138"/>
      <c r="BR170" s="138"/>
      <c r="BS170" s="138"/>
      <c r="BT170" s="138"/>
      <c r="BU170" s="138"/>
      <c r="BV170" s="138"/>
      <c r="BW170" s="138"/>
      <c r="BX170" s="138"/>
      <c r="BY170" s="138"/>
      <c r="BZ170" s="138"/>
      <c r="CA170" s="138"/>
      <c r="CB170" s="138"/>
      <c r="CC170" s="138"/>
    </row>
    <row r="171" spans="1:81">
      <c r="A171" s="138"/>
      <c r="B171" s="139"/>
      <c r="C171" s="211" t="s">
        <v>647</v>
      </c>
      <c r="D171" s="211" t="s">
        <v>728</v>
      </c>
      <c r="E171" s="212" t="s">
        <v>871</v>
      </c>
      <c r="F171" s="213" t="s">
        <v>872</v>
      </c>
      <c r="G171" s="214" t="s">
        <v>411</v>
      </c>
      <c r="H171" s="215">
        <v>8</v>
      </c>
      <c r="I171" s="375">
        <v>0</v>
      </c>
      <c r="J171" s="216">
        <f>ROUND(I171*H171,2)</f>
        <v>0</v>
      </c>
      <c r="K171" s="217"/>
      <c r="L171" s="139"/>
      <c r="M171" s="218" t="s">
        <v>654</v>
      </c>
      <c r="N171" s="219" t="s">
        <v>675</v>
      </c>
      <c r="O171" s="220">
        <v>0.35799999999999998</v>
      </c>
      <c r="P171" s="220">
        <f>O171*H171</f>
        <v>2.8639999999999999</v>
      </c>
      <c r="Q171" s="220">
        <v>1.17E-3</v>
      </c>
      <c r="R171" s="220">
        <f>Q171*H171</f>
        <v>9.3600000000000003E-3</v>
      </c>
      <c r="S171" s="220">
        <v>0</v>
      </c>
      <c r="T171" s="220">
        <f>S171*H171</f>
        <v>0</v>
      </c>
      <c r="U171" s="221" t="s">
        <v>654</v>
      </c>
      <c r="V171" s="138"/>
      <c r="W171" s="138"/>
      <c r="X171" s="138"/>
      <c r="Y171" s="138"/>
      <c r="Z171" s="138"/>
      <c r="AA171" s="138"/>
      <c r="AB171" s="138"/>
      <c r="AC171" s="138"/>
      <c r="AD171" s="138"/>
      <c r="AE171" s="138"/>
      <c r="AF171" s="138"/>
      <c r="AG171" s="138"/>
      <c r="AH171" s="138"/>
      <c r="AI171" s="138"/>
      <c r="AJ171" s="138"/>
      <c r="AK171" s="138"/>
      <c r="AL171" s="138"/>
      <c r="AM171" s="138"/>
      <c r="AN171" s="138"/>
      <c r="AO171" s="138"/>
      <c r="AP171" s="138"/>
      <c r="AQ171" s="138"/>
      <c r="AR171" s="222" t="s">
        <v>744</v>
      </c>
      <c r="AS171" s="138"/>
      <c r="AT171" s="222" t="s">
        <v>728</v>
      </c>
      <c r="AU171" s="222" t="s">
        <v>647</v>
      </c>
      <c r="AV171" s="138"/>
      <c r="AW171" s="138"/>
      <c r="AX171" s="138"/>
      <c r="AY171" s="134" t="s">
        <v>725</v>
      </c>
      <c r="AZ171" s="138"/>
      <c r="BA171" s="138"/>
      <c r="BB171" s="138"/>
      <c r="BC171" s="138"/>
      <c r="BD171" s="138"/>
      <c r="BE171" s="223">
        <f>IF(N171="základní",J171,0)</f>
        <v>0</v>
      </c>
      <c r="BF171" s="223">
        <f>IF(N171="snížená",J171,0)</f>
        <v>0</v>
      </c>
      <c r="BG171" s="223">
        <f>IF(N171="zákl. přenesená",J171,0)</f>
        <v>0</v>
      </c>
      <c r="BH171" s="223">
        <f>IF(N171="sníž. přenesená",J171,0)</f>
        <v>0</v>
      </c>
      <c r="BI171" s="223">
        <f>IF(N171="nulová",J171,0)</f>
        <v>0</v>
      </c>
      <c r="BJ171" s="134" t="s">
        <v>402</v>
      </c>
      <c r="BK171" s="223">
        <f>ROUND(I171*H171,2)</f>
        <v>0</v>
      </c>
      <c r="BL171" s="134" t="s">
        <v>744</v>
      </c>
      <c r="BM171" s="222" t="s">
        <v>873</v>
      </c>
      <c r="BN171" s="138"/>
      <c r="BO171" s="138"/>
      <c r="BP171" s="138"/>
      <c r="BQ171" s="138"/>
      <c r="BR171" s="138"/>
      <c r="BS171" s="138"/>
      <c r="BT171" s="138"/>
      <c r="BU171" s="138"/>
      <c r="BV171" s="138"/>
      <c r="BW171" s="138"/>
      <c r="BX171" s="138"/>
      <c r="BY171" s="138"/>
      <c r="BZ171" s="138"/>
      <c r="CA171" s="138"/>
      <c r="CB171" s="138"/>
      <c r="CC171" s="138"/>
    </row>
    <row r="172" spans="1:81">
      <c r="A172" s="224"/>
      <c r="B172" s="225"/>
      <c r="C172" s="224"/>
      <c r="D172" s="226" t="s">
        <v>755</v>
      </c>
      <c r="E172" s="227" t="s">
        <v>654</v>
      </c>
      <c r="F172" s="228" t="s">
        <v>874</v>
      </c>
      <c r="G172" s="224"/>
      <c r="H172" s="229">
        <v>8</v>
      </c>
      <c r="I172" s="224"/>
      <c r="J172" s="224"/>
      <c r="K172" s="224"/>
      <c r="L172" s="225"/>
      <c r="M172" s="230"/>
      <c r="N172" s="224"/>
      <c r="O172" s="224"/>
      <c r="P172" s="224"/>
      <c r="Q172" s="224"/>
      <c r="R172" s="224"/>
      <c r="S172" s="224"/>
      <c r="T172" s="224"/>
      <c r="U172" s="231"/>
      <c r="V172" s="224"/>
      <c r="W172" s="224"/>
      <c r="X172" s="224"/>
      <c r="Y172" s="224"/>
      <c r="Z172" s="224"/>
      <c r="AA172" s="224"/>
      <c r="AB172" s="224"/>
      <c r="AC172" s="224"/>
      <c r="AD172" s="224"/>
      <c r="AE172" s="224"/>
      <c r="AF172" s="224"/>
      <c r="AG172" s="224"/>
      <c r="AH172" s="224"/>
      <c r="AI172" s="224"/>
      <c r="AJ172" s="224"/>
      <c r="AK172" s="224"/>
      <c r="AL172" s="224"/>
      <c r="AM172" s="224"/>
      <c r="AN172" s="224"/>
      <c r="AO172" s="224"/>
      <c r="AP172" s="224"/>
      <c r="AQ172" s="224"/>
      <c r="AR172" s="224"/>
      <c r="AS172" s="224"/>
      <c r="AT172" s="227" t="s">
        <v>755</v>
      </c>
      <c r="AU172" s="227" t="s">
        <v>647</v>
      </c>
      <c r="AV172" s="224" t="s">
        <v>647</v>
      </c>
      <c r="AW172" s="224" t="s">
        <v>757</v>
      </c>
      <c r="AX172" s="224" t="s">
        <v>724</v>
      </c>
      <c r="AY172" s="227" t="s">
        <v>725</v>
      </c>
      <c r="AZ172" s="224"/>
      <c r="BA172" s="224"/>
      <c r="BB172" s="224"/>
      <c r="BC172" s="224"/>
      <c r="BD172" s="224"/>
      <c r="BE172" s="224"/>
      <c r="BF172" s="224"/>
      <c r="BG172" s="224"/>
      <c r="BH172" s="224"/>
      <c r="BI172" s="224"/>
      <c r="BJ172" s="224"/>
      <c r="BK172" s="224"/>
      <c r="BL172" s="224"/>
      <c r="BM172" s="224"/>
      <c r="BN172" s="224"/>
      <c r="BO172" s="224"/>
      <c r="BP172" s="224"/>
      <c r="BQ172" s="224"/>
      <c r="BR172" s="224"/>
      <c r="BS172" s="224"/>
      <c r="BT172" s="224"/>
      <c r="BU172" s="224"/>
      <c r="BV172" s="224"/>
      <c r="BW172" s="224"/>
      <c r="BX172" s="224"/>
      <c r="BY172" s="224"/>
      <c r="BZ172" s="224"/>
      <c r="CA172" s="224"/>
      <c r="CB172" s="224"/>
      <c r="CC172" s="224"/>
    </row>
    <row r="173" spans="1:81">
      <c r="A173" s="138"/>
      <c r="B173" s="139"/>
      <c r="C173" s="211" t="s">
        <v>739</v>
      </c>
      <c r="D173" s="211" t="s">
        <v>728</v>
      </c>
      <c r="E173" s="212" t="s">
        <v>875</v>
      </c>
      <c r="F173" s="213" t="s">
        <v>876</v>
      </c>
      <c r="G173" s="214" t="s">
        <v>411</v>
      </c>
      <c r="H173" s="215">
        <v>8</v>
      </c>
      <c r="I173" s="375">
        <v>0</v>
      </c>
      <c r="J173" s="216">
        <f>ROUND(I173*H173,2)</f>
        <v>0</v>
      </c>
      <c r="K173" s="217"/>
      <c r="L173" s="139"/>
      <c r="M173" s="218" t="s">
        <v>654</v>
      </c>
      <c r="N173" s="219" t="s">
        <v>675</v>
      </c>
      <c r="O173" s="220">
        <v>0.20100000000000001</v>
      </c>
      <c r="P173" s="220">
        <f>O173*H173</f>
        <v>1.6080000000000001</v>
      </c>
      <c r="Q173" s="220">
        <v>0</v>
      </c>
      <c r="R173" s="220">
        <f>Q173*H173</f>
        <v>0</v>
      </c>
      <c r="S173" s="220">
        <v>0</v>
      </c>
      <c r="T173" s="220">
        <f>S173*H173</f>
        <v>0</v>
      </c>
      <c r="U173" s="221" t="s">
        <v>654</v>
      </c>
      <c r="V173" s="138"/>
      <c r="W173" s="138"/>
      <c r="X173" s="138"/>
      <c r="Y173" s="138"/>
      <c r="Z173" s="138"/>
      <c r="AA173" s="138"/>
      <c r="AB173" s="138"/>
      <c r="AC173" s="138"/>
      <c r="AD173" s="138"/>
      <c r="AE173" s="138"/>
      <c r="AF173" s="138"/>
      <c r="AG173" s="138"/>
      <c r="AH173" s="138"/>
      <c r="AI173" s="138"/>
      <c r="AJ173" s="138"/>
      <c r="AK173" s="138"/>
      <c r="AL173" s="138"/>
      <c r="AM173" s="138"/>
      <c r="AN173" s="138"/>
      <c r="AO173" s="138"/>
      <c r="AP173" s="138"/>
      <c r="AQ173" s="138"/>
      <c r="AR173" s="222" t="s">
        <v>744</v>
      </c>
      <c r="AS173" s="138"/>
      <c r="AT173" s="222" t="s">
        <v>728</v>
      </c>
      <c r="AU173" s="222" t="s">
        <v>647</v>
      </c>
      <c r="AV173" s="138"/>
      <c r="AW173" s="138"/>
      <c r="AX173" s="138"/>
      <c r="AY173" s="134" t="s">
        <v>725</v>
      </c>
      <c r="AZ173" s="138"/>
      <c r="BA173" s="138"/>
      <c r="BB173" s="138"/>
      <c r="BC173" s="138"/>
      <c r="BD173" s="138"/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134" t="s">
        <v>402</v>
      </c>
      <c r="BK173" s="223">
        <f>ROUND(I173*H173,2)</f>
        <v>0</v>
      </c>
      <c r="BL173" s="134" t="s">
        <v>744</v>
      </c>
      <c r="BM173" s="222" t="s">
        <v>877</v>
      </c>
      <c r="BN173" s="138"/>
      <c r="BO173" s="138"/>
      <c r="BP173" s="138"/>
      <c r="BQ173" s="138"/>
      <c r="BR173" s="138"/>
      <c r="BS173" s="138"/>
      <c r="BT173" s="138"/>
      <c r="BU173" s="138"/>
      <c r="BV173" s="138"/>
      <c r="BW173" s="138"/>
      <c r="BX173" s="138"/>
      <c r="BY173" s="138"/>
      <c r="BZ173" s="138"/>
      <c r="CA173" s="138"/>
      <c r="CB173" s="138"/>
      <c r="CC173" s="138"/>
    </row>
    <row r="174" spans="1:81">
      <c r="A174" s="138"/>
      <c r="B174" s="139"/>
      <c r="C174" s="211" t="s">
        <v>438</v>
      </c>
      <c r="D174" s="211" t="s">
        <v>728</v>
      </c>
      <c r="E174" s="212" t="s">
        <v>878</v>
      </c>
      <c r="F174" s="213" t="s">
        <v>879</v>
      </c>
      <c r="G174" s="214" t="s">
        <v>406</v>
      </c>
      <c r="H174" s="215">
        <v>6.72</v>
      </c>
      <c r="I174" s="375">
        <v>0</v>
      </c>
      <c r="J174" s="216">
        <f>ROUND(I174*H174,2)</f>
        <v>0</v>
      </c>
      <c r="K174" s="217"/>
      <c r="L174" s="139"/>
      <c r="M174" s="218" t="s">
        <v>654</v>
      </c>
      <c r="N174" s="219" t="s">
        <v>675</v>
      </c>
      <c r="O174" s="220">
        <v>3.3</v>
      </c>
      <c r="P174" s="220">
        <f>O174*H174</f>
        <v>22.175999999999998</v>
      </c>
      <c r="Q174" s="220">
        <v>0</v>
      </c>
      <c r="R174" s="220">
        <f>Q174*H174</f>
        <v>0</v>
      </c>
      <c r="S174" s="220">
        <v>0</v>
      </c>
      <c r="T174" s="220">
        <f>S174*H174</f>
        <v>0</v>
      </c>
      <c r="U174" s="221" t="s">
        <v>654</v>
      </c>
      <c r="V174" s="138"/>
      <c r="W174" s="138"/>
      <c r="X174" s="138"/>
      <c r="Y174" s="138"/>
      <c r="Z174" s="138"/>
      <c r="AA174" s="138"/>
      <c r="AB174" s="138"/>
      <c r="AC174" s="138"/>
      <c r="AD174" s="138"/>
      <c r="AE174" s="138"/>
      <c r="AF174" s="138"/>
      <c r="AG174" s="138"/>
      <c r="AH174" s="138"/>
      <c r="AI174" s="138"/>
      <c r="AJ174" s="138"/>
      <c r="AK174" s="138"/>
      <c r="AL174" s="138"/>
      <c r="AM174" s="138"/>
      <c r="AN174" s="138"/>
      <c r="AO174" s="138"/>
      <c r="AP174" s="138"/>
      <c r="AQ174" s="138"/>
      <c r="AR174" s="222" t="s">
        <v>744</v>
      </c>
      <c r="AS174" s="138"/>
      <c r="AT174" s="222" t="s">
        <v>728</v>
      </c>
      <c r="AU174" s="222" t="s">
        <v>647</v>
      </c>
      <c r="AV174" s="138"/>
      <c r="AW174" s="138"/>
      <c r="AX174" s="138"/>
      <c r="AY174" s="134" t="s">
        <v>725</v>
      </c>
      <c r="AZ174" s="138"/>
      <c r="BA174" s="138"/>
      <c r="BB174" s="138"/>
      <c r="BC174" s="138"/>
      <c r="BD174" s="138"/>
      <c r="BE174" s="223">
        <f>IF(N174="základní",J174,0)</f>
        <v>0</v>
      </c>
      <c r="BF174" s="223">
        <f>IF(N174="snížená",J174,0)</f>
        <v>0</v>
      </c>
      <c r="BG174" s="223">
        <f>IF(N174="zákl. přenesená",J174,0)</f>
        <v>0</v>
      </c>
      <c r="BH174" s="223">
        <f>IF(N174="sníž. přenesená",J174,0)</f>
        <v>0</v>
      </c>
      <c r="BI174" s="223">
        <f>IF(N174="nulová",J174,0)</f>
        <v>0</v>
      </c>
      <c r="BJ174" s="134" t="s">
        <v>402</v>
      </c>
      <c r="BK174" s="223">
        <f>ROUND(I174*H174,2)</f>
        <v>0</v>
      </c>
      <c r="BL174" s="134" t="s">
        <v>744</v>
      </c>
      <c r="BM174" s="222" t="s">
        <v>880</v>
      </c>
      <c r="BN174" s="138"/>
      <c r="BO174" s="138"/>
      <c r="BP174" s="138"/>
      <c r="BQ174" s="138"/>
      <c r="BR174" s="138"/>
      <c r="BS174" s="138"/>
      <c r="BT174" s="138"/>
      <c r="BU174" s="138"/>
      <c r="BV174" s="138"/>
      <c r="BW174" s="138"/>
      <c r="BX174" s="138"/>
      <c r="BY174" s="138"/>
      <c r="BZ174" s="138"/>
      <c r="CA174" s="138"/>
      <c r="CB174" s="138"/>
      <c r="CC174" s="138"/>
    </row>
    <row r="175" spans="1:81">
      <c r="A175" s="224"/>
      <c r="B175" s="225"/>
      <c r="C175" s="224"/>
      <c r="D175" s="226" t="s">
        <v>755</v>
      </c>
      <c r="E175" s="227" t="s">
        <v>654</v>
      </c>
      <c r="F175" s="228" t="s">
        <v>881</v>
      </c>
      <c r="G175" s="224"/>
      <c r="H175" s="229">
        <v>0.96</v>
      </c>
      <c r="I175" s="224"/>
      <c r="J175" s="224"/>
      <c r="K175" s="224"/>
      <c r="L175" s="225"/>
      <c r="M175" s="230"/>
      <c r="N175" s="224"/>
      <c r="O175" s="224"/>
      <c r="P175" s="224"/>
      <c r="Q175" s="224"/>
      <c r="R175" s="224"/>
      <c r="S175" s="224"/>
      <c r="T175" s="224"/>
      <c r="U175" s="231"/>
      <c r="V175" s="224"/>
      <c r="W175" s="224"/>
      <c r="X175" s="224"/>
      <c r="Y175" s="224"/>
      <c r="Z175" s="224"/>
      <c r="AA175" s="224"/>
      <c r="AB175" s="224"/>
      <c r="AC175" s="224"/>
      <c r="AD175" s="224"/>
      <c r="AE175" s="224"/>
      <c r="AF175" s="224"/>
      <c r="AG175" s="224"/>
      <c r="AH175" s="224"/>
      <c r="AI175" s="224"/>
      <c r="AJ175" s="224"/>
      <c r="AK175" s="224"/>
      <c r="AL175" s="224"/>
      <c r="AM175" s="224"/>
      <c r="AN175" s="224"/>
      <c r="AO175" s="224"/>
      <c r="AP175" s="224"/>
      <c r="AQ175" s="224"/>
      <c r="AR175" s="224"/>
      <c r="AS175" s="224"/>
      <c r="AT175" s="227" t="s">
        <v>755</v>
      </c>
      <c r="AU175" s="227" t="s">
        <v>647</v>
      </c>
      <c r="AV175" s="224" t="s">
        <v>647</v>
      </c>
      <c r="AW175" s="224" t="s">
        <v>757</v>
      </c>
      <c r="AX175" s="224" t="s">
        <v>724</v>
      </c>
      <c r="AY175" s="227" t="s">
        <v>725</v>
      </c>
      <c r="AZ175" s="224"/>
      <c r="BA175" s="224"/>
      <c r="BB175" s="224"/>
      <c r="BC175" s="224"/>
      <c r="BD175" s="224"/>
      <c r="BE175" s="224"/>
      <c r="BF175" s="224"/>
      <c r="BG175" s="224"/>
      <c r="BH175" s="224"/>
      <c r="BI175" s="224"/>
      <c r="BJ175" s="224"/>
      <c r="BK175" s="224"/>
      <c r="BL175" s="224"/>
      <c r="BM175" s="224"/>
      <c r="BN175" s="224"/>
      <c r="BO175" s="224"/>
      <c r="BP175" s="224"/>
      <c r="BQ175" s="224"/>
      <c r="BR175" s="224"/>
      <c r="BS175" s="224"/>
      <c r="BT175" s="224"/>
      <c r="BU175" s="224"/>
      <c r="BV175" s="224"/>
      <c r="BW175" s="224"/>
      <c r="BX175" s="224"/>
      <c r="BY175" s="224"/>
      <c r="BZ175" s="224"/>
      <c r="CA175" s="224"/>
      <c r="CB175" s="224"/>
      <c r="CC175" s="224"/>
    </row>
    <row r="176" spans="1:81">
      <c r="A176" s="224"/>
      <c r="B176" s="225"/>
      <c r="C176" s="224"/>
      <c r="D176" s="226" t="s">
        <v>755</v>
      </c>
      <c r="E176" s="227" t="s">
        <v>654</v>
      </c>
      <c r="F176" s="228" t="s">
        <v>882</v>
      </c>
      <c r="G176" s="224"/>
      <c r="H176" s="229">
        <v>5.76</v>
      </c>
      <c r="I176" s="224"/>
      <c r="J176" s="224"/>
      <c r="K176" s="224"/>
      <c r="L176" s="225"/>
      <c r="M176" s="230"/>
      <c r="N176" s="224"/>
      <c r="O176" s="224"/>
      <c r="P176" s="224"/>
      <c r="Q176" s="224"/>
      <c r="R176" s="224"/>
      <c r="S176" s="224"/>
      <c r="T176" s="224"/>
      <c r="U176" s="231"/>
      <c r="V176" s="224"/>
      <c r="W176" s="224"/>
      <c r="X176" s="224"/>
      <c r="Y176" s="224"/>
      <c r="Z176" s="224"/>
      <c r="AA176" s="224"/>
      <c r="AB176" s="224"/>
      <c r="AC176" s="224"/>
      <c r="AD176" s="224"/>
      <c r="AE176" s="224"/>
      <c r="AF176" s="224"/>
      <c r="AG176" s="224"/>
      <c r="AH176" s="224"/>
      <c r="AI176" s="224"/>
      <c r="AJ176" s="224"/>
      <c r="AK176" s="224"/>
      <c r="AL176" s="224"/>
      <c r="AM176" s="224"/>
      <c r="AN176" s="224"/>
      <c r="AO176" s="224"/>
      <c r="AP176" s="224"/>
      <c r="AQ176" s="224"/>
      <c r="AR176" s="224"/>
      <c r="AS176" s="224"/>
      <c r="AT176" s="227" t="s">
        <v>755</v>
      </c>
      <c r="AU176" s="227" t="s">
        <v>647</v>
      </c>
      <c r="AV176" s="224" t="s">
        <v>647</v>
      </c>
      <c r="AW176" s="224" t="s">
        <v>757</v>
      </c>
      <c r="AX176" s="224" t="s">
        <v>724</v>
      </c>
      <c r="AY176" s="227" t="s">
        <v>725</v>
      </c>
      <c r="AZ176" s="224"/>
      <c r="BA176" s="224"/>
      <c r="BB176" s="224"/>
      <c r="BC176" s="224"/>
      <c r="BD176" s="224"/>
      <c r="BE176" s="224"/>
      <c r="BF176" s="224"/>
      <c r="BG176" s="224"/>
      <c r="BH176" s="224"/>
      <c r="BI176" s="224"/>
      <c r="BJ176" s="224"/>
      <c r="BK176" s="224"/>
      <c r="BL176" s="224"/>
      <c r="BM176" s="224"/>
      <c r="BN176" s="224"/>
      <c r="BO176" s="224"/>
      <c r="BP176" s="224"/>
      <c r="BQ176" s="224"/>
      <c r="BR176" s="224"/>
      <c r="BS176" s="224"/>
      <c r="BT176" s="224"/>
      <c r="BU176" s="224"/>
      <c r="BV176" s="224"/>
      <c r="BW176" s="224"/>
      <c r="BX176" s="224"/>
      <c r="BY176" s="224"/>
      <c r="BZ176" s="224"/>
      <c r="CA176" s="224"/>
      <c r="CB176" s="224"/>
      <c r="CC176" s="224"/>
    </row>
    <row r="177" spans="1:81">
      <c r="A177" s="232"/>
      <c r="B177" s="233"/>
      <c r="C177" s="232"/>
      <c r="D177" s="226" t="s">
        <v>755</v>
      </c>
      <c r="E177" s="234" t="s">
        <v>654</v>
      </c>
      <c r="F177" s="235" t="s">
        <v>883</v>
      </c>
      <c r="G177" s="232"/>
      <c r="H177" s="236">
        <v>6.72</v>
      </c>
      <c r="I177" s="232"/>
      <c r="J177" s="232"/>
      <c r="K177" s="232"/>
      <c r="L177" s="233"/>
      <c r="M177" s="237"/>
      <c r="N177" s="232"/>
      <c r="O177" s="232"/>
      <c r="P177" s="232"/>
      <c r="Q177" s="232"/>
      <c r="R177" s="232"/>
      <c r="S177" s="232"/>
      <c r="T177" s="232"/>
      <c r="U177" s="238"/>
      <c r="V177" s="232"/>
      <c r="W177" s="232"/>
      <c r="X177" s="232"/>
      <c r="Y177" s="232"/>
      <c r="Z177" s="232"/>
      <c r="AA177" s="232"/>
      <c r="AB177" s="232"/>
      <c r="AC177" s="232"/>
      <c r="AD177" s="232"/>
      <c r="AE177" s="232"/>
      <c r="AF177" s="232"/>
      <c r="AG177" s="232"/>
      <c r="AH177" s="232"/>
      <c r="AI177" s="232"/>
      <c r="AJ177" s="232"/>
      <c r="AK177" s="232"/>
      <c r="AL177" s="232"/>
      <c r="AM177" s="232"/>
      <c r="AN177" s="232"/>
      <c r="AO177" s="232"/>
      <c r="AP177" s="232"/>
      <c r="AQ177" s="232"/>
      <c r="AR177" s="232"/>
      <c r="AS177" s="232"/>
      <c r="AT177" s="234" t="s">
        <v>755</v>
      </c>
      <c r="AU177" s="234" t="s">
        <v>647</v>
      </c>
      <c r="AV177" s="232" t="s">
        <v>438</v>
      </c>
      <c r="AW177" s="232" t="s">
        <v>757</v>
      </c>
      <c r="AX177" s="232" t="s">
        <v>402</v>
      </c>
      <c r="AY177" s="234" t="s">
        <v>725</v>
      </c>
      <c r="AZ177" s="232"/>
      <c r="BA177" s="232"/>
      <c r="BB177" s="232"/>
      <c r="BC177" s="232"/>
      <c r="BD177" s="232"/>
      <c r="BE177" s="232"/>
      <c r="BF177" s="232"/>
      <c r="BG177" s="232"/>
      <c r="BH177" s="232"/>
      <c r="BI177" s="232"/>
      <c r="BJ177" s="232"/>
      <c r="BK177" s="232"/>
      <c r="BL177" s="232"/>
      <c r="BM177" s="232"/>
      <c r="BN177" s="232"/>
      <c r="BO177" s="232"/>
      <c r="BP177" s="232"/>
      <c r="BQ177" s="232"/>
      <c r="BR177" s="232"/>
      <c r="BS177" s="232"/>
      <c r="BT177" s="232"/>
      <c r="BU177" s="232"/>
      <c r="BV177" s="232"/>
      <c r="BW177" s="232"/>
      <c r="BX177" s="232"/>
      <c r="BY177" s="232"/>
      <c r="BZ177" s="232"/>
      <c r="CA177" s="232"/>
      <c r="CB177" s="232"/>
      <c r="CC177" s="232"/>
    </row>
    <row r="178" spans="1:81">
      <c r="A178" s="138"/>
      <c r="B178" s="139"/>
      <c r="C178" s="211" t="s">
        <v>514</v>
      </c>
      <c r="D178" s="211" t="s">
        <v>728</v>
      </c>
      <c r="E178" s="212" t="s">
        <v>884</v>
      </c>
      <c r="F178" s="213" t="s">
        <v>885</v>
      </c>
      <c r="G178" s="214" t="s">
        <v>457</v>
      </c>
      <c r="H178" s="215">
        <v>5</v>
      </c>
      <c r="I178" s="375">
        <v>0</v>
      </c>
      <c r="J178" s="216">
        <f t="shared" ref="J178:J184" si="20">ROUND(I178*H178,2)</f>
        <v>0</v>
      </c>
      <c r="K178" s="217"/>
      <c r="L178" s="139"/>
      <c r="M178" s="218" t="s">
        <v>654</v>
      </c>
      <c r="N178" s="219" t="s">
        <v>675</v>
      </c>
      <c r="O178" s="220">
        <v>1.1830000000000001</v>
      </c>
      <c r="P178" s="220">
        <f t="shared" ref="P178:P184" si="21">O178*H178</f>
        <v>5.915</v>
      </c>
      <c r="Q178" s="220">
        <v>0</v>
      </c>
      <c r="R178" s="220">
        <f t="shared" ref="R178:R184" si="22">Q178*H178</f>
        <v>0</v>
      </c>
      <c r="S178" s="220">
        <v>0</v>
      </c>
      <c r="T178" s="220">
        <f t="shared" ref="T178:T184" si="23">S178*H178</f>
        <v>0</v>
      </c>
      <c r="U178" s="221" t="s">
        <v>654</v>
      </c>
      <c r="V178" s="138"/>
      <c r="W178" s="138"/>
      <c r="X178" s="138"/>
      <c r="Y178" s="138"/>
      <c r="Z178" s="138"/>
      <c r="AA178" s="138"/>
      <c r="AB178" s="138"/>
      <c r="AC178" s="138"/>
      <c r="AD178" s="138"/>
      <c r="AE178" s="138"/>
      <c r="AF178" s="138"/>
      <c r="AG178" s="138"/>
      <c r="AH178" s="138"/>
      <c r="AI178" s="138"/>
      <c r="AJ178" s="138"/>
      <c r="AK178" s="138"/>
      <c r="AL178" s="138"/>
      <c r="AM178" s="138"/>
      <c r="AN178" s="138"/>
      <c r="AO178" s="138"/>
      <c r="AP178" s="138"/>
      <c r="AQ178" s="138"/>
      <c r="AR178" s="222" t="s">
        <v>744</v>
      </c>
      <c r="AS178" s="138"/>
      <c r="AT178" s="222" t="s">
        <v>728</v>
      </c>
      <c r="AU178" s="222" t="s">
        <v>647</v>
      </c>
      <c r="AV178" s="138"/>
      <c r="AW178" s="138"/>
      <c r="AX178" s="138"/>
      <c r="AY178" s="134" t="s">
        <v>725</v>
      </c>
      <c r="AZ178" s="138"/>
      <c r="BA178" s="138"/>
      <c r="BB178" s="138"/>
      <c r="BC178" s="138"/>
      <c r="BD178" s="138"/>
      <c r="BE178" s="223">
        <f t="shared" ref="BE178:BE184" si="24">IF(N178="základní",J178,0)</f>
        <v>0</v>
      </c>
      <c r="BF178" s="223">
        <f t="shared" ref="BF178:BF184" si="25">IF(N178="snížená",J178,0)</f>
        <v>0</v>
      </c>
      <c r="BG178" s="223">
        <f t="shared" ref="BG178:BG184" si="26">IF(N178="zákl. přenesená",J178,0)</f>
        <v>0</v>
      </c>
      <c r="BH178" s="223">
        <f t="shared" ref="BH178:BH184" si="27">IF(N178="sníž. přenesená",J178,0)</f>
        <v>0</v>
      </c>
      <c r="BI178" s="223">
        <f t="shared" ref="BI178:BI184" si="28">IF(N178="nulová",J178,0)</f>
        <v>0</v>
      </c>
      <c r="BJ178" s="134" t="s">
        <v>402</v>
      </c>
      <c r="BK178" s="223">
        <f t="shared" ref="BK178:BK184" si="29">ROUND(I178*H178,2)</f>
        <v>0</v>
      </c>
      <c r="BL178" s="134" t="s">
        <v>744</v>
      </c>
      <c r="BM178" s="222" t="s">
        <v>886</v>
      </c>
      <c r="BN178" s="138"/>
      <c r="BO178" s="138"/>
      <c r="BP178" s="138"/>
      <c r="BQ178" s="138"/>
      <c r="BR178" s="138"/>
      <c r="BS178" s="138"/>
      <c r="BT178" s="138"/>
      <c r="BU178" s="138"/>
      <c r="BV178" s="138"/>
      <c r="BW178" s="138"/>
      <c r="BX178" s="138"/>
      <c r="BY178" s="138"/>
      <c r="BZ178" s="138"/>
      <c r="CA178" s="138"/>
      <c r="CB178" s="138"/>
      <c r="CC178" s="138"/>
    </row>
    <row r="179" spans="1:81">
      <c r="A179" s="138"/>
      <c r="B179" s="139"/>
      <c r="C179" s="211" t="s">
        <v>887</v>
      </c>
      <c r="D179" s="211" t="s">
        <v>728</v>
      </c>
      <c r="E179" s="212" t="s">
        <v>888</v>
      </c>
      <c r="F179" s="213" t="s">
        <v>889</v>
      </c>
      <c r="G179" s="214" t="s">
        <v>457</v>
      </c>
      <c r="H179" s="215">
        <v>260</v>
      </c>
      <c r="I179" s="375">
        <v>0</v>
      </c>
      <c r="J179" s="216">
        <f t="shared" si="20"/>
        <v>0</v>
      </c>
      <c r="K179" s="217"/>
      <c r="L179" s="139"/>
      <c r="M179" s="218" t="s">
        <v>654</v>
      </c>
      <c r="N179" s="219" t="s">
        <v>675</v>
      </c>
      <c r="O179" s="220">
        <v>0.14899999999999999</v>
      </c>
      <c r="P179" s="220">
        <f t="shared" si="21"/>
        <v>38.739999999999995</v>
      </c>
      <c r="Q179" s="220">
        <v>0</v>
      </c>
      <c r="R179" s="220">
        <f t="shared" si="22"/>
        <v>0</v>
      </c>
      <c r="S179" s="220">
        <v>0</v>
      </c>
      <c r="T179" s="220">
        <f t="shared" si="23"/>
        <v>0</v>
      </c>
      <c r="U179" s="221" t="s">
        <v>654</v>
      </c>
      <c r="V179" s="138"/>
      <c r="W179" s="138"/>
      <c r="X179" s="138"/>
      <c r="Y179" s="138"/>
      <c r="Z179" s="138"/>
      <c r="AA179" s="138"/>
      <c r="AB179" s="138"/>
      <c r="AC179" s="138"/>
      <c r="AD179" s="138"/>
      <c r="AE179" s="138"/>
      <c r="AF179" s="138"/>
      <c r="AG179" s="138"/>
      <c r="AH179" s="138"/>
      <c r="AI179" s="138"/>
      <c r="AJ179" s="138"/>
      <c r="AK179" s="138"/>
      <c r="AL179" s="138"/>
      <c r="AM179" s="138"/>
      <c r="AN179" s="138"/>
      <c r="AO179" s="138"/>
      <c r="AP179" s="138"/>
      <c r="AQ179" s="138"/>
      <c r="AR179" s="222" t="s">
        <v>744</v>
      </c>
      <c r="AS179" s="138"/>
      <c r="AT179" s="222" t="s">
        <v>728</v>
      </c>
      <c r="AU179" s="222" t="s">
        <v>647</v>
      </c>
      <c r="AV179" s="138"/>
      <c r="AW179" s="138"/>
      <c r="AX179" s="138"/>
      <c r="AY179" s="134" t="s">
        <v>725</v>
      </c>
      <c r="AZ179" s="138"/>
      <c r="BA179" s="138"/>
      <c r="BB179" s="138"/>
      <c r="BC179" s="138"/>
      <c r="BD179" s="138"/>
      <c r="BE179" s="223">
        <f t="shared" si="24"/>
        <v>0</v>
      </c>
      <c r="BF179" s="223">
        <f t="shared" si="25"/>
        <v>0</v>
      </c>
      <c r="BG179" s="223">
        <f t="shared" si="26"/>
        <v>0</v>
      </c>
      <c r="BH179" s="223">
        <f t="shared" si="27"/>
        <v>0</v>
      </c>
      <c r="BI179" s="223">
        <f t="shared" si="28"/>
        <v>0</v>
      </c>
      <c r="BJ179" s="134" t="s">
        <v>402</v>
      </c>
      <c r="BK179" s="223">
        <f t="shared" si="29"/>
        <v>0</v>
      </c>
      <c r="BL179" s="134" t="s">
        <v>744</v>
      </c>
      <c r="BM179" s="222" t="s">
        <v>890</v>
      </c>
      <c r="BN179" s="138"/>
      <c r="BO179" s="138"/>
      <c r="BP179" s="138"/>
      <c r="BQ179" s="138"/>
      <c r="BR179" s="138"/>
      <c r="BS179" s="138"/>
      <c r="BT179" s="138"/>
      <c r="BU179" s="138"/>
      <c r="BV179" s="138"/>
      <c r="BW179" s="138"/>
      <c r="BX179" s="138"/>
      <c r="BY179" s="138"/>
      <c r="BZ179" s="138"/>
      <c r="CA179" s="138"/>
      <c r="CB179" s="138"/>
      <c r="CC179" s="138"/>
    </row>
    <row r="180" spans="1:81">
      <c r="A180" s="138"/>
      <c r="B180" s="139"/>
      <c r="C180" s="211" t="s">
        <v>462</v>
      </c>
      <c r="D180" s="211" t="s">
        <v>728</v>
      </c>
      <c r="E180" s="212" t="s">
        <v>891</v>
      </c>
      <c r="F180" s="213" t="s">
        <v>892</v>
      </c>
      <c r="G180" s="214" t="s">
        <v>471</v>
      </c>
      <c r="H180" s="215">
        <v>1</v>
      </c>
      <c r="I180" s="375">
        <v>0</v>
      </c>
      <c r="J180" s="216">
        <f t="shared" si="20"/>
        <v>0</v>
      </c>
      <c r="K180" s="217"/>
      <c r="L180" s="139"/>
      <c r="M180" s="218" t="s">
        <v>654</v>
      </c>
      <c r="N180" s="219" t="s">
        <v>675</v>
      </c>
      <c r="O180" s="220">
        <v>1.9E-2</v>
      </c>
      <c r="P180" s="220">
        <f t="shared" si="21"/>
        <v>1.9E-2</v>
      </c>
      <c r="Q180" s="220">
        <v>7.6E-3</v>
      </c>
      <c r="R180" s="220">
        <f t="shared" si="22"/>
        <v>7.6E-3</v>
      </c>
      <c r="S180" s="220">
        <v>0</v>
      </c>
      <c r="T180" s="220">
        <f t="shared" si="23"/>
        <v>0</v>
      </c>
      <c r="U180" s="221" t="s">
        <v>654</v>
      </c>
      <c r="V180" s="138"/>
      <c r="W180" s="138"/>
      <c r="X180" s="138"/>
      <c r="Y180" s="138"/>
      <c r="Z180" s="138"/>
      <c r="AA180" s="138"/>
      <c r="AB180" s="138"/>
      <c r="AC180" s="138"/>
      <c r="AD180" s="138"/>
      <c r="AE180" s="138"/>
      <c r="AF180" s="138"/>
      <c r="AG180" s="138"/>
      <c r="AH180" s="138"/>
      <c r="AI180" s="138"/>
      <c r="AJ180" s="138"/>
      <c r="AK180" s="138"/>
      <c r="AL180" s="138"/>
      <c r="AM180" s="138"/>
      <c r="AN180" s="138"/>
      <c r="AO180" s="138"/>
      <c r="AP180" s="138"/>
      <c r="AQ180" s="138"/>
      <c r="AR180" s="222" t="s">
        <v>744</v>
      </c>
      <c r="AS180" s="138"/>
      <c r="AT180" s="222" t="s">
        <v>728</v>
      </c>
      <c r="AU180" s="222" t="s">
        <v>647</v>
      </c>
      <c r="AV180" s="138"/>
      <c r="AW180" s="138"/>
      <c r="AX180" s="138"/>
      <c r="AY180" s="134" t="s">
        <v>725</v>
      </c>
      <c r="AZ180" s="138"/>
      <c r="BA180" s="138"/>
      <c r="BB180" s="138"/>
      <c r="BC180" s="138"/>
      <c r="BD180" s="138"/>
      <c r="BE180" s="223">
        <f t="shared" si="24"/>
        <v>0</v>
      </c>
      <c r="BF180" s="223">
        <f t="shared" si="25"/>
        <v>0</v>
      </c>
      <c r="BG180" s="223">
        <f t="shared" si="26"/>
        <v>0</v>
      </c>
      <c r="BH180" s="223">
        <f t="shared" si="27"/>
        <v>0</v>
      </c>
      <c r="BI180" s="223">
        <f t="shared" si="28"/>
        <v>0</v>
      </c>
      <c r="BJ180" s="134" t="s">
        <v>402</v>
      </c>
      <c r="BK180" s="223">
        <f t="shared" si="29"/>
        <v>0</v>
      </c>
      <c r="BL180" s="134" t="s">
        <v>744</v>
      </c>
      <c r="BM180" s="222" t="s">
        <v>893</v>
      </c>
      <c r="BN180" s="138"/>
      <c r="BO180" s="138"/>
      <c r="BP180" s="138"/>
      <c r="BQ180" s="138"/>
      <c r="BR180" s="138"/>
      <c r="BS180" s="138"/>
      <c r="BT180" s="138"/>
      <c r="BU180" s="138"/>
      <c r="BV180" s="138"/>
      <c r="BW180" s="138"/>
      <c r="BX180" s="138"/>
      <c r="BY180" s="138"/>
      <c r="BZ180" s="138"/>
      <c r="CA180" s="138"/>
      <c r="CB180" s="138"/>
      <c r="CC180" s="138"/>
    </row>
    <row r="181" spans="1:81">
      <c r="A181" s="138"/>
      <c r="B181" s="139"/>
      <c r="C181" s="211" t="s">
        <v>516</v>
      </c>
      <c r="D181" s="211" t="s">
        <v>728</v>
      </c>
      <c r="E181" s="212" t="s">
        <v>894</v>
      </c>
      <c r="F181" s="213" t="s">
        <v>895</v>
      </c>
      <c r="G181" s="214" t="s">
        <v>457</v>
      </c>
      <c r="H181" s="215">
        <v>1</v>
      </c>
      <c r="I181" s="375">
        <v>0</v>
      </c>
      <c r="J181" s="216">
        <f t="shared" si="20"/>
        <v>0</v>
      </c>
      <c r="K181" s="217"/>
      <c r="L181" s="139"/>
      <c r="M181" s="218" t="s">
        <v>654</v>
      </c>
      <c r="N181" s="219" t="s">
        <v>675</v>
      </c>
      <c r="O181" s="220">
        <v>1.9E-2</v>
      </c>
      <c r="P181" s="220">
        <f t="shared" si="21"/>
        <v>1.9E-2</v>
      </c>
      <c r="Q181" s="220">
        <v>1.9E-3</v>
      </c>
      <c r="R181" s="220">
        <f t="shared" si="22"/>
        <v>1.9E-3</v>
      </c>
      <c r="S181" s="220">
        <v>0</v>
      </c>
      <c r="T181" s="220">
        <f t="shared" si="23"/>
        <v>0</v>
      </c>
      <c r="U181" s="221" t="s">
        <v>654</v>
      </c>
      <c r="V181" s="138"/>
      <c r="W181" s="138"/>
      <c r="X181" s="138"/>
      <c r="Y181" s="138"/>
      <c r="Z181" s="138"/>
      <c r="AA181" s="138"/>
      <c r="AB181" s="138"/>
      <c r="AC181" s="138"/>
      <c r="AD181" s="138"/>
      <c r="AE181" s="138"/>
      <c r="AF181" s="138"/>
      <c r="AG181" s="138"/>
      <c r="AH181" s="138"/>
      <c r="AI181" s="138"/>
      <c r="AJ181" s="138"/>
      <c r="AK181" s="138"/>
      <c r="AL181" s="138"/>
      <c r="AM181" s="138"/>
      <c r="AN181" s="138"/>
      <c r="AO181" s="138"/>
      <c r="AP181" s="138"/>
      <c r="AQ181" s="138"/>
      <c r="AR181" s="222" t="s">
        <v>744</v>
      </c>
      <c r="AS181" s="138"/>
      <c r="AT181" s="222" t="s">
        <v>728</v>
      </c>
      <c r="AU181" s="222" t="s">
        <v>647</v>
      </c>
      <c r="AV181" s="138"/>
      <c r="AW181" s="138"/>
      <c r="AX181" s="138"/>
      <c r="AY181" s="134" t="s">
        <v>725</v>
      </c>
      <c r="AZ181" s="138"/>
      <c r="BA181" s="138"/>
      <c r="BB181" s="138"/>
      <c r="BC181" s="138"/>
      <c r="BD181" s="138"/>
      <c r="BE181" s="223">
        <f t="shared" si="24"/>
        <v>0</v>
      </c>
      <c r="BF181" s="223">
        <f t="shared" si="25"/>
        <v>0</v>
      </c>
      <c r="BG181" s="223">
        <f t="shared" si="26"/>
        <v>0</v>
      </c>
      <c r="BH181" s="223">
        <f t="shared" si="27"/>
        <v>0</v>
      </c>
      <c r="BI181" s="223">
        <f t="shared" si="28"/>
        <v>0</v>
      </c>
      <c r="BJ181" s="134" t="s">
        <v>402</v>
      </c>
      <c r="BK181" s="223">
        <f t="shared" si="29"/>
        <v>0</v>
      </c>
      <c r="BL181" s="134" t="s">
        <v>744</v>
      </c>
      <c r="BM181" s="222" t="s">
        <v>896</v>
      </c>
      <c r="BN181" s="138"/>
      <c r="BO181" s="138"/>
      <c r="BP181" s="138"/>
      <c r="BQ181" s="138"/>
      <c r="BR181" s="138"/>
      <c r="BS181" s="138"/>
      <c r="BT181" s="138"/>
      <c r="BU181" s="138"/>
      <c r="BV181" s="138"/>
      <c r="BW181" s="138"/>
      <c r="BX181" s="138"/>
      <c r="BY181" s="138"/>
      <c r="BZ181" s="138"/>
      <c r="CA181" s="138"/>
      <c r="CB181" s="138"/>
      <c r="CC181" s="138"/>
    </row>
    <row r="182" spans="1:81">
      <c r="A182" s="138"/>
      <c r="B182" s="139"/>
      <c r="C182" s="211" t="s">
        <v>897</v>
      </c>
      <c r="D182" s="211" t="s">
        <v>728</v>
      </c>
      <c r="E182" s="212" t="s">
        <v>898</v>
      </c>
      <c r="F182" s="213" t="s">
        <v>899</v>
      </c>
      <c r="G182" s="214" t="s">
        <v>457</v>
      </c>
      <c r="H182" s="215">
        <v>284</v>
      </c>
      <c r="I182" s="375">
        <v>0</v>
      </c>
      <c r="J182" s="216">
        <f t="shared" si="20"/>
        <v>0</v>
      </c>
      <c r="K182" s="217"/>
      <c r="L182" s="139"/>
      <c r="M182" s="218" t="s">
        <v>654</v>
      </c>
      <c r="N182" s="219" t="s">
        <v>675</v>
      </c>
      <c r="O182" s="220">
        <v>9.0999999999999998E-2</v>
      </c>
      <c r="P182" s="220">
        <f t="shared" si="21"/>
        <v>25.843999999999998</v>
      </c>
      <c r="Q182" s="220">
        <v>0</v>
      </c>
      <c r="R182" s="220">
        <f t="shared" si="22"/>
        <v>0</v>
      </c>
      <c r="S182" s="220">
        <v>0</v>
      </c>
      <c r="T182" s="220">
        <f t="shared" si="23"/>
        <v>0</v>
      </c>
      <c r="U182" s="221" t="s">
        <v>654</v>
      </c>
      <c r="V182" s="138"/>
      <c r="W182" s="138"/>
      <c r="X182" s="138"/>
      <c r="Y182" s="138"/>
      <c r="Z182" s="138"/>
      <c r="AA182" s="138"/>
      <c r="AB182" s="138"/>
      <c r="AC182" s="138"/>
      <c r="AD182" s="138"/>
      <c r="AE182" s="138"/>
      <c r="AF182" s="138"/>
      <c r="AG182" s="138"/>
      <c r="AH182" s="138"/>
      <c r="AI182" s="138"/>
      <c r="AJ182" s="138"/>
      <c r="AK182" s="138"/>
      <c r="AL182" s="138"/>
      <c r="AM182" s="138"/>
      <c r="AN182" s="138"/>
      <c r="AO182" s="138"/>
      <c r="AP182" s="138"/>
      <c r="AQ182" s="138"/>
      <c r="AR182" s="222" t="s">
        <v>744</v>
      </c>
      <c r="AS182" s="138"/>
      <c r="AT182" s="222" t="s">
        <v>728</v>
      </c>
      <c r="AU182" s="222" t="s">
        <v>647</v>
      </c>
      <c r="AV182" s="138"/>
      <c r="AW182" s="138"/>
      <c r="AX182" s="138"/>
      <c r="AY182" s="134" t="s">
        <v>725</v>
      </c>
      <c r="AZ182" s="138"/>
      <c r="BA182" s="138"/>
      <c r="BB182" s="138"/>
      <c r="BC182" s="138"/>
      <c r="BD182" s="138"/>
      <c r="BE182" s="223">
        <f t="shared" si="24"/>
        <v>0</v>
      </c>
      <c r="BF182" s="223">
        <f t="shared" si="25"/>
        <v>0</v>
      </c>
      <c r="BG182" s="223">
        <f t="shared" si="26"/>
        <v>0</v>
      </c>
      <c r="BH182" s="223">
        <f t="shared" si="27"/>
        <v>0</v>
      </c>
      <c r="BI182" s="223">
        <f t="shared" si="28"/>
        <v>0</v>
      </c>
      <c r="BJ182" s="134" t="s">
        <v>402</v>
      </c>
      <c r="BK182" s="223">
        <f t="shared" si="29"/>
        <v>0</v>
      </c>
      <c r="BL182" s="134" t="s">
        <v>744</v>
      </c>
      <c r="BM182" s="222" t="s">
        <v>900</v>
      </c>
      <c r="BN182" s="138"/>
      <c r="BO182" s="138"/>
      <c r="BP182" s="138"/>
      <c r="BQ182" s="138"/>
      <c r="BR182" s="138"/>
      <c r="BS182" s="138"/>
      <c r="BT182" s="138"/>
      <c r="BU182" s="138"/>
      <c r="BV182" s="138"/>
      <c r="BW182" s="138"/>
      <c r="BX182" s="138"/>
      <c r="BY182" s="138"/>
      <c r="BZ182" s="138"/>
      <c r="CA182" s="138"/>
      <c r="CB182" s="138"/>
      <c r="CC182" s="138"/>
    </row>
    <row r="183" spans="1:81">
      <c r="A183" s="138"/>
      <c r="B183" s="139"/>
      <c r="C183" s="211" t="s">
        <v>901</v>
      </c>
      <c r="D183" s="211" t="s">
        <v>728</v>
      </c>
      <c r="E183" s="212" t="s">
        <v>902</v>
      </c>
      <c r="F183" s="213" t="s">
        <v>903</v>
      </c>
      <c r="G183" s="214" t="s">
        <v>406</v>
      </c>
      <c r="H183" s="215">
        <v>12.656000000000001</v>
      </c>
      <c r="I183" s="375">
        <v>0</v>
      </c>
      <c r="J183" s="216">
        <f t="shared" si="20"/>
        <v>0</v>
      </c>
      <c r="K183" s="217"/>
      <c r="L183" s="139"/>
      <c r="M183" s="218" t="s">
        <v>654</v>
      </c>
      <c r="N183" s="219" t="s">
        <v>675</v>
      </c>
      <c r="O183" s="220">
        <v>9.4E-2</v>
      </c>
      <c r="P183" s="220">
        <f t="shared" si="21"/>
        <v>1.1896640000000001</v>
      </c>
      <c r="Q183" s="220">
        <v>0</v>
      </c>
      <c r="R183" s="220">
        <f t="shared" si="22"/>
        <v>0</v>
      </c>
      <c r="S183" s="220">
        <v>0</v>
      </c>
      <c r="T183" s="220">
        <f t="shared" si="23"/>
        <v>0</v>
      </c>
      <c r="U183" s="221" t="s">
        <v>654</v>
      </c>
      <c r="V183" s="138"/>
      <c r="W183" s="138"/>
      <c r="X183" s="138"/>
      <c r="Y183" s="138"/>
      <c r="Z183" s="138"/>
      <c r="AA183" s="138"/>
      <c r="AB183" s="138"/>
      <c r="AC183" s="138"/>
      <c r="AD183" s="138"/>
      <c r="AE183" s="138"/>
      <c r="AF183" s="138"/>
      <c r="AG183" s="138"/>
      <c r="AH183" s="138"/>
      <c r="AI183" s="138"/>
      <c r="AJ183" s="138"/>
      <c r="AK183" s="138"/>
      <c r="AL183" s="138"/>
      <c r="AM183" s="138"/>
      <c r="AN183" s="138"/>
      <c r="AO183" s="138"/>
      <c r="AP183" s="138"/>
      <c r="AQ183" s="138"/>
      <c r="AR183" s="222" t="s">
        <v>744</v>
      </c>
      <c r="AS183" s="138"/>
      <c r="AT183" s="222" t="s">
        <v>728</v>
      </c>
      <c r="AU183" s="222" t="s">
        <v>647</v>
      </c>
      <c r="AV183" s="138"/>
      <c r="AW183" s="138"/>
      <c r="AX183" s="138"/>
      <c r="AY183" s="134" t="s">
        <v>725</v>
      </c>
      <c r="AZ183" s="138"/>
      <c r="BA183" s="138"/>
      <c r="BB183" s="138"/>
      <c r="BC183" s="138"/>
      <c r="BD183" s="138"/>
      <c r="BE183" s="223">
        <f t="shared" si="24"/>
        <v>0</v>
      </c>
      <c r="BF183" s="223">
        <f t="shared" si="25"/>
        <v>0</v>
      </c>
      <c r="BG183" s="223">
        <f t="shared" si="26"/>
        <v>0</v>
      </c>
      <c r="BH183" s="223">
        <f t="shared" si="27"/>
        <v>0</v>
      </c>
      <c r="BI183" s="223">
        <f t="shared" si="28"/>
        <v>0</v>
      </c>
      <c r="BJ183" s="134" t="s">
        <v>402</v>
      </c>
      <c r="BK183" s="223">
        <f t="shared" si="29"/>
        <v>0</v>
      </c>
      <c r="BL183" s="134" t="s">
        <v>744</v>
      </c>
      <c r="BM183" s="222" t="s">
        <v>904</v>
      </c>
      <c r="BN183" s="138"/>
      <c r="BO183" s="138"/>
      <c r="BP183" s="138"/>
      <c r="BQ183" s="138"/>
      <c r="BR183" s="138"/>
      <c r="BS183" s="138"/>
      <c r="BT183" s="138"/>
      <c r="BU183" s="138"/>
      <c r="BV183" s="138"/>
      <c r="BW183" s="138"/>
      <c r="BX183" s="138"/>
      <c r="BY183" s="138"/>
      <c r="BZ183" s="138"/>
      <c r="CA183" s="138"/>
      <c r="CB183" s="138"/>
      <c r="CC183" s="138"/>
    </row>
    <row r="184" spans="1:81" ht="24">
      <c r="A184" s="138"/>
      <c r="B184" s="139"/>
      <c r="C184" s="211" t="s">
        <v>905</v>
      </c>
      <c r="D184" s="211" t="s">
        <v>728</v>
      </c>
      <c r="E184" s="212" t="s">
        <v>906</v>
      </c>
      <c r="F184" s="213" t="s">
        <v>907</v>
      </c>
      <c r="G184" s="214" t="s">
        <v>406</v>
      </c>
      <c r="H184" s="215">
        <v>253.12</v>
      </c>
      <c r="I184" s="375">
        <v>0</v>
      </c>
      <c r="J184" s="216">
        <f t="shared" si="20"/>
        <v>0</v>
      </c>
      <c r="K184" s="217"/>
      <c r="L184" s="139"/>
      <c r="M184" s="218" t="s">
        <v>654</v>
      </c>
      <c r="N184" s="219" t="s">
        <v>675</v>
      </c>
      <c r="O184" s="220">
        <v>1.2999999999999999E-2</v>
      </c>
      <c r="P184" s="220">
        <f t="shared" si="21"/>
        <v>3.2905599999999997</v>
      </c>
      <c r="Q184" s="220">
        <v>0</v>
      </c>
      <c r="R184" s="220">
        <f t="shared" si="22"/>
        <v>0</v>
      </c>
      <c r="S184" s="220">
        <v>0</v>
      </c>
      <c r="T184" s="220">
        <f t="shared" si="23"/>
        <v>0</v>
      </c>
      <c r="U184" s="221" t="s">
        <v>654</v>
      </c>
      <c r="V184" s="138"/>
      <c r="W184" s="138"/>
      <c r="X184" s="138"/>
      <c r="Y184" s="138"/>
      <c r="Z184" s="138"/>
      <c r="AA184" s="138"/>
      <c r="AB184" s="138"/>
      <c r="AC184" s="138"/>
      <c r="AD184" s="138"/>
      <c r="AE184" s="138"/>
      <c r="AF184" s="138"/>
      <c r="AG184" s="138"/>
      <c r="AH184" s="138"/>
      <c r="AI184" s="138"/>
      <c r="AJ184" s="138"/>
      <c r="AK184" s="138"/>
      <c r="AL184" s="138"/>
      <c r="AM184" s="138"/>
      <c r="AN184" s="138"/>
      <c r="AO184" s="138"/>
      <c r="AP184" s="138"/>
      <c r="AQ184" s="138"/>
      <c r="AR184" s="222" t="s">
        <v>744</v>
      </c>
      <c r="AS184" s="138"/>
      <c r="AT184" s="222" t="s">
        <v>728</v>
      </c>
      <c r="AU184" s="222" t="s">
        <v>647</v>
      </c>
      <c r="AV184" s="138"/>
      <c r="AW184" s="138"/>
      <c r="AX184" s="138"/>
      <c r="AY184" s="134" t="s">
        <v>725</v>
      </c>
      <c r="AZ184" s="138"/>
      <c r="BA184" s="138"/>
      <c r="BB184" s="138"/>
      <c r="BC184" s="138"/>
      <c r="BD184" s="138"/>
      <c r="BE184" s="223">
        <f t="shared" si="24"/>
        <v>0</v>
      </c>
      <c r="BF184" s="223">
        <f t="shared" si="25"/>
        <v>0</v>
      </c>
      <c r="BG184" s="223">
        <f t="shared" si="26"/>
        <v>0</v>
      </c>
      <c r="BH184" s="223">
        <f t="shared" si="27"/>
        <v>0</v>
      </c>
      <c r="BI184" s="223">
        <f t="shared" si="28"/>
        <v>0</v>
      </c>
      <c r="BJ184" s="134" t="s">
        <v>402</v>
      </c>
      <c r="BK184" s="223">
        <f t="shared" si="29"/>
        <v>0</v>
      </c>
      <c r="BL184" s="134" t="s">
        <v>744</v>
      </c>
      <c r="BM184" s="222" t="s">
        <v>908</v>
      </c>
      <c r="BN184" s="138"/>
      <c r="BO184" s="138"/>
      <c r="BP184" s="138"/>
      <c r="BQ184" s="138"/>
      <c r="BR184" s="138"/>
      <c r="BS184" s="138"/>
      <c r="BT184" s="138"/>
      <c r="BU184" s="138"/>
      <c r="BV184" s="138"/>
      <c r="BW184" s="138"/>
      <c r="BX184" s="138"/>
      <c r="BY184" s="138"/>
      <c r="BZ184" s="138"/>
      <c r="CA184" s="138"/>
      <c r="CB184" s="138"/>
      <c r="CC184" s="138"/>
    </row>
    <row r="185" spans="1:81">
      <c r="A185" s="224"/>
      <c r="B185" s="225"/>
      <c r="C185" s="224"/>
      <c r="D185" s="226" t="s">
        <v>755</v>
      </c>
      <c r="E185" s="227" t="s">
        <v>654</v>
      </c>
      <c r="F185" s="228" t="s">
        <v>909</v>
      </c>
      <c r="G185" s="224"/>
      <c r="H185" s="229">
        <v>253.12</v>
      </c>
      <c r="I185" s="224"/>
      <c r="J185" s="224"/>
      <c r="K185" s="224"/>
      <c r="L185" s="225"/>
      <c r="M185" s="230"/>
      <c r="N185" s="224"/>
      <c r="O185" s="224"/>
      <c r="P185" s="224"/>
      <c r="Q185" s="224"/>
      <c r="R185" s="224"/>
      <c r="S185" s="224"/>
      <c r="T185" s="224"/>
      <c r="U185" s="231"/>
      <c r="V185" s="224"/>
      <c r="W185" s="224"/>
      <c r="X185" s="224"/>
      <c r="Y185" s="224"/>
      <c r="Z185" s="224"/>
      <c r="AA185" s="224"/>
      <c r="AB185" s="224"/>
      <c r="AC185" s="224"/>
      <c r="AD185" s="224"/>
      <c r="AE185" s="224"/>
      <c r="AF185" s="224"/>
      <c r="AG185" s="224"/>
      <c r="AH185" s="224"/>
      <c r="AI185" s="224"/>
      <c r="AJ185" s="224"/>
      <c r="AK185" s="224"/>
      <c r="AL185" s="224"/>
      <c r="AM185" s="224"/>
      <c r="AN185" s="224"/>
      <c r="AO185" s="224"/>
      <c r="AP185" s="224"/>
      <c r="AQ185" s="224"/>
      <c r="AR185" s="224"/>
      <c r="AS185" s="224"/>
      <c r="AT185" s="227" t="s">
        <v>755</v>
      </c>
      <c r="AU185" s="227" t="s">
        <v>647</v>
      </c>
      <c r="AV185" s="224" t="s">
        <v>647</v>
      </c>
      <c r="AW185" s="224" t="s">
        <v>757</v>
      </c>
      <c r="AX185" s="224" t="s">
        <v>402</v>
      </c>
      <c r="AY185" s="227" t="s">
        <v>725</v>
      </c>
      <c r="AZ185" s="224"/>
      <c r="BA185" s="224"/>
      <c r="BB185" s="224"/>
      <c r="BC185" s="224"/>
      <c r="BD185" s="224"/>
      <c r="BE185" s="224"/>
      <c r="BF185" s="224"/>
      <c r="BG185" s="224"/>
      <c r="BH185" s="224"/>
      <c r="BI185" s="224"/>
      <c r="BJ185" s="224"/>
      <c r="BK185" s="224"/>
      <c r="BL185" s="224"/>
      <c r="BM185" s="224"/>
      <c r="BN185" s="224"/>
      <c r="BO185" s="224"/>
      <c r="BP185" s="224"/>
      <c r="BQ185" s="224"/>
      <c r="BR185" s="224"/>
      <c r="BS185" s="224"/>
      <c r="BT185" s="224"/>
      <c r="BU185" s="224"/>
      <c r="BV185" s="224"/>
      <c r="BW185" s="224"/>
      <c r="BX185" s="224"/>
      <c r="BY185" s="224"/>
      <c r="BZ185" s="224"/>
      <c r="CA185" s="224"/>
      <c r="CB185" s="224"/>
      <c r="CC185" s="224"/>
    </row>
    <row r="186" spans="1:81">
      <c r="A186" s="138"/>
      <c r="B186" s="139"/>
      <c r="C186" s="211" t="s">
        <v>910</v>
      </c>
      <c r="D186" s="211" t="s">
        <v>728</v>
      </c>
      <c r="E186" s="212" t="s">
        <v>911</v>
      </c>
      <c r="F186" s="213" t="s">
        <v>912</v>
      </c>
      <c r="G186" s="214" t="s">
        <v>502</v>
      </c>
      <c r="H186" s="215">
        <v>22.780999999999999</v>
      </c>
      <c r="I186" s="375">
        <v>0</v>
      </c>
      <c r="J186" s="216">
        <f>ROUND(I186*H186,2)</f>
        <v>0</v>
      </c>
      <c r="K186" s="217"/>
      <c r="L186" s="139"/>
      <c r="M186" s="218" t="s">
        <v>654</v>
      </c>
      <c r="N186" s="219" t="s">
        <v>675</v>
      </c>
      <c r="O186" s="220">
        <v>0</v>
      </c>
      <c r="P186" s="220">
        <f>O186*H186</f>
        <v>0</v>
      </c>
      <c r="Q186" s="220">
        <v>0</v>
      </c>
      <c r="R186" s="220">
        <f>Q186*H186</f>
        <v>0</v>
      </c>
      <c r="S186" s="220">
        <v>0</v>
      </c>
      <c r="T186" s="220">
        <f>S186*H186</f>
        <v>0</v>
      </c>
      <c r="U186" s="221" t="s">
        <v>654</v>
      </c>
      <c r="V186" s="138"/>
      <c r="W186" s="138"/>
      <c r="X186" s="138"/>
      <c r="Y186" s="138"/>
      <c r="Z186" s="138"/>
      <c r="AA186" s="138"/>
      <c r="AB186" s="138"/>
      <c r="AC186" s="138"/>
      <c r="AD186" s="138"/>
      <c r="AE186" s="138"/>
      <c r="AF186" s="138"/>
      <c r="AG186" s="138"/>
      <c r="AH186" s="138"/>
      <c r="AI186" s="138"/>
      <c r="AJ186" s="138"/>
      <c r="AK186" s="138"/>
      <c r="AL186" s="138"/>
      <c r="AM186" s="138"/>
      <c r="AN186" s="138"/>
      <c r="AO186" s="138"/>
      <c r="AP186" s="138"/>
      <c r="AQ186" s="138"/>
      <c r="AR186" s="222" t="s">
        <v>744</v>
      </c>
      <c r="AS186" s="138"/>
      <c r="AT186" s="222" t="s">
        <v>728</v>
      </c>
      <c r="AU186" s="222" t="s">
        <v>647</v>
      </c>
      <c r="AV186" s="138"/>
      <c r="AW186" s="138"/>
      <c r="AX186" s="138"/>
      <c r="AY186" s="134" t="s">
        <v>725</v>
      </c>
      <c r="AZ186" s="138"/>
      <c r="BA186" s="138"/>
      <c r="BB186" s="138"/>
      <c r="BC186" s="138"/>
      <c r="BD186" s="138"/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34" t="s">
        <v>402</v>
      </c>
      <c r="BK186" s="223">
        <f>ROUND(I186*H186,2)</f>
        <v>0</v>
      </c>
      <c r="BL186" s="134" t="s">
        <v>744</v>
      </c>
      <c r="BM186" s="222" t="s">
        <v>913</v>
      </c>
      <c r="BN186" s="138"/>
      <c r="BO186" s="138"/>
      <c r="BP186" s="138"/>
      <c r="BQ186" s="138"/>
      <c r="BR186" s="138"/>
      <c r="BS186" s="138"/>
      <c r="BT186" s="138"/>
      <c r="BU186" s="138"/>
      <c r="BV186" s="138"/>
      <c r="BW186" s="138"/>
      <c r="BX186" s="138"/>
      <c r="BY186" s="138"/>
      <c r="BZ186" s="138"/>
      <c r="CA186" s="138"/>
      <c r="CB186" s="138"/>
      <c r="CC186" s="138"/>
    </row>
    <row r="187" spans="1:81">
      <c r="A187" s="224"/>
      <c r="B187" s="225"/>
      <c r="C187" s="224"/>
      <c r="D187" s="226" t="s">
        <v>755</v>
      </c>
      <c r="E187" s="227" t="s">
        <v>654</v>
      </c>
      <c r="F187" s="228" t="s">
        <v>914</v>
      </c>
      <c r="G187" s="224"/>
      <c r="H187" s="229">
        <v>22.780999999999999</v>
      </c>
      <c r="I187" s="224"/>
      <c r="J187" s="224"/>
      <c r="K187" s="224"/>
      <c r="L187" s="225"/>
      <c r="M187" s="230"/>
      <c r="N187" s="224"/>
      <c r="O187" s="224"/>
      <c r="P187" s="224"/>
      <c r="Q187" s="224"/>
      <c r="R187" s="224"/>
      <c r="S187" s="224"/>
      <c r="T187" s="224"/>
      <c r="U187" s="231"/>
      <c r="V187" s="224"/>
      <c r="W187" s="224"/>
      <c r="X187" s="224"/>
      <c r="Y187" s="224"/>
      <c r="Z187" s="224"/>
      <c r="AA187" s="224"/>
      <c r="AB187" s="224"/>
      <c r="AC187" s="224"/>
      <c r="AD187" s="224"/>
      <c r="AE187" s="224"/>
      <c r="AF187" s="224"/>
      <c r="AG187" s="224"/>
      <c r="AH187" s="224"/>
      <c r="AI187" s="224"/>
      <c r="AJ187" s="224"/>
      <c r="AK187" s="224"/>
      <c r="AL187" s="224"/>
      <c r="AM187" s="224"/>
      <c r="AN187" s="224"/>
      <c r="AO187" s="224"/>
      <c r="AP187" s="224"/>
      <c r="AQ187" s="224"/>
      <c r="AR187" s="224"/>
      <c r="AS187" s="224"/>
      <c r="AT187" s="227" t="s">
        <v>755</v>
      </c>
      <c r="AU187" s="227" t="s">
        <v>647</v>
      </c>
      <c r="AV187" s="224" t="s">
        <v>647</v>
      </c>
      <c r="AW187" s="224" t="s">
        <v>757</v>
      </c>
      <c r="AX187" s="224" t="s">
        <v>402</v>
      </c>
      <c r="AY187" s="227" t="s">
        <v>725</v>
      </c>
      <c r="AZ187" s="224"/>
      <c r="BA187" s="224"/>
      <c r="BB187" s="224"/>
      <c r="BC187" s="224"/>
      <c r="BD187" s="224"/>
      <c r="BE187" s="224"/>
      <c r="BF187" s="224"/>
      <c r="BG187" s="224"/>
      <c r="BH187" s="224"/>
      <c r="BI187" s="224"/>
      <c r="BJ187" s="224"/>
      <c r="BK187" s="224"/>
      <c r="BL187" s="224"/>
      <c r="BM187" s="224"/>
      <c r="BN187" s="224"/>
      <c r="BO187" s="224"/>
      <c r="BP187" s="224"/>
      <c r="BQ187" s="224"/>
      <c r="BR187" s="224"/>
      <c r="BS187" s="224"/>
      <c r="BT187" s="224"/>
      <c r="BU187" s="224"/>
      <c r="BV187" s="224"/>
      <c r="BW187" s="224"/>
      <c r="BX187" s="224"/>
      <c r="BY187" s="224"/>
      <c r="BZ187" s="224"/>
      <c r="CA187" s="224"/>
      <c r="CB187" s="224"/>
      <c r="CC187" s="224"/>
    </row>
    <row r="188" spans="1:81">
      <c r="A188" s="138"/>
      <c r="B188" s="139"/>
      <c r="C188" s="211" t="s">
        <v>915</v>
      </c>
      <c r="D188" s="211" t="s">
        <v>728</v>
      </c>
      <c r="E188" s="212" t="s">
        <v>916</v>
      </c>
      <c r="F188" s="213" t="s">
        <v>917</v>
      </c>
      <c r="G188" s="214" t="s">
        <v>406</v>
      </c>
      <c r="H188" s="215">
        <v>12.656000000000001</v>
      </c>
      <c r="I188" s="375">
        <v>0</v>
      </c>
      <c r="J188" s="216">
        <f>ROUND(I188*H188,2)</f>
        <v>0</v>
      </c>
      <c r="K188" s="217"/>
      <c r="L188" s="139"/>
      <c r="M188" s="218" t="s">
        <v>654</v>
      </c>
      <c r="N188" s="219" t="s">
        <v>675</v>
      </c>
      <c r="O188" s="220">
        <v>0.1</v>
      </c>
      <c r="P188" s="220">
        <f>O188*H188</f>
        <v>1.2656000000000001</v>
      </c>
      <c r="Q188" s="220">
        <v>0</v>
      </c>
      <c r="R188" s="220">
        <f>Q188*H188</f>
        <v>0</v>
      </c>
      <c r="S188" s="220">
        <v>0</v>
      </c>
      <c r="T188" s="220">
        <f>S188*H188</f>
        <v>0</v>
      </c>
      <c r="U188" s="221" t="s">
        <v>654</v>
      </c>
      <c r="V188" s="138"/>
      <c r="W188" s="138"/>
      <c r="X188" s="138"/>
      <c r="Y188" s="138"/>
      <c r="Z188" s="138"/>
      <c r="AA188" s="138"/>
      <c r="AB188" s="138"/>
      <c r="AC188" s="138"/>
      <c r="AD188" s="138"/>
      <c r="AE188" s="138"/>
      <c r="AF188" s="138"/>
      <c r="AG188" s="138"/>
      <c r="AH188" s="138"/>
      <c r="AI188" s="138"/>
      <c r="AJ188" s="138"/>
      <c r="AK188" s="138"/>
      <c r="AL188" s="138"/>
      <c r="AM188" s="138"/>
      <c r="AN188" s="138"/>
      <c r="AO188" s="138"/>
      <c r="AP188" s="138"/>
      <c r="AQ188" s="138"/>
      <c r="AR188" s="222" t="s">
        <v>744</v>
      </c>
      <c r="AS188" s="138"/>
      <c r="AT188" s="222" t="s">
        <v>728</v>
      </c>
      <c r="AU188" s="222" t="s">
        <v>647</v>
      </c>
      <c r="AV188" s="138"/>
      <c r="AW188" s="138"/>
      <c r="AX188" s="138"/>
      <c r="AY188" s="134" t="s">
        <v>725</v>
      </c>
      <c r="AZ188" s="138"/>
      <c r="BA188" s="138"/>
      <c r="BB188" s="138"/>
      <c r="BC188" s="138"/>
      <c r="BD188" s="138"/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134" t="s">
        <v>402</v>
      </c>
      <c r="BK188" s="223">
        <f>ROUND(I188*H188,2)</f>
        <v>0</v>
      </c>
      <c r="BL188" s="134" t="s">
        <v>744</v>
      </c>
      <c r="BM188" s="222" t="s">
        <v>918</v>
      </c>
      <c r="BN188" s="138"/>
      <c r="BO188" s="138"/>
      <c r="BP188" s="138"/>
      <c r="BQ188" s="138"/>
      <c r="BR188" s="138"/>
      <c r="BS188" s="138"/>
      <c r="BT188" s="138"/>
      <c r="BU188" s="138"/>
      <c r="BV188" s="138"/>
      <c r="BW188" s="138"/>
      <c r="BX188" s="138"/>
      <c r="BY188" s="138"/>
      <c r="BZ188" s="138"/>
      <c r="CA188" s="138"/>
      <c r="CB188" s="138"/>
      <c r="CC188" s="138"/>
    </row>
    <row r="189" spans="1:81">
      <c r="A189" s="224"/>
      <c r="B189" s="225"/>
      <c r="C189" s="224"/>
      <c r="D189" s="226" t="s">
        <v>755</v>
      </c>
      <c r="E189" s="227" t="s">
        <v>654</v>
      </c>
      <c r="F189" s="228" t="s">
        <v>919</v>
      </c>
      <c r="G189" s="224"/>
      <c r="H189" s="229">
        <v>12.656000000000001</v>
      </c>
      <c r="I189" s="224"/>
      <c r="J189" s="224"/>
      <c r="K189" s="224"/>
      <c r="L189" s="225"/>
      <c r="M189" s="230"/>
      <c r="N189" s="224"/>
      <c r="O189" s="224"/>
      <c r="P189" s="224"/>
      <c r="Q189" s="224"/>
      <c r="R189" s="224"/>
      <c r="S189" s="224"/>
      <c r="T189" s="224"/>
      <c r="U189" s="231"/>
      <c r="V189" s="224"/>
      <c r="W189" s="224"/>
      <c r="X189" s="224"/>
      <c r="Y189" s="224"/>
      <c r="Z189" s="224"/>
      <c r="AA189" s="224"/>
      <c r="AB189" s="224"/>
      <c r="AC189" s="224"/>
      <c r="AD189" s="224"/>
      <c r="AE189" s="224"/>
      <c r="AF189" s="224"/>
      <c r="AG189" s="224"/>
      <c r="AH189" s="224"/>
      <c r="AI189" s="224"/>
      <c r="AJ189" s="224"/>
      <c r="AK189" s="224"/>
      <c r="AL189" s="224"/>
      <c r="AM189" s="224"/>
      <c r="AN189" s="224"/>
      <c r="AO189" s="224"/>
      <c r="AP189" s="224"/>
      <c r="AQ189" s="224"/>
      <c r="AR189" s="224"/>
      <c r="AS189" s="224"/>
      <c r="AT189" s="227" t="s">
        <v>755</v>
      </c>
      <c r="AU189" s="227" t="s">
        <v>647</v>
      </c>
      <c r="AV189" s="224" t="s">
        <v>647</v>
      </c>
      <c r="AW189" s="224" t="s">
        <v>757</v>
      </c>
      <c r="AX189" s="224" t="s">
        <v>402</v>
      </c>
      <c r="AY189" s="227" t="s">
        <v>725</v>
      </c>
      <c r="AZ189" s="224"/>
      <c r="BA189" s="224"/>
      <c r="BB189" s="224"/>
      <c r="BC189" s="224"/>
      <c r="BD189" s="224"/>
      <c r="BE189" s="224"/>
      <c r="BF189" s="224"/>
      <c r="BG189" s="224"/>
      <c r="BH189" s="224"/>
      <c r="BI189" s="224"/>
      <c r="BJ189" s="224"/>
      <c r="BK189" s="224"/>
      <c r="BL189" s="224"/>
      <c r="BM189" s="224"/>
      <c r="BN189" s="224"/>
      <c r="BO189" s="224"/>
      <c r="BP189" s="224"/>
      <c r="BQ189" s="224"/>
      <c r="BR189" s="224"/>
      <c r="BS189" s="224"/>
      <c r="BT189" s="224"/>
      <c r="BU189" s="224"/>
      <c r="BV189" s="224"/>
      <c r="BW189" s="224"/>
      <c r="BX189" s="224"/>
      <c r="BY189" s="224"/>
      <c r="BZ189" s="224"/>
      <c r="CA189" s="224"/>
      <c r="CB189" s="224"/>
      <c r="CC189" s="224"/>
    </row>
    <row r="190" spans="1:81">
      <c r="A190" s="138"/>
      <c r="B190" s="139"/>
      <c r="C190" s="211" t="s">
        <v>920</v>
      </c>
      <c r="D190" s="211" t="s">
        <v>728</v>
      </c>
      <c r="E190" s="212" t="s">
        <v>921</v>
      </c>
      <c r="F190" s="213" t="s">
        <v>922</v>
      </c>
      <c r="G190" s="214" t="s">
        <v>457</v>
      </c>
      <c r="H190" s="215">
        <v>265</v>
      </c>
      <c r="I190" s="375">
        <v>0</v>
      </c>
      <c r="J190" s="216">
        <f>ROUND(I190*H190,2)</f>
        <v>0</v>
      </c>
      <c r="K190" s="217"/>
      <c r="L190" s="139"/>
      <c r="M190" s="218" t="s">
        <v>654</v>
      </c>
      <c r="N190" s="219" t="s">
        <v>675</v>
      </c>
      <c r="O190" s="220">
        <v>0.1</v>
      </c>
      <c r="P190" s="220">
        <f>O190*H190</f>
        <v>26.5</v>
      </c>
      <c r="Q190" s="220">
        <v>0</v>
      </c>
      <c r="R190" s="220">
        <f>Q190*H190</f>
        <v>0</v>
      </c>
      <c r="S190" s="220">
        <v>0</v>
      </c>
      <c r="T190" s="220">
        <f>S190*H190</f>
        <v>0</v>
      </c>
      <c r="U190" s="221" t="s">
        <v>654</v>
      </c>
      <c r="V190" s="138"/>
      <c r="W190" s="138"/>
      <c r="X190" s="138"/>
      <c r="Y190" s="138"/>
      <c r="Z190" s="138"/>
      <c r="AA190" s="138"/>
      <c r="AB190" s="138"/>
      <c r="AC190" s="138"/>
      <c r="AD190" s="138"/>
      <c r="AE190" s="138"/>
      <c r="AF190" s="138"/>
      <c r="AG190" s="138"/>
      <c r="AH190" s="138"/>
      <c r="AI190" s="138"/>
      <c r="AJ190" s="138"/>
      <c r="AK190" s="138"/>
      <c r="AL190" s="138"/>
      <c r="AM190" s="138"/>
      <c r="AN190" s="138"/>
      <c r="AO190" s="138"/>
      <c r="AP190" s="138"/>
      <c r="AQ190" s="138"/>
      <c r="AR190" s="222" t="s">
        <v>744</v>
      </c>
      <c r="AS190" s="138"/>
      <c r="AT190" s="222" t="s">
        <v>728</v>
      </c>
      <c r="AU190" s="222" t="s">
        <v>647</v>
      </c>
      <c r="AV190" s="138"/>
      <c r="AW190" s="138"/>
      <c r="AX190" s="138"/>
      <c r="AY190" s="134" t="s">
        <v>725</v>
      </c>
      <c r="AZ190" s="138"/>
      <c r="BA190" s="138"/>
      <c r="BB190" s="138"/>
      <c r="BC190" s="138"/>
      <c r="BD190" s="138"/>
      <c r="BE190" s="223">
        <f>IF(N190="základní",J190,0)</f>
        <v>0</v>
      </c>
      <c r="BF190" s="223">
        <f>IF(N190="snížená",J190,0)</f>
        <v>0</v>
      </c>
      <c r="BG190" s="223">
        <f>IF(N190="zákl. přenesená",J190,0)</f>
        <v>0</v>
      </c>
      <c r="BH190" s="223">
        <f>IF(N190="sníž. přenesená",J190,0)</f>
        <v>0</v>
      </c>
      <c r="BI190" s="223">
        <f>IF(N190="nulová",J190,0)</f>
        <v>0</v>
      </c>
      <c r="BJ190" s="134" t="s">
        <v>402</v>
      </c>
      <c r="BK190" s="223">
        <f>ROUND(I190*H190,2)</f>
        <v>0</v>
      </c>
      <c r="BL190" s="134" t="s">
        <v>744</v>
      </c>
      <c r="BM190" s="222" t="s">
        <v>923</v>
      </c>
      <c r="BN190" s="138"/>
      <c r="BO190" s="138"/>
      <c r="BP190" s="138"/>
      <c r="BQ190" s="138"/>
      <c r="BR190" s="138"/>
      <c r="BS190" s="138"/>
      <c r="BT190" s="138"/>
      <c r="BU190" s="138"/>
      <c r="BV190" s="138"/>
      <c r="BW190" s="138"/>
      <c r="BX190" s="138"/>
      <c r="BY190" s="138"/>
      <c r="BZ190" s="138"/>
      <c r="CA190" s="138"/>
      <c r="CB190" s="138"/>
      <c r="CC190" s="138"/>
    </row>
    <row r="191" spans="1:81">
      <c r="A191" s="138"/>
      <c r="B191" s="139"/>
      <c r="C191" s="211" t="s">
        <v>924</v>
      </c>
      <c r="D191" s="211" t="s">
        <v>728</v>
      </c>
      <c r="E191" s="212" t="s">
        <v>925</v>
      </c>
      <c r="F191" s="213" t="s">
        <v>926</v>
      </c>
      <c r="G191" s="214" t="s">
        <v>411</v>
      </c>
      <c r="H191" s="215">
        <v>295</v>
      </c>
      <c r="I191" s="375">
        <v>0</v>
      </c>
      <c r="J191" s="216">
        <f>ROUND(I191*H191,2)</f>
        <v>0</v>
      </c>
      <c r="K191" s="217"/>
      <c r="L191" s="139"/>
      <c r="M191" s="218" t="s">
        <v>654</v>
      </c>
      <c r="N191" s="219" t="s">
        <v>675</v>
      </c>
      <c r="O191" s="220">
        <v>0.08</v>
      </c>
      <c r="P191" s="220">
        <f>O191*H191</f>
        <v>23.6</v>
      </c>
      <c r="Q191" s="220">
        <v>0</v>
      </c>
      <c r="R191" s="220">
        <f>Q191*H191</f>
        <v>0</v>
      </c>
      <c r="S191" s="220">
        <v>0</v>
      </c>
      <c r="T191" s="220">
        <f>S191*H191</f>
        <v>0</v>
      </c>
      <c r="U191" s="221" t="s">
        <v>654</v>
      </c>
      <c r="V191" s="138"/>
      <c r="W191" s="138"/>
      <c r="X191" s="138"/>
      <c r="Y191" s="138"/>
      <c r="Z191" s="138"/>
      <c r="AA191" s="138"/>
      <c r="AB191" s="138"/>
      <c r="AC191" s="138"/>
      <c r="AD191" s="138"/>
      <c r="AE191" s="138"/>
      <c r="AF191" s="138"/>
      <c r="AG191" s="138"/>
      <c r="AH191" s="138"/>
      <c r="AI191" s="138"/>
      <c r="AJ191" s="138"/>
      <c r="AK191" s="138"/>
      <c r="AL191" s="138"/>
      <c r="AM191" s="138"/>
      <c r="AN191" s="138"/>
      <c r="AO191" s="138"/>
      <c r="AP191" s="138"/>
      <c r="AQ191" s="138"/>
      <c r="AR191" s="222" t="s">
        <v>744</v>
      </c>
      <c r="AS191" s="138"/>
      <c r="AT191" s="222" t="s">
        <v>728</v>
      </c>
      <c r="AU191" s="222" t="s">
        <v>647</v>
      </c>
      <c r="AV191" s="138"/>
      <c r="AW191" s="138"/>
      <c r="AX191" s="138"/>
      <c r="AY191" s="134" t="s">
        <v>725</v>
      </c>
      <c r="AZ191" s="138"/>
      <c r="BA191" s="138"/>
      <c r="BB191" s="138"/>
      <c r="BC191" s="138"/>
      <c r="BD191" s="138"/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134" t="s">
        <v>402</v>
      </c>
      <c r="BK191" s="223">
        <f>ROUND(I191*H191,2)</f>
        <v>0</v>
      </c>
      <c r="BL191" s="134" t="s">
        <v>744</v>
      </c>
      <c r="BM191" s="222" t="s">
        <v>927</v>
      </c>
      <c r="BN191" s="138"/>
      <c r="BO191" s="138"/>
      <c r="BP191" s="138"/>
      <c r="BQ191" s="138"/>
      <c r="BR191" s="138"/>
      <c r="BS191" s="138"/>
      <c r="BT191" s="138"/>
      <c r="BU191" s="138"/>
      <c r="BV191" s="138"/>
      <c r="BW191" s="138"/>
      <c r="BX191" s="138"/>
      <c r="BY191" s="138"/>
      <c r="BZ191" s="138"/>
      <c r="CA191" s="138"/>
      <c r="CB191" s="138"/>
      <c r="CC191" s="138"/>
    </row>
    <row r="192" spans="1:81">
      <c r="A192" s="224"/>
      <c r="B192" s="225"/>
      <c r="C192" s="224"/>
      <c r="D192" s="226" t="s">
        <v>755</v>
      </c>
      <c r="E192" s="227" t="s">
        <v>654</v>
      </c>
      <c r="F192" s="228" t="s">
        <v>928</v>
      </c>
      <c r="G192" s="224"/>
      <c r="H192" s="229">
        <v>295</v>
      </c>
      <c r="I192" s="224"/>
      <c r="J192" s="224"/>
      <c r="K192" s="224"/>
      <c r="L192" s="225"/>
      <c r="M192" s="230"/>
      <c r="N192" s="224"/>
      <c r="O192" s="224"/>
      <c r="P192" s="224"/>
      <c r="Q192" s="224"/>
      <c r="R192" s="224"/>
      <c r="S192" s="224"/>
      <c r="T192" s="224"/>
      <c r="U192" s="231"/>
      <c r="V192" s="224"/>
      <c r="W192" s="224"/>
      <c r="X192" s="224"/>
      <c r="Y192" s="224"/>
      <c r="Z192" s="224"/>
      <c r="AA192" s="224"/>
      <c r="AB192" s="224"/>
      <c r="AC192" s="224"/>
      <c r="AD192" s="224"/>
      <c r="AE192" s="224"/>
      <c r="AF192" s="224"/>
      <c r="AG192" s="224"/>
      <c r="AH192" s="224"/>
      <c r="AI192" s="224"/>
      <c r="AJ192" s="224"/>
      <c r="AK192" s="224"/>
      <c r="AL192" s="224"/>
      <c r="AM192" s="224"/>
      <c r="AN192" s="224"/>
      <c r="AO192" s="224"/>
      <c r="AP192" s="224"/>
      <c r="AQ192" s="224"/>
      <c r="AR192" s="224"/>
      <c r="AS192" s="224"/>
      <c r="AT192" s="227" t="s">
        <v>755</v>
      </c>
      <c r="AU192" s="227" t="s">
        <v>647</v>
      </c>
      <c r="AV192" s="224" t="s">
        <v>647</v>
      </c>
      <c r="AW192" s="224" t="s">
        <v>757</v>
      </c>
      <c r="AX192" s="224" t="s">
        <v>402</v>
      </c>
      <c r="AY192" s="227" t="s">
        <v>725</v>
      </c>
      <c r="AZ192" s="224"/>
      <c r="BA192" s="224"/>
      <c r="BB192" s="224"/>
      <c r="BC192" s="224"/>
      <c r="BD192" s="224"/>
      <c r="BE192" s="224"/>
      <c r="BF192" s="224"/>
      <c r="BG192" s="224"/>
      <c r="BH192" s="224"/>
      <c r="BI192" s="224"/>
      <c r="BJ192" s="224"/>
      <c r="BK192" s="224"/>
      <c r="BL192" s="224"/>
      <c r="BM192" s="224"/>
      <c r="BN192" s="224"/>
      <c r="BO192" s="224"/>
      <c r="BP192" s="224"/>
      <c r="BQ192" s="224"/>
      <c r="BR192" s="224"/>
      <c r="BS192" s="224"/>
      <c r="BT192" s="224"/>
      <c r="BU192" s="224"/>
      <c r="BV192" s="224"/>
      <c r="BW192" s="224"/>
      <c r="BX192" s="224"/>
      <c r="BY192" s="224"/>
      <c r="BZ192" s="224"/>
      <c r="CA192" s="224"/>
      <c r="CB192" s="224"/>
      <c r="CC192" s="224"/>
    </row>
    <row r="193" spans="1:81">
      <c r="A193" s="138"/>
      <c r="B193" s="139"/>
      <c r="C193" s="211" t="s">
        <v>929</v>
      </c>
      <c r="D193" s="211" t="s">
        <v>728</v>
      </c>
      <c r="E193" s="212" t="s">
        <v>930</v>
      </c>
      <c r="F193" s="213" t="s">
        <v>931</v>
      </c>
      <c r="G193" s="214" t="s">
        <v>406</v>
      </c>
      <c r="H193" s="215">
        <v>6</v>
      </c>
      <c r="I193" s="375">
        <v>0</v>
      </c>
      <c r="J193" s="216">
        <f>ROUND(I193*H193,2)</f>
        <v>0</v>
      </c>
      <c r="K193" s="217"/>
      <c r="L193" s="139"/>
      <c r="M193" s="218" t="s">
        <v>654</v>
      </c>
      <c r="N193" s="219" t="s">
        <v>675</v>
      </c>
      <c r="O193" s="220">
        <v>0.47699999999999998</v>
      </c>
      <c r="P193" s="220">
        <f>O193*H193</f>
        <v>2.8620000000000001</v>
      </c>
      <c r="Q193" s="220">
        <v>2.2563399999999998</v>
      </c>
      <c r="R193" s="220">
        <f>Q193*H193</f>
        <v>13.538039999999999</v>
      </c>
      <c r="S193" s="220">
        <v>0</v>
      </c>
      <c r="T193" s="220">
        <f>S193*H193</f>
        <v>0</v>
      </c>
      <c r="U193" s="221" t="s">
        <v>654</v>
      </c>
      <c r="V193" s="138"/>
      <c r="W193" s="138"/>
      <c r="X193" s="138"/>
      <c r="Y193" s="138"/>
      <c r="Z193" s="138"/>
      <c r="AA193" s="138"/>
      <c r="AB193" s="138"/>
      <c r="AC193" s="138"/>
      <c r="AD193" s="138"/>
      <c r="AE193" s="138"/>
      <c r="AF193" s="138"/>
      <c r="AG193" s="138"/>
      <c r="AH193" s="138"/>
      <c r="AI193" s="138"/>
      <c r="AJ193" s="138"/>
      <c r="AK193" s="138"/>
      <c r="AL193" s="138"/>
      <c r="AM193" s="138"/>
      <c r="AN193" s="138"/>
      <c r="AO193" s="138"/>
      <c r="AP193" s="138"/>
      <c r="AQ193" s="138"/>
      <c r="AR193" s="222" t="s">
        <v>744</v>
      </c>
      <c r="AS193" s="138"/>
      <c r="AT193" s="222" t="s">
        <v>728</v>
      </c>
      <c r="AU193" s="222" t="s">
        <v>647</v>
      </c>
      <c r="AV193" s="138"/>
      <c r="AW193" s="138"/>
      <c r="AX193" s="138"/>
      <c r="AY193" s="134" t="s">
        <v>725</v>
      </c>
      <c r="AZ193" s="138"/>
      <c r="BA193" s="138"/>
      <c r="BB193" s="138"/>
      <c r="BC193" s="138"/>
      <c r="BD193" s="138"/>
      <c r="BE193" s="223">
        <f>IF(N193="základní",J193,0)</f>
        <v>0</v>
      </c>
      <c r="BF193" s="223">
        <f>IF(N193="snížená",J193,0)</f>
        <v>0</v>
      </c>
      <c r="BG193" s="223">
        <f>IF(N193="zákl. přenesená",J193,0)</f>
        <v>0</v>
      </c>
      <c r="BH193" s="223">
        <f>IF(N193="sníž. přenesená",J193,0)</f>
        <v>0</v>
      </c>
      <c r="BI193" s="223">
        <f>IF(N193="nulová",J193,0)</f>
        <v>0</v>
      </c>
      <c r="BJ193" s="134" t="s">
        <v>402</v>
      </c>
      <c r="BK193" s="223">
        <f>ROUND(I193*H193,2)</f>
        <v>0</v>
      </c>
      <c r="BL193" s="134" t="s">
        <v>744</v>
      </c>
      <c r="BM193" s="222" t="s">
        <v>932</v>
      </c>
      <c r="BN193" s="138"/>
      <c r="BO193" s="138"/>
      <c r="BP193" s="138"/>
      <c r="BQ193" s="138"/>
      <c r="BR193" s="138"/>
      <c r="BS193" s="138"/>
      <c r="BT193" s="138"/>
      <c r="BU193" s="138"/>
      <c r="BV193" s="138"/>
      <c r="BW193" s="138"/>
      <c r="BX193" s="138"/>
      <c r="BY193" s="138"/>
      <c r="BZ193" s="138"/>
      <c r="CA193" s="138"/>
      <c r="CB193" s="138"/>
      <c r="CC193" s="138"/>
    </row>
    <row r="194" spans="1:81">
      <c r="A194" s="224"/>
      <c r="B194" s="225"/>
      <c r="C194" s="224"/>
      <c r="D194" s="226" t="s">
        <v>755</v>
      </c>
      <c r="E194" s="227" t="s">
        <v>654</v>
      </c>
      <c r="F194" s="228" t="s">
        <v>933</v>
      </c>
      <c r="G194" s="224"/>
      <c r="H194" s="229">
        <v>6</v>
      </c>
      <c r="I194" s="224"/>
      <c r="J194" s="224"/>
      <c r="K194" s="224"/>
      <c r="L194" s="225"/>
      <c r="M194" s="230"/>
      <c r="N194" s="224"/>
      <c r="O194" s="224"/>
      <c r="P194" s="224"/>
      <c r="Q194" s="224"/>
      <c r="R194" s="224"/>
      <c r="S194" s="224"/>
      <c r="T194" s="224"/>
      <c r="U194" s="231"/>
      <c r="V194" s="224"/>
      <c r="W194" s="224"/>
      <c r="X194" s="224"/>
      <c r="Y194" s="224"/>
      <c r="Z194" s="224"/>
      <c r="AA194" s="224"/>
      <c r="AB194" s="224"/>
      <c r="AC194" s="224"/>
      <c r="AD194" s="224"/>
      <c r="AE194" s="224"/>
      <c r="AF194" s="224"/>
      <c r="AG194" s="224"/>
      <c r="AH194" s="224"/>
      <c r="AI194" s="224"/>
      <c r="AJ194" s="224"/>
      <c r="AK194" s="224"/>
      <c r="AL194" s="224"/>
      <c r="AM194" s="224"/>
      <c r="AN194" s="224"/>
      <c r="AO194" s="224"/>
      <c r="AP194" s="224"/>
      <c r="AQ194" s="224"/>
      <c r="AR194" s="224"/>
      <c r="AS194" s="224"/>
      <c r="AT194" s="227" t="s">
        <v>755</v>
      </c>
      <c r="AU194" s="227" t="s">
        <v>647</v>
      </c>
      <c r="AV194" s="224" t="s">
        <v>647</v>
      </c>
      <c r="AW194" s="224" t="s">
        <v>757</v>
      </c>
      <c r="AX194" s="224" t="s">
        <v>402</v>
      </c>
      <c r="AY194" s="227" t="s">
        <v>725</v>
      </c>
      <c r="AZ194" s="224"/>
      <c r="BA194" s="224"/>
      <c r="BB194" s="224"/>
      <c r="BC194" s="224"/>
      <c r="BD194" s="224"/>
      <c r="BE194" s="224"/>
      <c r="BF194" s="224"/>
      <c r="BG194" s="224"/>
      <c r="BH194" s="224"/>
      <c r="BI194" s="224"/>
      <c r="BJ194" s="224"/>
      <c r="BK194" s="224"/>
      <c r="BL194" s="224"/>
      <c r="BM194" s="224"/>
      <c r="BN194" s="224"/>
      <c r="BO194" s="224"/>
      <c r="BP194" s="224"/>
      <c r="BQ194" s="224"/>
      <c r="BR194" s="224"/>
      <c r="BS194" s="224"/>
      <c r="BT194" s="224"/>
      <c r="BU194" s="224"/>
      <c r="BV194" s="224"/>
      <c r="BW194" s="224"/>
      <c r="BX194" s="224"/>
      <c r="BY194" s="224"/>
      <c r="BZ194" s="224"/>
      <c r="CA194" s="224"/>
      <c r="CB194" s="224"/>
      <c r="CC194" s="224"/>
    </row>
    <row r="195" spans="1:81">
      <c r="A195" s="138"/>
      <c r="B195" s="139"/>
      <c r="C195" s="239" t="s">
        <v>934</v>
      </c>
      <c r="D195" s="239" t="s">
        <v>737</v>
      </c>
      <c r="E195" s="240" t="s">
        <v>935</v>
      </c>
      <c r="F195" s="241" t="s">
        <v>936</v>
      </c>
      <c r="G195" s="242" t="s">
        <v>457</v>
      </c>
      <c r="H195" s="243">
        <v>10.5</v>
      </c>
      <c r="I195" s="376">
        <v>0</v>
      </c>
      <c r="J195" s="244">
        <f>ROUND(I195*H195,2)</f>
        <v>0</v>
      </c>
      <c r="K195" s="245"/>
      <c r="L195" s="246"/>
      <c r="M195" s="247" t="s">
        <v>654</v>
      </c>
      <c r="N195" s="248" t="s">
        <v>675</v>
      </c>
      <c r="O195" s="220">
        <v>0</v>
      </c>
      <c r="P195" s="220">
        <f>O195*H195</f>
        <v>0</v>
      </c>
      <c r="Q195" s="220">
        <v>4.4200000000000003E-2</v>
      </c>
      <c r="R195" s="220">
        <f>Q195*H195</f>
        <v>0.46410000000000001</v>
      </c>
      <c r="S195" s="220">
        <v>0</v>
      </c>
      <c r="T195" s="220">
        <f>S195*H195</f>
        <v>0</v>
      </c>
      <c r="U195" s="221" t="s">
        <v>654</v>
      </c>
      <c r="V195" s="138"/>
      <c r="W195" s="138"/>
      <c r="X195" s="138"/>
      <c r="Y195" s="138"/>
      <c r="Z195" s="138"/>
      <c r="AA195" s="138"/>
      <c r="AB195" s="138"/>
      <c r="AC195" s="138"/>
      <c r="AD195" s="138"/>
      <c r="AE195" s="138"/>
      <c r="AF195" s="138"/>
      <c r="AG195" s="138"/>
      <c r="AH195" s="138"/>
      <c r="AI195" s="138"/>
      <c r="AJ195" s="138"/>
      <c r="AK195" s="138"/>
      <c r="AL195" s="138"/>
      <c r="AM195" s="138"/>
      <c r="AN195" s="138"/>
      <c r="AO195" s="138"/>
      <c r="AP195" s="138"/>
      <c r="AQ195" s="138"/>
      <c r="AR195" s="222" t="s">
        <v>749</v>
      </c>
      <c r="AS195" s="138"/>
      <c r="AT195" s="222" t="s">
        <v>737</v>
      </c>
      <c r="AU195" s="222" t="s">
        <v>647</v>
      </c>
      <c r="AV195" s="138"/>
      <c r="AW195" s="138"/>
      <c r="AX195" s="138"/>
      <c r="AY195" s="134" t="s">
        <v>725</v>
      </c>
      <c r="AZ195" s="138"/>
      <c r="BA195" s="138"/>
      <c r="BB195" s="138"/>
      <c r="BC195" s="138"/>
      <c r="BD195" s="138"/>
      <c r="BE195" s="223">
        <f>IF(N195="základní",J195,0)</f>
        <v>0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134" t="s">
        <v>402</v>
      </c>
      <c r="BK195" s="223">
        <f>ROUND(I195*H195,2)</f>
        <v>0</v>
      </c>
      <c r="BL195" s="134" t="s">
        <v>749</v>
      </c>
      <c r="BM195" s="222" t="s">
        <v>937</v>
      </c>
      <c r="BN195" s="138"/>
      <c r="BO195" s="138"/>
      <c r="BP195" s="138"/>
      <c r="BQ195" s="138"/>
      <c r="BR195" s="138"/>
      <c r="BS195" s="138"/>
      <c r="BT195" s="138"/>
      <c r="BU195" s="138"/>
      <c r="BV195" s="138"/>
      <c r="BW195" s="138"/>
      <c r="BX195" s="138"/>
      <c r="BY195" s="138"/>
      <c r="BZ195" s="138"/>
      <c r="CA195" s="138"/>
      <c r="CB195" s="138"/>
      <c r="CC195" s="138"/>
    </row>
    <row r="196" spans="1:81">
      <c r="A196" s="224"/>
      <c r="B196" s="225"/>
      <c r="C196" s="224"/>
      <c r="D196" s="226" t="s">
        <v>755</v>
      </c>
      <c r="E196" s="227" t="s">
        <v>654</v>
      </c>
      <c r="F196" s="228" t="s">
        <v>938</v>
      </c>
      <c r="G196" s="224"/>
      <c r="H196" s="229">
        <v>10.5</v>
      </c>
      <c r="I196" s="224"/>
      <c r="J196" s="224"/>
      <c r="K196" s="224"/>
      <c r="L196" s="225"/>
      <c r="M196" s="230"/>
      <c r="N196" s="224"/>
      <c r="O196" s="224"/>
      <c r="P196" s="224"/>
      <c r="Q196" s="224"/>
      <c r="R196" s="224"/>
      <c r="S196" s="224"/>
      <c r="T196" s="224"/>
      <c r="U196" s="231"/>
      <c r="V196" s="224"/>
      <c r="W196" s="224"/>
      <c r="X196" s="224"/>
      <c r="Y196" s="224"/>
      <c r="Z196" s="224"/>
      <c r="AA196" s="224"/>
      <c r="AB196" s="224"/>
      <c r="AC196" s="224"/>
      <c r="AD196" s="224"/>
      <c r="AE196" s="224"/>
      <c r="AF196" s="224"/>
      <c r="AG196" s="224"/>
      <c r="AH196" s="224"/>
      <c r="AI196" s="224"/>
      <c r="AJ196" s="224"/>
      <c r="AK196" s="224"/>
      <c r="AL196" s="224"/>
      <c r="AM196" s="224"/>
      <c r="AN196" s="224"/>
      <c r="AO196" s="224"/>
      <c r="AP196" s="224"/>
      <c r="AQ196" s="224"/>
      <c r="AR196" s="224"/>
      <c r="AS196" s="224"/>
      <c r="AT196" s="227" t="s">
        <v>755</v>
      </c>
      <c r="AU196" s="227" t="s">
        <v>647</v>
      </c>
      <c r="AV196" s="224" t="s">
        <v>647</v>
      </c>
      <c r="AW196" s="224" t="s">
        <v>757</v>
      </c>
      <c r="AX196" s="224" t="s">
        <v>402</v>
      </c>
      <c r="AY196" s="227" t="s">
        <v>725</v>
      </c>
      <c r="AZ196" s="224"/>
      <c r="BA196" s="224"/>
      <c r="BB196" s="224"/>
      <c r="BC196" s="224"/>
      <c r="BD196" s="224"/>
      <c r="BE196" s="224"/>
      <c r="BF196" s="224"/>
      <c r="BG196" s="224"/>
      <c r="BH196" s="224"/>
      <c r="BI196" s="224"/>
      <c r="BJ196" s="224"/>
      <c r="BK196" s="224"/>
      <c r="BL196" s="224"/>
      <c r="BM196" s="224"/>
      <c r="BN196" s="224"/>
      <c r="BO196" s="224"/>
      <c r="BP196" s="224"/>
      <c r="BQ196" s="224"/>
      <c r="BR196" s="224"/>
      <c r="BS196" s="224"/>
      <c r="BT196" s="224"/>
      <c r="BU196" s="224"/>
      <c r="BV196" s="224"/>
      <c r="BW196" s="224"/>
      <c r="BX196" s="224"/>
      <c r="BY196" s="224"/>
      <c r="BZ196" s="224"/>
      <c r="CA196" s="224"/>
      <c r="CB196" s="224"/>
      <c r="CC196" s="224"/>
    </row>
    <row r="197" spans="1:81">
      <c r="A197" s="138"/>
      <c r="B197" s="139"/>
      <c r="C197" s="211" t="s">
        <v>939</v>
      </c>
      <c r="D197" s="211" t="s">
        <v>728</v>
      </c>
      <c r="E197" s="212" t="s">
        <v>940</v>
      </c>
      <c r="F197" s="213" t="s">
        <v>941</v>
      </c>
      <c r="G197" s="214" t="s">
        <v>457</v>
      </c>
      <c r="H197" s="215">
        <v>265</v>
      </c>
      <c r="I197" s="375">
        <v>0</v>
      </c>
      <c r="J197" s="216">
        <f>ROUND(I197*H197,2)</f>
        <v>0</v>
      </c>
      <c r="K197" s="217"/>
      <c r="L197" s="139"/>
      <c r="M197" s="218" t="s">
        <v>654</v>
      </c>
      <c r="N197" s="219" t="s">
        <v>675</v>
      </c>
      <c r="O197" s="220">
        <v>5.8999999999999997E-2</v>
      </c>
      <c r="P197" s="220">
        <f>O197*H197</f>
        <v>15.635</v>
      </c>
      <c r="Q197" s="220">
        <v>0.14000000000000001</v>
      </c>
      <c r="R197" s="220">
        <f>Q197*H197</f>
        <v>37.1</v>
      </c>
      <c r="S197" s="220">
        <v>0</v>
      </c>
      <c r="T197" s="220">
        <f>S197*H197</f>
        <v>0</v>
      </c>
      <c r="U197" s="221" t="s">
        <v>654</v>
      </c>
      <c r="V197" s="138"/>
      <c r="W197" s="138"/>
      <c r="X197" s="138"/>
      <c r="Y197" s="138"/>
      <c r="Z197" s="138"/>
      <c r="AA197" s="138"/>
      <c r="AB197" s="138"/>
      <c r="AC197" s="138"/>
      <c r="AD197" s="138"/>
      <c r="AE197" s="138"/>
      <c r="AF197" s="138"/>
      <c r="AG197" s="138"/>
      <c r="AH197" s="138"/>
      <c r="AI197" s="138"/>
      <c r="AJ197" s="138"/>
      <c r="AK197" s="138"/>
      <c r="AL197" s="138"/>
      <c r="AM197" s="138"/>
      <c r="AN197" s="138"/>
      <c r="AO197" s="138"/>
      <c r="AP197" s="138"/>
      <c r="AQ197" s="138"/>
      <c r="AR197" s="222" t="s">
        <v>744</v>
      </c>
      <c r="AS197" s="138"/>
      <c r="AT197" s="222" t="s">
        <v>728</v>
      </c>
      <c r="AU197" s="222" t="s">
        <v>647</v>
      </c>
      <c r="AV197" s="138"/>
      <c r="AW197" s="138"/>
      <c r="AX197" s="138"/>
      <c r="AY197" s="134" t="s">
        <v>725</v>
      </c>
      <c r="AZ197" s="138"/>
      <c r="BA197" s="138"/>
      <c r="BB197" s="138"/>
      <c r="BC197" s="138"/>
      <c r="BD197" s="138"/>
      <c r="BE197" s="223">
        <f>IF(N197="základní",J197,0)</f>
        <v>0</v>
      </c>
      <c r="BF197" s="223">
        <f>IF(N197="snížená",J197,0)</f>
        <v>0</v>
      </c>
      <c r="BG197" s="223">
        <f>IF(N197="zákl. přenesená",J197,0)</f>
        <v>0</v>
      </c>
      <c r="BH197" s="223">
        <f>IF(N197="sníž. přenesená",J197,0)</f>
        <v>0</v>
      </c>
      <c r="BI197" s="223">
        <f>IF(N197="nulová",J197,0)</f>
        <v>0</v>
      </c>
      <c r="BJ197" s="134" t="s">
        <v>402</v>
      </c>
      <c r="BK197" s="223">
        <f>ROUND(I197*H197,2)</f>
        <v>0</v>
      </c>
      <c r="BL197" s="134" t="s">
        <v>744</v>
      </c>
      <c r="BM197" s="222" t="s">
        <v>942</v>
      </c>
      <c r="BN197" s="138"/>
      <c r="BO197" s="138"/>
      <c r="BP197" s="138"/>
      <c r="BQ197" s="138"/>
      <c r="BR197" s="138"/>
      <c r="BS197" s="138"/>
      <c r="BT197" s="138"/>
      <c r="BU197" s="138"/>
      <c r="BV197" s="138"/>
      <c r="BW197" s="138"/>
      <c r="BX197" s="138"/>
      <c r="BY197" s="138"/>
      <c r="BZ197" s="138"/>
      <c r="CA197" s="138"/>
      <c r="CB197" s="138"/>
      <c r="CC197" s="138"/>
    </row>
    <row r="198" spans="1:81">
      <c r="A198" s="138"/>
      <c r="B198" s="139"/>
      <c r="C198" s="211" t="s">
        <v>943</v>
      </c>
      <c r="D198" s="211" t="s">
        <v>728</v>
      </c>
      <c r="E198" s="212" t="s">
        <v>944</v>
      </c>
      <c r="F198" s="213" t="s">
        <v>945</v>
      </c>
      <c r="G198" s="214" t="s">
        <v>457</v>
      </c>
      <c r="H198" s="215">
        <v>265</v>
      </c>
      <c r="I198" s="375">
        <v>0</v>
      </c>
      <c r="J198" s="216">
        <f>ROUND(I198*H198,2)</f>
        <v>0</v>
      </c>
      <c r="K198" s="217"/>
      <c r="L198" s="139"/>
      <c r="M198" s="218" t="s">
        <v>654</v>
      </c>
      <c r="N198" s="219" t="s">
        <v>675</v>
      </c>
      <c r="O198" s="220">
        <v>2.3E-2</v>
      </c>
      <c r="P198" s="220">
        <f>O198*H198</f>
        <v>6.0949999999999998</v>
      </c>
      <c r="Q198" s="220">
        <v>6.9999999999999994E-5</v>
      </c>
      <c r="R198" s="220">
        <f>Q198*H198</f>
        <v>1.8549999999999997E-2</v>
      </c>
      <c r="S198" s="220">
        <v>0</v>
      </c>
      <c r="T198" s="220">
        <f>S198*H198</f>
        <v>0</v>
      </c>
      <c r="U198" s="221" t="s">
        <v>654</v>
      </c>
      <c r="V198" s="138"/>
      <c r="W198" s="138"/>
      <c r="X198" s="138"/>
      <c r="Y198" s="138"/>
      <c r="Z198" s="138"/>
      <c r="AA198" s="138"/>
      <c r="AB198" s="138"/>
      <c r="AC198" s="138"/>
      <c r="AD198" s="138"/>
      <c r="AE198" s="138"/>
      <c r="AF198" s="138"/>
      <c r="AG198" s="138"/>
      <c r="AH198" s="138"/>
      <c r="AI198" s="138"/>
      <c r="AJ198" s="138"/>
      <c r="AK198" s="138"/>
      <c r="AL198" s="138"/>
      <c r="AM198" s="138"/>
      <c r="AN198" s="138"/>
      <c r="AO198" s="138"/>
      <c r="AP198" s="138"/>
      <c r="AQ198" s="138"/>
      <c r="AR198" s="222" t="s">
        <v>744</v>
      </c>
      <c r="AS198" s="138"/>
      <c r="AT198" s="222" t="s">
        <v>728</v>
      </c>
      <c r="AU198" s="222" t="s">
        <v>647</v>
      </c>
      <c r="AV198" s="138"/>
      <c r="AW198" s="138"/>
      <c r="AX198" s="138"/>
      <c r="AY198" s="134" t="s">
        <v>725</v>
      </c>
      <c r="AZ198" s="138"/>
      <c r="BA198" s="138"/>
      <c r="BB198" s="138"/>
      <c r="BC198" s="138"/>
      <c r="BD198" s="138"/>
      <c r="BE198" s="223">
        <f>IF(N198="základní",J198,0)</f>
        <v>0</v>
      </c>
      <c r="BF198" s="223">
        <f>IF(N198="snížená",J198,0)</f>
        <v>0</v>
      </c>
      <c r="BG198" s="223">
        <f>IF(N198="zákl. přenesená",J198,0)</f>
        <v>0</v>
      </c>
      <c r="BH198" s="223">
        <f>IF(N198="sníž. přenesená",J198,0)</f>
        <v>0</v>
      </c>
      <c r="BI198" s="223">
        <f>IF(N198="nulová",J198,0)</f>
        <v>0</v>
      </c>
      <c r="BJ198" s="134" t="s">
        <v>402</v>
      </c>
      <c r="BK198" s="223">
        <f>ROUND(I198*H198,2)</f>
        <v>0</v>
      </c>
      <c r="BL198" s="134" t="s">
        <v>744</v>
      </c>
      <c r="BM198" s="222" t="s">
        <v>946</v>
      </c>
      <c r="BN198" s="138"/>
      <c r="BO198" s="138"/>
      <c r="BP198" s="138"/>
      <c r="BQ198" s="138"/>
      <c r="BR198" s="138"/>
      <c r="BS198" s="138"/>
      <c r="BT198" s="138"/>
      <c r="BU198" s="138"/>
      <c r="BV198" s="138"/>
      <c r="BW198" s="138"/>
      <c r="BX198" s="138"/>
      <c r="BY198" s="138"/>
      <c r="BZ198" s="138"/>
      <c r="CA198" s="138"/>
      <c r="CB198" s="138"/>
      <c r="CC198" s="138"/>
    </row>
    <row r="199" spans="1:81">
      <c r="A199" s="138"/>
      <c r="B199" s="139"/>
      <c r="C199" s="211" t="s">
        <v>947</v>
      </c>
      <c r="D199" s="211" t="s">
        <v>728</v>
      </c>
      <c r="E199" s="212" t="s">
        <v>948</v>
      </c>
      <c r="F199" s="213" t="s">
        <v>949</v>
      </c>
      <c r="G199" s="214" t="s">
        <v>457</v>
      </c>
      <c r="H199" s="215">
        <v>284</v>
      </c>
      <c r="I199" s="375">
        <v>0</v>
      </c>
      <c r="J199" s="216">
        <f>ROUND(I199*H199,2)</f>
        <v>0</v>
      </c>
      <c r="K199" s="217"/>
      <c r="L199" s="139"/>
      <c r="M199" s="218" t="s">
        <v>654</v>
      </c>
      <c r="N199" s="219" t="s">
        <v>675</v>
      </c>
      <c r="O199" s="220">
        <v>7.4999999999999997E-2</v>
      </c>
      <c r="P199" s="220">
        <f>O199*H199</f>
        <v>21.3</v>
      </c>
      <c r="Q199" s="220">
        <v>0</v>
      </c>
      <c r="R199" s="220">
        <f>Q199*H199</f>
        <v>0</v>
      </c>
      <c r="S199" s="220">
        <v>0</v>
      </c>
      <c r="T199" s="220">
        <f>S199*H199</f>
        <v>0</v>
      </c>
      <c r="U199" s="221" t="s">
        <v>654</v>
      </c>
      <c r="V199" s="138"/>
      <c r="W199" s="138"/>
      <c r="X199" s="138"/>
      <c r="Y199" s="138"/>
      <c r="Z199" s="138"/>
      <c r="AA199" s="138"/>
      <c r="AB199" s="138"/>
      <c r="AC199" s="138"/>
      <c r="AD199" s="138"/>
      <c r="AE199" s="138"/>
      <c r="AF199" s="138"/>
      <c r="AG199" s="138"/>
      <c r="AH199" s="138"/>
      <c r="AI199" s="138"/>
      <c r="AJ199" s="138"/>
      <c r="AK199" s="138"/>
      <c r="AL199" s="138"/>
      <c r="AM199" s="138"/>
      <c r="AN199" s="138"/>
      <c r="AO199" s="138"/>
      <c r="AP199" s="138"/>
      <c r="AQ199" s="138"/>
      <c r="AR199" s="222" t="s">
        <v>744</v>
      </c>
      <c r="AS199" s="138"/>
      <c r="AT199" s="222" t="s">
        <v>728</v>
      </c>
      <c r="AU199" s="222" t="s">
        <v>647</v>
      </c>
      <c r="AV199" s="138"/>
      <c r="AW199" s="138"/>
      <c r="AX199" s="138"/>
      <c r="AY199" s="134" t="s">
        <v>725</v>
      </c>
      <c r="AZ199" s="138"/>
      <c r="BA199" s="138"/>
      <c r="BB199" s="138"/>
      <c r="BC199" s="138"/>
      <c r="BD199" s="138"/>
      <c r="BE199" s="223">
        <f>IF(N199="základní",J199,0)</f>
        <v>0</v>
      </c>
      <c r="BF199" s="223">
        <f>IF(N199="snížená",J199,0)</f>
        <v>0</v>
      </c>
      <c r="BG199" s="223">
        <f>IF(N199="zákl. přenesená",J199,0)</f>
        <v>0</v>
      </c>
      <c r="BH199" s="223">
        <f>IF(N199="sníž. přenesená",J199,0)</f>
        <v>0</v>
      </c>
      <c r="BI199" s="223">
        <f>IF(N199="nulová",J199,0)</f>
        <v>0</v>
      </c>
      <c r="BJ199" s="134" t="s">
        <v>402</v>
      </c>
      <c r="BK199" s="223">
        <f>ROUND(I199*H199,2)</f>
        <v>0</v>
      </c>
      <c r="BL199" s="134" t="s">
        <v>744</v>
      </c>
      <c r="BM199" s="222" t="s">
        <v>950</v>
      </c>
      <c r="BN199" s="138"/>
      <c r="BO199" s="138"/>
      <c r="BP199" s="138"/>
      <c r="BQ199" s="138"/>
      <c r="BR199" s="138"/>
      <c r="BS199" s="138"/>
      <c r="BT199" s="138"/>
      <c r="BU199" s="138"/>
      <c r="BV199" s="138"/>
      <c r="BW199" s="138"/>
      <c r="BX199" s="138"/>
      <c r="BY199" s="138"/>
      <c r="BZ199" s="138"/>
      <c r="CA199" s="138"/>
      <c r="CB199" s="138"/>
      <c r="CC199" s="138"/>
    </row>
    <row r="200" spans="1:81">
      <c r="A200" s="138"/>
      <c r="B200" s="139"/>
      <c r="C200" s="239" t="s">
        <v>951</v>
      </c>
      <c r="D200" s="239" t="s">
        <v>737</v>
      </c>
      <c r="E200" s="240" t="s">
        <v>952</v>
      </c>
      <c r="F200" s="241" t="s">
        <v>953</v>
      </c>
      <c r="G200" s="242" t="s">
        <v>457</v>
      </c>
      <c r="H200" s="243">
        <v>298.2</v>
      </c>
      <c r="I200" s="376">
        <v>0</v>
      </c>
      <c r="J200" s="244">
        <f>ROUND(I200*H200,2)</f>
        <v>0</v>
      </c>
      <c r="K200" s="245"/>
      <c r="L200" s="246"/>
      <c r="M200" s="247" t="s">
        <v>654</v>
      </c>
      <c r="N200" s="248" t="s">
        <v>675</v>
      </c>
      <c r="O200" s="220">
        <v>0</v>
      </c>
      <c r="P200" s="220">
        <f>O200*H200</f>
        <v>0</v>
      </c>
      <c r="Q200" s="220">
        <v>4.2999999999999999E-4</v>
      </c>
      <c r="R200" s="220">
        <f>Q200*H200</f>
        <v>0.12822599999999998</v>
      </c>
      <c r="S200" s="220">
        <v>0</v>
      </c>
      <c r="T200" s="220">
        <f>S200*H200</f>
        <v>0</v>
      </c>
      <c r="U200" s="221" t="s">
        <v>654</v>
      </c>
      <c r="V200" s="138"/>
      <c r="W200" s="138"/>
      <c r="X200" s="138"/>
      <c r="Y200" s="138"/>
      <c r="Z200" s="138"/>
      <c r="AA200" s="138"/>
      <c r="AB200" s="138"/>
      <c r="AC200" s="138"/>
      <c r="AD200" s="138"/>
      <c r="AE200" s="138"/>
      <c r="AF200" s="138"/>
      <c r="AG200" s="138"/>
      <c r="AH200" s="138"/>
      <c r="AI200" s="138"/>
      <c r="AJ200" s="138"/>
      <c r="AK200" s="138"/>
      <c r="AL200" s="138"/>
      <c r="AM200" s="138"/>
      <c r="AN200" s="138"/>
      <c r="AO200" s="138"/>
      <c r="AP200" s="138"/>
      <c r="AQ200" s="138"/>
      <c r="AR200" s="222" t="s">
        <v>749</v>
      </c>
      <c r="AS200" s="138"/>
      <c r="AT200" s="222" t="s">
        <v>737</v>
      </c>
      <c r="AU200" s="222" t="s">
        <v>647</v>
      </c>
      <c r="AV200" s="138"/>
      <c r="AW200" s="138"/>
      <c r="AX200" s="138"/>
      <c r="AY200" s="134" t="s">
        <v>725</v>
      </c>
      <c r="AZ200" s="138"/>
      <c r="BA200" s="138"/>
      <c r="BB200" s="138"/>
      <c r="BC200" s="138"/>
      <c r="BD200" s="138"/>
      <c r="BE200" s="223">
        <f>IF(N200="základní",J200,0)</f>
        <v>0</v>
      </c>
      <c r="BF200" s="223">
        <f>IF(N200="snížená",J200,0)</f>
        <v>0</v>
      </c>
      <c r="BG200" s="223">
        <f>IF(N200="zákl. přenesená",J200,0)</f>
        <v>0</v>
      </c>
      <c r="BH200" s="223">
        <f>IF(N200="sníž. přenesená",J200,0)</f>
        <v>0</v>
      </c>
      <c r="BI200" s="223">
        <f>IF(N200="nulová",J200,0)</f>
        <v>0</v>
      </c>
      <c r="BJ200" s="134" t="s">
        <v>402</v>
      </c>
      <c r="BK200" s="223">
        <f>ROUND(I200*H200,2)</f>
        <v>0</v>
      </c>
      <c r="BL200" s="134" t="s">
        <v>749</v>
      </c>
      <c r="BM200" s="222" t="s">
        <v>954</v>
      </c>
      <c r="BN200" s="138"/>
      <c r="BO200" s="138"/>
      <c r="BP200" s="138"/>
      <c r="BQ200" s="138"/>
      <c r="BR200" s="138"/>
      <c r="BS200" s="138"/>
      <c r="BT200" s="138"/>
      <c r="BU200" s="138"/>
      <c r="BV200" s="138"/>
      <c r="BW200" s="138"/>
      <c r="BX200" s="138"/>
      <c r="BY200" s="138"/>
      <c r="BZ200" s="138"/>
      <c r="CA200" s="138"/>
      <c r="CB200" s="138"/>
      <c r="CC200" s="138"/>
    </row>
    <row r="201" spans="1:81">
      <c r="A201" s="224"/>
      <c r="B201" s="225"/>
      <c r="C201" s="224"/>
      <c r="D201" s="226" t="s">
        <v>755</v>
      </c>
      <c r="E201" s="224"/>
      <c r="F201" s="228" t="s">
        <v>955</v>
      </c>
      <c r="G201" s="224"/>
      <c r="H201" s="229">
        <v>298.2</v>
      </c>
      <c r="I201" s="224"/>
      <c r="J201" s="224"/>
      <c r="K201" s="224"/>
      <c r="L201" s="225"/>
      <c r="M201" s="230"/>
      <c r="N201" s="224"/>
      <c r="O201" s="224"/>
      <c r="P201" s="224"/>
      <c r="Q201" s="224"/>
      <c r="R201" s="224"/>
      <c r="S201" s="224"/>
      <c r="T201" s="224"/>
      <c r="U201" s="231"/>
      <c r="V201" s="224"/>
      <c r="W201" s="224"/>
      <c r="X201" s="224"/>
      <c r="Y201" s="224"/>
      <c r="Z201" s="224"/>
      <c r="AA201" s="224"/>
      <c r="AB201" s="224"/>
      <c r="AC201" s="224"/>
      <c r="AD201" s="224"/>
      <c r="AE201" s="224"/>
      <c r="AF201" s="224"/>
      <c r="AG201" s="224"/>
      <c r="AH201" s="224"/>
      <c r="AI201" s="224"/>
      <c r="AJ201" s="224"/>
      <c r="AK201" s="224"/>
      <c r="AL201" s="224"/>
      <c r="AM201" s="224"/>
      <c r="AN201" s="224"/>
      <c r="AO201" s="224"/>
      <c r="AP201" s="224"/>
      <c r="AQ201" s="224"/>
      <c r="AR201" s="224"/>
      <c r="AS201" s="224"/>
      <c r="AT201" s="227" t="s">
        <v>755</v>
      </c>
      <c r="AU201" s="227" t="s">
        <v>647</v>
      </c>
      <c r="AV201" s="224" t="s">
        <v>647</v>
      </c>
      <c r="AW201" s="224" t="s">
        <v>649</v>
      </c>
      <c r="AX201" s="224" t="s">
        <v>402</v>
      </c>
      <c r="AY201" s="227" t="s">
        <v>725</v>
      </c>
      <c r="AZ201" s="224"/>
      <c r="BA201" s="224"/>
      <c r="BB201" s="224"/>
      <c r="BC201" s="224"/>
      <c r="BD201" s="224"/>
      <c r="BE201" s="224"/>
      <c r="BF201" s="224"/>
      <c r="BG201" s="224"/>
      <c r="BH201" s="224"/>
      <c r="BI201" s="224"/>
      <c r="BJ201" s="224"/>
      <c r="BK201" s="224"/>
      <c r="BL201" s="224"/>
      <c r="BM201" s="224"/>
      <c r="BN201" s="224"/>
      <c r="BO201" s="224"/>
      <c r="BP201" s="224"/>
      <c r="BQ201" s="224"/>
      <c r="BR201" s="224"/>
      <c r="BS201" s="224"/>
      <c r="BT201" s="224"/>
      <c r="BU201" s="224"/>
      <c r="BV201" s="224"/>
      <c r="BW201" s="224"/>
      <c r="BX201" s="224"/>
      <c r="BY201" s="224"/>
      <c r="BZ201" s="224"/>
      <c r="CA201" s="224"/>
      <c r="CB201" s="224"/>
      <c r="CC201" s="224"/>
    </row>
    <row r="202" spans="1:81">
      <c r="A202" s="138"/>
      <c r="B202" s="139"/>
      <c r="C202" s="211" t="s">
        <v>956</v>
      </c>
      <c r="D202" s="211" t="s">
        <v>728</v>
      </c>
      <c r="E202" s="212" t="s">
        <v>957</v>
      </c>
      <c r="F202" s="213" t="s">
        <v>958</v>
      </c>
      <c r="G202" s="214" t="s">
        <v>471</v>
      </c>
      <c r="H202" s="215">
        <v>1</v>
      </c>
      <c r="I202" s="375">
        <v>0</v>
      </c>
      <c r="J202" s="216">
        <f>ROUND(I202*H202,2)</f>
        <v>0</v>
      </c>
      <c r="K202" s="217"/>
      <c r="L202" s="139"/>
      <c r="M202" s="218" t="s">
        <v>654</v>
      </c>
      <c r="N202" s="219" t="s">
        <v>675</v>
      </c>
      <c r="O202" s="220">
        <v>3.1659999999999999</v>
      </c>
      <c r="P202" s="220">
        <f>O202*H202</f>
        <v>3.1659999999999999</v>
      </c>
      <c r="Q202" s="220">
        <v>0</v>
      </c>
      <c r="R202" s="220">
        <f>Q202*H202</f>
        <v>0</v>
      </c>
      <c r="S202" s="220">
        <v>0.03</v>
      </c>
      <c r="T202" s="220">
        <f>S202*H202</f>
        <v>0.03</v>
      </c>
      <c r="U202" s="221" t="s">
        <v>654</v>
      </c>
      <c r="V202" s="138"/>
      <c r="W202" s="138"/>
      <c r="X202" s="138"/>
      <c r="Y202" s="138"/>
      <c r="Z202" s="138"/>
      <c r="AA202" s="138"/>
      <c r="AB202" s="138"/>
      <c r="AC202" s="138"/>
      <c r="AD202" s="138"/>
      <c r="AE202" s="138"/>
      <c r="AF202" s="138"/>
      <c r="AG202" s="138"/>
      <c r="AH202" s="138"/>
      <c r="AI202" s="138"/>
      <c r="AJ202" s="138"/>
      <c r="AK202" s="138"/>
      <c r="AL202" s="138"/>
      <c r="AM202" s="138"/>
      <c r="AN202" s="138"/>
      <c r="AO202" s="138"/>
      <c r="AP202" s="138"/>
      <c r="AQ202" s="138"/>
      <c r="AR202" s="222" t="s">
        <v>744</v>
      </c>
      <c r="AS202" s="138"/>
      <c r="AT202" s="222" t="s">
        <v>728</v>
      </c>
      <c r="AU202" s="222" t="s">
        <v>647</v>
      </c>
      <c r="AV202" s="138"/>
      <c r="AW202" s="138"/>
      <c r="AX202" s="138"/>
      <c r="AY202" s="134" t="s">
        <v>725</v>
      </c>
      <c r="AZ202" s="138"/>
      <c r="BA202" s="138"/>
      <c r="BB202" s="138"/>
      <c r="BC202" s="138"/>
      <c r="BD202" s="138"/>
      <c r="BE202" s="223">
        <f>IF(N202="základní",J202,0)</f>
        <v>0</v>
      </c>
      <c r="BF202" s="223">
        <f>IF(N202="snížená",J202,0)</f>
        <v>0</v>
      </c>
      <c r="BG202" s="223">
        <f>IF(N202="zákl. přenesená",J202,0)</f>
        <v>0</v>
      </c>
      <c r="BH202" s="223">
        <f>IF(N202="sníž. přenesená",J202,0)</f>
        <v>0</v>
      </c>
      <c r="BI202" s="223">
        <f>IF(N202="nulová",J202,0)</f>
        <v>0</v>
      </c>
      <c r="BJ202" s="134" t="s">
        <v>402</v>
      </c>
      <c r="BK202" s="223">
        <f>ROUND(I202*H202,2)</f>
        <v>0</v>
      </c>
      <c r="BL202" s="134" t="s">
        <v>744</v>
      </c>
      <c r="BM202" s="222" t="s">
        <v>959</v>
      </c>
      <c r="BN202" s="138"/>
      <c r="BO202" s="138"/>
      <c r="BP202" s="138"/>
      <c r="BQ202" s="138"/>
      <c r="BR202" s="138"/>
      <c r="BS202" s="138"/>
      <c r="BT202" s="138"/>
      <c r="BU202" s="138"/>
      <c r="BV202" s="138"/>
      <c r="BW202" s="138"/>
      <c r="BX202" s="138"/>
      <c r="BY202" s="138"/>
      <c r="BZ202" s="138"/>
      <c r="CA202" s="138"/>
      <c r="CB202" s="138"/>
      <c r="CC202" s="138"/>
    </row>
    <row r="203" spans="1:81">
      <c r="A203" s="138"/>
      <c r="B203" s="139"/>
      <c r="C203" s="211" t="s">
        <v>960</v>
      </c>
      <c r="D203" s="211" t="s">
        <v>728</v>
      </c>
      <c r="E203" s="212" t="s">
        <v>961</v>
      </c>
      <c r="F203" s="213" t="s">
        <v>962</v>
      </c>
      <c r="G203" s="214" t="s">
        <v>502</v>
      </c>
      <c r="H203" s="215">
        <v>51.27</v>
      </c>
      <c r="I203" s="375">
        <v>0</v>
      </c>
      <c r="J203" s="216">
        <f>ROUND(I203*H203,2)</f>
        <v>0</v>
      </c>
      <c r="K203" s="217"/>
      <c r="L203" s="139"/>
      <c r="M203" s="218" t="s">
        <v>654</v>
      </c>
      <c r="N203" s="219" t="s">
        <v>675</v>
      </c>
      <c r="O203" s="220">
        <v>0.42399999999999999</v>
      </c>
      <c r="P203" s="220">
        <f>O203*H203</f>
        <v>21.738479999999999</v>
      </c>
      <c r="Q203" s="220">
        <v>0</v>
      </c>
      <c r="R203" s="220">
        <f>Q203*H203</f>
        <v>0</v>
      </c>
      <c r="S203" s="220">
        <v>0</v>
      </c>
      <c r="T203" s="220">
        <f>S203*H203</f>
        <v>0</v>
      </c>
      <c r="U203" s="221" t="s">
        <v>654</v>
      </c>
      <c r="V203" s="138"/>
      <c r="W203" s="138"/>
      <c r="X203" s="138"/>
      <c r="Y203" s="138"/>
      <c r="Z203" s="138"/>
      <c r="AA203" s="138"/>
      <c r="AB203" s="138"/>
      <c r="AC203" s="138"/>
      <c r="AD203" s="138"/>
      <c r="AE203" s="138"/>
      <c r="AF203" s="138"/>
      <c r="AG203" s="138"/>
      <c r="AH203" s="138"/>
      <c r="AI203" s="138"/>
      <c r="AJ203" s="138"/>
      <c r="AK203" s="138"/>
      <c r="AL203" s="138"/>
      <c r="AM203" s="138"/>
      <c r="AN203" s="138"/>
      <c r="AO203" s="138"/>
      <c r="AP203" s="138"/>
      <c r="AQ203" s="138"/>
      <c r="AR203" s="222" t="s">
        <v>744</v>
      </c>
      <c r="AS203" s="138"/>
      <c r="AT203" s="222" t="s">
        <v>728</v>
      </c>
      <c r="AU203" s="222" t="s">
        <v>647</v>
      </c>
      <c r="AV203" s="138"/>
      <c r="AW203" s="138"/>
      <c r="AX203" s="138"/>
      <c r="AY203" s="134" t="s">
        <v>725</v>
      </c>
      <c r="AZ203" s="138"/>
      <c r="BA203" s="138"/>
      <c r="BB203" s="138"/>
      <c r="BC203" s="138"/>
      <c r="BD203" s="138"/>
      <c r="BE203" s="223">
        <f>IF(N203="základní",J203,0)</f>
        <v>0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134" t="s">
        <v>402</v>
      </c>
      <c r="BK203" s="223">
        <f>ROUND(I203*H203,2)</f>
        <v>0</v>
      </c>
      <c r="BL203" s="134" t="s">
        <v>744</v>
      </c>
      <c r="BM203" s="222" t="s">
        <v>963</v>
      </c>
      <c r="BN203" s="138"/>
      <c r="BO203" s="138"/>
      <c r="BP203" s="138"/>
      <c r="BQ203" s="138"/>
      <c r="BR203" s="138"/>
      <c r="BS203" s="138"/>
      <c r="BT203" s="138"/>
      <c r="BU203" s="138"/>
      <c r="BV203" s="138"/>
      <c r="BW203" s="138"/>
      <c r="BX203" s="138"/>
      <c r="BY203" s="138"/>
      <c r="BZ203" s="138"/>
      <c r="CA203" s="138"/>
      <c r="CB203" s="138"/>
      <c r="CC203" s="138"/>
    </row>
    <row r="204" spans="1:81">
      <c r="A204" s="138"/>
      <c r="B204" s="139"/>
      <c r="C204" s="211" t="s">
        <v>964</v>
      </c>
      <c r="D204" s="211" t="s">
        <v>728</v>
      </c>
      <c r="E204" s="212" t="s">
        <v>965</v>
      </c>
      <c r="F204" s="213" t="s">
        <v>966</v>
      </c>
      <c r="G204" s="214" t="s">
        <v>502</v>
      </c>
      <c r="H204" s="215">
        <v>512.70000000000005</v>
      </c>
      <c r="I204" s="375">
        <v>0</v>
      </c>
      <c r="J204" s="216">
        <f>ROUND(I204*H204,2)</f>
        <v>0</v>
      </c>
      <c r="K204" s="217"/>
      <c r="L204" s="139"/>
      <c r="M204" s="218" t="s">
        <v>654</v>
      </c>
      <c r="N204" s="219" t="s">
        <v>675</v>
      </c>
      <c r="O204" s="220">
        <v>6.0000000000000001E-3</v>
      </c>
      <c r="P204" s="220">
        <f>O204*H204</f>
        <v>3.0762000000000005</v>
      </c>
      <c r="Q204" s="220">
        <v>0</v>
      </c>
      <c r="R204" s="220">
        <f>Q204*H204</f>
        <v>0</v>
      </c>
      <c r="S204" s="220">
        <v>0</v>
      </c>
      <c r="T204" s="220">
        <f>S204*H204</f>
        <v>0</v>
      </c>
      <c r="U204" s="221" t="s">
        <v>654</v>
      </c>
      <c r="V204" s="138"/>
      <c r="W204" s="138"/>
      <c r="X204" s="138"/>
      <c r="Y204" s="138"/>
      <c r="Z204" s="138"/>
      <c r="AA204" s="138"/>
      <c r="AB204" s="138"/>
      <c r="AC204" s="138"/>
      <c r="AD204" s="138"/>
      <c r="AE204" s="138"/>
      <c r="AF204" s="138"/>
      <c r="AG204" s="138"/>
      <c r="AH204" s="138"/>
      <c r="AI204" s="138"/>
      <c r="AJ204" s="138"/>
      <c r="AK204" s="138"/>
      <c r="AL204" s="138"/>
      <c r="AM204" s="138"/>
      <c r="AN204" s="138"/>
      <c r="AO204" s="138"/>
      <c r="AP204" s="138"/>
      <c r="AQ204" s="138"/>
      <c r="AR204" s="222" t="s">
        <v>744</v>
      </c>
      <c r="AS204" s="138"/>
      <c r="AT204" s="222" t="s">
        <v>728</v>
      </c>
      <c r="AU204" s="222" t="s">
        <v>647</v>
      </c>
      <c r="AV204" s="138"/>
      <c r="AW204" s="138"/>
      <c r="AX204" s="138"/>
      <c r="AY204" s="134" t="s">
        <v>725</v>
      </c>
      <c r="AZ204" s="138"/>
      <c r="BA204" s="138"/>
      <c r="BB204" s="138"/>
      <c r="BC204" s="138"/>
      <c r="BD204" s="138"/>
      <c r="BE204" s="223">
        <f>IF(N204="základní",J204,0)</f>
        <v>0</v>
      </c>
      <c r="BF204" s="223">
        <f>IF(N204="snížená",J204,0)</f>
        <v>0</v>
      </c>
      <c r="BG204" s="223">
        <f>IF(N204="zákl. přenesená",J204,0)</f>
        <v>0</v>
      </c>
      <c r="BH204" s="223">
        <f>IF(N204="sníž. přenesená",J204,0)</f>
        <v>0</v>
      </c>
      <c r="BI204" s="223">
        <f>IF(N204="nulová",J204,0)</f>
        <v>0</v>
      </c>
      <c r="BJ204" s="134" t="s">
        <v>402</v>
      </c>
      <c r="BK204" s="223">
        <f>ROUND(I204*H204,2)</f>
        <v>0</v>
      </c>
      <c r="BL204" s="134" t="s">
        <v>744</v>
      </c>
      <c r="BM204" s="222" t="s">
        <v>967</v>
      </c>
      <c r="BN204" s="138"/>
      <c r="BO204" s="138"/>
      <c r="BP204" s="138"/>
      <c r="BQ204" s="138"/>
      <c r="BR204" s="138"/>
      <c r="BS204" s="138"/>
      <c r="BT204" s="138"/>
      <c r="BU204" s="138"/>
      <c r="BV204" s="138"/>
      <c r="BW204" s="138"/>
      <c r="BX204" s="138"/>
      <c r="BY204" s="138"/>
      <c r="BZ204" s="138"/>
      <c r="CA204" s="138"/>
      <c r="CB204" s="138"/>
      <c r="CC204" s="138"/>
    </row>
    <row r="205" spans="1:81">
      <c r="A205" s="224"/>
      <c r="B205" s="225"/>
      <c r="C205" s="224"/>
      <c r="D205" s="226" t="s">
        <v>755</v>
      </c>
      <c r="E205" s="224"/>
      <c r="F205" s="228" t="s">
        <v>968</v>
      </c>
      <c r="G205" s="224"/>
      <c r="H205" s="229">
        <v>512.70000000000005</v>
      </c>
      <c r="I205" s="224"/>
      <c r="J205" s="224"/>
      <c r="K205" s="224"/>
      <c r="L205" s="225"/>
      <c r="M205" s="230"/>
      <c r="N205" s="224"/>
      <c r="O205" s="224"/>
      <c r="P205" s="224"/>
      <c r="Q205" s="224"/>
      <c r="R205" s="224"/>
      <c r="S205" s="224"/>
      <c r="T205" s="224"/>
      <c r="U205" s="231"/>
      <c r="V205" s="224"/>
      <c r="W205" s="224"/>
      <c r="X205" s="224"/>
      <c r="Y205" s="224"/>
      <c r="Z205" s="224"/>
      <c r="AA205" s="224"/>
      <c r="AB205" s="224"/>
      <c r="AC205" s="224"/>
      <c r="AD205" s="224"/>
      <c r="AE205" s="224"/>
      <c r="AF205" s="224"/>
      <c r="AG205" s="224"/>
      <c r="AH205" s="224"/>
      <c r="AI205" s="224"/>
      <c r="AJ205" s="224"/>
      <c r="AK205" s="224"/>
      <c r="AL205" s="224"/>
      <c r="AM205" s="224"/>
      <c r="AN205" s="224"/>
      <c r="AO205" s="224"/>
      <c r="AP205" s="224"/>
      <c r="AQ205" s="224"/>
      <c r="AR205" s="224"/>
      <c r="AS205" s="224"/>
      <c r="AT205" s="227" t="s">
        <v>755</v>
      </c>
      <c r="AU205" s="227" t="s">
        <v>647</v>
      </c>
      <c r="AV205" s="224" t="s">
        <v>647</v>
      </c>
      <c r="AW205" s="224" t="s">
        <v>649</v>
      </c>
      <c r="AX205" s="224" t="s">
        <v>402</v>
      </c>
      <c r="AY205" s="227" t="s">
        <v>725</v>
      </c>
      <c r="AZ205" s="224"/>
      <c r="BA205" s="224"/>
      <c r="BB205" s="224"/>
      <c r="BC205" s="224"/>
      <c r="BD205" s="224"/>
      <c r="BE205" s="224"/>
      <c r="BF205" s="224"/>
      <c r="BG205" s="224"/>
      <c r="BH205" s="224"/>
      <c r="BI205" s="224"/>
      <c r="BJ205" s="224"/>
      <c r="BK205" s="224"/>
      <c r="BL205" s="224"/>
      <c r="BM205" s="224"/>
      <c r="BN205" s="224"/>
      <c r="BO205" s="224"/>
      <c r="BP205" s="224"/>
      <c r="BQ205" s="224"/>
      <c r="BR205" s="224"/>
      <c r="BS205" s="224"/>
      <c r="BT205" s="224"/>
      <c r="BU205" s="224"/>
      <c r="BV205" s="224"/>
      <c r="BW205" s="224"/>
      <c r="BX205" s="224"/>
      <c r="BY205" s="224"/>
      <c r="BZ205" s="224"/>
      <c r="CA205" s="224"/>
      <c r="CB205" s="224"/>
      <c r="CC205" s="224"/>
    </row>
    <row r="206" spans="1:81" ht="15.75">
      <c r="A206" s="199"/>
      <c r="B206" s="200"/>
      <c r="C206" s="199"/>
      <c r="D206" s="201" t="s">
        <v>721</v>
      </c>
      <c r="E206" s="202" t="s">
        <v>969</v>
      </c>
      <c r="F206" s="202" t="s">
        <v>970</v>
      </c>
      <c r="G206" s="199"/>
      <c r="H206" s="199"/>
      <c r="I206" s="199"/>
      <c r="J206" s="203">
        <f>BK206</f>
        <v>0</v>
      </c>
      <c r="K206" s="199"/>
      <c r="L206" s="200"/>
      <c r="M206" s="204"/>
      <c r="N206" s="199"/>
      <c r="O206" s="199"/>
      <c r="P206" s="205">
        <f>P207</f>
        <v>6</v>
      </c>
      <c r="Q206" s="199"/>
      <c r="R206" s="205">
        <f>R207</f>
        <v>0</v>
      </c>
      <c r="S206" s="199"/>
      <c r="T206" s="205">
        <f>T207</f>
        <v>0</v>
      </c>
      <c r="U206" s="206"/>
      <c r="V206" s="199"/>
      <c r="W206" s="199"/>
      <c r="X206" s="199"/>
      <c r="Y206" s="199"/>
      <c r="Z206" s="199"/>
      <c r="AA206" s="199"/>
      <c r="AB206" s="199"/>
      <c r="AC206" s="199"/>
      <c r="AD206" s="199"/>
      <c r="AE206" s="199"/>
      <c r="AF206" s="199"/>
      <c r="AG206" s="199"/>
      <c r="AH206" s="199"/>
      <c r="AI206" s="199"/>
      <c r="AJ206" s="199"/>
      <c r="AK206" s="199"/>
      <c r="AL206" s="199"/>
      <c r="AM206" s="199"/>
      <c r="AN206" s="199"/>
      <c r="AO206" s="199"/>
      <c r="AP206" s="199"/>
      <c r="AQ206" s="199"/>
      <c r="AR206" s="201" t="s">
        <v>438</v>
      </c>
      <c r="AS206" s="199"/>
      <c r="AT206" s="207" t="s">
        <v>721</v>
      </c>
      <c r="AU206" s="207" t="s">
        <v>724</v>
      </c>
      <c r="AV206" s="199"/>
      <c r="AW206" s="199"/>
      <c r="AX206" s="199"/>
      <c r="AY206" s="201" t="s">
        <v>725</v>
      </c>
      <c r="AZ206" s="199"/>
      <c r="BA206" s="199"/>
      <c r="BB206" s="199"/>
      <c r="BC206" s="199"/>
      <c r="BD206" s="199"/>
      <c r="BE206" s="199"/>
      <c r="BF206" s="199"/>
      <c r="BG206" s="199"/>
      <c r="BH206" s="199"/>
      <c r="BI206" s="199"/>
      <c r="BJ206" s="199"/>
      <c r="BK206" s="208">
        <f>BK207</f>
        <v>0</v>
      </c>
      <c r="BL206" s="199"/>
      <c r="BM206" s="199"/>
      <c r="BN206" s="199"/>
      <c r="BO206" s="199"/>
      <c r="BP206" s="199"/>
      <c r="BQ206" s="199"/>
      <c r="BR206" s="199"/>
      <c r="BS206" s="199"/>
      <c r="BT206" s="199"/>
      <c r="BU206" s="199"/>
      <c r="BV206" s="199"/>
      <c r="BW206" s="199"/>
      <c r="BX206" s="199"/>
      <c r="BY206" s="199"/>
      <c r="BZ206" s="199"/>
      <c r="CA206" s="199"/>
      <c r="CB206" s="199"/>
      <c r="CC206" s="199"/>
    </row>
    <row r="207" spans="1:81">
      <c r="A207" s="138"/>
      <c r="B207" s="139"/>
      <c r="C207" s="211" t="s">
        <v>971</v>
      </c>
      <c r="D207" s="211" t="s">
        <v>728</v>
      </c>
      <c r="E207" s="212" t="s">
        <v>972</v>
      </c>
      <c r="F207" s="213" t="s">
        <v>973</v>
      </c>
      <c r="G207" s="214" t="s">
        <v>731</v>
      </c>
      <c r="H207" s="215">
        <v>6</v>
      </c>
      <c r="I207" s="375">
        <v>0</v>
      </c>
      <c r="J207" s="216">
        <f>ROUND(I207*H207,2)</f>
        <v>0</v>
      </c>
      <c r="K207" s="217"/>
      <c r="L207" s="139"/>
      <c r="M207" s="218" t="s">
        <v>654</v>
      </c>
      <c r="N207" s="219" t="s">
        <v>675</v>
      </c>
      <c r="O207" s="220">
        <v>1</v>
      </c>
      <c r="P207" s="220">
        <f>O207*H207</f>
        <v>6</v>
      </c>
      <c r="Q207" s="220">
        <v>0</v>
      </c>
      <c r="R207" s="220">
        <f>Q207*H207</f>
        <v>0</v>
      </c>
      <c r="S207" s="220">
        <v>0</v>
      </c>
      <c r="T207" s="220">
        <f>S207*H207</f>
        <v>0</v>
      </c>
      <c r="U207" s="221" t="s">
        <v>654</v>
      </c>
      <c r="V207" s="138"/>
      <c r="W207" s="138"/>
      <c r="X207" s="138"/>
      <c r="Y207" s="138"/>
      <c r="Z207" s="138"/>
      <c r="AA207" s="138"/>
      <c r="AB207" s="138"/>
      <c r="AC207" s="138"/>
      <c r="AD207" s="138"/>
      <c r="AE207" s="138"/>
      <c r="AF207" s="138"/>
      <c r="AG207" s="138"/>
      <c r="AH207" s="138"/>
      <c r="AI207" s="138"/>
      <c r="AJ207" s="138"/>
      <c r="AK207" s="138"/>
      <c r="AL207" s="138"/>
      <c r="AM207" s="138"/>
      <c r="AN207" s="138"/>
      <c r="AO207" s="138"/>
      <c r="AP207" s="138"/>
      <c r="AQ207" s="138"/>
      <c r="AR207" s="222" t="s">
        <v>974</v>
      </c>
      <c r="AS207" s="138"/>
      <c r="AT207" s="222" t="s">
        <v>728</v>
      </c>
      <c r="AU207" s="222" t="s">
        <v>402</v>
      </c>
      <c r="AV207" s="138"/>
      <c r="AW207" s="138"/>
      <c r="AX207" s="138"/>
      <c r="AY207" s="134" t="s">
        <v>725</v>
      </c>
      <c r="AZ207" s="138"/>
      <c r="BA207" s="138"/>
      <c r="BB207" s="138"/>
      <c r="BC207" s="138"/>
      <c r="BD207" s="138"/>
      <c r="BE207" s="223">
        <f>IF(N207="základní",J207,0)</f>
        <v>0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134" t="s">
        <v>402</v>
      </c>
      <c r="BK207" s="223">
        <f>ROUND(I207*H207,2)</f>
        <v>0</v>
      </c>
      <c r="BL207" s="134" t="s">
        <v>974</v>
      </c>
      <c r="BM207" s="222" t="s">
        <v>975</v>
      </c>
      <c r="BN207" s="138"/>
      <c r="BO207" s="138"/>
      <c r="BP207" s="138"/>
      <c r="BQ207" s="138"/>
      <c r="BR207" s="138"/>
      <c r="BS207" s="138"/>
      <c r="BT207" s="138"/>
      <c r="BU207" s="138"/>
      <c r="BV207" s="138"/>
      <c r="BW207" s="138"/>
      <c r="BX207" s="138"/>
      <c r="BY207" s="138"/>
      <c r="BZ207" s="138"/>
      <c r="CA207" s="138"/>
      <c r="CB207" s="138"/>
      <c r="CC207" s="138"/>
    </row>
    <row r="208" spans="1:81" ht="15.75">
      <c r="A208" s="199"/>
      <c r="B208" s="200"/>
      <c r="C208" s="199"/>
      <c r="D208" s="201" t="s">
        <v>721</v>
      </c>
      <c r="E208" s="202" t="s">
        <v>976</v>
      </c>
      <c r="F208" s="202" t="s">
        <v>977</v>
      </c>
      <c r="G208" s="199"/>
      <c r="H208" s="199"/>
      <c r="I208" s="199"/>
      <c r="J208" s="203">
        <f>BK208</f>
        <v>0</v>
      </c>
      <c r="K208" s="199"/>
      <c r="L208" s="200"/>
      <c r="M208" s="204"/>
      <c r="N208" s="199"/>
      <c r="O208" s="199"/>
      <c r="P208" s="205">
        <f>P209+P213+P216+P218+P220</f>
        <v>0</v>
      </c>
      <c r="Q208" s="199"/>
      <c r="R208" s="205">
        <f>R209+R213+R216+R218+R220</f>
        <v>0</v>
      </c>
      <c r="S208" s="199"/>
      <c r="T208" s="205">
        <f>T209+T213+T216+T218+T220</f>
        <v>0</v>
      </c>
      <c r="U208" s="206"/>
      <c r="V208" s="199"/>
      <c r="W208" s="199"/>
      <c r="X208" s="199"/>
      <c r="Y208" s="199"/>
      <c r="Z208" s="199"/>
      <c r="AA208" s="199"/>
      <c r="AB208" s="199"/>
      <c r="AC208" s="199"/>
      <c r="AD208" s="199"/>
      <c r="AE208" s="199"/>
      <c r="AF208" s="199"/>
      <c r="AG208" s="199"/>
      <c r="AH208" s="199"/>
      <c r="AI208" s="199"/>
      <c r="AJ208" s="199"/>
      <c r="AK208" s="199"/>
      <c r="AL208" s="199"/>
      <c r="AM208" s="199"/>
      <c r="AN208" s="199"/>
      <c r="AO208" s="199"/>
      <c r="AP208" s="199"/>
      <c r="AQ208" s="199"/>
      <c r="AR208" s="201" t="s">
        <v>514</v>
      </c>
      <c r="AS208" s="199"/>
      <c r="AT208" s="207" t="s">
        <v>721</v>
      </c>
      <c r="AU208" s="207" t="s">
        <v>724</v>
      </c>
      <c r="AV208" s="199"/>
      <c r="AW208" s="199"/>
      <c r="AX208" s="199"/>
      <c r="AY208" s="201" t="s">
        <v>725</v>
      </c>
      <c r="AZ208" s="199"/>
      <c r="BA208" s="199"/>
      <c r="BB208" s="199"/>
      <c r="BC208" s="199"/>
      <c r="BD208" s="199"/>
      <c r="BE208" s="199"/>
      <c r="BF208" s="199"/>
      <c r="BG208" s="199"/>
      <c r="BH208" s="199"/>
      <c r="BI208" s="199"/>
      <c r="BJ208" s="199"/>
      <c r="BK208" s="208">
        <f>BK209+BK213+BK216+BK218+BK220</f>
        <v>0</v>
      </c>
      <c r="BL208" s="199"/>
      <c r="BM208" s="199"/>
      <c r="BN208" s="199"/>
      <c r="BO208" s="199"/>
      <c r="BP208" s="199"/>
      <c r="BQ208" s="199"/>
      <c r="BR208" s="199"/>
      <c r="BS208" s="199"/>
      <c r="BT208" s="199"/>
      <c r="BU208" s="199"/>
      <c r="BV208" s="199"/>
      <c r="BW208" s="199"/>
      <c r="BX208" s="199"/>
      <c r="BY208" s="199"/>
      <c r="BZ208" s="199"/>
      <c r="CA208" s="199"/>
      <c r="CB208" s="199"/>
      <c r="CC208" s="199"/>
    </row>
    <row r="209" spans="1:81">
      <c r="A209" s="199"/>
      <c r="B209" s="200"/>
      <c r="C209" s="199"/>
      <c r="D209" s="201" t="s">
        <v>721</v>
      </c>
      <c r="E209" s="209" t="s">
        <v>978</v>
      </c>
      <c r="F209" s="209" t="s">
        <v>979</v>
      </c>
      <c r="G209" s="199"/>
      <c r="H209" s="199"/>
      <c r="I209" s="199"/>
      <c r="J209" s="210">
        <f>BK209</f>
        <v>0</v>
      </c>
      <c r="K209" s="199"/>
      <c r="L209" s="200"/>
      <c r="M209" s="204"/>
      <c r="N209" s="199"/>
      <c r="O209" s="199"/>
      <c r="P209" s="205">
        <f>SUM(P210:P212)</f>
        <v>0</v>
      </c>
      <c r="Q209" s="199"/>
      <c r="R209" s="205">
        <f>SUM(R210:R212)</f>
        <v>0</v>
      </c>
      <c r="S209" s="199"/>
      <c r="T209" s="205">
        <f>SUM(T210:T212)</f>
        <v>0</v>
      </c>
      <c r="U209" s="206"/>
      <c r="V209" s="199"/>
      <c r="W209" s="199"/>
      <c r="X209" s="199"/>
      <c r="Y209" s="199"/>
      <c r="Z209" s="199"/>
      <c r="AA209" s="199"/>
      <c r="AB209" s="199"/>
      <c r="AC209" s="199"/>
      <c r="AD209" s="199"/>
      <c r="AE209" s="199"/>
      <c r="AF209" s="199"/>
      <c r="AG209" s="199"/>
      <c r="AH209" s="199"/>
      <c r="AI209" s="199"/>
      <c r="AJ209" s="199"/>
      <c r="AK209" s="199"/>
      <c r="AL209" s="199"/>
      <c r="AM209" s="199"/>
      <c r="AN209" s="199"/>
      <c r="AO209" s="199"/>
      <c r="AP209" s="199"/>
      <c r="AQ209" s="199"/>
      <c r="AR209" s="201" t="s">
        <v>514</v>
      </c>
      <c r="AS209" s="199"/>
      <c r="AT209" s="207" t="s">
        <v>721</v>
      </c>
      <c r="AU209" s="207" t="s">
        <v>402</v>
      </c>
      <c r="AV209" s="199"/>
      <c r="AW209" s="199"/>
      <c r="AX209" s="199"/>
      <c r="AY209" s="201" t="s">
        <v>725</v>
      </c>
      <c r="AZ209" s="199"/>
      <c r="BA209" s="199"/>
      <c r="BB209" s="199"/>
      <c r="BC209" s="199"/>
      <c r="BD209" s="199"/>
      <c r="BE209" s="199"/>
      <c r="BF209" s="199"/>
      <c r="BG209" s="199"/>
      <c r="BH209" s="199"/>
      <c r="BI209" s="199"/>
      <c r="BJ209" s="199"/>
      <c r="BK209" s="208">
        <f>SUM(BK210:BK212)</f>
        <v>0</v>
      </c>
      <c r="BL209" s="199"/>
      <c r="BM209" s="199"/>
      <c r="BN209" s="199"/>
      <c r="BO209" s="199"/>
      <c r="BP209" s="199"/>
      <c r="BQ209" s="199"/>
      <c r="BR209" s="199"/>
      <c r="BS209" s="199"/>
      <c r="BT209" s="199"/>
      <c r="BU209" s="199"/>
      <c r="BV209" s="199"/>
      <c r="BW209" s="199"/>
      <c r="BX209" s="199"/>
      <c r="BY209" s="199"/>
      <c r="BZ209" s="199"/>
      <c r="CA209" s="199"/>
      <c r="CB209" s="199"/>
      <c r="CC209" s="199"/>
    </row>
    <row r="210" spans="1:81">
      <c r="A210" s="138"/>
      <c r="B210" s="139"/>
      <c r="C210" s="211" t="s">
        <v>980</v>
      </c>
      <c r="D210" s="211" t="s">
        <v>728</v>
      </c>
      <c r="E210" s="212" t="s">
        <v>981</v>
      </c>
      <c r="F210" s="213" t="s">
        <v>982</v>
      </c>
      <c r="G210" s="214" t="s">
        <v>983</v>
      </c>
      <c r="H210" s="215">
        <v>1</v>
      </c>
      <c r="I210" s="375">
        <v>0</v>
      </c>
      <c r="J210" s="216">
        <f>ROUND(I210*H210,2)</f>
        <v>0</v>
      </c>
      <c r="K210" s="217"/>
      <c r="L210" s="139"/>
      <c r="M210" s="218" t="s">
        <v>654</v>
      </c>
      <c r="N210" s="219" t="s">
        <v>675</v>
      </c>
      <c r="O210" s="220">
        <v>0</v>
      </c>
      <c r="P210" s="220">
        <f>O210*H210</f>
        <v>0</v>
      </c>
      <c r="Q210" s="220">
        <v>0</v>
      </c>
      <c r="R210" s="220">
        <f>Q210*H210</f>
        <v>0</v>
      </c>
      <c r="S210" s="220">
        <v>0</v>
      </c>
      <c r="T210" s="220">
        <f>S210*H210</f>
        <v>0</v>
      </c>
      <c r="U210" s="221" t="s">
        <v>654</v>
      </c>
      <c r="V210" s="138"/>
      <c r="W210" s="138"/>
      <c r="X210" s="138"/>
      <c r="Y210" s="138"/>
      <c r="Z210" s="138"/>
      <c r="AA210" s="138"/>
      <c r="AB210" s="138"/>
      <c r="AC210" s="138"/>
      <c r="AD210" s="138"/>
      <c r="AE210" s="138"/>
      <c r="AF210" s="138"/>
      <c r="AG210" s="138"/>
      <c r="AH210" s="138"/>
      <c r="AI210" s="138"/>
      <c r="AJ210" s="138"/>
      <c r="AK210" s="138"/>
      <c r="AL210" s="138"/>
      <c r="AM210" s="138"/>
      <c r="AN210" s="138"/>
      <c r="AO210" s="138"/>
      <c r="AP210" s="138"/>
      <c r="AQ210" s="138"/>
      <c r="AR210" s="222" t="s">
        <v>984</v>
      </c>
      <c r="AS210" s="138"/>
      <c r="AT210" s="222" t="s">
        <v>728</v>
      </c>
      <c r="AU210" s="222" t="s">
        <v>647</v>
      </c>
      <c r="AV210" s="138"/>
      <c r="AW210" s="138"/>
      <c r="AX210" s="138"/>
      <c r="AY210" s="134" t="s">
        <v>725</v>
      </c>
      <c r="AZ210" s="138"/>
      <c r="BA210" s="138"/>
      <c r="BB210" s="138"/>
      <c r="BC210" s="138"/>
      <c r="BD210" s="138"/>
      <c r="BE210" s="223">
        <f>IF(N210="základní",J210,0)</f>
        <v>0</v>
      </c>
      <c r="BF210" s="223">
        <f>IF(N210="snížená",J210,0)</f>
        <v>0</v>
      </c>
      <c r="BG210" s="223">
        <f>IF(N210="zákl. přenesená",J210,0)</f>
        <v>0</v>
      </c>
      <c r="BH210" s="223">
        <f>IF(N210="sníž. přenesená",J210,0)</f>
        <v>0</v>
      </c>
      <c r="BI210" s="223">
        <f>IF(N210="nulová",J210,0)</f>
        <v>0</v>
      </c>
      <c r="BJ210" s="134" t="s">
        <v>402</v>
      </c>
      <c r="BK210" s="223">
        <f>ROUND(I210*H210,2)</f>
        <v>0</v>
      </c>
      <c r="BL210" s="134" t="s">
        <v>984</v>
      </c>
      <c r="BM210" s="222" t="s">
        <v>985</v>
      </c>
      <c r="BN210" s="138"/>
      <c r="BO210" s="138"/>
      <c r="BP210" s="138"/>
      <c r="BQ210" s="138"/>
      <c r="BR210" s="138"/>
      <c r="BS210" s="138"/>
      <c r="BT210" s="138"/>
      <c r="BU210" s="138"/>
      <c r="BV210" s="138"/>
      <c r="BW210" s="138"/>
      <c r="BX210" s="138"/>
      <c r="BY210" s="138"/>
      <c r="BZ210" s="138"/>
      <c r="CA210" s="138"/>
      <c r="CB210" s="138"/>
      <c r="CC210" s="138"/>
    </row>
  </sheetData>
  <sheetProtection algorithmName="SHA-512" hashValue="UoeBeUkm5NxZDTK0vTukXspSyQK6hSdTmxNAPpyqDI24mjC0eehkRWkDbKyKTecYXQFo3WwzjphmF0KzmmENwQ==" saltValue="YojkTCusoofKLQKge3clsA==" spinCount="100000" sheet="1" objects="1" scenarios="1"/>
  <mergeCells count="8">
    <mergeCell ref="E118:H118"/>
    <mergeCell ref="E120:H120"/>
    <mergeCell ref="E7:H7"/>
    <mergeCell ref="E9:H9"/>
    <mergeCell ref="E18:H18"/>
    <mergeCell ref="E27:H27"/>
    <mergeCell ref="E85:H85"/>
    <mergeCell ref="E87:H87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CH212"/>
  <sheetViews>
    <sheetView topLeftCell="A201" zoomScale="115" zoomScaleNormal="115" workbookViewId="0">
      <selection activeCell="I211" sqref="I211"/>
    </sheetView>
  </sheetViews>
  <sheetFormatPr defaultRowHeight="15"/>
  <cols>
    <col min="6" max="6" width="80" customWidth="1"/>
    <col min="10" max="10" width="28.7109375" customWidth="1"/>
    <col min="14" max="22" width="0" hidden="1" customWidth="1"/>
    <col min="43" max="66" width="0" hidden="1" customWidth="1"/>
  </cols>
  <sheetData>
    <row r="3" spans="1:86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33"/>
      <c r="AT3" s="134" t="s">
        <v>647</v>
      </c>
    </row>
    <row r="4" spans="1:86" ht="18">
      <c r="B4" s="133"/>
      <c r="D4" s="135" t="s">
        <v>648</v>
      </c>
      <c r="L4" s="133"/>
      <c r="M4" s="136"/>
      <c r="AT4" s="134" t="s">
        <v>649</v>
      </c>
    </row>
    <row r="5" spans="1:86">
      <c r="B5" s="133"/>
      <c r="L5" s="133"/>
    </row>
    <row r="6" spans="1:86">
      <c r="B6" s="133"/>
      <c r="D6" s="137" t="s">
        <v>650</v>
      </c>
      <c r="L6" s="133"/>
    </row>
    <row r="7" spans="1:86">
      <c r="B7" s="133"/>
      <c r="E7" s="414" t="str">
        <f>'[1]Rekapitulace stavby'!K6</f>
        <v>ZTV sídliště Lokalita pro bydlení v RD v obci Peč</v>
      </c>
      <c r="F7" s="415"/>
      <c r="G7" s="415"/>
      <c r="H7" s="415"/>
      <c r="L7" s="133"/>
    </row>
    <row r="8" spans="1:86">
      <c r="A8" s="138"/>
      <c r="B8" s="139"/>
      <c r="C8" s="138"/>
      <c r="D8" s="140" t="s">
        <v>651</v>
      </c>
      <c r="E8" s="141"/>
      <c r="F8" s="141"/>
      <c r="G8" s="141"/>
      <c r="H8" s="141"/>
      <c r="I8" s="141"/>
      <c r="J8" s="141"/>
      <c r="K8" s="138"/>
      <c r="L8" s="139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</row>
    <row r="9" spans="1:86">
      <c r="A9" s="138"/>
      <c r="B9" s="139"/>
      <c r="C9" s="138"/>
      <c r="D9" s="141"/>
      <c r="E9" s="418" t="s">
        <v>986</v>
      </c>
      <c r="F9" s="419"/>
      <c r="G9" s="419"/>
      <c r="H9" s="419"/>
      <c r="I9" s="141"/>
      <c r="J9" s="141"/>
      <c r="K9" s="138"/>
      <c r="L9" s="139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</row>
    <row r="10" spans="1:86">
      <c r="A10" s="138"/>
      <c r="B10" s="139"/>
      <c r="C10" s="138"/>
      <c r="D10" s="138"/>
      <c r="E10" s="138"/>
      <c r="F10" s="138"/>
      <c r="G10" s="138"/>
      <c r="H10" s="138"/>
      <c r="I10" s="138"/>
      <c r="J10" s="138"/>
      <c r="K10" s="138"/>
      <c r="L10" s="139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</row>
    <row r="11" spans="1:86">
      <c r="A11" s="138"/>
      <c r="B11" s="139"/>
      <c r="C11" s="138"/>
      <c r="D11" s="137" t="s">
        <v>653</v>
      </c>
      <c r="E11" s="138"/>
      <c r="F11" s="142" t="s">
        <v>654</v>
      </c>
      <c r="G11" s="138"/>
      <c r="H11" s="138"/>
      <c r="I11" s="137" t="s">
        <v>655</v>
      </c>
      <c r="J11" s="142" t="s">
        <v>654</v>
      </c>
      <c r="K11" s="138"/>
      <c r="L11" s="139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</row>
    <row r="12" spans="1:86">
      <c r="A12" s="138"/>
      <c r="B12" s="139"/>
      <c r="C12" s="138"/>
      <c r="D12" s="137" t="s">
        <v>656</v>
      </c>
      <c r="E12" s="138"/>
      <c r="F12" s="142" t="s">
        <v>657</v>
      </c>
      <c r="G12" s="138"/>
      <c r="H12" s="138"/>
      <c r="I12" s="137" t="s">
        <v>658</v>
      </c>
      <c r="J12" s="143" t="str">
        <f>'[1]Rekapitulace stavby'!AN8</f>
        <v>15. 9. 2025</v>
      </c>
      <c r="K12" s="138"/>
      <c r="L12" s="139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</row>
    <row r="13" spans="1:86">
      <c r="A13" s="138"/>
      <c r="B13" s="139"/>
      <c r="C13" s="138"/>
      <c r="D13" s="138"/>
      <c r="E13" s="138"/>
      <c r="F13" s="138"/>
      <c r="G13" s="138"/>
      <c r="H13" s="138"/>
      <c r="I13" s="138"/>
      <c r="J13" s="138"/>
      <c r="K13" s="138"/>
      <c r="L13" s="139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</row>
    <row r="14" spans="1:86">
      <c r="A14" s="138"/>
      <c r="B14" s="139"/>
      <c r="C14" s="138"/>
      <c r="D14" s="137" t="s">
        <v>659</v>
      </c>
      <c r="E14" s="138"/>
      <c r="F14" s="138"/>
      <c r="G14" s="138"/>
      <c r="H14" s="138"/>
      <c r="I14" s="137" t="s">
        <v>660</v>
      </c>
      <c r="J14" s="142" t="s">
        <v>654</v>
      </c>
      <c r="K14" s="138"/>
      <c r="L14" s="139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</row>
    <row r="15" spans="1:86">
      <c r="A15" s="138"/>
      <c r="B15" s="139"/>
      <c r="C15" s="138"/>
      <c r="D15" s="138"/>
      <c r="E15" s="142" t="s">
        <v>661</v>
      </c>
      <c r="F15" s="138"/>
      <c r="G15" s="138"/>
      <c r="H15" s="138"/>
      <c r="I15" s="137" t="s">
        <v>662</v>
      </c>
      <c r="J15" s="142" t="s">
        <v>654</v>
      </c>
      <c r="K15" s="138"/>
      <c r="L15" s="139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</row>
    <row r="16" spans="1:86">
      <c r="A16" s="138"/>
      <c r="B16" s="139"/>
      <c r="C16" s="138"/>
      <c r="D16" s="138"/>
      <c r="E16" s="138"/>
      <c r="F16" s="138"/>
      <c r="G16" s="138"/>
      <c r="H16" s="138"/>
      <c r="I16" s="138"/>
      <c r="J16" s="138"/>
      <c r="K16" s="138"/>
      <c r="L16" s="139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</row>
    <row r="17" spans="1:86">
      <c r="A17" s="138"/>
      <c r="B17" s="139"/>
      <c r="C17" s="138"/>
      <c r="D17" s="137" t="s">
        <v>663</v>
      </c>
      <c r="E17" s="138"/>
      <c r="F17" s="138"/>
      <c r="G17" s="138"/>
      <c r="H17" s="138"/>
      <c r="I17" s="137" t="s">
        <v>660</v>
      </c>
      <c r="J17" s="142" t="str">
        <f>'[1]Rekapitulace stavby'!AN13</f>
        <v/>
      </c>
      <c r="K17" s="138"/>
      <c r="L17" s="139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</row>
    <row r="18" spans="1:86">
      <c r="A18" s="138"/>
      <c r="B18" s="139"/>
      <c r="C18" s="138"/>
      <c r="D18" s="138"/>
      <c r="E18" s="420" t="str">
        <f>'[1]Rekapitulace stavby'!E14</f>
        <v xml:space="preserve"> </v>
      </c>
      <c r="F18" s="420"/>
      <c r="G18" s="420"/>
      <c r="H18" s="420"/>
      <c r="I18" s="137" t="s">
        <v>662</v>
      </c>
      <c r="J18" s="142" t="str">
        <f>'[1]Rekapitulace stavby'!AN14</f>
        <v/>
      </c>
      <c r="K18" s="138"/>
      <c r="L18" s="139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</row>
    <row r="19" spans="1:86">
      <c r="A19" s="138"/>
      <c r="B19" s="139"/>
      <c r="C19" s="138"/>
      <c r="D19" s="138"/>
      <c r="E19" s="138"/>
      <c r="F19" s="138"/>
      <c r="G19" s="138"/>
      <c r="H19" s="138"/>
      <c r="I19" s="138"/>
      <c r="J19" s="138"/>
      <c r="K19" s="138"/>
      <c r="L19" s="139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</row>
    <row r="20" spans="1:86">
      <c r="A20" s="138"/>
      <c r="B20" s="139"/>
      <c r="C20" s="138"/>
      <c r="D20" s="137" t="s">
        <v>664</v>
      </c>
      <c r="E20" s="138"/>
      <c r="F20" s="138"/>
      <c r="G20" s="138"/>
      <c r="H20" s="138"/>
      <c r="I20" s="137" t="s">
        <v>660</v>
      </c>
      <c r="J20" s="142" t="s">
        <v>665</v>
      </c>
      <c r="K20" s="138"/>
      <c r="L20" s="139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  <c r="CD20" s="138"/>
      <c r="CE20" s="138"/>
      <c r="CF20" s="138"/>
      <c r="CG20" s="138"/>
      <c r="CH20" s="138"/>
    </row>
    <row r="21" spans="1:86">
      <c r="A21" s="138"/>
      <c r="B21" s="139"/>
      <c r="C21" s="138"/>
      <c r="D21" s="138"/>
      <c r="E21" s="142" t="s">
        <v>666</v>
      </c>
      <c r="F21" s="138"/>
      <c r="G21" s="138"/>
      <c r="H21" s="138"/>
      <c r="I21" s="137" t="s">
        <v>662</v>
      </c>
      <c r="J21" s="142" t="s">
        <v>654</v>
      </c>
      <c r="K21" s="138"/>
      <c r="L21" s="139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8"/>
      <c r="CG21" s="138"/>
      <c r="CH21" s="138"/>
    </row>
    <row r="22" spans="1:86">
      <c r="A22" s="138"/>
      <c r="B22" s="139"/>
      <c r="C22" s="138"/>
      <c r="D22" s="138"/>
      <c r="E22" s="138"/>
      <c r="F22" s="138"/>
      <c r="G22" s="138"/>
      <c r="H22" s="138"/>
      <c r="I22" s="138"/>
      <c r="J22" s="138"/>
      <c r="K22" s="138"/>
      <c r="L22" s="139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8"/>
      <c r="BS22" s="138"/>
      <c r="BT22" s="138"/>
      <c r="BU22" s="138"/>
      <c r="BV22" s="138"/>
      <c r="BW22" s="138"/>
      <c r="BX22" s="138"/>
      <c r="BY22" s="138"/>
      <c r="BZ22" s="138"/>
      <c r="CA22" s="138"/>
      <c r="CB22" s="138"/>
      <c r="CC22" s="138"/>
      <c r="CD22" s="138"/>
      <c r="CE22" s="138"/>
      <c r="CF22" s="138"/>
      <c r="CG22" s="138"/>
      <c r="CH22" s="138"/>
    </row>
    <row r="23" spans="1:86">
      <c r="A23" s="138"/>
      <c r="B23" s="139"/>
      <c r="C23" s="138"/>
      <c r="D23" s="137" t="s">
        <v>667</v>
      </c>
      <c r="E23" s="138"/>
      <c r="F23" s="138"/>
      <c r="G23" s="138"/>
      <c r="H23" s="138"/>
      <c r="I23" s="137" t="s">
        <v>660</v>
      </c>
      <c r="J23" s="142" t="s">
        <v>654</v>
      </c>
      <c r="K23" s="138"/>
      <c r="L23" s="139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  <c r="BI23" s="138"/>
      <c r="BJ23" s="138"/>
      <c r="BK23" s="138"/>
      <c r="BL23" s="138"/>
      <c r="BM23" s="138"/>
      <c r="BN23" s="138"/>
      <c r="BO23" s="138"/>
      <c r="BP23" s="138"/>
      <c r="BQ23" s="138"/>
      <c r="BR23" s="138"/>
      <c r="BS23" s="138"/>
      <c r="BT23" s="138"/>
      <c r="BU23" s="138"/>
      <c r="BV23" s="138"/>
      <c r="BW23" s="138"/>
      <c r="BX23" s="138"/>
      <c r="BY23" s="138"/>
      <c r="BZ23" s="138"/>
      <c r="CA23" s="138"/>
      <c r="CB23" s="138"/>
      <c r="CC23" s="138"/>
      <c r="CD23" s="138"/>
      <c r="CE23" s="138"/>
      <c r="CF23" s="138"/>
      <c r="CG23" s="138"/>
      <c r="CH23" s="138"/>
    </row>
    <row r="24" spans="1:86">
      <c r="A24" s="138"/>
      <c r="B24" s="139"/>
      <c r="C24" s="138"/>
      <c r="D24" s="138"/>
      <c r="E24" s="142" t="s">
        <v>668</v>
      </c>
      <c r="F24" s="138"/>
      <c r="G24" s="138"/>
      <c r="H24" s="138"/>
      <c r="I24" s="137" t="s">
        <v>662</v>
      </c>
      <c r="J24" s="142" t="s">
        <v>654</v>
      </c>
      <c r="K24" s="138"/>
      <c r="L24" s="139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  <c r="BI24" s="138"/>
      <c r="BJ24" s="138"/>
      <c r="BK24" s="138"/>
      <c r="BL24" s="138"/>
      <c r="BM24" s="138"/>
      <c r="BN24" s="138"/>
      <c r="BO24" s="138"/>
      <c r="BP24" s="138"/>
      <c r="BQ24" s="138"/>
      <c r="BR24" s="138"/>
      <c r="BS24" s="138"/>
      <c r="BT24" s="138"/>
      <c r="BU24" s="138"/>
      <c r="BV24" s="138"/>
      <c r="BW24" s="138"/>
      <c r="BX24" s="138"/>
      <c r="BY24" s="138"/>
      <c r="BZ24" s="138"/>
      <c r="CA24" s="138"/>
      <c r="CB24" s="138"/>
      <c r="CC24" s="138"/>
      <c r="CD24" s="138"/>
      <c r="CE24" s="138"/>
      <c r="CF24" s="138"/>
      <c r="CG24" s="138"/>
      <c r="CH24" s="138"/>
    </row>
    <row r="25" spans="1:86">
      <c r="A25" s="138"/>
      <c r="B25" s="139"/>
      <c r="C25" s="138"/>
      <c r="D25" s="138"/>
      <c r="E25" s="138"/>
      <c r="F25" s="138"/>
      <c r="G25" s="138"/>
      <c r="H25" s="138"/>
      <c r="I25" s="138"/>
      <c r="J25" s="138"/>
      <c r="K25" s="138"/>
      <c r="L25" s="139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  <c r="BK25" s="138"/>
      <c r="BL25" s="138"/>
      <c r="BM25" s="138"/>
      <c r="BN25" s="138"/>
      <c r="BO25" s="138"/>
      <c r="BP25" s="138"/>
      <c r="BQ25" s="138"/>
      <c r="BR25" s="138"/>
      <c r="BS25" s="138"/>
      <c r="BT25" s="138"/>
      <c r="BU25" s="138"/>
      <c r="BV25" s="138"/>
      <c r="BW25" s="138"/>
      <c r="BX25" s="138"/>
      <c r="BY25" s="138"/>
      <c r="BZ25" s="138"/>
      <c r="CA25" s="138"/>
      <c r="CB25" s="138"/>
      <c r="CC25" s="138"/>
      <c r="CD25" s="138"/>
      <c r="CE25" s="138"/>
      <c r="CF25" s="138"/>
      <c r="CG25" s="138"/>
      <c r="CH25" s="138"/>
    </row>
    <row r="26" spans="1:86">
      <c r="A26" s="138"/>
      <c r="B26" s="139"/>
      <c r="C26" s="138"/>
      <c r="D26" s="137" t="s">
        <v>669</v>
      </c>
      <c r="E26" s="138"/>
      <c r="F26" s="138"/>
      <c r="G26" s="138"/>
      <c r="H26" s="138"/>
      <c r="I26" s="138"/>
      <c r="J26" s="138"/>
      <c r="K26" s="138"/>
      <c r="L26" s="139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  <c r="BI26" s="138"/>
      <c r="BJ26" s="138"/>
      <c r="BK26" s="138"/>
      <c r="BL26" s="138"/>
      <c r="BM26" s="138"/>
      <c r="BN26" s="138"/>
      <c r="BO26" s="138"/>
      <c r="BP26" s="138"/>
      <c r="BQ26" s="138"/>
      <c r="BR26" s="138"/>
      <c r="BS26" s="138"/>
      <c r="BT26" s="138"/>
      <c r="BU26" s="138"/>
      <c r="BV26" s="138"/>
      <c r="BW26" s="138"/>
      <c r="BX26" s="138"/>
      <c r="BY26" s="138"/>
      <c r="BZ26" s="138"/>
      <c r="CA26" s="138"/>
      <c r="CB26" s="138"/>
      <c r="CC26" s="138"/>
      <c r="CD26" s="138"/>
      <c r="CE26" s="138"/>
      <c r="CF26" s="138"/>
      <c r="CG26" s="138"/>
      <c r="CH26" s="138"/>
    </row>
    <row r="27" spans="1:86">
      <c r="A27" s="144"/>
      <c r="B27" s="145"/>
      <c r="C27" s="144"/>
      <c r="D27" s="144"/>
      <c r="E27" s="421" t="s">
        <v>654</v>
      </c>
      <c r="F27" s="421"/>
      <c r="G27" s="421"/>
      <c r="H27" s="421"/>
      <c r="I27" s="144"/>
      <c r="J27" s="144"/>
      <c r="K27" s="144"/>
      <c r="L27" s="145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44"/>
      <c r="BZ27" s="144"/>
      <c r="CA27" s="144"/>
      <c r="CB27" s="144"/>
      <c r="CC27" s="144"/>
      <c r="CD27" s="144"/>
      <c r="CE27" s="144"/>
      <c r="CF27" s="144"/>
      <c r="CG27" s="144"/>
      <c r="CH27" s="144"/>
    </row>
    <row r="28" spans="1:86">
      <c r="A28" s="138"/>
      <c r="B28" s="139"/>
      <c r="C28" s="138"/>
      <c r="D28" s="138"/>
      <c r="E28" s="138"/>
      <c r="F28" s="138"/>
      <c r="G28" s="138"/>
      <c r="H28" s="138"/>
      <c r="I28" s="138"/>
      <c r="J28" s="138"/>
      <c r="K28" s="138"/>
      <c r="L28" s="139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38"/>
      <c r="BJ28" s="138"/>
      <c r="BK28" s="138"/>
      <c r="BL28" s="138"/>
      <c r="BM28" s="138"/>
      <c r="BN28" s="138"/>
      <c r="BO28" s="138"/>
      <c r="BP28" s="138"/>
      <c r="BQ28" s="138"/>
      <c r="BR28" s="138"/>
      <c r="BS28" s="138"/>
      <c r="BT28" s="138"/>
      <c r="BU28" s="138"/>
      <c r="BV28" s="138"/>
      <c r="BW28" s="138"/>
      <c r="BX28" s="138"/>
      <c r="BY28" s="138"/>
      <c r="BZ28" s="138"/>
      <c r="CA28" s="138"/>
      <c r="CB28" s="138"/>
      <c r="CC28" s="138"/>
      <c r="CD28" s="138"/>
      <c r="CE28" s="138"/>
      <c r="CF28" s="138"/>
      <c r="CG28" s="138"/>
      <c r="CH28" s="138"/>
    </row>
    <row r="29" spans="1:86">
      <c r="A29" s="138"/>
      <c r="B29" s="139"/>
      <c r="C29" s="138"/>
      <c r="D29" s="147"/>
      <c r="E29" s="147"/>
      <c r="F29" s="147"/>
      <c r="G29" s="147"/>
      <c r="H29" s="147"/>
      <c r="I29" s="147"/>
      <c r="J29" s="147"/>
      <c r="K29" s="147"/>
      <c r="L29" s="139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</row>
    <row r="30" spans="1:86" ht="15.75">
      <c r="A30" s="138"/>
      <c r="B30" s="139"/>
      <c r="C30" s="138"/>
      <c r="D30" s="148" t="s">
        <v>670</v>
      </c>
      <c r="E30" s="138"/>
      <c r="F30" s="138"/>
      <c r="G30" s="138"/>
      <c r="H30" s="138"/>
      <c r="I30" s="138"/>
      <c r="J30" s="149">
        <f>ROUND(J126, 2)</f>
        <v>0</v>
      </c>
      <c r="K30" s="138"/>
      <c r="L30" s="139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8"/>
      <c r="BO30" s="138"/>
      <c r="BP30" s="138"/>
      <c r="BQ30" s="138"/>
      <c r="BR30" s="138"/>
      <c r="BS30" s="138"/>
      <c r="BT30" s="138"/>
      <c r="BU30" s="138"/>
      <c r="BV30" s="138"/>
      <c r="BW30" s="138"/>
      <c r="BX30" s="138"/>
      <c r="BY30" s="138"/>
      <c r="BZ30" s="138"/>
      <c r="CA30" s="138"/>
      <c r="CB30" s="138"/>
      <c r="CC30" s="138"/>
      <c r="CD30" s="138"/>
      <c r="CE30" s="138"/>
      <c r="CF30" s="138"/>
      <c r="CG30" s="138"/>
      <c r="CH30" s="138"/>
    </row>
    <row r="31" spans="1:86">
      <c r="A31" s="138"/>
      <c r="B31" s="139"/>
      <c r="C31" s="138"/>
      <c r="D31" s="147"/>
      <c r="E31" s="147"/>
      <c r="F31" s="147"/>
      <c r="G31" s="147"/>
      <c r="H31" s="147"/>
      <c r="I31" s="147"/>
      <c r="J31" s="147"/>
      <c r="K31" s="147"/>
      <c r="L31" s="139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8"/>
      <c r="BQ31" s="138"/>
      <c r="BR31" s="138"/>
      <c r="BS31" s="138"/>
      <c r="BT31" s="138"/>
      <c r="BU31" s="138"/>
      <c r="BV31" s="138"/>
      <c r="BW31" s="138"/>
      <c r="BX31" s="138"/>
      <c r="BY31" s="138"/>
      <c r="BZ31" s="138"/>
      <c r="CA31" s="138"/>
      <c r="CB31" s="138"/>
      <c r="CC31" s="138"/>
      <c r="CD31" s="138"/>
      <c r="CE31" s="138"/>
      <c r="CF31" s="138"/>
      <c r="CG31" s="138"/>
      <c r="CH31" s="138"/>
    </row>
    <row r="32" spans="1:86">
      <c r="A32" s="138"/>
      <c r="B32" s="139"/>
      <c r="C32" s="138"/>
      <c r="D32" s="138"/>
      <c r="E32" s="138"/>
      <c r="F32" s="150" t="s">
        <v>671</v>
      </c>
      <c r="G32" s="138"/>
      <c r="H32" s="138"/>
      <c r="I32" s="150" t="s">
        <v>672</v>
      </c>
      <c r="J32" s="150" t="s">
        <v>673</v>
      </c>
      <c r="K32" s="138"/>
      <c r="L32" s="139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138"/>
      <c r="BR32" s="138"/>
      <c r="BS32" s="138"/>
      <c r="BT32" s="138"/>
      <c r="BU32" s="138"/>
      <c r="BV32" s="138"/>
      <c r="BW32" s="138"/>
      <c r="BX32" s="138"/>
      <c r="BY32" s="138"/>
      <c r="BZ32" s="138"/>
      <c r="CA32" s="138"/>
      <c r="CB32" s="138"/>
      <c r="CC32" s="138"/>
      <c r="CD32" s="138"/>
      <c r="CE32" s="138"/>
      <c r="CF32" s="138"/>
      <c r="CG32" s="138"/>
      <c r="CH32" s="138"/>
    </row>
    <row r="33" spans="1:86">
      <c r="A33" s="138"/>
      <c r="B33" s="139"/>
      <c r="C33" s="138"/>
      <c r="D33" s="151" t="s">
        <v>674</v>
      </c>
      <c r="E33" s="137" t="s">
        <v>675</v>
      </c>
      <c r="F33" s="152">
        <f>ROUND((SUM(BE126:BE211)),  2)</f>
        <v>0</v>
      </c>
      <c r="G33" s="138"/>
      <c r="H33" s="138"/>
      <c r="I33" s="153">
        <v>0.21</v>
      </c>
      <c r="J33" s="152">
        <f>ROUND(((SUM(BE126:BE211))*I33),  2)</f>
        <v>0</v>
      </c>
      <c r="K33" s="138"/>
      <c r="L33" s="139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</row>
    <row r="34" spans="1:86">
      <c r="A34" s="138"/>
      <c r="B34" s="139"/>
      <c r="C34" s="138"/>
      <c r="D34" s="138"/>
      <c r="E34" s="137" t="s">
        <v>676</v>
      </c>
      <c r="F34" s="152">
        <f>ROUND((SUM(BF126:BF211)),  2)</f>
        <v>0</v>
      </c>
      <c r="G34" s="138"/>
      <c r="H34" s="138"/>
      <c r="I34" s="153">
        <v>0.15</v>
      </c>
      <c r="J34" s="152">
        <f>ROUND(((SUM(BF126:BF211))*I34),  2)</f>
        <v>0</v>
      </c>
      <c r="K34" s="138"/>
      <c r="L34" s="139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  <c r="BX34" s="138"/>
      <c r="BY34" s="138"/>
      <c r="BZ34" s="138"/>
      <c r="CA34" s="138"/>
      <c r="CB34" s="138"/>
      <c r="CC34" s="138"/>
      <c r="CD34" s="138"/>
      <c r="CE34" s="138"/>
      <c r="CF34" s="138"/>
      <c r="CG34" s="138"/>
      <c r="CH34" s="138"/>
    </row>
    <row r="35" spans="1:86">
      <c r="A35" s="138"/>
      <c r="B35" s="139"/>
      <c r="C35" s="138"/>
      <c r="D35" s="138"/>
      <c r="E35" s="137" t="s">
        <v>677</v>
      </c>
      <c r="F35" s="152">
        <f>ROUND((SUM(BG126:BG211)),  2)</f>
        <v>0</v>
      </c>
      <c r="G35" s="138"/>
      <c r="H35" s="138"/>
      <c r="I35" s="153">
        <v>0.21</v>
      </c>
      <c r="J35" s="152">
        <f>0</f>
        <v>0</v>
      </c>
      <c r="K35" s="138"/>
      <c r="L35" s="139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38"/>
      <c r="BO35" s="138"/>
      <c r="BP35" s="138"/>
      <c r="BQ35" s="138"/>
      <c r="BR35" s="138"/>
      <c r="BS35" s="138"/>
      <c r="BT35" s="138"/>
      <c r="BU35" s="138"/>
      <c r="BV35" s="138"/>
      <c r="BW35" s="138"/>
      <c r="BX35" s="138"/>
      <c r="BY35" s="138"/>
      <c r="BZ35" s="138"/>
      <c r="CA35" s="138"/>
      <c r="CB35" s="138"/>
      <c r="CC35" s="138"/>
      <c r="CD35" s="138"/>
      <c r="CE35" s="138"/>
      <c r="CF35" s="138"/>
      <c r="CG35" s="138"/>
      <c r="CH35" s="138"/>
    </row>
    <row r="36" spans="1:86">
      <c r="A36" s="138"/>
      <c r="B36" s="139"/>
      <c r="C36" s="138"/>
      <c r="D36" s="138"/>
      <c r="E36" s="137" t="s">
        <v>678</v>
      </c>
      <c r="F36" s="152">
        <f>ROUND((SUM(BH126:BH211)),  2)</f>
        <v>0</v>
      </c>
      <c r="G36" s="138"/>
      <c r="H36" s="138"/>
      <c r="I36" s="153">
        <v>0.15</v>
      </c>
      <c r="J36" s="152">
        <f>0</f>
        <v>0</v>
      </c>
      <c r="K36" s="138"/>
      <c r="L36" s="139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8"/>
      <c r="BQ36" s="138"/>
      <c r="BR36" s="138"/>
      <c r="BS36" s="138"/>
      <c r="BT36" s="138"/>
      <c r="BU36" s="138"/>
      <c r="BV36" s="138"/>
      <c r="BW36" s="138"/>
      <c r="BX36" s="138"/>
      <c r="BY36" s="138"/>
      <c r="BZ36" s="138"/>
      <c r="CA36" s="138"/>
      <c r="CB36" s="138"/>
      <c r="CC36" s="138"/>
      <c r="CD36" s="138"/>
      <c r="CE36" s="138"/>
      <c r="CF36" s="138"/>
      <c r="CG36" s="138"/>
      <c r="CH36" s="138"/>
    </row>
    <row r="37" spans="1:86">
      <c r="A37" s="138"/>
      <c r="B37" s="139"/>
      <c r="C37" s="138"/>
      <c r="D37" s="138"/>
      <c r="E37" s="137" t="s">
        <v>679</v>
      </c>
      <c r="F37" s="152">
        <f>ROUND((SUM(BI126:BI211)),  2)</f>
        <v>0</v>
      </c>
      <c r="G37" s="138"/>
      <c r="H37" s="138"/>
      <c r="I37" s="153">
        <v>0</v>
      </c>
      <c r="J37" s="152">
        <f>0</f>
        <v>0</v>
      </c>
      <c r="K37" s="138"/>
      <c r="L37" s="139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8"/>
      <c r="BQ37" s="138"/>
      <c r="BR37" s="138"/>
      <c r="BS37" s="138"/>
      <c r="BT37" s="138"/>
      <c r="BU37" s="138"/>
      <c r="BV37" s="138"/>
      <c r="BW37" s="138"/>
      <c r="BX37" s="138"/>
      <c r="BY37" s="138"/>
      <c r="BZ37" s="138"/>
      <c r="CA37" s="138"/>
      <c r="CB37" s="138"/>
      <c r="CC37" s="138"/>
      <c r="CD37" s="138"/>
      <c r="CE37" s="138"/>
      <c r="CF37" s="138"/>
      <c r="CG37" s="138"/>
      <c r="CH37" s="138"/>
    </row>
    <row r="38" spans="1:86">
      <c r="A38" s="138"/>
      <c r="B38" s="139"/>
      <c r="C38" s="138"/>
      <c r="D38" s="138"/>
      <c r="E38" s="138"/>
      <c r="F38" s="138"/>
      <c r="G38" s="138"/>
      <c r="H38" s="138"/>
      <c r="I38" s="138"/>
      <c r="J38" s="138"/>
      <c r="K38" s="138"/>
      <c r="L38" s="139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8"/>
      <c r="BQ38" s="138"/>
      <c r="BR38" s="138"/>
      <c r="BS38" s="138"/>
      <c r="BT38" s="138"/>
      <c r="BU38" s="138"/>
      <c r="BV38" s="138"/>
      <c r="BW38" s="138"/>
      <c r="BX38" s="138"/>
      <c r="BY38" s="138"/>
      <c r="BZ38" s="138"/>
      <c r="CA38" s="138"/>
      <c r="CB38" s="138"/>
      <c r="CC38" s="138"/>
      <c r="CD38" s="138"/>
      <c r="CE38" s="138"/>
      <c r="CF38" s="138"/>
      <c r="CG38" s="138"/>
      <c r="CH38" s="138"/>
    </row>
    <row r="39" spans="1:86" ht="15.75">
      <c r="A39" s="138"/>
      <c r="B39" s="139"/>
      <c r="C39" s="154"/>
      <c r="D39" s="155" t="s">
        <v>680</v>
      </c>
      <c r="E39" s="156"/>
      <c r="F39" s="156"/>
      <c r="G39" s="157" t="s">
        <v>681</v>
      </c>
      <c r="H39" s="158" t="s">
        <v>682</v>
      </c>
      <c r="I39" s="156"/>
      <c r="J39" s="159">
        <f>SUM(J30:J37)</f>
        <v>0</v>
      </c>
      <c r="K39" s="160"/>
      <c r="L39" s="139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8"/>
      <c r="BO39" s="138"/>
      <c r="BP39" s="138"/>
      <c r="BQ39" s="138"/>
      <c r="BR39" s="138"/>
      <c r="BS39" s="138"/>
      <c r="BT39" s="138"/>
      <c r="BU39" s="138"/>
      <c r="BV39" s="138"/>
      <c r="BW39" s="138"/>
      <c r="BX39" s="138"/>
      <c r="BY39" s="138"/>
      <c r="BZ39" s="138"/>
      <c r="CA39" s="138"/>
      <c r="CB39" s="138"/>
      <c r="CC39" s="138"/>
      <c r="CD39" s="138"/>
      <c r="CE39" s="138"/>
      <c r="CF39" s="138"/>
      <c r="CG39" s="138"/>
      <c r="CH39" s="138"/>
    </row>
    <row r="40" spans="1:86">
      <c r="A40" s="138"/>
      <c r="B40" s="139"/>
      <c r="C40" s="138"/>
      <c r="D40" s="138"/>
      <c r="E40" s="138"/>
      <c r="F40" s="138"/>
      <c r="G40" s="138"/>
      <c r="H40" s="138"/>
      <c r="I40" s="138"/>
      <c r="J40" s="138"/>
      <c r="K40" s="138"/>
      <c r="L40" s="139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  <c r="BI40" s="138"/>
      <c r="BJ40" s="138"/>
      <c r="BK40" s="138"/>
      <c r="BL40" s="138"/>
      <c r="BM40" s="138"/>
      <c r="BN40" s="138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</row>
    <row r="41" spans="1:86" hidden="1">
      <c r="B41" s="133"/>
      <c r="L41" s="133"/>
    </row>
    <row r="42" spans="1:86" hidden="1">
      <c r="B42" s="133"/>
      <c r="L42" s="133"/>
    </row>
    <row r="43" spans="1:86" hidden="1">
      <c r="B43" s="133"/>
      <c r="L43" s="133"/>
    </row>
    <row r="44" spans="1:86" hidden="1">
      <c r="B44" s="133"/>
      <c r="L44" s="133"/>
    </row>
    <row r="45" spans="1:86" hidden="1">
      <c r="B45" s="133"/>
      <c r="L45" s="133"/>
    </row>
    <row r="46" spans="1:86" hidden="1">
      <c r="B46" s="133"/>
      <c r="L46" s="133"/>
    </row>
    <row r="47" spans="1:86" hidden="1">
      <c r="B47" s="133"/>
      <c r="L47" s="133"/>
    </row>
    <row r="48" spans="1:86" hidden="1">
      <c r="B48" s="133"/>
      <c r="L48" s="133"/>
    </row>
    <row r="49" spans="1:86" hidden="1">
      <c r="B49" s="133"/>
      <c r="L49" s="133"/>
    </row>
    <row r="50" spans="1:86" hidden="1">
      <c r="A50" s="138"/>
      <c r="B50" s="139"/>
      <c r="C50" s="138"/>
      <c r="D50" s="161" t="s">
        <v>683</v>
      </c>
      <c r="E50" s="162"/>
      <c r="F50" s="162"/>
      <c r="G50" s="161" t="s">
        <v>684</v>
      </c>
      <c r="H50" s="162"/>
      <c r="I50" s="162"/>
      <c r="J50" s="162"/>
      <c r="K50" s="162"/>
      <c r="L50" s="139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  <c r="BI50" s="138"/>
      <c r="BJ50" s="138"/>
      <c r="BK50" s="138"/>
      <c r="BL50" s="138"/>
      <c r="BM50" s="138"/>
      <c r="BN50" s="138"/>
      <c r="BO50" s="138"/>
      <c r="BP50" s="138"/>
      <c r="BQ50" s="138"/>
      <c r="BR50" s="138"/>
      <c r="BS50" s="138"/>
      <c r="BT50" s="138"/>
      <c r="BU50" s="138"/>
      <c r="BV50" s="138"/>
      <c r="BW50" s="138"/>
      <c r="BX50" s="138"/>
      <c r="BY50" s="138"/>
      <c r="BZ50" s="138"/>
      <c r="CA50" s="138"/>
      <c r="CB50" s="138"/>
      <c r="CC50" s="138"/>
      <c r="CD50" s="138"/>
      <c r="CE50" s="138"/>
      <c r="CF50" s="138"/>
      <c r="CG50" s="138"/>
      <c r="CH50" s="138"/>
    </row>
    <row r="51" spans="1:86" hidden="1">
      <c r="B51" s="133"/>
      <c r="L51" s="133"/>
    </row>
    <row r="52" spans="1:86" hidden="1">
      <c r="B52" s="133"/>
      <c r="L52" s="133"/>
    </row>
    <row r="53" spans="1:86" hidden="1">
      <c r="B53" s="133"/>
      <c r="L53" s="133"/>
    </row>
    <row r="54" spans="1:86" hidden="1">
      <c r="B54" s="133"/>
      <c r="L54" s="133"/>
    </row>
    <row r="55" spans="1:86" hidden="1">
      <c r="B55" s="133"/>
      <c r="L55" s="133"/>
    </row>
    <row r="56" spans="1:86" hidden="1">
      <c r="B56" s="133"/>
      <c r="L56" s="133"/>
    </row>
    <row r="57" spans="1:86" hidden="1">
      <c r="B57" s="133"/>
      <c r="L57" s="133"/>
    </row>
    <row r="58" spans="1:86" hidden="1">
      <c r="B58" s="133"/>
      <c r="L58" s="133"/>
    </row>
    <row r="59" spans="1:86" hidden="1">
      <c r="B59" s="133"/>
      <c r="L59" s="133"/>
    </row>
    <row r="60" spans="1:86" hidden="1">
      <c r="B60" s="133"/>
      <c r="L60" s="133"/>
    </row>
    <row r="61" spans="1:86" hidden="1">
      <c r="A61" s="138"/>
      <c r="B61" s="139"/>
      <c r="C61" s="138"/>
      <c r="D61" s="163" t="s">
        <v>685</v>
      </c>
      <c r="E61" s="164"/>
      <c r="F61" s="165" t="s">
        <v>686</v>
      </c>
      <c r="G61" s="163" t="s">
        <v>685</v>
      </c>
      <c r="H61" s="164"/>
      <c r="I61" s="164"/>
      <c r="J61" s="166" t="s">
        <v>686</v>
      </c>
      <c r="K61" s="164"/>
      <c r="L61" s="139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  <c r="BI61" s="138"/>
      <c r="BJ61" s="138"/>
      <c r="BK61" s="138"/>
      <c r="BL61" s="138"/>
      <c r="BM61" s="138"/>
      <c r="BN61" s="138"/>
      <c r="BO61" s="138"/>
      <c r="BP61" s="138"/>
      <c r="BQ61" s="138"/>
      <c r="BR61" s="138"/>
      <c r="BS61" s="138"/>
      <c r="BT61" s="138"/>
      <c r="BU61" s="138"/>
      <c r="BV61" s="138"/>
      <c r="BW61" s="138"/>
      <c r="BX61" s="138"/>
      <c r="BY61" s="138"/>
      <c r="BZ61" s="138"/>
      <c r="CA61" s="138"/>
      <c r="CB61" s="138"/>
      <c r="CC61" s="138"/>
      <c r="CD61" s="138"/>
      <c r="CE61" s="138"/>
      <c r="CF61" s="138"/>
      <c r="CG61" s="138"/>
      <c r="CH61" s="138"/>
    </row>
    <row r="62" spans="1:86" hidden="1">
      <c r="B62" s="133"/>
      <c r="L62" s="133"/>
    </row>
    <row r="63" spans="1:86" hidden="1">
      <c r="B63" s="133"/>
      <c r="L63" s="133"/>
    </row>
    <row r="64" spans="1:86" hidden="1">
      <c r="B64" s="133"/>
      <c r="L64" s="133"/>
    </row>
    <row r="65" spans="1:86" hidden="1">
      <c r="A65" s="138"/>
      <c r="B65" s="139"/>
      <c r="C65" s="138"/>
      <c r="D65" s="161" t="s">
        <v>687</v>
      </c>
      <c r="E65" s="162"/>
      <c r="F65" s="162"/>
      <c r="G65" s="161" t="s">
        <v>688</v>
      </c>
      <c r="H65" s="162"/>
      <c r="I65" s="162"/>
      <c r="J65" s="162"/>
      <c r="K65" s="162"/>
      <c r="L65" s="139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  <c r="BI65" s="138"/>
      <c r="BJ65" s="138"/>
      <c r="BK65" s="138"/>
      <c r="BL65" s="138"/>
      <c r="BM65" s="138"/>
      <c r="BN65" s="138"/>
      <c r="BO65" s="138"/>
      <c r="BP65" s="138"/>
      <c r="BQ65" s="138"/>
      <c r="BR65" s="138"/>
      <c r="BS65" s="138"/>
      <c r="BT65" s="138"/>
      <c r="BU65" s="138"/>
      <c r="BV65" s="138"/>
      <c r="BW65" s="138"/>
      <c r="BX65" s="138"/>
      <c r="BY65" s="138"/>
      <c r="BZ65" s="138"/>
      <c r="CA65" s="138"/>
      <c r="CB65" s="138"/>
      <c r="CC65" s="138"/>
      <c r="CD65" s="138"/>
      <c r="CE65" s="138"/>
      <c r="CF65" s="138"/>
      <c r="CG65" s="138"/>
      <c r="CH65" s="138"/>
    </row>
    <row r="66" spans="1:86" hidden="1">
      <c r="B66" s="133"/>
      <c r="L66" s="133"/>
    </row>
    <row r="67" spans="1:86" hidden="1">
      <c r="B67" s="133"/>
      <c r="L67" s="133"/>
    </row>
    <row r="68" spans="1:86" hidden="1">
      <c r="B68" s="133"/>
      <c r="L68" s="133"/>
    </row>
    <row r="69" spans="1:86" hidden="1">
      <c r="B69" s="133"/>
      <c r="L69" s="133"/>
    </row>
    <row r="70" spans="1:86" hidden="1">
      <c r="B70" s="133"/>
      <c r="L70" s="133"/>
    </row>
    <row r="71" spans="1:86" hidden="1">
      <c r="B71" s="133"/>
      <c r="L71" s="133"/>
    </row>
    <row r="72" spans="1:86" hidden="1">
      <c r="B72" s="133"/>
      <c r="L72" s="133"/>
    </row>
    <row r="73" spans="1:86" hidden="1">
      <c r="B73" s="133"/>
      <c r="L73" s="133"/>
    </row>
    <row r="74" spans="1:86" hidden="1">
      <c r="B74" s="133"/>
      <c r="L74" s="133"/>
    </row>
    <row r="75" spans="1:86" hidden="1">
      <c r="B75" s="133"/>
      <c r="L75" s="133"/>
    </row>
    <row r="76" spans="1:86" hidden="1">
      <c r="A76" s="138"/>
      <c r="B76" s="139"/>
      <c r="C76" s="138"/>
      <c r="D76" s="163" t="s">
        <v>685</v>
      </c>
      <c r="E76" s="164"/>
      <c r="F76" s="165" t="s">
        <v>686</v>
      </c>
      <c r="G76" s="163" t="s">
        <v>685</v>
      </c>
      <c r="H76" s="164"/>
      <c r="I76" s="164"/>
      <c r="J76" s="166" t="s">
        <v>686</v>
      </c>
      <c r="K76" s="164"/>
      <c r="L76" s="139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8"/>
      <c r="BK76" s="138"/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8"/>
      <c r="BZ76" s="138"/>
      <c r="CA76" s="138"/>
      <c r="CB76" s="138"/>
      <c r="CC76" s="138"/>
      <c r="CD76" s="138"/>
      <c r="CE76" s="138"/>
      <c r="CF76" s="138"/>
      <c r="CG76" s="138"/>
      <c r="CH76" s="138"/>
    </row>
    <row r="77" spans="1:86" hidden="1">
      <c r="A77" s="138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139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  <c r="BI77" s="138"/>
      <c r="BJ77" s="138"/>
      <c r="BK77" s="138"/>
      <c r="BL77" s="138"/>
      <c r="BM77" s="138"/>
      <c r="BN77" s="138"/>
      <c r="BO77" s="138"/>
      <c r="BP77" s="138"/>
      <c r="BQ77" s="138"/>
      <c r="BR77" s="138"/>
      <c r="BS77" s="138"/>
      <c r="BT77" s="138"/>
      <c r="BU77" s="138"/>
      <c r="BV77" s="138"/>
      <c r="BW77" s="138"/>
      <c r="BX77" s="138"/>
      <c r="BY77" s="138"/>
      <c r="BZ77" s="138"/>
      <c r="CA77" s="138"/>
      <c r="CB77" s="138"/>
      <c r="CC77" s="138"/>
      <c r="CD77" s="138"/>
      <c r="CE77" s="138"/>
      <c r="CF77" s="138"/>
      <c r="CG77" s="138"/>
      <c r="CH77" s="138"/>
    </row>
    <row r="78" spans="1:86" hidden="1"/>
    <row r="79" spans="1:86" hidden="1"/>
    <row r="81" spans="1:86">
      <c r="A81" s="138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139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  <c r="BI81" s="138"/>
      <c r="BJ81" s="138"/>
      <c r="BK81" s="138"/>
      <c r="BL81" s="138"/>
      <c r="BM81" s="138"/>
      <c r="BN81" s="138"/>
      <c r="BO81" s="138"/>
      <c r="BP81" s="138"/>
      <c r="BQ81" s="138"/>
      <c r="BR81" s="138"/>
      <c r="BS81" s="138"/>
      <c r="BT81" s="138"/>
      <c r="BU81" s="138"/>
      <c r="BV81" s="138"/>
      <c r="BW81" s="138"/>
      <c r="BX81" s="138"/>
      <c r="BY81" s="138"/>
      <c r="BZ81" s="138"/>
      <c r="CA81" s="138"/>
      <c r="CB81" s="138"/>
      <c r="CC81" s="138"/>
      <c r="CD81" s="138"/>
      <c r="CE81" s="138"/>
      <c r="CF81" s="138"/>
      <c r="CG81" s="138"/>
      <c r="CH81" s="138"/>
    </row>
    <row r="82" spans="1:86" ht="18">
      <c r="A82" s="138"/>
      <c r="B82" s="139"/>
      <c r="C82" s="135" t="s">
        <v>689</v>
      </c>
      <c r="D82" s="138"/>
      <c r="E82" s="138"/>
      <c r="F82" s="138"/>
      <c r="G82" s="138"/>
      <c r="H82" s="138"/>
      <c r="I82" s="138"/>
      <c r="J82" s="138"/>
      <c r="K82" s="138"/>
      <c r="L82" s="139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  <c r="BI82" s="138"/>
      <c r="BJ82" s="138"/>
      <c r="BK82" s="138"/>
      <c r="BL82" s="138"/>
      <c r="BM82" s="138"/>
      <c r="BN82" s="138"/>
      <c r="BO82" s="138"/>
      <c r="BP82" s="138"/>
      <c r="BQ82" s="138"/>
      <c r="BR82" s="138"/>
      <c r="BS82" s="138"/>
      <c r="BT82" s="138"/>
      <c r="BU82" s="138"/>
      <c r="BV82" s="138"/>
      <c r="BW82" s="138"/>
      <c r="BX82" s="138"/>
      <c r="BY82" s="138"/>
      <c r="BZ82" s="138"/>
      <c r="CA82" s="138"/>
      <c r="CB82" s="138"/>
      <c r="CC82" s="138"/>
      <c r="CD82" s="138"/>
      <c r="CE82" s="138"/>
      <c r="CF82" s="138"/>
      <c r="CG82" s="138"/>
      <c r="CH82" s="138"/>
    </row>
    <row r="83" spans="1:86">
      <c r="A83" s="138"/>
      <c r="B83" s="139"/>
      <c r="C83" s="138"/>
      <c r="D83" s="138"/>
      <c r="E83" s="138"/>
      <c r="F83" s="138"/>
      <c r="G83" s="138"/>
      <c r="H83" s="138"/>
      <c r="I83" s="138"/>
      <c r="J83" s="138"/>
      <c r="K83" s="138"/>
      <c r="L83" s="139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8"/>
      <c r="BR83" s="138"/>
      <c r="BS83" s="138"/>
      <c r="BT83" s="138"/>
      <c r="BU83" s="138"/>
      <c r="BV83" s="138"/>
      <c r="BW83" s="138"/>
      <c r="BX83" s="138"/>
      <c r="BY83" s="138"/>
      <c r="BZ83" s="138"/>
      <c r="CA83" s="138"/>
      <c r="CB83" s="138"/>
      <c r="CC83" s="138"/>
      <c r="CD83" s="138"/>
      <c r="CE83" s="138"/>
      <c r="CF83" s="138"/>
      <c r="CG83" s="138"/>
      <c r="CH83" s="138"/>
    </row>
    <row r="84" spans="1:86">
      <c r="A84" s="138"/>
      <c r="B84" s="139"/>
      <c r="C84" s="137" t="s">
        <v>650</v>
      </c>
      <c r="D84" s="138"/>
      <c r="E84" s="138"/>
      <c r="F84" s="138"/>
      <c r="G84" s="138"/>
      <c r="H84" s="138"/>
      <c r="I84" s="138"/>
      <c r="J84" s="138"/>
      <c r="K84" s="138"/>
      <c r="L84" s="139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8"/>
      <c r="BR84" s="138"/>
      <c r="BS84" s="138"/>
      <c r="BT84" s="138"/>
      <c r="BU84" s="138"/>
      <c r="BV84" s="138"/>
      <c r="BW84" s="138"/>
      <c r="BX84" s="138"/>
      <c r="BY84" s="138"/>
      <c r="BZ84" s="138"/>
      <c r="CA84" s="138"/>
      <c r="CB84" s="138"/>
      <c r="CC84" s="138"/>
      <c r="CD84" s="138"/>
      <c r="CE84" s="138"/>
      <c r="CF84" s="138"/>
      <c r="CG84" s="138"/>
      <c r="CH84" s="138"/>
    </row>
    <row r="85" spans="1:86">
      <c r="A85" s="138"/>
      <c r="B85" s="139"/>
      <c r="C85" s="138"/>
      <c r="D85" s="138"/>
      <c r="E85" s="414" t="str">
        <f>E7</f>
        <v>ZTV sídliště Lokalita pro bydlení v RD v obci Peč</v>
      </c>
      <c r="F85" s="415"/>
      <c r="G85" s="415"/>
      <c r="H85" s="415"/>
      <c r="I85" s="138"/>
      <c r="J85" s="138"/>
      <c r="K85" s="138"/>
      <c r="L85" s="139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  <c r="BI85" s="138"/>
      <c r="BJ85" s="138"/>
      <c r="BK85" s="138"/>
      <c r="BL85" s="138"/>
      <c r="BM85" s="138"/>
      <c r="BN85" s="138"/>
      <c r="BO85" s="138"/>
      <c r="BP85" s="138"/>
      <c r="BQ85" s="138"/>
      <c r="BR85" s="138"/>
      <c r="BS85" s="138"/>
      <c r="BT85" s="138"/>
      <c r="BU85" s="138"/>
      <c r="BV85" s="138"/>
      <c r="BW85" s="138"/>
      <c r="BX85" s="138"/>
      <c r="BY85" s="138"/>
      <c r="BZ85" s="138"/>
      <c r="CA85" s="138"/>
      <c r="CB85" s="138"/>
      <c r="CC85" s="138"/>
      <c r="CD85" s="138"/>
      <c r="CE85" s="138"/>
      <c r="CF85" s="138"/>
      <c r="CG85" s="138"/>
      <c r="CH85" s="138"/>
    </row>
    <row r="86" spans="1:86">
      <c r="A86" s="138"/>
      <c r="B86" s="139"/>
      <c r="C86" s="137" t="s">
        <v>651</v>
      </c>
      <c r="D86" s="138"/>
      <c r="E86" s="138"/>
      <c r="F86" s="138"/>
      <c r="G86" s="138"/>
      <c r="H86" s="138"/>
      <c r="I86" s="138"/>
      <c r="J86" s="138"/>
      <c r="K86" s="138"/>
      <c r="L86" s="139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8"/>
      <c r="BR86" s="138"/>
      <c r="BS86" s="138"/>
      <c r="BT86" s="138"/>
      <c r="BU86" s="138"/>
      <c r="BV86" s="138"/>
      <c r="BW86" s="138"/>
      <c r="BX86" s="138"/>
      <c r="BY86" s="138"/>
      <c r="BZ86" s="138"/>
      <c r="CA86" s="138"/>
      <c r="CB86" s="138"/>
      <c r="CC86" s="138"/>
      <c r="CD86" s="138"/>
      <c r="CE86" s="138"/>
      <c r="CF86" s="138"/>
      <c r="CG86" s="138"/>
      <c r="CH86" s="138"/>
    </row>
    <row r="87" spans="1:86">
      <c r="A87" s="138"/>
      <c r="B87" s="139"/>
      <c r="C87" s="138"/>
      <c r="D87" s="138"/>
      <c r="E87" s="416" t="str">
        <f>E9</f>
        <v>SO 402 - Trasa trubiček HDPE</v>
      </c>
      <c r="F87" s="417"/>
      <c r="G87" s="417"/>
      <c r="H87" s="417"/>
      <c r="I87" s="138"/>
      <c r="J87" s="138"/>
      <c r="K87" s="138"/>
      <c r="L87" s="139"/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8"/>
      <c r="BR87" s="138"/>
      <c r="BS87" s="138"/>
      <c r="BT87" s="138"/>
      <c r="BU87" s="138"/>
      <c r="BV87" s="138"/>
      <c r="BW87" s="138"/>
      <c r="BX87" s="138"/>
      <c r="BY87" s="138"/>
      <c r="BZ87" s="138"/>
      <c r="CA87" s="138"/>
      <c r="CB87" s="138"/>
      <c r="CC87" s="138"/>
      <c r="CD87" s="138"/>
      <c r="CE87" s="138"/>
      <c r="CF87" s="138"/>
      <c r="CG87" s="138"/>
      <c r="CH87" s="138"/>
    </row>
    <row r="88" spans="1:86">
      <c r="A88" s="138"/>
      <c r="B88" s="139"/>
      <c r="C88" s="138"/>
      <c r="D88" s="138"/>
      <c r="E88" s="138"/>
      <c r="F88" s="138"/>
      <c r="G88" s="138"/>
      <c r="H88" s="138"/>
      <c r="I88" s="138"/>
      <c r="J88" s="138"/>
      <c r="K88" s="138"/>
      <c r="L88" s="139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8"/>
      <c r="BR88" s="138"/>
      <c r="BS88" s="138"/>
      <c r="BT88" s="138"/>
      <c r="BU88" s="138"/>
      <c r="BV88" s="138"/>
      <c r="BW88" s="138"/>
      <c r="BX88" s="138"/>
      <c r="BY88" s="138"/>
      <c r="BZ88" s="138"/>
      <c r="CA88" s="138"/>
      <c r="CB88" s="138"/>
      <c r="CC88" s="138"/>
      <c r="CD88" s="138"/>
      <c r="CE88" s="138"/>
      <c r="CF88" s="138"/>
      <c r="CG88" s="138"/>
      <c r="CH88" s="138"/>
    </row>
    <row r="89" spans="1:86">
      <c r="A89" s="138"/>
      <c r="B89" s="139"/>
      <c r="C89" s="137" t="s">
        <v>656</v>
      </c>
      <c r="D89" s="138"/>
      <c r="E89" s="138"/>
      <c r="F89" s="142" t="str">
        <f>F12</f>
        <v>Peč</v>
      </c>
      <c r="G89" s="138"/>
      <c r="H89" s="138"/>
      <c r="I89" s="137" t="s">
        <v>658</v>
      </c>
      <c r="J89" s="143" t="str">
        <f>IF(J12="","",J12)</f>
        <v>15. 9. 2025</v>
      </c>
      <c r="K89" s="138"/>
      <c r="L89" s="139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8"/>
      <c r="BR89" s="138"/>
      <c r="BS89" s="138"/>
      <c r="BT89" s="138"/>
      <c r="BU89" s="138"/>
      <c r="BV89" s="138"/>
      <c r="BW89" s="138"/>
      <c r="BX89" s="138"/>
      <c r="BY89" s="138"/>
      <c r="BZ89" s="138"/>
      <c r="CA89" s="138"/>
      <c r="CB89" s="138"/>
      <c r="CC89" s="138"/>
      <c r="CD89" s="138"/>
      <c r="CE89" s="138"/>
      <c r="CF89" s="138"/>
      <c r="CG89" s="138"/>
      <c r="CH89" s="138"/>
    </row>
    <row r="90" spans="1:86">
      <c r="A90" s="138"/>
      <c r="B90" s="139"/>
      <c r="C90" s="138"/>
      <c r="D90" s="138"/>
      <c r="E90" s="138"/>
      <c r="F90" s="138"/>
      <c r="G90" s="138"/>
      <c r="H90" s="138"/>
      <c r="I90" s="138"/>
      <c r="J90" s="138"/>
      <c r="K90" s="138"/>
      <c r="L90" s="139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8"/>
      <c r="BR90" s="138"/>
      <c r="BS90" s="138"/>
      <c r="BT90" s="138"/>
      <c r="BU90" s="138"/>
      <c r="BV90" s="138"/>
      <c r="BW90" s="138"/>
      <c r="BX90" s="138"/>
      <c r="BY90" s="138"/>
      <c r="BZ90" s="138"/>
      <c r="CA90" s="138"/>
      <c r="CB90" s="138"/>
      <c r="CC90" s="138"/>
      <c r="CD90" s="138"/>
      <c r="CE90" s="138"/>
      <c r="CF90" s="138"/>
      <c r="CG90" s="138"/>
      <c r="CH90" s="138"/>
    </row>
    <row r="91" spans="1:86" ht="25.5">
      <c r="A91" s="138"/>
      <c r="B91" s="139"/>
      <c r="C91" s="137" t="s">
        <v>659</v>
      </c>
      <c r="D91" s="138"/>
      <c r="E91" s="138"/>
      <c r="F91" s="142" t="str">
        <f>E15</f>
        <v xml:space="preserve">Obec Peč, Peč 62, 380 01  Dačice </v>
      </c>
      <c r="G91" s="138"/>
      <c r="H91" s="138"/>
      <c r="I91" s="137" t="s">
        <v>664</v>
      </c>
      <c r="J91" s="146" t="str">
        <f>E21</f>
        <v xml:space="preserve">Ing. Martin Antoňů, Řečice 31, 380 01  Dačice </v>
      </c>
      <c r="K91" s="138"/>
      <c r="L91" s="139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8"/>
      <c r="BR91" s="138"/>
      <c r="BS91" s="138"/>
      <c r="BT91" s="138"/>
      <c r="BU91" s="138"/>
      <c r="BV91" s="138"/>
      <c r="BW91" s="138"/>
      <c r="BX91" s="138"/>
      <c r="BY91" s="138"/>
      <c r="BZ91" s="138"/>
      <c r="CA91" s="138"/>
      <c r="CB91" s="138"/>
      <c r="CC91" s="138"/>
      <c r="CD91" s="138"/>
      <c r="CE91" s="138"/>
      <c r="CF91" s="138"/>
      <c r="CG91" s="138"/>
      <c r="CH91" s="138"/>
    </row>
    <row r="92" spans="1:86">
      <c r="A92" s="138"/>
      <c r="B92" s="139"/>
      <c r="C92" s="137" t="s">
        <v>663</v>
      </c>
      <c r="D92" s="138"/>
      <c r="E92" s="138"/>
      <c r="F92" s="142" t="str">
        <f>IF(E18="","",E18)</f>
        <v xml:space="preserve"> </v>
      </c>
      <c r="G92" s="138"/>
      <c r="H92" s="138"/>
      <c r="I92" s="137" t="s">
        <v>667</v>
      </c>
      <c r="J92" s="146" t="str">
        <f>E24</f>
        <v xml:space="preserve">Ing. Martin Antoňů </v>
      </c>
      <c r="K92" s="138"/>
      <c r="L92" s="139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8"/>
      <c r="BR92" s="138"/>
      <c r="BS92" s="138"/>
      <c r="BT92" s="138"/>
      <c r="BU92" s="138"/>
      <c r="BV92" s="138"/>
      <c r="BW92" s="138"/>
      <c r="BX92" s="138"/>
      <c r="BY92" s="138"/>
      <c r="BZ92" s="138"/>
      <c r="CA92" s="138"/>
      <c r="CB92" s="138"/>
      <c r="CC92" s="138"/>
      <c r="CD92" s="138"/>
      <c r="CE92" s="138"/>
      <c r="CF92" s="138"/>
      <c r="CG92" s="138"/>
      <c r="CH92" s="138"/>
    </row>
    <row r="93" spans="1:86">
      <c r="A93" s="138"/>
      <c r="B93" s="139"/>
      <c r="C93" s="138"/>
      <c r="D93" s="138"/>
      <c r="E93" s="138"/>
      <c r="F93" s="138"/>
      <c r="G93" s="138"/>
      <c r="H93" s="138"/>
      <c r="I93" s="138"/>
      <c r="J93" s="138"/>
      <c r="K93" s="138"/>
      <c r="L93" s="139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8"/>
      <c r="BR93" s="138"/>
      <c r="BS93" s="138"/>
      <c r="BT93" s="138"/>
      <c r="BU93" s="138"/>
      <c r="BV93" s="138"/>
      <c r="BW93" s="138"/>
      <c r="BX93" s="138"/>
      <c r="BY93" s="138"/>
      <c r="BZ93" s="138"/>
      <c r="CA93" s="138"/>
      <c r="CB93" s="138"/>
      <c r="CC93" s="138"/>
      <c r="CD93" s="138"/>
      <c r="CE93" s="138"/>
      <c r="CF93" s="138"/>
      <c r="CG93" s="138"/>
      <c r="CH93" s="138"/>
    </row>
    <row r="94" spans="1:86">
      <c r="A94" s="138"/>
      <c r="B94" s="139"/>
      <c r="C94" s="171" t="s">
        <v>690</v>
      </c>
      <c r="D94" s="154"/>
      <c r="E94" s="154"/>
      <c r="F94" s="154"/>
      <c r="G94" s="154"/>
      <c r="H94" s="154"/>
      <c r="I94" s="154"/>
      <c r="J94" s="172" t="s">
        <v>691</v>
      </c>
      <c r="K94" s="154"/>
      <c r="L94" s="139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8"/>
      <c r="BR94" s="138"/>
      <c r="BS94" s="138"/>
      <c r="BT94" s="138"/>
      <c r="BU94" s="138"/>
      <c r="BV94" s="138"/>
      <c r="BW94" s="138"/>
      <c r="BX94" s="138"/>
      <c r="BY94" s="138"/>
      <c r="BZ94" s="138"/>
      <c r="CA94" s="138"/>
      <c r="CB94" s="138"/>
      <c r="CC94" s="138"/>
      <c r="CD94" s="138"/>
      <c r="CE94" s="138"/>
      <c r="CF94" s="138"/>
      <c r="CG94" s="138"/>
      <c r="CH94" s="138"/>
    </row>
    <row r="95" spans="1:86">
      <c r="A95" s="138"/>
      <c r="B95" s="139"/>
      <c r="C95" s="138"/>
      <c r="D95" s="138"/>
      <c r="E95" s="138"/>
      <c r="F95" s="138"/>
      <c r="G95" s="138"/>
      <c r="H95" s="138"/>
      <c r="I95" s="138"/>
      <c r="J95" s="138"/>
      <c r="K95" s="138"/>
      <c r="L95" s="139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  <c r="BI95" s="138"/>
      <c r="BJ95" s="138"/>
      <c r="BK95" s="138"/>
      <c r="BL95" s="138"/>
      <c r="BM95" s="138"/>
      <c r="BN95" s="138"/>
      <c r="BO95" s="138"/>
      <c r="BP95" s="138"/>
      <c r="BQ95" s="138"/>
      <c r="BR95" s="138"/>
      <c r="BS95" s="138"/>
      <c r="BT95" s="138"/>
      <c r="BU95" s="138"/>
      <c r="BV95" s="138"/>
      <c r="BW95" s="138"/>
      <c r="BX95" s="138"/>
      <c r="BY95" s="138"/>
      <c r="BZ95" s="138"/>
      <c r="CA95" s="138"/>
      <c r="CB95" s="138"/>
      <c r="CC95" s="138"/>
      <c r="CD95" s="138"/>
      <c r="CE95" s="138"/>
      <c r="CF95" s="138"/>
      <c r="CG95" s="138"/>
      <c r="CH95" s="138"/>
    </row>
    <row r="96" spans="1:86" ht="15.75">
      <c r="A96" s="138"/>
      <c r="B96" s="139"/>
      <c r="C96" s="173" t="s">
        <v>692</v>
      </c>
      <c r="D96" s="138"/>
      <c r="E96" s="138"/>
      <c r="F96" s="138"/>
      <c r="G96" s="138"/>
      <c r="H96" s="138"/>
      <c r="I96" s="138"/>
      <c r="J96" s="149">
        <f>J126</f>
        <v>0</v>
      </c>
      <c r="K96" s="138"/>
      <c r="L96" s="139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4" t="s">
        <v>693</v>
      </c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  <c r="BK96" s="138"/>
      <c r="BL96" s="138"/>
      <c r="BM96" s="138"/>
      <c r="BN96" s="138"/>
      <c r="BO96" s="138"/>
      <c r="BP96" s="138"/>
      <c r="BQ96" s="138"/>
      <c r="BR96" s="138"/>
      <c r="BS96" s="138"/>
      <c r="BT96" s="138"/>
      <c r="BU96" s="138"/>
      <c r="BV96" s="138"/>
      <c r="BW96" s="138"/>
      <c r="BX96" s="138"/>
      <c r="BY96" s="138"/>
      <c r="BZ96" s="138"/>
      <c r="CA96" s="138"/>
      <c r="CB96" s="138"/>
      <c r="CC96" s="138"/>
      <c r="CD96" s="138"/>
      <c r="CE96" s="138"/>
      <c r="CF96" s="138"/>
      <c r="CG96" s="138"/>
      <c r="CH96" s="138"/>
    </row>
    <row r="97" spans="1:86">
      <c r="A97" s="174"/>
      <c r="B97" s="175"/>
      <c r="C97" s="174"/>
      <c r="D97" s="176" t="s">
        <v>696</v>
      </c>
      <c r="E97" s="177"/>
      <c r="F97" s="177"/>
      <c r="G97" s="177"/>
      <c r="H97" s="177"/>
      <c r="I97" s="177"/>
      <c r="J97" s="178">
        <f>J127</f>
        <v>0</v>
      </c>
      <c r="K97" s="174"/>
      <c r="L97" s="175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  <c r="AM97" s="174"/>
      <c r="AN97" s="174"/>
      <c r="AO97" s="174"/>
      <c r="AP97" s="174"/>
      <c r="AQ97" s="174"/>
      <c r="AR97" s="174"/>
      <c r="AS97" s="174"/>
      <c r="AT97" s="174"/>
      <c r="AU97" s="174"/>
      <c r="AV97" s="174"/>
      <c r="AW97" s="174"/>
      <c r="AX97" s="174"/>
      <c r="AY97" s="174"/>
      <c r="AZ97" s="174"/>
      <c r="BA97" s="174"/>
      <c r="BB97" s="174"/>
      <c r="BC97" s="174"/>
      <c r="BD97" s="174"/>
      <c r="BE97" s="174"/>
      <c r="BF97" s="174"/>
      <c r="BG97" s="174"/>
      <c r="BH97" s="174"/>
      <c r="BI97" s="174"/>
      <c r="BJ97" s="174"/>
      <c r="BK97" s="174"/>
      <c r="BL97" s="174"/>
      <c r="BM97" s="174"/>
      <c r="BN97" s="174"/>
      <c r="BO97" s="174"/>
      <c r="BP97" s="174"/>
      <c r="BQ97" s="174"/>
      <c r="BR97" s="174"/>
      <c r="BS97" s="174"/>
      <c r="BT97" s="174"/>
      <c r="BU97" s="174"/>
      <c r="BV97" s="174"/>
      <c r="BW97" s="174"/>
      <c r="BX97" s="174"/>
      <c r="BY97" s="174"/>
      <c r="BZ97" s="174"/>
      <c r="CA97" s="174"/>
      <c r="CB97" s="174"/>
      <c r="CC97" s="174"/>
      <c r="CD97" s="174"/>
      <c r="CE97" s="174"/>
      <c r="CF97" s="174"/>
      <c r="CG97" s="174"/>
      <c r="CH97" s="174"/>
    </row>
    <row r="98" spans="1:86">
      <c r="A98" s="179"/>
      <c r="B98" s="180"/>
      <c r="C98" s="179"/>
      <c r="D98" s="181" t="s">
        <v>987</v>
      </c>
      <c r="E98" s="182"/>
      <c r="F98" s="182"/>
      <c r="G98" s="182"/>
      <c r="H98" s="182"/>
      <c r="I98" s="182"/>
      <c r="J98" s="183">
        <f>J128</f>
        <v>0</v>
      </c>
      <c r="K98" s="179"/>
      <c r="L98" s="180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  <c r="AI98" s="179"/>
      <c r="AJ98" s="179"/>
      <c r="AK98" s="179"/>
      <c r="AL98" s="179"/>
      <c r="AM98" s="179"/>
      <c r="AN98" s="179"/>
      <c r="AO98" s="179"/>
      <c r="AP98" s="179"/>
      <c r="AQ98" s="179"/>
      <c r="AR98" s="179"/>
      <c r="AS98" s="179"/>
      <c r="AT98" s="179"/>
      <c r="AU98" s="179"/>
      <c r="AV98" s="179"/>
      <c r="AW98" s="179"/>
      <c r="AX98" s="179"/>
      <c r="AY98" s="179"/>
      <c r="AZ98" s="179"/>
      <c r="BA98" s="179"/>
      <c r="BB98" s="179"/>
      <c r="BC98" s="179"/>
      <c r="BD98" s="179"/>
      <c r="BE98" s="179"/>
      <c r="BF98" s="179"/>
      <c r="BG98" s="179"/>
      <c r="BH98" s="179"/>
      <c r="BI98" s="179"/>
      <c r="BJ98" s="179"/>
      <c r="BK98" s="179"/>
      <c r="BL98" s="179"/>
      <c r="BM98" s="179"/>
      <c r="BN98" s="179"/>
      <c r="BO98" s="179"/>
      <c r="BP98" s="179"/>
      <c r="BQ98" s="179"/>
      <c r="BR98" s="179"/>
      <c r="BS98" s="179"/>
      <c r="BT98" s="179"/>
      <c r="BU98" s="179"/>
      <c r="BV98" s="179"/>
      <c r="BW98" s="179"/>
      <c r="BX98" s="179"/>
      <c r="BY98" s="179"/>
      <c r="BZ98" s="179"/>
      <c r="CA98" s="179"/>
      <c r="CB98" s="179"/>
      <c r="CC98" s="179"/>
      <c r="CD98" s="179"/>
      <c r="CE98" s="179"/>
      <c r="CF98" s="179"/>
      <c r="CG98" s="179"/>
      <c r="CH98" s="179"/>
    </row>
    <row r="99" spans="1:86">
      <c r="A99" s="179"/>
      <c r="B99" s="180"/>
      <c r="C99" s="179"/>
      <c r="D99" s="181" t="s">
        <v>698</v>
      </c>
      <c r="E99" s="182"/>
      <c r="F99" s="182"/>
      <c r="G99" s="182"/>
      <c r="H99" s="182"/>
      <c r="I99" s="182"/>
      <c r="J99" s="183">
        <f>J152</f>
        <v>0</v>
      </c>
      <c r="K99" s="179"/>
      <c r="L99" s="180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179"/>
      <c r="AM99" s="179"/>
      <c r="AN99" s="179"/>
      <c r="AO99" s="179"/>
      <c r="AP99" s="179"/>
      <c r="AQ99" s="179"/>
      <c r="AR99" s="179"/>
      <c r="AS99" s="179"/>
      <c r="AT99" s="179"/>
      <c r="AU99" s="179"/>
      <c r="AV99" s="179"/>
      <c r="AW99" s="179"/>
      <c r="AX99" s="179"/>
      <c r="AY99" s="179"/>
      <c r="AZ99" s="179"/>
      <c r="BA99" s="179"/>
      <c r="BB99" s="179"/>
      <c r="BC99" s="179"/>
      <c r="BD99" s="179"/>
      <c r="BE99" s="179"/>
      <c r="BF99" s="179"/>
      <c r="BG99" s="179"/>
      <c r="BH99" s="179"/>
      <c r="BI99" s="179"/>
      <c r="BJ99" s="179"/>
      <c r="BK99" s="179"/>
      <c r="BL99" s="179"/>
      <c r="BM99" s="179"/>
      <c r="BN99" s="179"/>
      <c r="BO99" s="179"/>
      <c r="BP99" s="179"/>
      <c r="BQ99" s="179"/>
      <c r="BR99" s="179"/>
      <c r="BS99" s="179"/>
      <c r="BT99" s="179"/>
      <c r="BU99" s="179"/>
      <c r="BV99" s="179"/>
      <c r="BW99" s="179"/>
      <c r="BX99" s="179"/>
      <c r="BY99" s="179"/>
      <c r="BZ99" s="179"/>
      <c r="CA99" s="179"/>
      <c r="CB99" s="179"/>
      <c r="CC99" s="179"/>
      <c r="CD99" s="179"/>
      <c r="CE99" s="179"/>
      <c r="CF99" s="179"/>
      <c r="CG99" s="179"/>
      <c r="CH99" s="179"/>
    </row>
    <row r="100" spans="1:86">
      <c r="A100" s="174"/>
      <c r="B100" s="175"/>
      <c r="C100" s="174"/>
      <c r="D100" s="176" t="s">
        <v>699</v>
      </c>
      <c r="E100" s="177"/>
      <c r="F100" s="177"/>
      <c r="G100" s="177"/>
      <c r="H100" s="177"/>
      <c r="I100" s="177"/>
      <c r="J100" s="178">
        <f>J196</f>
        <v>0</v>
      </c>
      <c r="K100" s="174"/>
      <c r="L100" s="175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  <c r="AM100" s="174"/>
      <c r="AN100" s="174"/>
      <c r="AO100" s="174"/>
      <c r="AP100" s="174"/>
      <c r="AQ100" s="174"/>
      <c r="AR100" s="174"/>
      <c r="AS100" s="174"/>
      <c r="AT100" s="174"/>
      <c r="AU100" s="174"/>
      <c r="AV100" s="174"/>
      <c r="AW100" s="174"/>
      <c r="AX100" s="174"/>
      <c r="AY100" s="174"/>
      <c r="AZ100" s="174"/>
      <c r="BA100" s="174"/>
      <c r="BB100" s="174"/>
      <c r="BC100" s="174"/>
      <c r="BD100" s="174"/>
      <c r="BE100" s="174"/>
      <c r="BF100" s="174"/>
      <c r="BG100" s="174"/>
      <c r="BH100" s="174"/>
      <c r="BI100" s="174"/>
      <c r="BJ100" s="174"/>
      <c r="BK100" s="174"/>
      <c r="BL100" s="174"/>
      <c r="BM100" s="174"/>
      <c r="BN100" s="174"/>
      <c r="BO100" s="174"/>
      <c r="BP100" s="174"/>
      <c r="BQ100" s="174"/>
      <c r="BR100" s="174"/>
      <c r="BS100" s="174"/>
      <c r="BT100" s="174"/>
      <c r="BU100" s="174"/>
      <c r="BV100" s="174"/>
      <c r="BW100" s="174"/>
      <c r="BX100" s="174"/>
      <c r="BY100" s="174"/>
      <c r="BZ100" s="174"/>
      <c r="CA100" s="174"/>
      <c r="CB100" s="174"/>
      <c r="CC100" s="174"/>
      <c r="CD100" s="174"/>
      <c r="CE100" s="174"/>
      <c r="CF100" s="174"/>
      <c r="CG100" s="174"/>
      <c r="CH100" s="174"/>
    </row>
    <row r="101" spans="1:86">
      <c r="A101" s="174"/>
      <c r="B101" s="175"/>
      <c r="C101" s="174"/>
      <c r="D101" s="176" t="s">
        <v>700</v>
      </c>
      <c r="E101" s="177"/>
      <c r="F101" s="177"/>
      <c r="G101" s="177"/>
      <c r="H101" s="177"/>
      <c r="I101" s="177"/>
      <c r="J101" s="178">
        <f>J198</f>
        <v>0</v>
      </c>
      <c r="K101" s="174"/>
      <c r="L101" s="175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  <c r="AM101" s="174"/>
      <c r="AN101" s="174"/>
      <c r="AO101" s="174"/>
      <c r="AP101" s="174"/>
      <c r="AQ101" s="174"/>
      <c r="AR101" s="174"/>
      <c r="AS101" s="174"/>
      <c r="AT101" s="174"/>
      <c r="AU101" s="174"/>
      <c r="AV101" s="174"/>
      <c r="AW101" s="174"/>
      <c r="AX101" s="174"/>
      <c r="AY101" s="174"/>
      <c r="AZ101" s="174"/>
      <c r="BA101" s="174"/>
      <c r="BB101" s="174"/>
      <c r="BC101" s="174"/>
      <c r="BD101" s="174"/>
      <c r="BE101" s="174"/>
      <c r="BF101" s="174"/>
      <c r="BG101" s="174"/>
      <c r="BH101" s="174"/>
      <c r="BI101" s="174"/>
      <c r="BJ101" s="174"/>
      <c r="BK101" s="174"/>
      <c r="BL101" s="174"/>
      <c r="BM101" s="174"/>
      <c r="BN101" s="174"/>
      <c r="BO101" s="174"/>
      <c r="BP101" s="174"/>
      <c r="BQ101" s="174"/>
      <c r="BR101" s="174"/>
      <c r="BS101" s="174"/>
      <c r="BT101" s="174"/>
      <c r="BU101" s="174"/>
      <c r="BV101" s="174"/>
      <c r="BW101" s="174"/>
      <c r="BX101" s="174"/>
      <c r="BY101" s="174"/>
      <c r="BZ101" s="174"/>
      <c r="CA101" s="174"/>
      <c r="CB101" s="174"/>
      <c r="CC101" s="174"/>
      <c r="CD101" s="174"/>
      <c r="CE101" s="174"/>
      <c r="CF101" s="174"/>
      <c r="CG101" s="174"/>
      <c r="CH101" s="174"/>
    </row>
    <row r="102" spans="1:86">
      <c r="A102" s="179"/>
      <c r="B102" s="180"/>
      <c r="C102" s="179"/>
      <c r="D102" s="181" t="s">
        <v>701</v>
      </c>
      <c r="E102" s="182"/>
      <c r="F102" s="182"/>
      <c r="G102" s="182"/>
      <c r="H102" s="182"/>
      <c r="I102" s="182"/>
      <c r="J102" s="183">
        <f>J199</f>
        <v>0</v>
      </c>
      <c r="K102" s="179"/>
      <c r="L102" s="180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79"/>
      <c r="AG102" s="179"/>
      <c r="AH102" s="179"/>
      <c r="AI102" s="179"/>
      <c r="AJ102" s="179"/>
      <c r="AK102" s="179"/>
      <c r="AL102" s="179"/>
      <c r="AM102" s="179"/>
      <c r="AN102" s="179"/>
      <c r="AO102" s="179"/>
      <c r="AP102" s="179"/>
      <c r="AQ102" s="179"/>
      <c r="AR102" s="179"/>
      <c r="AS102" s="179"/>
      <c r="AT102" s="179"/>
      <c r="AU102" s="179"/>
      <c r="AV102" s="179"/>
      <c r="AW102" s="179"/>
      <c r="AX102" s="179"/>
      <c r="AY102" s="179"/>
      <c r="AZ102" s="179"/>
      <c r="BA102" s="179"/>
      <c r="BB102" s="179"/>
      <c r="BC102" s="179"/>
      <c r="BD102" s="179"/>
      <c r="BE102" s="179"/>
      <c r="BF102" s="179"/>
      <c r="BG102" s="179"/>
      <c r="BH102" s="179"/>
      <c r="BI102" s="179"/>
      <c r="BJ102" s="179"/>
      <c r="BK102" s="179"/>
      <c r="BL102" s="179"/>
      <c r="BM102" s="179"/>
      <c r="BN102" s="179"/>
      <c r="BO102" s="179"/>
      <c r="BP102" s="179"/>
      <c r="BQ102" s="179"/>
      <c r="BR102" s="179"/>
      <c r="BS102" s="179"/>
      <c r="BT102" s="179"/>
      <c r="BU102" s="179"/>
      <c r="BV102" s="179"/>
      <c r="BW102" s="179"/>
      <c r="BX102" s="179"/>
      <c r="BY102" s="179"/>
      <c r="BZ102" s="179"/>
      <c r="CA102" s="179"/>
      <c r="CB102" s="179"/>
      <c r="CC102" s="179"/>
      <c r="CD102" s="179"/>
      <c r="CE102" s="179"/>
      <c r="CF102" s="179"/>
      <c r="CG102" s="179"/>
      <c r="CH102" s="179"/>
    </row>
    <row r="103" spans="1:86">
      <c r="A103" s="179"/>
      <c r="B103" s="180"/>
      <c r="C103" s="179"/>
      <c r="D103" s="181" t="s">
        <v>702</v>
      </c>
      <c r="E103" s="182"/>
      <c r="F103" s="182"/>
      <c r="G103" s="182"/>
      <c r="H103" s="182"/>
      <c r="I103" s="182"/>
      <c r="J103" s="183">
        <f>J203</f>
        <v>0</v>
      </c>
      <c r="K103" s="179"/>
      <c r="L103" s="180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79"/>
      <c r="AE103" s="179"/>
      <c r="AF103" s="179"/>
      <c r="AG103" s="179"/>
      <c r="AH103" s="179"/>
      <c r="AI103" s="179"/>
      <c r="AJ103" s="179"/>
      <c r="AK103" s="179"/>
      <c r="AL103" s="179"/>
      <c r="AM103" s="179"/>
      <c r="AN103" s="179"/>
      <c r="AO103" s="179"/>
      <c r="AP103" s="179"/>
      <c r="AQ103" s="179"/>
      <c r="AR103" s="179"/>
      <c r="AS103" s="179"/>
      <c r="AT103" s="179"/>
      <c r="AU103" s="179"/>
      <c r="AV103" s="179"/>
      <c r="AW103" s="179"/>
      <c r="AX103" s="179"/>
      <c r="AY103" s="179"/>
      <c r="AZ103" s="179"/>
      <c r="BA103" s="179"/>
      <c r="BB103" s="179"/>
      <c r="BC103" s="179"/>
      <c r="BD103" s="179"/>
      <c r="BE103" s="179"/>
      <c r="BF103" s="179"/>
      <c r="BG103" s="179"/>
      <c r="BH103" s="179"/>
      <c r="BI103" s="179"/>
      <c r="BJ103" s="179"/>
      <c r="BK103" s="179"/>
      <c r="BL103" s="179"/>
      <c r="BM103" s="179"/>
      <c r="BN103" s="179"/>
      <c r="BO103" s="179"/>
      <c r="BP103" s="179"/>
      <c r="BQ103" s="179"/>
      <c r="BR103" s="179"/>
      <c r="BS103" s="179"/>
      <c r="BT103" s="179"/>
      <c r="BU103" s="179"/>
      <c r="BV103" s="179"/>
      <c r="BW103" s="179"/>
      <c r="BX103" s="179"/>
      <c r="BY103" s="179"/>
      <c r="BZ103" s="179"/>
      <c r="CA103" s="179"/>
      <c r="CB103" s="179"/>
      <c r="CC103" s="179"/>
      <c r="CD103" s="179"/>
      <c r="CE103" s="179"/>
      <c r="CF103" s="179"/>
      <c r="CG103" s="179"/>
      <c r="CH103" s="179"/>
    </row>
    <row r="104" spans="1:86">
      <c r="A104" s="179"/>
      <c r="B104" s="180"/>
      <c r="C104" s="179"/>
      <c r="D104" s="181" t="s">
        <v>703</v>
      </c>
      <c r="E104" s="182"/>
      <c r="F104" s="182"/>
      <c r="G104" s="182"/>
      <c r="H104" s="182"/>
      <c r="I104" s="182"/>
      <c r="J104" s="183">
        <f>J206</f>
        <v>0</v>
      </c>
      <c r="K104" s="179"/>
      <c r="L104" s="180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179"/>
      <c r="AT104" s="179"/>
      <c r="AU104" s="179"/>
      <c r="AV104" s="179"/>
      <c r="AW104" s="179"/>
      <c r="AX104" s="179"/>
      <c r="AY104" s="179"/>
      <c r="AZ104" s="179"/>
      <c r="BA104" s="179"/>
      <c r="BB104" s="179"/>
      <c r="BC104" s="179"/>
      <c r="BD104" s="179"/>
      <c r="BE104" s="179"/>
      <c r="BF104" s="179"/>
      <c r="BG104" s="179"/>
      <c r="BH104" s="179"/>
      <c r="BI104" s="179"/>
      <c r="BJ104" s="179"/>
      <c r="BK104" s="179"/>
      <c r="BL104" s="179"/>
      <c r="BM104" s="179"/>
      <c r="BN104" s="179"/>
      <c r="BO104" s="179"/>
      <c r="BP104" s="179"/>
      <c r="BQ104" s="179"/>
      <c r="BR104" s="179"/>
      <c r="BS104" s="179"/>
      <c r="BT104" s="179"/>
      <c r="BU104" s="179"/>
      <c r="BV104" s="179"/>
      <c r="BW104" s="179"/>
      <c r="BX104" s="179"/>
      <c r="BY104" s="179"/>
      <c r="BZ104" s="179"/>
      <c r="CA104" s="179"/>
      <c r="CB104" s="179"/>
      <c r="CC104" s="179"/>
      <c r="CD104" s="179"/>
      <c r="CE104" s="179"/>
      <c r="CF104" s="179"/>
      <c r="CG104" s="179"/>
      <c r="CH104" s="179"/>
    </row>
    <row r="105" spans="1:86">
      <c r="A105" s="179"/>
      <c r="B105" s="180"/>
      <c r="C105" s="179"/>
      <c r="D105" s="181" t="s">
        <v>704</v>
      </c>
      <c r="E105" s="182"/>
      <c r="F105" s="182"/>
      <c r="G105" s="182"/>
      <c r="H105" s="182"/>
      <c r="I105" s="182"/>
      <c r="J105" s="183">
        <f>J208</f>
        <v>0</v>
      </c>
      <c r="K105" s="179"/>
      <c r="L105" s="180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  <c r="AA105" s="179"/>
      <c r="AB105" s="179"/>
      <c r="AC105" s="179"/>
      <c r="AD105" s="179"/>
      <c r="AE105" s="179"/>
      <c r="AF105" s="179"/>
      <c r="AG105" s="179"/>
      <c r="AH105" s="179"/>
      <c r="AI105" s="179"/>
      <c r="AJ105" s="179"/>
      <c r="AK105" s="179"/>
      <c r="AL105" s="179"/>
      <c r="AM105" s="179"/>
      <c r="AN105" s="179"/>
      <c r="AO105" s="179"/>
      <c r="AP105" s="179"/>
      <c r="AQ105" s="179"/>
      <c r="AR105" s="179"/>
      <c r="AS105" s="179"/>
      <c r="AT105" s="179"/>
      <c r="AU105" s="179"/>
      <c r="AV105" s="179"/>
      <c r="AW105" s="179"/>
      <c r="AX105" s="179"/>
      <c r="AY105" s="179"/>
      <c r="AZ105" s="179"/>
      <c r="BA105" s="179"/>
      <c r="BB105" s="179"/>
      <c r="BC105" s="179"/>
      <c r="BD105" s="179"/>
      <c r="BE105" s="179"/>
      <c r="BF105" s="179"/>
      <c r="BG105" s="179"/>
      <c r="BH105" s="179"/>
      <c r="BI105" s="179"/>
      <c r="BJ105" s="179"/>
      <c r="BK105" s="179"/>
      <c r="BL105" s="179"/>
      <c r="BM105" s="179"/>
      <c r="BN105" s="179"/>
      <c r="BO105" s="179"/>
      <c r="BP105" s="179"/>
      <c r="BQ105" s="179"/>
      <c r="BR105" s="179"/>
      <c r="BS105" s="179"/>
      <c r="BT105" s="179"/>
      <c r="BU105" s="179"/>
      <c r="BV105" s="179"/>
      <c r="BW105" s="179"/>
      <c r="BX105" s="179"/>
      <c r="BY105" s="179"/>
      <c r="BZ105" s="179"/>
      <c r="CA105" s="179"/>
      <c r="CB105" s="179"/>
      <c r="CC105" s="179"/>
      <c r="CD105" s="179"/>
      <c r="CE105" s="179"/>
      <c r="CF105" s="179"/>
      <c r="CG105" s="179"/>
      <c r="CH105" s="179"/>
    </row>
    <row r="106" spans="1:86">
      <c r="A106" s="179"/>
      <c r="B106" s="180"/>
      <c r="C106" s="179"/>
      <c r="D106" s="181" t="s">
        <v>705</v>
      </c>
      <c r="E106" s="182"/>
      <c r="F106" s="182"/>
      <c r="G106" s="182"/>
      <c r="H106" s="182"/>
      <c r="I106" s="182"/>
      <c r="J106" s="183">
        <f>J210</f>
        <v>0</v>
      </c>
      <c r="K106" s="179"/>
      <c r="L106" s="180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  <c r="AA106" s="179"/>
      <c r="AB106" s="179"/>
      <c r="AC106" s="179"/>
      <c r="AD106" s="179"/>
      <c r="AE106" s="179"/>
      <c r="AF106" s="179"/>
      <c r="AG106" s="179"/>
      <c r="AH106" s="179"/>
      <c r="AI106" s="179"/>
      <c r="AJ106" s="179"/>
      <c r="AK106" s="179"/>
      <c r="AL106" s="179"/>
      <c r="AM106" s="179"/>
      <c r="AN106" s="179"/>
      <c r="AO106" s="179"/>
      <c r="AP106" s="179"/>
      <c r="AQ106" s="179"/>
      <c r="AR106" s="179"/>
      <c r="AS106" s="179"/>
      <c r="AT106" s="179"/>
      <c r="AU106" s="179"/>
      <c r="AV106" s="179"/>
      <c r="AW106" s="179"/>
      <c r="AX106" s="179"/>
      <c r="AY106" s="179"/>
      <c r="AZ106" s="179"/>
      <c r="BA106" s="179"/>
      <c r="BB106" s="179"/>
      <c r="BC106" s="179"/>
      <c r="BD106" s="179"/>
      <c r="BE106" s="179"/>
      <c r="BF106" s="179"/>
      <c r="BG106" s="179"/>
      <c r="BH106" s="179"/>
      <c r="BI106" s="179"/>
      <c r="BJ106" s="179"/>
      <c r="BK106" s="179"/>
      <c r="BL106" s="179"/>
      <c r="BM106" s="179"/>
      <c r="BN106" s="179"/>
      <c r="BO106" s="179"/>
      <c r="BP106" s="179"/>
      <c r="BQ106" s="179"/>
      <c r="BR106" s="179"/>
      <c r="BS106" s="179"/>
      <c r="BT106" s="179"/>
      <c r="BU106" s="179"/>
      <c r="BV106" s="179"/>
      <c r="BW106" s="179"/>
      <c r="BX106" s="179"/>
      <c r="BY106" s="179"/>
      <c r="BZ106" s="179"/>
      <c r="CA106" s="179"/>
      <c r="CB106" s="179"/>
      <c r="CC106" s="179"/>
      <c r="CD106" s="179"/>
      <c r="CE106" s="179"/>
      <c r="CF106" s="179"/>
      <c r="CG106" s="179"/>
      <c r="CH106" s="179"/>
    </row>
    <row r="107" spans="1:86">
      <c r="A107" s="138"/>
      <c r="B107" s="139"/>
      <c r="C107" s="138"/>
      <c r="D107" s="138"/>
      <c r="E107" s="138"/>
      <c r="F107" s="138"/>
      <c r="G107" s="138"/>
      <c r="H107" s="138"/>
      <c r="I107" s="138"/>
      <c r="J107" s="138"/>
      <c r="K107" s="138"/>
      <c r="L107" s="139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/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  <c r="BI107" s="138"/>
      <c r="BJ107" s="138"/>
      <c r="BK107" s="138"/>
      <c r="BL107" s="138"/>
      <c r="BM107" s="138"/>
      <c r="BN107" s="138"/>
      <c r="BO107" s="138"/>
      <c r="BP107" s="138"/>
      <c r="BQ107" s="138"/>
      <c r="BR107" s="138"/>
      <c r="BS107" s="138"/>
      <c r="BT107" s="138"/>
      <c r="BU107" s="138"/>
      <c r="BV107" s="138"/>
      <c r="BW107" s="138"/>
      <c r="BX107" s="138"/>
      <c r="BY107" s="138"/>
      <c r="BZ107" s="138"/>
      <c r="CA107" s="138"/>
      <c r="CB107" s="138"/>
      <c r="CC107" s="138"/>
      <c r="CD107" s="138"/>
      <c r="CE107" s="138"/>
      <c r="CF107" s="138"/>
      <c r="CG107" s="138"/>
      <c r="CH107" s="138"/>
    </row>
    <row r="108" spans="1:86">
      <c r="A108" s="138"/>
      <c r="B108" s="167"/>
      <c r="C108" s="168"/>
      <c r="D108" s="168"/>
      <c r="E108" s="168"/>
      <c r="F108" s="168"/>
      <c r="G108" s="168"/>
      <c r="H108" s="168"/>
      <c r="I108" s="168"/>
      <c r="J108" s="168"/>
      <c r="K108" s="168"/>
      <c r="L108" s="139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  <c r="BI108" s="138"/>
      <c r="BJ108" s="138"/>
      <c r="BK108" s="138"/>
      <c r="BL108" s="138"/>
      <c r="BM108" s="138"/>
      <c r="BN108" s="138"/>
      <c r="BO108" s="138"/>
      <c r="BP108" s="138"/>
      <c r="BQ108" s="138"/>
      <c r="BR108" s="138"/>
      <c r="BS108" s="138"/>
      <c r="BT108" s="138"/>
      <c r="BU108" s="138"/>
      <c r="BV108" s="138"/>
      <c r="BW108" s="138"/>
      <c r="BX108" s="138"/>
      <c r="BY108" s="138"/>
      <c r="BZ108" s="138"/>
      <c r="CA108" s="138"/>
      <c r="CB108" s="138"/>
      <c r="CC108" s="138"/>
      <c r="CD108" s="138"/>
      <c r="CE108" s="138"/>
      <c r="CF108" s="138"/>
      <c r="CG108" s="138"/>
      <c r="CH108" s="138"/>
    </row>
    <row r="112" spans="1:86">
      <c r="A112" s="138"/>
      <c r="B112" s="169"/>
      <c r="C112" s="170"/>
      <c r="D112" s="170"/>
      <c r="E112" s="170"/>
      <c r="F112" s="170"/>
      <c r="G112" s="170"/>
      <c r="H112" s="170"/>
      <c r="I112" s="170"/>
      <c r="J112" s="170"/>
      <c r="K112" s="170"/>
      <c r="L112" s="139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138"/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  <c r="BI112" s="138"/>
      <c r="BJ112" s="138"/>
      <c r="BK112" s="138"/>
      <c r="BL112" s="138"/>
      <c r="BM112" s="138"/>
      <c r="BN112" s="138"/>
      <c r="BO112" s="138"/>
      <c r="BP112" s="138"/>
      <c r="BQ112" s="138"/>
      <c r="BR112" s="138"/>
      <c r="BS112" s="138"/>
      <c r="BT112" s="138"/>
      <c r="BU112" s="138"/>
      <c r="BV112" s="138"/>
      <c r="BW112" s="138"/>
      <c r="BX112" s="138"/>
      <c r="BY112" s="138"/>
      <c r="BZ112" s="138"/>
      <c r="CA112" s="138"/>
      <c r="CB112" s="138"/>
      <c r="CC112" s="138"/>
      <c r="CD112" s="138"/>
      <c r="CE112" s="138"/>
      <c r="CF112" s="138"/>
      <c r="CG112" s="138"/>
      <c r="CH112" s="138"/>
    </row>
    <row r="113" spans="1:86" ht="18">
      <c r="A113" s="138"/>
      <c r="B113" s="139"/>
      <c r="C113" s="135" t="s">
        <v>706</v>
      </c>
      <c r="D113" s="138"/>
      <c r="E113" s="138"/>
      <c r="F113" s="138"/>
      <c r="G113" s="138"/>
      <c r="H113" s="138"/>
      <c r="I113" s="138"/>
      <c r="J113" s="138"/>
      <c r="K113" s="138"/>
      <c r="L113" s="139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  <c r="BI113" s="138"/>
      <c r="BJ113" s="138"/>
      <c r="BK113" s="138"/>
      <c r="BL113" s="138"/>
      <c r="BM113" s="138"/>
      <c r="BN113" s="138"/>
      <c r="BO113" s="138"/>
      <c r="BP113" s="138"/>
      <c r="BQ113" s="138"/>
      <c r="BR113" s="138"/>
      <c r="BS113" s="138"/>
      <c r="BT113" s="138"/>
      <c r="BU113" s="138"/>
      <c r="BV113" s="138"/>
      <c r="BW113" s="138"/>
      <c r="BX113" s="138"/>
      <c r="BY113" s="138"/>
      <c r="BZ113" s="138"/>
      <c r="CA113" s="138"/>
      <c r="CB113" s="138"/>
      <c r="CC113" s="138"/>
      <c r="CD113" s="138"/>
      <c r="CE113" s="138"/>
      <c r="CF113" s="138"/>
      <c r="CG113" s="138"/>
      <c r="CH113" s="138"/>
    </row>
    <row r="114" spans="1:86">
      <c r="A114" s="138"/>
      <c r="B114" s="139"/>
      <c r="C114" s="138"/>
      <c r="D114" s="138"/>
      <c r="E114" s="138"/>
      <c r="F114" s="138"/>
      <c r="G114" s="138"/>
      <c r="H114" s="138"/>
      <c r="I114" s="138"/>
      <c r="J114" s="138"/>
      <c r="K114" s="138"/>
      <c r="L114" s="139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  <c r="AW114" s="138"/>
      <c r="AX114" s="138"/>
      <c r="AY114" s="138"/>
      <c r="AZ114" s="138"/>
      <c r="BA114" s="138"/>
      <c r="BB114" s="138"/>
      <c r="BC114" s="138"/>
      <c r="BD114" s="138"/>
      <c r="BE114" s="138"/>
      <c r="BF114" s="138"/>
      <c r="BG114" s="138"/>
      <c r="BH114" s="138"/>
      <c r="BI114" s="138"/>
      <c r="BJ114" s="138"/>
      <c r="BK114" s="138"/>
      <c r="BL114" s="138"/>
      <c r="BM114" s="138"/>
      <c r="BN114" s="138"/>
      <c r="BO114" s="138"/>
      <c r="BP114" s="138"/>
      <c r="BQ114" s="138"/>
      <c r="BR114" s="138"/>
      <c r="BS114" s="138"/>
      <c r="BT114" s="138"/>
      <c r="BU114" s="138"/>
      <c r="BV114" s="138"/>
      <c r="BW114" s="138"/>
      <c r="BX114" s="138"/>
      <c r="BY114" s="138"/>
      <c r="BZ114" s="138"/>
      <c r="CA114" s="138"/>
      <c r="CB114" s="138"/>
      <c r="CC114" s="138"/>
      <c r="CD114" s="138"/>
      <c r="CE114" s="138"/>
      <c r="CF114" s="138"/>
      <c r="CG114" s="138"/>
      <c r="CH114" s="138"/>
    </row>
    <row r="115" spans="1:86">
      <c r="A115" s="138"/>
      <c r="B115" s="139"/>
      <c r="C115" s="137" t="s">
        <v>650</v>
      </c>
      <c r="D115" s="138"/>
      <c r="E115" s="138"/>
      <c r="F115" s="138"/>
      <c r="G115" s="138"/>
      <c r="H115" s="138"/>
      <c r="I115" s="138"/>
      <c r="J115" s="138"/>
      <c r="K115" s="138"/>
      <c r="L115" s="139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/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  <c r="BI115" s="138"/>
      <c r="BJ115" s="138"/>
      <c r="BK115" s="138"/>
      <c r="BL115" s="138"/>
      <c r="BM115" s="138"/>
      <c r="BN115" s="138"/>
      <c r="BO115" s="138"/>
      <c r="BP115" s="138"/>
      <c r="BQ115" s="138"/>
      <c r="BR115" s="138"/>
      <c r="BS115" s="138"/>
      <c r="BT115" s="138"/>
      <c r="BU115" s="138"/>
      <c r="BV115" s="138"/>
      <c r="BW115" s="138"/>
      <c r="BX115" s="138"/>
      <c r="BY115" s="138"/>
      <c r="BZ115" s="138"/>
      <c r="CA115" s="138"/>
      <c r="CB115" s="138"/>
      <c r="CC115" s="138"/>
      <c r="CD115" s="138"/>
      <c r="CE115" s="138"/>
      <c r="CF115" s="138"/>
      <c r="CG115" s="138"/>
      <c r="CH115" s="138"/>
    </row>
    <row r="116" spans="1:86">
      <c r="A116" s="138"/>
      <c r="B116" s="139"/>
      <c r="C116" s="138"/>
      <c r="D116" s="138"/>
      <c r="E116" s="414" t="str">
        <f>E7</f>
        <v>ZTV sídliště Lokalita pro bydlení v RD v obci Peč</v>
      </c>
      <c r="F116" s="415"/>
      <c r="G116" s="415"/>
      <c r="H116" s="415"/>
      <c r="I116" s="138"/>
      <c r="J116" s="138"/>
      <c r="K116" s="138"/>
      <c r="L116" s="139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8"/>
      <c r="Z116" s="138"/>
      <c r="AA116" s="138"/>
      <c r="AB116" s="138"/>
      <c r="AC116" s="138"/>
      <c r="AD116" s="138"/>
      <c r="AE116" s="138"/>
      <c r="AF116" s="138"/>
      <c r="AG116" s="138"/>
      <c r="AH116" s="138"/>
      <c r="AI116" s="138"/>
      <c r="AJ116" s="138"/>
      <c r="AK116" s="138"/>
      <c r="AL116" s="138"/>
      <c r="AM116" s="138"/>
      <c r="AN116" s="138"/>
      <c r="AO116" s="138"/>
      <c r="AP116" s="138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  <c r="BA116" s="138"/>
      <c r="BB116" s="138"/>
      <c r="BC116" s="138"/>
      <c r="BD116" s="138"/>
      <c r="BE116" s="138"/>
      <c r="BF116" s="138"/>
      <c r="BG116" s="138"/>
      <c r="BH116" s="138"/>
      <c r="BI116" s="138"/>
      <c r="BJ116" s="138"/>
      <c r="BK116" s="138"/>
      <c r="BL116" s="138"/>
      <c r="BM116" s="138"/>
      <c r="BN116" s="138"/>
      <c r="BO116" s="138"/>
      <c r="BP116" s="138"/>
      <c r="BQ116" s="138"/>
      <c r="BR116" s="138"/>
      <c r="BS116" s="138"/>
      <c r="BT116" s="138"/>
      <c r="BU116" s="138"/>
      <c r="BV116" s="138"/>
      <c r="BW116" s="138"/>
      <c r="BX116" s="138"/>
      <c r="BY116" s="138"/>
      <c r="BZ116" s="138"/>
      <c r="CA116" s="138"/>
      <c r="CB116" s="138"/>
      <c r="CC116" s="138"/>
      <c r="CD116" s="138"/>
      <c r="CE116" s="138"/>
      <c r="CF116" s="138"/>
      <c r="CG116" s="138"/>
      <c r="CH116" s="138"/>
    </row>
    <row r="117" spans="1:86">
      <c r="A117" s="138"/>
      <c r="B117" s="139"/>
      <c r="C117" s="137" t="s">
        <v>651</v>
      </c>
      <c r="D117" s="138"/>
      <c r="E117" s="138"/>
      <c r="F117" s="138"/>
      <c r="G117" s="138"/>
      <c r="H117" s="138"/>
      <c r="I117" s="138"/>
      <c r="J117" s="138"/>
      <c r="K117" s="138"/>
      <c r="L117" s="139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  <c r="BI117" s="138"/>
      <c r="BJ117" s="138"/>
      <c r="BK117" s="138"/>
      <c r="BL117" s="138"/>
      <c r="BM117" s="138"/>
      <c r="BN117" s="138"/>
      <c r="BO117" s="138"/>
      <c r="BP117" s="138"/>
      <c r="BQ117" s="138"/>
      <c r="BR117" s="138"/>
      <c r="BS117" s="138"/>
      <c r="BT117" s="138"/>
      <c r="BU117" s="138"/>
      <c r="BV117" s="138"/>
      <c r="BW117" s="138"/>
      <c r="BX117" s="138"/>
      <c r="BY117" s="138"/>
      <c r="BZ117" s="138"/>
      <c r="CA117" s="138"/>
      <c r="CB117" s="138"/>
      <c r="CC117" s="138"/>
      <c r="CD117" s="138"/>
      <c r="CE117" s="138"/>
      <c r="CF117" s="138"/>
      <c r="CG117" s="138"/>
      <c r="CH117" s="138"/>
    </row>
    <row r="118" spans="1:86">
      <c r="A118" s="138"/>
      <c r="B118" s="139"/>
      <c r="C118" s="138"/>
      <c r="D118" s="138"/>
      <c r="E118" s="416" t="str">
        <f>E9</f>
        <v>SO 402 - Trasa trubiček HDPE</v>
      </c>
      <c r="F118" s="417"/>
      <c r="G118" s="417"/>
      <c r="H118" s="417"/>
      <c r="I118" s="138"/>
      <c r="J118" s="138"/>
      <c r="K118" s="138"/>
      <c r="L118" s="139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/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  <c r="BI118" s="138"/>
      <c r="BJ118" s="138"/>
      <c r="BK118" s="138"/>
      <c r="BL118" s="138"/>
      <c r="BM118" s="138"/>
      <c r="BN118" s="138"/>
      <c r="BO118" s="138"/>
      <c r="BP118" s="138"/>
      <c r="BQ118" s="138"/>
      <c r="BR118" s="138"/>
      <c r="BS118" s="138"/>
      <c r="BT118" s="138"/>
      <c r="BU118" s="138"/>
      <c r="BV118" s="138"/>
      <c r="BW118" s="138"/>
      <c r="BX118" s="138"/>
      <c r="BY118" s="138"/>
      <c r="BZ118" s="138"/>
      <c r="CA118" s="138"/>
      <c r="CB118" s="138"/>
      <c r="CC118" s="138"/>
      <c r="CD118" s="138"/>
      <c r="CE118" s="138"/>
      <c r="CF118" s="138"/>
      <c r="CG118" s="138"/>
      <c r="CH118" s="138"/>
    </row>
    <row r="119" spans="1:86">
      <c r="A119" s="138"/>
      <c r="B119" s="139"/>
      <c r="C119" s="138"/>
      <c r="D119" s="138"/>
      <c r="E119" s="138"/>
      <c r="F119" s="138"/>
      <c r="G119" s="138"/>
      <c r="H119" s="138"/>
      <c r="I119" s="138"/>
      <c r="J119" s="138"/>
      <c r="K119" s="138"/>
      <c r="L119" s="139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/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  <c r="BI119" s="138"/>
      <c r="BJ119" s="138"/>
      <c r="BK119" s="138"/>
      <c r="BL119" s="138"/>
      <c r="BM119" s="138"/>
      <c r="BN119" s="138"/>
      <c r="BO119" s="138"/>
      <c r="BP119" s="138"/>
      <c r="BQ119" s="138"/>
      <c r="BR119" s="138"/>
      <c r="BS119" s="138"/>
      <c r="BT119" s="138"/>
      <c r="BU119" s="138"/>
      <c r="BV119" s="138"/>
      <c r="BW119" s="138"/>
      <c r="BX119" s="138"/>
      <c r="BY119" s="138"/>
      <c r="BZ119" s="138"/>
      <c r="CA119" s="138"/>
      <c r="CB119" s="138"/>
      <c r="CC119" s="138"/>
      <c r="CD119" s="138"/>
      <c r="CE119" s="138"/>
      <c r="CF119" s="138"/>
      <c r="CG119" s="138"/>
      <c r="CH119" s="138"/>
    </row>
    <row r="120" spans="1:86">
      <c r="A120" s="138"/>
      <c r="B120" s="139"/>
      <c r="C120" s="137" t="s">
        <v>656</v>
      </c>
      <c r="D120" s="138"/>
      <c r="E120" s="138"/>
      <c r="F120" s="142" t="str">
        <f>F12</f>
        <v>Peč</v>
      </c>
      <c r="G120" s="138"/>
      <c r="H120" s="138"/>
      <c r="I120" s="137" t="s">
        <v>658</v>
      </c>
      <c r="J120" s="143" t="str">
        <f>IF(J12="","",J12)</f>
        <v>15. 9. 2025</v>
      </c>
      <c r="K120" s="138"/>
      <c r="L120" s="139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  <c r="BI120" s="138"/>
      <c r="BJ120" s="138"/>
      <c r="BK120" s="138"/>
      <c r="BL120" s="138"/>
      <c r="BM120" s="138"/>
      <c r="BN120" s="138"/>
      <c r="BO120" s="138"/>
      <c r="BP120" s="138"/>
      <c r="BQ120" s="138"/>
      <c r="BR120" s="138"/>
      <c r="BS120" s="138"/>
      <c r="BT120" s="138"/>
      <c r="BU120" s="138"/>
      <c r="BV120" s="138"/>
      <c r="BW120" s="138"/>
      <c r="BX120" s="138"/>
      <c r="BY120" s="138"/>
      <c r="BZ120" s="138"/>
      <c r="CA120" s="138"/>
      <c r="CB120" s="138"/>
      <c r="CC120" s="138"/>
      <c r="CD120" s="138"/>
      <c r="CE120" s="138"/>
      <c r="CF120" s="138"/>
      <c r="CG120" s="138"/>
      <c r="CH120" s="138"/>
    </row>
    <row r="121" spans="1:86">
      <c r="A121" s="138"/>
      <c r="B121" s="139"/>
      <c r="C121" s="138"/>
      <c r="D121" s="138"/>
      <c r="E121" s="138"/>
      <c r="F121" s="138"/>
      <c r="G121" s="138"/>
      <c r="H121" s="138"/>
      <c r="I121" s="138"/>
      <c r="J121" s="138"/>
      <c r="K121" s="138"/>
      <c r="L121" s="139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/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  <c r="BI121" s="138"/>
      <c r="BJ121" s="138"/>
      <c r="BK121" s="138"/>
      <c r="BL121" s="138"/>
      <c r="BM121" s="138"/>
      <c r="BN121" s="138"/>
      <c r="BO121" s="138"/>
      <c r="BP121" s="138"/>
      <c r="BQ121" s="138"/>
      <c r="BR121" s="138"/>
      <c r="BS121" s="138"/>
      <c r="BT121" s="138"/>
      <c r="BU121" s="138"/>
      <c r="BV121" s="138"/>
      <c r="BW121" s="138"/>
      <c r="BX121" s="138"/>
      <c r="BY121" s="138"/>
      <c r="BZ121" s="138"/>
      <c r="CA121" s="138"/>
      <c r="CB121" s="138"/>
      <c r="CC121" s="138"/>
      <c r="CD121" s="138"/>
      <c r="CE121" s="138"/>
      <c r="CF121" s="138"/>
      <c r="CG121" s="138"/>
      <c r="CH121" s="138"/>
    </row>
    <row r="122" spans="1:86" ht="25.5">
      <c r="A122" s="138"/>
      <c r="B122" s="139"/>
      <c r="C122" s="137" t="s">
        <v>659</v>
      </c>
      <c r="D122" s="138"/>
      <c r="E122" s="138"/>
      <c r="F122" s="142" t="str">
        <f>E15</f>
        <v xml:space="preserve">Obec Peč, Peč 62, 380 01  Dačice </v>
      </c>
      <c r="G122" s="138"/>
      <c r="H122" s="138"/>
      <c r="I122" s="137" t="s">
        <v>664</v>
      </c>
      <c r="J122" s="146" t="str">
        <f>E21</f>
        <v xml:space="preserve">Ing. Martin Antoňů, Řečice 31, 380 01  Dačice </v>
      </c>
      <c r="K122" s="138"/>
      <c r="L122" s="139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/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  <c r="BI122" s="138"/>
      <c r="BJ122" s="138"/>
      <c r="BK122" s="138"/>
      <c r="BL122" s="138"/>
      <c r="BM122" s="138"/>
      <c r="BN122" s="138"/>
      <c r="BO122" s="138"/>
      <c r="BP122" s="138"/>
      <c r="BQ122" s="138"/>
      <c r="BR122" s="138"/>
      <c r="BS122" s="138"/>
      <c r="BT122" s="138"/>
      <c r="BU122" s="138"/>
      <c r="BV122" s="138"/>
      <c r="BW122" s="138"/>
      <c r="BX122" s="138"/>
      <c r="BY122" s="138"/>
      <c r="BZ122" s="138"/>
      <c r="CA122" s="138"/>
      <c r="CB122" s="138"/>
      <c r="CC122" s="138"/>
      <c r="CD122" s="138"/>
      <c r="CE122" s="138"/>
      <c r="CF122" s="138"/>
      <c r="CG122" s="138"/>
      <c r="CH122" s="138"/>
    </row>
    <row r="123" spans="1:86">
      <c r="A123" s="138"/>
      <c r="B123" s="139"/>
      <c r="C123" s="137" t="s">
        <v>663</v>
      </c>
      <c r="D123" s="138"/>
      <c r="E123" s="138"/>
      <c r="F123" s="142" t="str">
        <f>IF(E18="","",E18)</f>
        <v xml:space="preserve"> </v>
      </c>
      <c r="G123" s="138"/>
      <c r="H123" s="138"/>
      <c r="I123" s="137" t="s">
        <v>667</v>
      </c>
      <c r="J123" s="146" t="str">
        <f>E24</f>
        <v xml:space="preserve">Ing. Martin Antoňů </v>
      </c>
      <c r="K123" s="138"/>
      <c r="L123" s="139"/>
      <c r="M123" s="138"/>
      <c r="N123" s="138"/>
      <c r="O123" s="138"/>
      <c r="P123" s="138"/>
      <c r="Q123" s="138"/>
      <c r="R123" s="138"/>
      <c r="S123" s="138"/>
      <c r="T123" s="138"/>
      <c r="U123" s="138"/>
      <c r="V123" s="138"/>
      <c r="W123" s="138"/>
      <c r="X123" s="138"/>
      <c r="Y123" s="138"/>
      <c r="Z123" s="138"/>
      <c r="AA123" s="138"/>
      <c r="AB123" s="138"/>
      <c r="AC123" s="138"/>
      <c r="AD123" s="138"/>
      <c r="AE123" s="138"/>
      <c r="AF123" s="138"/>
      <c r="AG123" s="138"/>
      <c r="AH123" s="138"/>
      <c r="AI123" s="138"/>
      <c r="AJ123" s="138"/>
      <c r="AK123" s="138"/>
      <c r="AL123" s="138"/>
      <c r="AM123" s="138"/>
      <c r="AN123" s="138"/>
      <c r="AO123" s="138"/>
      <c r="AP123" s="138"/>
      <c r="AQ123" s="138"/>
      <c r="AR123" s="138"/>
      <c r="AS123" s="138"/>
      <c r="AT123" s="138"/>
      <c r="AU123" s="138"/>
      <c r="AV123" s="138"/>
      <c r="AW123" s="138"/>
      <c r="AX123" s="138"/>
      <c r="AY123" s="138"/>
      <c r="AZ123" s="138"/>
      <c r="BA123" s="138"/>
      <c r="BB123" s="138"/>
      <c r="BC123" s="138"/>
      <c r="BD123" s="138"/>
      <c r="BE123" s="138"/>
      <c r="BF123" s="138"/>
      <c r="BG123" s="138"/>
      <c r="BH123" s="138"/>
      <c r="BI123" s="138"/>
      <c r="BJ123" s="138"/>
      <c r="BK123" s="138"/>
      <c r="BL123" s="138"/>
      <c r="BM123" s="138"/>
      <c r="BN123" s="138"/>
      <c r="BO123" s="138"/>
      <c r="BP123" s="138"/>
      <c r="BQ123" s="138"/>
      <c r="BR123" s="138"/>
      <c r="BS123" s="138"/>
      <c r="BT123" s="138"/>
      <c r="BU123" s="138"/>
      <c r="BV123" s="138"/>
      <c r="BW123" s="138"/>
      <c r="BX123" s="138"/>
      <c r="BY123" s="138"/>
      <c r="BZ123" s="138"/>
      <c r="CA123" s="138"/>
      <c r="CB123" s="138"/>
      <c r="CC123" s="138"/>
      <c r="CD123" s="138"/>
      <c r="CE123" s="138"/>
      <c r="CF123" s="138"/>
      <c r="CG123" s="138"/>
      <c r="CH123" s="138"/>
    </row>
    <row r="124" spans="1:86">
      <c r="A124" s="138"/>
      <c r="B124" s="139"/>
      <c r="C124" s="138"/>
      <c r="D124" s="138"/>
      <c r="E124" s="138"/>
      <c r="F124" s="138"/>
      <c r="G124" s="138"/>
      <c r="H124" s="138"/>
      <c r="I124" s="138"/>
      <c r="J124" s="138"/>
      <c r="K124" s="138"/>
      <c r="L124" s="139"/>
      <c r="M124" s="138"/>
      <c r="N124" s="138"/>
      <c r="O124" s="138"/>
      <c r="P124" s="138"/>
      <c r="Q124" s="138"/>
      <c r="R124" s="138"/>
      <c r="S124" s="138"/>
      <c r="T124" s="138"/>
      <c r="U124" s="138"/>
      <c r="V124" s="138"/>
      <c r="W124" s="13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/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  <c r="BI124" s="138"/>
      <c r="BJ124" s="138"/>
      <c r="BK124" s="138"/>
      <c r="BL124" s="138"/>
      <c r="BM124" s="138"/>
      <c r="BN124" s="138"/>
      <c r="BO124" s="138"/>
      <c r="BP124" s="138"/>
      <c r="BQ124" s="138"/>
      <c r="BR124" s="138"/>
      <c r="BS124" s="138"/>
      <c r="BT124" s="138"/>
      <c r="BU124" s="138"/>
      <c r="BV124" s="138"/>
      <c r="BW124" s="138"/>
      <c r="BX124" s="138"/>
      <c r="BY124" s="138"/>
      <c r="BZ124" s="138"/>
      <c r="CA124" s="138"/>
      <c r="CB124" s="138"/>
      <c r="CC124" s="138"/>
      <c r="CD124" s="138"/>
      <c r="CE124" s="138"/>
      <c r="CF124" s="138"/>
      <c r="CG124" s="138"/>
      <c r="CH124" s="138"/>
    </row>
    <row r="125" spans="1:86" ht="36">
      <c r="A125" s="184"/>
      <c r="B125" s="185"/>
      <c r="C125" s="186" t="s">
        <v>707</v>
      </c>
      <c r="D125" s="187" t="s">
        <v>708</v>
      </c>
      <c r="E125" s="187" t="s">
        <v>709</v>
      </c>
      <c r="F125" s="187" t="s">
        <v>710</v>
      </c>
      <c r="G125" s="187" t="s">
        <v>397</v>
      </c>
      <c r="H125" s="187" t="s">
        <v>5</v>
      </c>
      <c r="I125" s="187" t="s">
        <v>711</v>
      </c>
      <c r="J125" s="188" t="s">
        <v>691</v>
      </c>
      <c r="K125" s="189" t="s">
        <v>712</v>
      </c>
      <c r="L125" s="185"/>
      <c r="M125" s="190" t="s">
        <v>654</v>
      </c>
      <c r="N125" s="191" t="s">
        <v>674</v>
      </c>
      <c r="O125" s="191" t="s">
        <v>713</v>
      </c>
      <c r="P125" s="191" t="s">
        <v>714</v>
      </c>
      <c r="Q125" s="191" t="s">
        <v>715</v>
      </c>
      <c r="R125" s="191" t="s">
        <v>716</v>
      </c>
      <c r="S125" s="191" t="s">
        <v>717</v>
      </c>
      <c r="T125" s="191" t="s">
        <v>718</v>
      </c>
      <c r="U125" s="192" t="s">
        <v>719</v>
      </c>
      <c r="V125" s="184"/>
      <c r="W125" s="184"/>
      <c r="X125" s="184"/>
      <c r="Y125" s="184"/>
      <c r="Z125" s="184"/>
      <c r="AA125" s="184"/>
      <c r="AB125" s="184"/>
      <c r="AC125" s="184"/>
      <c r="AD125" s="184"/>
      <c r="AE125" s="184"/>
      <c r="AF125" s="184"/>
      <c r="AG125" s="184"/>
      <c r="AH125" s="184"/>
      <c r="AI125" s="184"/>
      <c r="AJ125" s="184"/>
      <c r="AK125" s="184"/>
      <c r="AL125" s="184"/>
      <c r="AM125" s="184"/>
      <c r="AN125" s="184"/>
      <c r="AO125" s="184"/>
      <c r="AP125" s="184"/>
      <c r="AQ125" s="184"/>
      <c r="AR125" s="184"/>
      <c r="AS125" s="184"/>
      <c r="AT125" s="184"/>
      <c r="AU125" s="184"/>
      <c r="AV125" s="184"/>
      <c r="AW125" s="184"/>
      <c r="AX125" s="184"/>
      <c r="AY125" s="184"/>
      <c r="AZ125" s="184"/>
      <c r="BA125" s="184"/>
      <c r="BB125" s="184"/>
      <c r="BC125" s="184"/>
      <c r="BD125" s="184"/>
      <c r="BE125" s="184"/>
      <c r="BF125" s="184"/>
      <c r="BG125" s="184"/>
      <c r="BH125" s="184"/>
      <c r="BI125" s="184"/>
      <c r="BJ125" s="184"/>
      <c r="BK125" s="184"/>
      <c r="BL125" s="184"/>
      <c r="BM125" s="184"/>
      <c r="BN125" s="184"/>
      <c r="BO125" s="184"/>
      <c r="BP125" s="184"/>
      <c r="BQ125" s="184"/>
      <c r="BR125" s="184"/>
      <c r="BS125" s="184"/>
      <c r="BT125" s="184"/>
      <c r="BU125" s="184"/>
      <c r="BV125" s="184"/>
      <c r="BW125" s="184"/>
      <c r="BX125" s="184"/>
      <c r="BY125" s="184"/>
      <c r="BZ125" s="184"/>
      <c r="CA125" s="184"/>
      <c r="CB125" s="184"/>
      <c r="CC125" s="184"/>
      <c r="CD125" s="184"/>
      <c r="CE125" s="184"/>
      <c r="CF125" s="184"/>
      <c r="CG125" s="184"/>
      <c r="CH125" s="184"/>
    </row>
    <row r="126" spans="1:86" ht="15.75">
      <c r="A126" s="138"/>
      <c r="B126" s="139"/>
      <c r="C126" s="193" t="s">
        <v>720</v>
      </c>
      <c r="D126" s="138"/>
      <c r="E126" s="138"/>
      <c r="F126" s="138"/>
      <c r="G126" s="138"/>
      <c r="H126" s="138"/>
      <c r="I126" s="138"/>
      <c r="J126" s="194">
        <f>BK126</f>
        <v>0</v>
      </c>
      <c r="K126" s="138"/>
      <c r="L126" s="139"/>
      <c r="M126" s="195"/>
      <c r="N126" s="147"/>
      <c r="O126" s="147"/>
      <c r="P126" s="196">
        <f>P127+P196+P198</f>
        <v>517.41233599999987</v>
      </c>
      <c r="Q126" s="147"/>
      <c r="R126" s="196">
        <f>R127+R196+R198</f>
        <v>46.607701599999999</v>
      </c>
      <c r="S126" s="147"/>
      <c r="T126" s="196">
        <f>T127+T196+T198</f>
        <v>0</v>
      </c>
      <c r="U126" s="197"/>
      <c r="V126" s="138"/>
      <c r="W126" s="138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/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4" t="s">
        <v>721</v>
      </c>
      <c r="AU126" s="134" t="s">
        <v>693</v>
      </c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  <c r="BI126" s="138"/>
      <c r="BJ126" s="138"/>
      <c r="BK126" s="198">
        <f>BK127+BK196+BK198</f>
        <v>0</v>
      </c>
      <c r="BL126" s="138"/>
      <c r="BM126" s="138"/>
      <c r="BN126" s="138"/>
      <c r="BO126" s="138"/>
      <c r="BP126" s="138"/>
      <c r="BQ126" s="138"/>
      <c r="BR126" s="138"/>
      <c r="BS126" s="138"/>
      <c r="BT126" s="138"/>
      <c r="BU126" s="138"/>
      <c r="BV126" s="138"/>
      <c r="BW126" s="138"/>
      <c r="BX126" s="138"/>
      <c r="BY126" s="138"/>
      <c r="BZ126" s="138"/>
      <c r="CA126" s="138"/>
      <c r="CB126" s="138"/>
      <c r="CC126" s="138"/>
      <c r="CD126" s="138"/>
      <c r="CE126" s="138"/>
      <c r="CF126" s="138"/>
      <c r="CG126" s="138"/>
      <c r="CH126" s="138"/>
    </row>
    <row r="127" spans="1:86" ht="15.75">
      <c r="A127" s="199"/>
      <c r="B127" s="200"/>
      <c r="C127" s="199"/>
      <c r="D127" s="201" t="s">
        <v>721</v>
      </c>
      <c r="E127" s="202" t="s">
        <v>737</v>
      </c>
      <c r="F127" s="202" t="s">
        <v>738</v>
      </c>
      <c r="G127" s="199"/>
      <c r="H127" s="199"/>
      <c r="I127" s="199"/>
      <c r="J127" s="203">
        <f>BK127</f>
        <v>0</v>
      </c>
      <c r="K127" s="199"/>
      <c r="L127" s="200"/>
      <c r="M127" s="204"/>
      <c r="N127" s="199"/>
      <c r="O127" s="199"/>
      <c r="P127" s="205">
        <f>P128+P152</f>
        <v>507.41233599999987</v>
      </c>
      <c r="Q127" s="199"/>
      <c r="R127" s="205">
        <f>R128+R152</f>
        <v>46.607701599999999</v>
      </c>
      <c r="S127" s="199"/>
      <c r="T127" s="205">
        <f>T128+T152</f>
        <v>0</v>
      </c>
      <c r="U127" s="206"/>
      <c r="V127" s="199"/>
      <c r="W127" s="199"/>
      <c r="X127" s="199"/>
      <c r="Y127" s="199"/>
      <c r="Z127" s="199"/>
      <c r="AA127" s="199"/>
      <c r="AB127" s="199"/>
      <c r="AC127" s="199"/>
      <c r="AD127" s="199"/>
      <c r="AE127" s="199"/>
      <c r="AF127" s="199"/>
      <c r="AG127" s="199"/>
      <c r="AH127" s="199"/>
      <c r="AI127" s="199"/>
      <c r="AJ127" s="199"/>
      <c r="AK127" s="199"/>
      <c r="AL127" s="199"/>
      <c r="AM127" s="199"/>
      <c r="AN127" s="199"/>
      <c r="AO127" s="199"/>
      <c r="AP127" s="199"/>
      <c r="AQ127" s="199"/>
      <c r="AR127" s="201" t="s">
        <v>739</v>
      </c>
      <c r="AS127" s="199"/>
      <c r="AT127" s="207" t="s">
        <v>721</v>
      </c>
      <c r="AU127" s="207" t="s">
        <v>724</v>
      </c>
      <c r="AV127" s="199"/>
      <c r="AW127" s="199"/>
      <c r="AX127" s="199"/>
      <c r="AY127" s="201" t="s">
        <v>725</v>
      </c>
      <c r="AZ127" s="199"/>
      <c r="BA127" s="199"/>
      <c r="BB127" s="199"/>
      <c r="BC127" s="199"/>
      <c r="BD127" s="199"/>
      <c r="BE127" s="199"/>
      <c r="BF127" s="199"/>
      <c r="BG127" s="199"/>
      <c r="BH127" s="199"/>
      <c r="BI127" s="199"/>
      <c r="BJ127" s="199"/>
      <c r="BK127" s="208">
        <f>BK128+BK152</f>
        <v>0</v>
      </c>
      <c r="BL127" s="199"/>
      <c r="BM127" s="199"/>
      <c r="BN127" s="199"/>
      <c r="BO127" s="199"/>
      <c r="BP127" s="199"/>
      <c r="BQ127" s="199"/>
      <c r="BR127" s="199"/>
      <c r="BS127" s="199"/>
      <c r="BT127" s="199"/>
      <c r="BU127" s="199"/>
      <c r="BV127" s="199"/>
      <c r="BW127" s="199"/>
      <c r="BX127" s="199"/>
      <c r="BY127" s="199"/>
      <c r="BZ127" s="199"/>
      <c r="CA127" s="199"/>
      <c r="CB127" s="199"/>
      <c r="CC127" s="199"/>
      <c r="CD127" s="199"/>
      <c r="CE127" s="199"/>
      <c r="CF127" s="199"/>
      <c r="CG127" s="199"/>
      <c r="CH127" s="199"/>
    </row>
    <row r="128" spans="1:86">
      <c r="A128" s="199"/>
      <c r="B128" s="200"/>
      <c r="C128" s="199"/>
      <c r="D128" s="201" t="s">
        <v>721</v>
      </c>
      <c r="E128" s="209" t="s">
        <v>988</v>
      </c>
      <c r="F128" s="209" t="s">
        <v>989</v>
      </c>
      <c r="G128" s="199"/>
      <c r="H128" s="199"/>
      <c r="I128" s="199"/>
      <c r="J128" s="210">
        <f>BK128</f>
        <v>0</v>
      </c>
      <c r="K128" s="199"/>
      <c r="L128" s="200"/>
      <c r="M128" s="204"/>
      <c r="N128" s="199"/>
      <c r="O128" s="199"/>
      <c r="P128" s="205">
        <f>SUM(P129:P151)</f>
        <v>264.87699999999995</v>
      </c>
      <c r="Q128" s="199"/>
      <c r="R128" s="205">
        <f>SUM(R129:R151)</f>
        <v>0.40816650000000004</v>
      </c>
      <c r="S128" s="199"/>
      <c r="T128" s="205">
        <f>SUM(T129:T151)</f>
        <v>0</v>
      </c>
      <c r="U128" s="206"/>
      <c r="V128" s="199"/>
      <c r="W128" s="199"/>
      <c r="X128" s="199"/>
      <c r="Y128" s="199"/>
      <c r="Z128" s="199"/>
      <c r="AA128" s="199"/>
      <c r="AB128" s="199"/>
      <c r="AC128" s="199"/>
      <c r="AD128" s="199"/>
      <c r="AE128" s="199"/>
      <c r="AF128" s="199"/>
      <c r="AG128" s="199"/>
      <c r="AH128" s="199"/>
      <c r="AI128" s="199"/>
      <c r="AJ128" s="199"/>
      <c r="AK128" s="199"/>
      <c r="AL128" s="199"/>
      <c r="AM128" s="199"/>
      <c r="AN128" s="199"/>
      <c r="AO128" s="199"/>
      <c r="AP128" s="199"/>
      <c r="AQ128" s="199"/>
      <c r="AR128" s="201" t="s">
        <v>739</v>
      </c>
      <c r="AS128" s="199"/>
      <c r="AT128" s="207" t="s">
        <v>721</v>
      </c>
      <c r="AU128" s="207" t="s">
        <v>402</v>
      </c>
      <c r="AV128" s="199"/>
      <c r="AW128" s="199"/>
      <c r="AX128" s="199"/>
      <c r="AY128" s="201" t="s">
        <v>725</v>
      </c>
      <c r="AZ128" s="199"/>
      <c r="BA128" s="199"/>
      <c r="BB128" s="199"/>
      <c r="BC128" s="199"/>
      <c r="BD128" s="199"/>
      <c r="BE128" s="199"/>
      <c r="BF128" s="199"/>
      <c r="BG128" s="199"/>
      <c r="BH128" s="199"/>
      <c r="BI128" s="199"/>
      <c r="BJ128" s="199"/>
      <c r="BK128" s="208">
        <f>SUM(BK129:BK151)</f>
        <v>0</v>
      </c>
      <c r="BL128" s="199"/>
      <c r="BM128" s="199"/>
      <c r="BN128" s="199"/>
      <c r="BO128" s="199"/>
      <c r="BP128" s="199"/>
      <c r="BQ128" s="199"/>
      <c r="BR128" s="199"/>
      <c r="BS128" s="199"/>
      <c r="BT128" s="199"/>
      <c r="BU128" s="199"/>
      <c r="BV128" s="199"/>
      <c r="BW128" s="199"/>
      <c r="BX128" s="199"/>
      <c r="BY128" s="199"/>
      <c r="BZ128" s="199"/>
      <c r="CA128" s="199"/>
      <c r="CB128" s="199"/>
      <c r="CC128" s="199"/>
      <c r="CD128" s="199"/>
      <c r="CE128" s="199"/>
      <c r="CF128" s="199"/>
      <c r="CG128" s="199"/>
      <c r="CH128" s="199"/>
    </row>
    <row r="129" spans="1:86" ht="24">
      <c r="A129" s="138"/>
      <c r="B129" s="139"/>
      <c r="C129" s="211" t="s">
        <v>990</v>
      </c>
      <c r="D129" s="211" t="s">
        <v>728</v>
      </c>
      <c r="E129" s="212" t="s">
        <v>991</v>
      </c>
      <c r="F129" s="213" t="s">
        <v>992</v>
      </c>
      <c r="G129" s="214" t="s">
        <v>457</v>
      </c>
      <c r="H129" s="215">
        <v>877</v>
      </c>
      <c r="I129" s="375">
        <v>0</v>
      </c>
      <c r="J129" s="216">
        <f>ROUND(I129*H129,2)</f>
        <v>0</v>
      </c>
      <c r="K129" s="217"/>
      <c r="L129" s="139"/>
      <c r="M129" s="218" t="s">
        <v>654</v>
      </c>
      <c r="N129" s="219" t="s">
        <v>675</v>
      </c>
      <c r="O129" s="220">
        <v>0.12</v>
      </c>
      <c r="P129" s="220">
        <f>O129*H129</f>
        <v>105.24</v>
      </c>
      <c r="Q129" s="220">
        <v>0</v>
      </c>
      <c r="R129" s="220">
        <f>Q129*H129</f>
        <v>0</v>
      </c>
      <c r="S129" s="220">
        <v>0</v>
      </c>
      <c r="T129" s="220">
        <f>S129*H129</f>
        <v>0</v>
      </c>
      <c r="U129" s="221" t="s">
        <v>654</v>
      </c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  <c r="AF129" s="138"/>
      <c r="AG129" s="138"/>
      <c r="AH129" s="138"/>
      <c r="AI129" s="138"/>
      <c r="AJ129" s="138"/>
      <c r="AK129" s="138"/>
      <c r="AL129" s="138"/>
      <c r="AM129" s="138"/>
      <c r="AN129" s="138"/>
      <c r="AO129" s="138"/>
      <c r="AP129" s="138"/>
      <c r="AQ129" s="138"/>
      <c r="AR129" s="222" t="s">
        <v>744</v>
      </c>
      <c r="AS129" s="138"/>
      <c r="AT129" s="222" t="s">
        <v>728</v>
      </c>
      <c r="AU129" s="222" t="s">
        <v>647</v>
      </c>
      <c r="AV129" s="138"/>
      <c r="AW129" s="138"/>
      <c r="AX129" s="138"/>
      <c r="AY129" s="134" t="s">
        <v>725</v>
      </c>
      <c r="AZ129" s="138"/>
      <c r="BA129" s="138"/>
      <c r="BB129" s="138"/>
      <c r="BC129" s="138"/>
      <c r="BD129" s="138"/>
      <c r="BE129" s="223">
        <f>IF(N129="základní",J129,0)</f>
        <v>0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134" t="s">
        <v>402</v>
      </c>
      <c r="BK129" s="223">
        <f>ROUND(I129*H129,2)</f>
        <v>0</v>
      </c>
      <c r="BL129" s="134" t="s">
        <v>744</v>
      </c>
      <c r="BM129" s="222" t="s">
        <v>993</v>
      </c>
      <c r="BN129" s="138"/>
      <c r="BO129" s="138"/>
      <c r="BP129" s="138"/>
      <c r="BQ129" s="138"/>
      <c r="BR129" s="138"/>
      <c r="BS129" s="138"/>
      <c r="BT129" s="138"/>
      <c r="BU129" s="138"/>
      <c r="BV129" s="138"/>
      <c r="BW129" s="138"/>
      <c r="BX129" s="138"/>
      <c r="BY129" s="138"/>
      <c r="BZ129" s="138"/>
      <c r="CA129" s="138"/>
      <c r="CB129" s="138"/>
      <c r="CC129" s="138"/>
      <c r="CD129" s="138"/>
      <c r="CE129" s="138"/>
      <c r="CF129" s="138"/>
      <c r="CG129" s="138"/>
      <c r="CH129" s="138"/>
    </row>
    <row r="130" spans="1:86" ht="24">
      <c r="A130" s="138"/>
      <c r="B130" s="139"/>
      <c r="C130" s="211" t="s">
        <v>994</v>
      </c>
      <c r="D130" s="211" t="s">
        <v>728</v>
      </c>
      <c r="E130" s="212" t="s">
        <v>995</v>
      </c>
      <c r="F130" s="213" t="s">
        <v>996</v>
      </c>
      <c r="G130" s="214" t="s">
        <v>457</v>
      </c>
      <c r="H130" s="215">
        <v>1671</v>
      </c>
      <c r="I130" s="375">
        <v>0</v>
      </c>
      <c r="J130" s="216">
        <f>ROUND(I130*H130,2)</f>
        <v>0</v>
      </c>
      <c r="K130" s="217"/>
      <c r="L130" s="139"/>
      <c r="M130" s="218" t="s">
        <v>654</v>
      </c>
      <c r="N130" s="219" t="s">
        <v>675</v>
      </c>
      <c r="O130" s="220">
        <v>8.6999999999999994E-2</v>
      </c>
      <c r="P130" s="220">
        <f>O130*H130</f>
        <v>145.37699999999998</v>
      </c>
      <c r="Q130" s="220">
        <v>0</v>
      </c>
      <c r="R130" s="220">
        <f>Q130*H130</f>
        <v>0</v>
      </c>
      <c r="S130" s="220">
        <v>0</v>
      </c>
      <c r="T130" s="220">
        <f>S130*H130</f>
        <v>0</v>
      </c>
      <c r="U130" s="221" t="s">
        <v>654</v>
      </c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  <c r="AF130" s="138"/>
      <c r="AG130" s="138"/>
      <c r="AH130" s="138"/>
      <c r="AI130" s="138"/>
      <c r="AJ130" s="138"/>
      <c r="AK130" s="138"/>
      <c r="AL130" s="138"/>
      <c r="AM130" s="138"/>
      <c r="AN130" s="138"/>
      <c r="AO130" s="138"/>
      <c r="AP130" s="138"/>
      <c r="AQ130" s="138"/>
      <c r="AR130" s="222" t="s">
        <v>744</v>
      </c>
      <c r="AS130" s="138"/>
      <c r="AT130" s="222" t="s">
        <v>728</v>
      </c>
      <c r="AU130" s="222" t="s">
        <v>647</v>
      </c>
      <c r="AV130" s="138"/>
      <c r="AW130" s="138"/>
      <c r="AX130" s="138"/>
      <c r="AY130" s="134" t="s">
        <v>725</v>
      </c>
      <c r="AZ130" s="138"/>
      <c r="BA130" s="138"/>
      <c r="BB130" s="138"/>
      <c r="BC130" s="138"/>
      <c r="BD130" s="138"/>
      <c r="BE130" s="223">
        <f>IF(N130="základní",J130,0)</f>
        <v>0</v>
      </c>
      <c r="BF130" s="223">
        <f>IF(N130="snížená",J130,0)</f>
        <v>0</v>
      </c>
      <c r="BG130" s="223">
        <f>IF(N130="zákl. přenesená",J130,0)</f>
        <v>0</v>
      </c>
      <c r="BH130" s="223">
        <f>IF(N130="sníž. přenesená",J130,0)</f>
        <v>0</v>
      </c>
      <c r="BI130" s="223">
        <f>IF(N130="nulová",J130,0)</f>
        <v>0</v>
      </c>
      <c r="BJ130" s="134" t="s">
        <v>402</v>
      </c>
      <c r="BK130" s="223">
        <f>ROUND(I130*H130,2)</f>
        <v>0</v>
      </c>
      <c r="BL130" s="134" t="s">
        <v>744</v>
      </c>
      <c r="BM130" s="222" t="s">
        <v>997</v>
      </c>
      <c r="BN130" s="138"/>
      <c r="BO130" s="138"/>
      <c r="BP130" s="138"/>
      <c r="BQ130" s="138"/>
      <c r="BR130" s="138"/>
      <c r="BS130" s="138"/>
      <c r="BT130" s="138"/>
      <c r="BU130" s="138"/>
      <c r="BV130" s="138"/>
      <c r="BW130" s="138"/>
      <c r="BX130" s="138"/>
      <c r="BY130" s="138"/>
      <c r="BZ130" s="138"/>
      <c r="CA130" s="138"/>
      <c r="CB130" s="138"/>
      <c r="CC130" s="138"/>
      <c r="CD130" s="138"/>
      <c r="CE130" s="138"/>
      <c r="CF130" s="138"/>
      <c r="CG130" s="138"/>
      <c r="CH130" s="138"/>
    </row>
    <row r="131" spans="1:86">
      <c r="A131" s="224"/>
      <c r="B131" s="225"/>
      <c r="C131" s="224"/>
      <c r="D131" s="226" t="s">
        <v>755</v>
      </c>
      <c r="E131" s="227" t="s">
        <v>654</v>
      </c>
      <c r="F131" s="228" t="s">
        <v>998</v>
      </c>
      <c r="G131" s="224"/>
      <c r="H131" s="229">
        <v>779</v>
      </c>
      <c r="I131" s="224"/>
      <c r="J131" s="224"/>
      <c r="K131" s="224"/>
      <c r="L131" s="225"/>
      <c r="M131" s="230"/>
      <c r="N131" s="224"/>
      <c r="O131" s="224"/>
      <c r="P131" s="224"/>
      <c r="Q131" s="224"/>
      <c r="R131" s="224"/>
      <c r="S131" s="224"/>
      <c r="T131" s="224"/>
      <c r="U131" s="231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7" t="s">
        <v>755</v>
      </c>
      <c r="AU131" s="227" t="s">
        <v>647</v>
      </c>
      <c r="AV131" s="224" t="s">
        <v>647</v>
      </c>
      <c r="AW131" s="224" t="s">
        <v>757</v>
      </c>
      <c r="AX131" s="224" t="s">
        <v>724</v>
      </c>
      <c r="AY131" s="227" t="s">
        <v>725</v>
      </c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</row>
    <row r="132" spans="1:86">
      <c r="A132" s="224"/>
      <c r="B132" s="225"/>
      <c r="C132" s="224"/>
      <c r="D132" s="226" t="s">
        <v>755</v>
      </c>
      <c r="E132" s="227" t="s">
        <v>654</v>
      </c>
      <c r="F132" s="228" t="s">
        <v>999</v>
      </c>
      <c r="G132" s="224"/>
      <c r="H132" s="229">
        <v>892</v>
      </c>
      <c r="I132" s="224"/>
      <c r="J132" s="224"/>
      <c r="K132" s="224"/>
      <c r="L132" s="225"/>
      <c r="M132" s="230"/>
      <c r="N132" s="224"/>
      <c r="O132" s="224"/>
      <c r="P132" s="224"/>
      <c r="Q132" s="224"/>
      <c r="R132" s="224"/>
      <c r="S132" s="224"/>
      <c r="T132" s="224"/>
      <c r="U132" s="231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7" t="s">
        <v>755</v>
      </c>
      <c r="AU132" s="227" t="s">
        <v>647</v>
      </c>
      <c r="AV132" s="224" t="s">
        <v>647</v>
      </c>
      <c r="AW132" s="224" t="s">
        <v>757</v>
      </c>
      <c r="AX132" s="224" t="s">
        <v>724</v>
      </c>
      <c r="AY132" s="227" t="s">
        <v>725</v>
      </c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</row>
    <row r="133" spans="1:86">
      <c r="A133" s="232"/>
      <c r="B133" s="233"/>
      <c r="C133" s="232"/>
      <c r="D133" s="226" t="s">
        <v>755</v>
      </c>
      <c r="E133" s="234" t="s">
        <v>654</v>
      </c>
      <c r="F133" s="235" t="s">
        <v>883</v>
      </c>
      <c r="G133" s="232"/>
      <c r="H133" s="236">
        <v>1671</v>
      </c>
      <c r="I133" s="232"/>
      <c r="J133" s="232"/>
      <c r="K133" s="232"/>
      <c r="L133" s="233"/>
      <c r="M133" s="237"/>
      <c r="N133" s="232"/>
      <c r="O133" s="232"/>
      <c r="P133" s="232"/>
      <c r="Q133" s="232"/>
      <c r="R133" s="232"/>
      <c r="S133" s="232"/>
      <c r="T133" s="232"/>
      <c r="U133" s="238"/>
      <c r="V133" s="232"/>
      <c r="W133" s="232"/>
      <c r="X133" s="232"/>
      <c r="Y133" s="232"/>
      <c r="Z133" s="232"/>
      <c r="AA133" s="232"/>
      <c r="AB133" s="232"/>
      <c r="AC133" s="232"/>
      <c r="AD133" s="232"/>
      <c r="AE133" s="232"/>
      <c r="AF133" s="232"/>
      <c r="AG133" s="232"/>
      <c r="AH133" s="232"/>
      <c r="AI133" s="232"/>
      <c r="AJ133" s="232"/>
      <c r="AK133" s="232"/>
      <c r="AL133" s="232"/>
      <c r="AM133" s="232"/>
      <c r="AN133" s="232"/>
      <c r="AO133" s="232"/>
      <c r="AP133" s="232"/>
      <c r="AQ133" s="232"/>
      <c r="AR133" s="232"/>
      <c r="AS133" s="232"/>
      <c r="AT133" s="234" t="s">
        <v>755</v>
      </c>
      <c r="AU133" s="234" t="s">
        <v>647</v>
      </c>
      <c r="AV133" s="232" t="s">
        <v>438</v>
      </c>
      <c r="AW133" s="232" t="s">
        <v>757</v>
      </c>
      <c r="AX133" s="232" t="s">
        <v>402</v>
      </c>
      <c r="AY133" s="234" t="s">
        <v>725</v>
      </c>
      <c r="AZ133" s="232"/>
      <c r="BA133" s="232"/>
      <c r="BB133" s="232"/>
      <c r="BC133" s="232"/>
      <c r="BD133" s="232"/>
      <c r="BE133" s="232"/>
      <c r="BF133" s="232"/>
      <c r="BG133" s="232"/>
      <c r="BH133" s="232"/>
      <c r="BI133" s="232"/>
      <c r="BJ133" s="232"/>
      <c r="BK133" s="232"/>
      <c r="BL133" s="232"/>
      <c r="BM133" s="232"/>
      <c r="BN133" s="232"/>
      <c r="BO133" s="232"/>
      <c r="BP133" s="232"/>
      <c r="BQ133" s="232"/>
      <c r="BR133" s="232"/>
      <c r="BS133" s="232"/>
      <c r="BT133" s="232"/>
      <c r="BU133" s="232"/>
      <c r="BV133" s="232"/>
      <c r="BW133" s="232"/>
      <c r="BX133" s="232"/>
      <c r="BY133" s="232"/>
      <c r="BZ133" s="232"/>
      <c r="CA133" s="232"/>
      <c r="CB133" s="232"/>
      <c r="CC133" s="232"/>
      <c r="CD133" s="232"/>
      <c r="CE133" s="232"/>
      <c r="CF133" s="232"/>
      <c r="CG133" s="232"/>
      <c r="CH133" s="232"/>
    </row>
    <row r="134" spans="1:86" ht="24">
      <c r="A134" s="138"/>
      <c r="B134" s="139"/>
      <c r="C134" s="239" t="s">
        <v>1000</v>
      </c>
      <c r="D134" s="239" t="s">
        <v>737</v>
      </c>
      <c r="E134" s="240" t="s">
        <v>1001</v>
      </c>
      <c r="F134" s="241" t="s">
        <v>1002</v>
      </c>
      <c r="G134" s="242" t="s">
        <v>457</v>
      </c>
      <c r="H134" s="243">
        <v>936.6</v>
      </c>
      <c r="I134" s="376">
        <v>0</v>
      </c>
      <c r="J134" s="244">
        <f>ROUND(I134*H134,2)</f>
        <v>0</v>
      </c>
      <c r="K134" s="245"/>
      <c r="L134" s="246"/>
      <c r="M134" s="247" t="s">
        <v>654</v>
      </c>
      <c r="N134" s="248" t="s">
        <v>675</v>
      </c>
      <c r="O134" s="220">
        <v>0</v>
      </c>
      <c r="P134" s="220">
        <f>O134*H134</f>
        <v>0</v>
      </c>
      <c r="Q134" s="220">
        <v>2.0000000000000001E-4</v>
      </c>
      <c r="R134" s="220">
        <f>Q134*H134</f>
        <v>0.18732000000000001</v>
      </c>
      <c r="S134" s="220">
        <v>0</v>
      </c>
      <c r="T134" s="220">
        <f>S134*H134</f>
        <v>0</v>
      </c>
      <c r="U134" s="221" t="s">
        <v>654</v>
      </c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  <c r="AI134" s="138"/>
      <c r="AJ134" s="138"/>
      <c r="AK134" s="138"/>
      <c r="AL134" s="138"/>
      <c r="AM134" s="138"/>
      <c r="AN134" s="138"/>
      <c r="AO134" s="138"/>
      <c r="AP134" s="138"/>
      <c r="AQ134" s="138"/>
      <c r="AR134" s="222" t="s">
        <v>749</v>
      </c>
      <c r="AS134" s="138"/>
      <c r="AT134" s="222" t="s">
        <v>737</v>
      </c>
      <c r="AU134" s="222" t="s">
        <v>647</v>
      </c>
      <c r="AV134" s="138"/>
      <c r="AW134" s="138"/>
      <c r="AX134" s="138"/>
      <c r="AY134" s="134" t="s">
        <v>725</v>
      </c>
      <c r="AZ134" s="138"/>
      <c r="BA134" s="138"/>
      <c r="BB134" s="138"/>
      <c r="BC134" s="138"/>
      <c r="BD134" s="138"/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34" t="s">
        <v>402</v>
      </c>
      <c r="BK134" s="223">
        <f>ROUND(I134*H134,2)</f>
        <v>0</v>
      </c>
      <c r="BL134" s="134" t="s">
        <v>749</v>
      </c>
      <c r="BM134" s="222" t="s">
        <v>1003</v>
      </c>
      <c r="BN134" s="138"/>
      <c r="BO134" s="138"/>
      <c r="BP134" s="138"/>
      <c r="BQ134" s="138"/>
      <c r="BR134" s="138"/>
      <c r="BS134" s="138"/>
      <c r="BT134" s="138"/>
      <c r="BU134" s="138"/>
      <c r="BV134" s="138"/>
      <c r="BW134" s="138"/>
      <c r="BX134" s="138"/>
      <c r="BY134" s="138"/>
      <c r="BZ134" s="138"/>
      <c r="CA134" s="138"/>
      <c r="CB134" s="138"/>
      <c r="CC134" s="138"/>
      <c r="CD134" s="138"/>
      <c r="CE134" s="138"/>
      <c r="CF134" s="138"/>
      <c r="CG134" s="138"/>
      <c r="CH134" s="138"/>
    </row>
    <row r="135" spans="1:86">
      <c r="A135" s="224"/>
      <c r="B135" s="225"/>
      <c r="C135" s="224"/>
      <c r="D135" s="226" t="s">
        <v>755</v>
      </c>
      <c r="E135" s="224"/>
      <c r="F135" s="228" t="s">
        <v>1004</v>
      </c>
      <c r="G135" s="224"/>
      <c r="H135" s="229">
        <v>936.6</v>
      </c>
      <c r="I135" s="224"/>
      <c r="J135" s="224"/>
      <c r="K135" s="224"/>
      <c r="L135" s="225"/>
      <c r="M135" s="230"/>
      <c r="N135" s="224"/>
      <c r="O135" s="224"/>
      <c r="P135" s="224"/>
      <c r="Q135" s="224"/>
      <c r="R135" s="224"/>
      <c r="S135" s="224"/>
      <c r="T135" s="224"/>
      <c r="U135" s="231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7" t="s">
        <v>755</v>
      </c>
      <c r="AU135" s="227" t="s">
        <v>647</v>
      </c>
      <c r="AV135" s="224" t="s">
        <v>647</v>
      </c>
      <c r="AW135" s="224" t="s">
        <v>649</v>
      </c>
      <c r="AX135" s="224" t="s">
        <v>402</v>
      </c>
      <c r="AY135" s="227" t="s">
        <v>725</v>
      </c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</row>
    <row r="136" spans="1:86" ht="24">
      <c r="A136" s="138"/>
      <c r="B136" s="139"/>
      <c r="C136" s="239" t="s">
        <v>1005</v>
      </c>
      <c r="D136" s="239" t="s">
        <v>737</v>
      </c>
      <c r="E136" s="240" t="s">
        <v>1006</v>
      </c>
      <c r="F136" s="241" t="s">
        <v>1007</v>
      </c>
      <c r="G136" s="242" t="s">
        <v>457</v>
      </c>
      <c r="H136" s="243">
        <v>817.95</v>
      </c>
      <c r="I136" s="376">
        <v>0</v>
      </c>
      <c r="J136" s="244">
        <f>ROUND(I136*H136,2)</f>
        <v>0</v>
      </c>
      <c r="K136" s="245"/>
      <c r="L136" s="246"/>
      <c r="M136" s="247" t="s">
        <v>654</v>
      </c>
      <c r="N136" s="248" t="s">
        <v>675</v>
      </c>
      <c r="O136" s="220">
        <v>0</v>
      </c>
      <c r="P136" s="220">
        <f>O136*H136</f>
        <v>0</v>
      </c>
      <c r="Q136" s="220">
        <v>2.7E-4</v>
      </c>
      <c r="R136" s="220">
        <f>Q136*H136</f>
        <v>0.22084650000000003</v>
      </c>
      <c r="S136" s="220">
        <v>0</v>
      </c>
      <c r="T136" s="220">
        <f>S136*H136</f>
        <v>0</v>
      </c>
      <c r="U136" s="221" t="s">
        <v>654</v>
      </c>
      <c r="V136" s="138"/>
      <c r="W136" s="138"/>
      <c r="X136" s="138"/>
      <c r="Y136" s="138"/>
      <c r="Z136" s="138"/>
      <c r="AA136" s="138"/>
      <c r="AB136" s="138"/>
      <c r="AC136" s="138"/>
      <c r="AD136" s="138"/>
      <c r="AE136" s="138"/>
      <c r="AF136" s="138"/>
      <c r="AG136" s="138"/>
      <c r="AH136" s="138"/>
      <c r="AI136" s="138"/>
      <c r="AJ136" s="138"/>
      <c r="AK136" s="138"/>
      <c r="AL136" s="138"/>
      <c r="AM136" s="138"/>
      <c r="AN136" s="138"/>
      <c r="AO136" s="138"/>
      <c r="AP136" s="138"/>
      <c r="AQ136" s="138"/>
      <c r="AR136" s="222" t="s">
        <v>749</v>
      </c>
      <c r="AS136" s="138"/>
      <c r="AT136" s="222" t="s">
        <v>737</v>
      </c>
      <c r="AU136" s="222" t="s">
        <v>647</v>
      </c>
      <c r="AV136" s="138"/>
      <c r="AW136" s="138"/>
      <c r="AX136" s="138"/>
      <c r="AY136" s="134" t="s">
        <v>725</v>
      </c>
      <c r="AZ136" s="138"/>
      <c r="BA136" s="138"/>
      <c r="BB136" s="138"/>
      <c r="BC136" s="138"/>
      <c r="BD136" s="138"/>
      <c r="BE136" s="223">
        <f>IF(N136="základní",J136,0)</f>
        <v>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134" t="s">
        <v>402</v>
      </c>
      <c r="BK136" s="223">
        <f>ROUND(I136*H136,2)</f>
        <v>0</v>
      </c>
      <c r="BL136" s="134" t="s">
        <v>749</v>
      </c>
      <c r="BM136" s="222" t="s">
        <v>1008</v>
      </c>
      <c r="BN136" s="138"/>
      <c r="BO136" s="138"/>
      <c r="BP136" s="138"/>
      <c r="BQ136" s="138"/>
      <c r="BR136" s="138"/>
      <c r="BS136" s="138"/>
      <c r="BT136" s="138"/>
      <c r="BU136" s="138"/>
      <c r="BV136" s="138"/>
      <c r="BW136" s="138"/>
      <c r="BX136" s="138"/>
      <c r="BY136" s="138"/>
      <c r="BZ136" s="138"/>
      <c r="CA136" s="138"/>
      <c r="CB136" s="138"/>
      <c r="CC136" s="138"/>
      <c r="CD136" s="138"/>
      <c r="CE136" s="138"/>
      <c r="CF136" s="138"/>
      <c r="CG136" s="138"/>
      <c r="CH136" s="138"/>
    </row>
    <row r="137" spans="1:86">
      <c r="A137" s="224"/>
      <c r="B137" s="225"/>
      <c r="C137" s="224"/>
      <c r="D137" s="226" t="s">
        <v>755</v>
      </c>
      <c r="E137" s="224"/>
      <c r="F137" s="228" t="s">
        <v>1009</v>
      </c>
      <c r="G137" s="224"/>
      <c r="H137" s="229">
        <v>817.95</v>
      </c>
      <c r="I137" s="224"/>
      <c r="J137" s="224"/>
      <c r="K137" s="224"/>
      <c r="L137" s="225"/>
      <c r="M137" s="230"/>
      <c r="N137" s="224"/>
      <c r="O137" s="224"/>
      <c r="P137" s="224"/>
      <c r="Q137" s="224"/>
      <c r="R137" s="224"/>
      <c r="S137" s="224"/>
      <c r="T137" s="224"/>
      <c r="U137" s="231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7" t="s">
        <v>755</v>
      </c>
      <c r="AU137" s="227" t="s">
        <v>647</v>
      </c>
      <c r="AV137" s="224" t="s">
        <v>647</v>
      </c>
      <c r="AW137" s="224" t="s">
        <v>649</v>
      </c>
      <c r="AX137" s="224" t="s">
        <v>402</v>
      </c>
      <c r="AY137" s="227" t="s">
        <v>725</v>
      </c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</row>
    <row r="138" spans="1:86" ht="24">
      <c r="A138" s="138"/>
      <c r="B138" s="139"/>
      <c r="C138" s="211" t="s">
        <v>1010</v>
      </c>
      <c r="D138" s="211" t="s">
        <v>728</v>
      </c>
      <c r="E138" s="212" t="s">
        <v>1011</v>
      </c>
      <c r="F138" s="213" t="s">
        <v>1012</v>
      </c>
      <c r="G138" s="214" t="s">
        <v>471</v>
      </c>
      <c r="H138" s="215">
        <v>3</v>
      </c>
      <c r="I138" s="375">
        <v>0</v>
      </c>
      <c r="J138" s="216">
        <f>ROUND(I138*H138,2)</f>
        <v>0</v>
      </c>
      <c r="K138" s="217"/>
      <c r="L138" s="139"/>
      <c r="M138" s="218" t="s">
        <v>654</v>
      </c>
      <c r="N138" s="219" t="s">
        <v>675</v>
      </c>
      <c r="O138" s="220">
        <v>0.12</v>
      </c>
      <c r="P138" s="220">
        <f>O138*H138</f>
        <v>0.36</v>
      </c>
      <c r="Q138" s="220">
        <v>0</v>
      </c>
      <c r="R138" s="220">
        <f>Q138*H138</f>
        <v>0</v>
      </c>
      <c r="S138" s="220">
        <v>0</v>
      </c>
      <c r="T138" s="220">
        <f>S138*H138</f>
        <v>0</v>
      </c>
      <c r="U138" s="221" t="s">
        <v>654</v>
      </c>
      <c r="V138" s="138"/>
      <c r="W138" s="138"/>
      <c r="X138" s="138"/>
      <c r="Y138" s="138"/>
      <c r="Z138" s="138"/>
      <c r="AA138" s="138"/>
      <c r="AB138" s="138"/>
      <c r="AC138" s="138"/>
      <c r="AD138" s="138"/>
      <c r="AE138" s="138"/>
      <c r="AF138" s="138"/>
      <c r="AG138" s="138"/>
      <c r="AH138" s="138"/>
      <c r="AI138" s="138"/>
      <c r="AJ138" s="138"/>
      <c r="AK138" s="138"/>
      <c r="AL138" s="138"/>
      <c r="AM138" s="138"/>
      <c r="AN138" s="138"/>
      <c r="AO138" s="138"/>
      <c r="AP138" s="138"/>
      <c r="AQ138" s="138"/>
      <c r="AR138" s="222" t="s">
        <v>744</v>
      </c>
      <c r="AS138" s="138"/>
      <c r="AT138" s="222" t="s">
        <v>728</v>
      </c>
      <c r="AU138" s="222" t="s">
        <v>647</v>
      </c>
      <c r="AV138" s="138"/>
      <c r="AW138" s="138"/>
      <c r="AX138" s="138"/>
      <c r="AY138" s="134" t="s">
        <v>725</v>
      </c>
      <c r="AZ138" s="138"/>
      <c r="BA138" s="138"/>
      <c r="BB138" s="138"/>
      <c r="BC138" s="138"/>
      <c r="BD138" s="138"/>
      <c r="BE138" s="223">
        <f>IF(N138="základní",J138,0)</f>
        <v>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134" t="s">
        <v>402</v>
      </c>
      <c r="BK138" s="223">
        <f>ROUND(I138*H138,2)</f>
        <v>0</v>
      </c>
      <c r="BL138" s="134" t="s">
        <v>744</v>
      </c>
      <c r="BM138" s="222" t="s">
        <v>1013</v>
      </c>
      <c r="BN138" s="138"/>
      <c r="BO138" s="138"/>
      <c r="BP138" s="138"/>
      <c r="BQ138" s="138"/>
      <c r="BR138" s="138"/>
      <c r="BS138" s="138"/>
      <c r="BT138" s="138"/>
      <c r="BU138" s="138"/>
      <c r="BV138" s="138"/>
      <c r="BW138" s="138"/>
      <c r="BX138" s="138"/>
      <c r="BY138" s="138"/>
      <c r="BZ138" s="138"/>
      <c r="CA138" s="138"/>
      <c r="CB138" s="138"/>
      <c r="CC138" s="138"/>
      <c r="CD138" s="138"/>
      <c r="CE138" s="138"/>
      <c r="CF138" s="138"/>
      <c r="CG138" s="138"/>
      <c r="CH138" s="138"/>
    </row>
    <row r="139" spans="1:86">
      <c r="A139" s="138"/>
      <c r="B139" s="139"/>
      <c r="C139" s="239" t="s">
        <v>1014</v>
      </c>
      <c r="D139" s="239" t="s">
        <v>737</v>
      </c>
      <c r="E139" s="240" t="s">
        <v>1015</v>
      </c>
      <c r="F139" s="241" t="s">
        <v>1016</v>
      </c>
      <c r="G139" s="242" t="s">
        <v>471</v>
      </c>
      <c r="H139" s="243">
        <v>3</v>
      </c>
      <c r="I139" s="376">
        <v>0</v>
      </c>
      <c r="J139" s="244">
        <f>ROUND(I139*H139,2)</f>
        <v>0</v>
      </c>
      <c r="K139" s="245"/>
      <c r="L139" s="246"/>
      <c r="M139" s="247" t="s">
        <v>654</v>
      </c>
      <c r="N139" s="248" t="s">
        <v>675</v>
      </c>
      <c r="O139" s="220">
        <v>0</v>
      </c>
      <c r="P139" s="220">
        <f>O139*H139</f>
        <v>0</v>
      </c>
      <c r="Q139" s="220">
        <v>0</v>
      </c>
      <c r="R139" s="220">
        <f>Q139*H139</f>
        <v>0</v>
      </c>
      <c r="S139" s="220">
        <v>0</v>
      </c>
      <c r="T139" s="220">
        <f>S139*H139</f>
        <v>0</v>
      </c>
      <c r="U139" s="221" t="s">
        <v>654</v>
      </c>
      <c r="V139" s="138"/>
      <c r="W139" s="138"/>
      <c r="X139" s="138"/>
      <c r="Y139" s="138"/>
      <c r="Z139" s="138"/>
      <c r="AA139" s="138"/>
      <c r="AB139" s="138"/>
      <c r="AC139" s="138"/>
      <c r="AD139" s="138"/>
      <c r="AE139" s="138"/>
      <c r="AF139" s="138"/>
      <c r="AG139" s="138"/>
      <c r="AH139" s="138"/>
      <c r="AI139" s="138"/>
      <c r="AJ139" s="138"/>
      <c r="AK139" s="138"/>
      <c r="AL139" s="138"/>
      <c r="AM139" s="138"/>
      <c r="AN139" s="138"/>
      <c r="AO139" s="138"/>
      <c r="AP139" s="138"/>
      <c r="AQ139" s="138"/>
      <c r="AR139" s="222" t="s">
        <v>806</v>
      </c>
      <c r="AS139" s="138"/>
      <c r="AT139" s="222" t="s">
        <v>737</v>
      </c>
      <c r="AU139" s="222" t="s">
        <v>647</v>
      </c>
      <c r="AV139" s="138"/>
      <c r="AW139" s="138"/>
      <c r="AX139" s="138"/>
      <c r="AY139" s="134" t="s">
        <v>725</v>
      </c>
      <c r="AZ139" s="138"/>
      <c r="BA139" s="138"/>
      <c r="BB139" s="138"/>
      <c r="BC139" s="138"/>
      <c r="BD139" s="138"/>
      <c r="BE139" s="223">
        <f>IF(N139="základní",J139,0)</f>
        <v>0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134" t="s">
        <v>402</v>
      </c>
      <c r="BK139" s="223">
        <f>ROUND(I139*H139,2)</f>
        <v>0</v>
      </c>
      <c r="BL139" s="134" t="s">
        <v>744</v>
      </c>
      <c r="BM139" s="222" t="s">
        <v>1017</v>
      </c>
      <c r="BN139" s="138"/>
      <c r="BO139" s="138"/>
      <c r="BP139" s="138"/>
      <c r="BQ139" s="138"/>
      <c r="BR139" s="138"/>
      <c r="BS139" s="138"/>
      <c r="BT139" s="138"/>
      <c r="BU139" s="138"/>
      <c r="BV139" s="138"/>
      <c r="BW139" s="138"/>
      <c r="BX139" s="138"/>
      <c r="BY139" s="138"/>
      <c r="BZ139" s="138"/>
      <c r="CA139" s="138"/>
      <c r="CB139" s="138"/>
      <c r="CC139" s="138"/>
      <c r="CD139" s="138"/>
      <c r="CE139" s="138"/>
      <c r="CF139" s="138"/>
      <c r="CG139" s="138"/>
      <c r="CH139" s="138"/>
    </row>
    <row r="140" spans="1:86" ht="24">
      <c r="A140" s="138"/>
      <c r="B140" s="139"/>
      <c r="C140" s="211" t="s">
        <v>1018</v>
      </c>
      <c r="D140" s="211" t="s">
        <v>728</v>
      </c>
      <c r="E140" s="212" t="s">
        <v>1019</v>
      </c>
      <c r="F140" s="213" t="s">
        <v>1020</v>
      </c>
      <c r="G140" s="214" t="s">
        <v>471</v>
      </c>
      <c r="H140" s="215">
        <v>10</v>
      </c>
      <c r="I140" s="375">
        <v>0</v>
      </c>
      <c r="J140" s="216">
        <f>ROUND(I140*H140,2)</f>
        <v>0</v>
      </c>
      <c r="K140" s="217"/>
      <c r="L140" s="139"/>
      <c r="M140" s="218" t="s">
        <v>654</v>
      </c>
      <c r="N140" s="219" t="s">
        <v>675</v>
      </c>
      <c r="O140" s="220">
        <v>0.44</v>
      </c>
      <c r="P140" s="220">
        <f>O140*H140</f>
        <v>4.4000000000000004</v>
      </c>
      <c r="Q140" s="220">
        <v>0</v>
      </c>
      <c r="R140" s="220">
        <f>Q140*H140</f>
        <v>0</v>
      </c>
      <c r="S140" s="220">
        <v>0</v>
      </c>
      <c r="T140" s="220">
        <f>S140*H140</f>
        <v>0</v>
      </c>
      <c r="U140" s="221" t="s">
        <v>654</v>
      </c>
      <c r="V140" s="138"/>
      <c r="W140" s="138"/>
      <c r="X140" s="138"/>
      <c r="Y140" s="138"/>
      <c r="Z140" s="138"/>
      <c r="AA140" s="138"/>
      <c r="AB140" s="138"/>
      <c r="AC140" s="138"/>
      <c r="AD140" s="138"/>
      <c r="AE140" s="138"/>
      <c r="AF140" s="138"/>
      <c r="AG140" s="138"/>
      <c r="AH140" s="138"/>
      <c r="AI140" s="138"/>
      <c r="AJ140" s="138"/>
      <c r="AK140" s="138"/>
      <c r="AL140" s="138"/>
      <c r="AM140" s="138"/>
      <c r="AN140" s="138"/>
      <c r="AO140" s="138"/>
      <c r="AP140" s="138"/>
      <c r="AQ140" s="138"/>
      <c r="AR140" s="222" t="s">
        <v>744</v>
      </c>
      <c r="AS140" s="138"/>
      <c r="AT140" s="222" t="s">
        <v>728</v>
      </c>
      <c r="AU140" s="222" t="s">
        <v>647</v>
      </c>
      <c r="AV140" s="138"/>
      <c r="AW140" s="138"/>
      <c r="AX140" s="138"/>
      <c r="AY140" s="134" t="s">
        <v>725</v>
      </c>
      <c r="AZ140" s="138"/>
      <c r="BA140" s="138"/>
      <c r="BB140" s="138"/>
      <c r="BC140" s="138"/>
      <c r="BD140" s="138"/>
      <c r="BE140" s="223">
        <f>IF(N140="základní",J140,0)</f>
        <v>0</v>
      </c>
      <c r="BF140" s="223">
        <f>IF(N140="snížená",J140,0)</f>
        <v>0</v>
      </c>
      <c r="BG140" s="223">
        <f>IF(N140="zákl. přenesená",J140,0)</f>
        <v>0</v>
      </c>
      <c r="BH140" s="223">
        <f>IF(N140="sníž. přenesená",J140,0)</f>
        <v>0</v>
      </c>
      <c r="BI140" s="223">
        <f>IF(N140="nulová",J140,0)</f>
        <v>0</v>
      </c>
      <c r="BJ140" s="134" t="s">
        <v>402</v>
      </c>
      <c r="BK140" s="223">
        <f>ROUND(I140*H140,2)</f>
        <v>0</v>
      </c>
      <c r="BL140" s="134" t="s">
        <v>744</v>
      </c>
      <c r="BM140" s="222" t="s">
        <v>1021</v>
      </c>
      <c r="BN140" s="138"/>
      <c r="BO140" s="138"/>
      <c r="BP140" s="138"/>
      <c r="BQ140" s="138"/>
      <c r="BR140" s="138"/>
      <c r="BS140" s="138"/>
      <c r="BT140" s="138"/>
      <c r="BU140" s="138"/>
      <c r="BV140" s="138"/>
      <c r="BW140" s="138"/>
      <c r="BX140" s="138"/>
      <c r="BY140" s="138"/>
      <c r="BZ140" s="138"/>
      <c r="CA140" s="138"/>
      <c r="CB140" s="138"/>
      <c r="CC140" s="138"/>
      <c r="CD140" s="138"/>
      <c r="CE140" s="138"/>
      <c r="CF140" s="138"/>
      <c r="CG140" s="138"/>
      <c r="CH140" s="138"/>
    </row>
    <row r="141" spans="1:86">
      <c r="A141" s="224"/>
      <c r="B141" s="225"/>
      <c r="C141" s="224"/>
      <c r="D141" s="226" t="s">
        <v>755</v>
      </c>
      <c r="E141" s="227" t="s">
        <v>654</v>
      </c>
      <c r="F141" s="228" t="s">
        <v>1022</v>
      </c>
      <c r="G141" s="224"/>
      <c r="H141" s="229">
        <v>6</v>
      </c>
      <c r="I141" s="224"/>
      <c r="J141" s="224"/>
      <c r="K141" s="224"/>
      <c r="L141" s="225"/>
      <c r="M141" s="230"/>
      <c r="N141" s="224"/>
      <c r="O141" s="224"/>
      <c r="P141" s="224"/>
      <c r="Q141" s="224"/>
      <c r="R141" s="224"/>
      <c r="S141" s="224"/>
      <c r="T141" s="224"/>
      <c r="U141" s="231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7" t="s">
        <v>755</v>
      </c>
      <c r="AU141" s="227" t="s">
        <v>647</v>
      </c>
      <c r="AV141" s="224" t="s">
        <v>647</v>
      </c>
      <c r="AW141" s="224" t="s">
        <v>757</v>
      </c>
      <c r="AX141" s="224" t="s">
        <v>724</v>
      </c>
      <c r="AY141" s="227" t="s">
        <v>725</v>
      </c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</row>
    <row r="142" spans="1:86">
      <c r="A142" s="224"/>
      <c r="B142" s="225"/>
      <c r="C142" s="224"/>
      <c r="D142" s="226" t="s">
        <v>755</v>
      </c>
      <c r="E142" s="227" t="s">
        <v>654</v>
      </c>
      <c r="F142" s="228" t="s">
        <v>1023</v>
      </c>
      <c r="G142" s="224"/>
      <c r="H142" s="229">
        <v>4</v>
      </c>
      <c r="I142" s="224"/>
      <c r="J142" s="224"/>
      <c r="K142" s="224"/>
      <c r="L142" s="225"/>
      <c r="M142" s="230"/>
      <c r="N142" s="224"/>
      <c r="O142" s="224"/>
      <c r="P142" s="224"/>
      <c r="Q142" s="224"/>
      <c r="R142" s="224"/>
      <c r="S142" s="224"/>
      <c r="T142" s="224"/>
      <c r="U142" s="231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7" t="s">
        <v>755</v>
      </c>
      <c r="AU142" s="227" t="s">
        <v>647</v>
      </c>
      <c r="AV142" s="224" t="s">
        <v>647</v>
      </c>
      <c r="AW142" s="224" t="s">
        <v>757</v>
      </c>
      <c r="AX142" s="224" t="s">
        <v>724</v>
      </c>
      <c r="AY142" s="227" t="s">
        <v>725</v>
      </c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</row>
    <row r="143" spans="1:86">
      <c r="A143" s="232"/>
      <c r="B143" s="233"/>
      <c r="C143" s="232"/>
      <c r="D143" s="226" t="s">
        <v>755</v>
      </c>
      <c r="E143" s="234" t="s">
        <v>654</v>
      </c>
      <c r="F143" s="235" t="s">
        <v>883</v>
      </c>
      <c r="G143" s="232"/>
      <c r="H143" s="236">
        <v>10</v>
      </c>
      <c r="I143" s="232"/>
      <c r="J143" s="232"/>
      <c r="K143" s="232"/>
      <c r="L143" s="233"/>
      <c r="M143" s="237"/>
      <c r="N143" s="232"/>
      <c r="O143" s="232"/>
      <c r="P143" s="232"/>
      <c r="Q143" s="232"/>
      <c r="R143" s="232"/>
      <c r="S143" s="232"/>
      <c r="T143" s="232"/>
      <c r="U143" s="238"/>
      <c r="V143" s="232"/>
      <c r="W143" s="232"/>
      <c r="X143" s="232"/>
      <c r="Y143" s="232"/>
      <c r="Z143" s="232"/>
      <c r="AA143" s="232"/>
      <c r="AB143" s="232"/>
      <c r="AC143" s="232"/>
      <c r="AD143" s="232"/>
      <c r="AE143" s="232"/>
      <c r="AF143" s="232"/>
      <c r="AG143" s="232"/>
      <c r="AH143" s="232"/>
      <c r="AI143" s="232"/>
      <c r="AJ143" s="232"/>
      <c r="AK143" s="232"/>
      <c r="AL143" s="232"/>
      <c r="AM143" s="232"/>
      <c r="AN143" s="232"/>
      <c r="AO143" s="232"/>
      <c r="AP143" s="232"/>
      <c r="AQ143" s="232"/>
      <c r="AR143" s="232"/>
      <c r="AS143" s="232"/>
      <c r="AT143" s="234" t="s">
        <v>755</v>
      </c>
      <c r="AU143" s="234" t="s">
        <v>647</v>
      </c>
      <c r="AV143" s="232" t="s">
        <v>438</v>
      </c>
      <c r="AW143" s="232" t="s">
        <v>757</v>
      </c>
      <c r="AX143" s="232" t="s">
        <v>402</v>
      </c>
      <c r="AY143" s="234" t="s">
        <v>725</v>
      </c>
      <c r="AZ143" s="232"/>
      <c r="BA143" s="232"/>
      <c r="BB143" s="232"/>
      <c r="BC143" s="232"/>
      <c r="BD143" s="232"/>
      <c r="BE143" s="232"/>
      <c r="BF143" s="232"/>
      <c r="BG143" s="232"/>
      <c r="BH143" s="232"/>
      <c r="BI143" s="232"/>
      <c r="BJ143" s="232"/>
      <c r="BK143" s="232"/>
      <c r="BL143" s="232"/>
      <c r="BM143" s="232"/>
      <c r="BN143" s="232"/>
      <c r="BO143" s="232"/>
      <c r="BP143" s="232"/>
      <c r="BQ143" s="232"/>
      <c r="BR143" s="232"/>
      <c r="BS143" s="232"/>
      <c r="BT143" s="232"/>
      <c r="BU143" s="232"/>
      <c r="BV143" s="232"/>
      <c r="BW143" s="232"/>
      <c r="BX143" s="232"/>
      <c r="BY143" s="232"/>
      <c r="BZ143" s="232"/>
      <c r="CA143" s="232"/>
      <c r="CB143" s="232"/>
      <c r="CC143" s="232"/>
      <c r="CD143" s="232"/>
      <c r="CE143" s="232"/>
      <c r="CF143" s="232"/>
      <c r="CG143" s="232"/>
      <c r="CH143" s="232"/>
    </row>
    <row r="144" spans="1:86">
      <c r="A144" s="138"/>
      <c r="B144" s="139"/>
      <c r="C144" s="239" t="s">
        <v>1024</v>
      </c>
      <c r="D144" s="239" t="s">
        <v>737</v>
      </c>
      <c r="E144" s="240" t="s">
        <v>1025</v>
      </c>
      <c r="F144" s="241" t="s">
        <v>1026</v>
      </c>
      <c r="G144" s="242" t="s">
        <v>471</v>
      </c>
      <c r="H144" s="243">
        <v>6</v>
      </c>
      <c r="I144" s="376">
        <v>0</v>
      </c>
      <c r="J144" s="244">
        <f>ROUND(I144*H144,2)</f>
        <v>0</v>
      </c>
      <c r="K144" s="245"/>
      <c r="L144" s="246"/>
      <c r="M144" s="247" t="s">
        <v>654</v>
      </c>
      <c r="N144" s="248" t="s">
        <v>675</v>
      </c>
      <c r="O144" s="220">
        <v>0</v>
      </c>
      <c r="P144" s="220">
        <f>O144*H144</f>
        <v>0</v>
      </c>
      <c r="Q144" s="220">
        <v>0</v>
      </c>
      <c r="R144" s="220">
        <f>Q144*H144</f>
        <v>0</v>
      </c>
      <c r="S144" s="220">
        <v>0</v>
      </c>
      <c r="T144" s="220">
        <f>S144*H144</f>
        <v>0</v>
      </c>
      <c r="U144" s="221" t="s">
        <v>654</v>
      </c>
      <c r="V144" s="138"/>
      <c r="W144" s="138"/>
      <c r="X144" s="138"/>
      <c r="Y144" s="138"/>
      <c r="Z144" s="138"/>
      <c r="AA144" s="138"/>
      <c r="AB144" s="138"/>
      <c r="AC144" s="138"/>
      <c r="AD144" s="138"/>
      <c r="AE144" s="138"/>
      <c r="AF144" s="138"/>
      <c r="AG144" s="138"/>
      <c r="AH144" s="138"/>
      <c r="AI144" s="138"/>
      <c r="AJ144" s="138"/>
      <c r="AK144" s="138"/>
      <c r="AL144" s="138"/>
      <c r="AM144" s="138"/>
      <c r="AN144" s="138"/>
      <c r="AO144" s="138"/>
      <c r="AP144" s="138"/>
      <c r="AQ144" s="138"/>
      <c r="AR144" s="222" t="s">
        <v>806</v>
      </c>
      <c r="AS144" s="138"/>
      <c r="AT144" s="222" t="s">
        <v>737</v>
      </c>
      <c r="AU144" s="222" t="s">
        <v>647</v>
      </c>
      <c r="AV144" s="138"/>
      <c r="AW144" s="138"/>
      <c r="AX144" s="138"/>
      <c r="AY144" s="134" t="s">
        <v>725</v>
      </c>
      <c r="AZ144" s="138"/>
      <c r="BA144" s="138"/>
      <c r="BB144" s="138"/>
      <c r="BC144" s="138"/>
      <c r="BD144" s="138"/>
      <c r="BE144" s="223">
        <f>IF(N144="základní",J144,0)</f>
        <v>0</v>
      </c>
      <c r="BF144" s="223">
        <f>IF(N144="snížená",J144,0)</f>
        <v>0</v>
      </c>
      <c r="BG144" s="223">
        <f>IF(N144="zákl. přenesená",J144,0)</f>
        <v>0</v>
      </c>
      <c r="BH144" s="223">
        <f>IF(N144="sníž. přenesená",J144,0)</f>
        <v>0</v>
      </c>
      <c r="BI144" s="223">
        <f>IF(N144="nulová",J144,0)</f>
        <v>0</v>
      </c>
      <c r="BJ144" s="134" t="s">
        <v>402</v>
      </c>
      <c r="BK144" s="223">
        <f>ROUND(I144*H144,2)</f>
        <v>0</v>
      </c>
      <c r="BL144" s="134" t="s">
        <v>744</v>
      </c>
      <c r="BM144" s="222" t="s">
        <v>1027</v>
      </c>
      <c r="BN144" s="138"/>
      <c r="BO144" s="138"/>
      <c r="BP144" s="138"/>
      <c r="BQ144" s="138"/>
      <c r="BR144" s="138"/>
      <c r="BS144" s="138"/>
      <c r="BT144" s="138"/>
      <c r="BU144" s="138"/>
      <c r="BV144" s="138"/>
      <c r="BW144" s="138"/>
      <c r="BX144" s="138"/>
      <c r="BY144" s="138"/>
      <c r="BZ144" s="138"/>
      <c r="CA144" s="138"/>
      <c r="CB144" s="138"/>
      <c r="CC144" s="138"/>
      <c r="CD144" s="138"/>
      <c r="CE144" s="138"/>
      <c r="CF144" s="138"/>
      <c r="CG144" s="138"/>
      <c r="CH144" s="138"/>
    </row>
    <row r="145" spans="1:86">
      <c r="A145" s="138"/>
      <c r="B145" s="139"/>
      <c r="C145" s="239" t="s">
        <v>1028</v>
      </c>
      <c r="D145" s="239" t="s">
        <v>737</v>
      </c>
      <c r="E145" s="240" t="s">
        <v>1029</v>
      </c>
      <c r="F145" s="241" t="s">
        <v>1030</v>
      </c>
      <c r="G145" s="242" t="s">
        <v>471</v>
      </c>
      <c r="H145" s="243">
        <v>4</v>
      </c>
      <c r="I145" s="376">
        <v>0</v>
      </c>
      <c r="J145" s="244">
        <f>ROUND(I145*H145,2)</f>
        <v>0</v>
      </c>
      <c r="K145" s="245"/>
      <c r="L145" s="246"/>
      <c r="M145" s="247" t="s">
        <v>654</v>
      </c>
      <c r="N145" s="248" t="s">
        <v>675</v>
      </c>
      <c r="O145" s="220">
        <v>0</v>
      </c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0">
        <f>S145*H145</f>
        <v>0</v>
      </c>
      <c r="U145" s="221" t="s">
        <v>654</v>
      </c>
      <c r="V145" s="138"/>
      <c r="W145" s="138"/>
      <c r="X145" s="138"/>
      <c r="Y145" s="138"/>
      <c r="Z145" s="138"/>
      <c r="AA145" s="138"/>
      <c r="AB145" s="138"/>
      <c r="AC145" s="138"/>
      <c r="AD145" s="138"/>
      <c r="AE145" s="138"/>
      <c r="AF145" s="138"/>
      <c r="AG145" s="138"/>
      <c r="AH145" s="138"/>
      <c r="AI145" s="138"/>
      <c r="AJ145" s="138"/>
      <c r="AK145" s="138"/>
      <c r="AL145" s="138"/>
      <c r="AM145" s="138"/>
      <c r="AN145" s="138"/>
      <c r="AO145" s="138"/>
      <c r="AP145" s="138"/>
      <c r="AQ145" s="138"/>
      <c r="AR145" s="222" t="s">
        <v>806</v>
      </c>
      <c r="AS145" s="138"/>
      <c r="AT145" s="222" t="s">
        <v>737</v>
      </c>
      <c r="AU145" s="222" t="s">
        <v>647</v>
      </c>
      <c r="AV145" s="138"/>
      <c r="AW145" s="138"/>
      <c r="AX145" s="138"/>
      <c r="AY145" s="134" t="s">
        <v>725</v>
      </c>
      <c r="AZ145" s="138"/>
      <c r="BA145" s="138"/>
      <c r="BB145" s="138"/>
      <c r="BC145" s="138"/>
      <c r="BD145" s="138"/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34" t="s">
        <v>402</v>
      </c>
      <c r="BK145" s="223">
        <f>ROUND(I145*H145,2)</f>
        <v>0</v>
      </c>
      <c r="BL145" s="134" t="s">
        <v>744</v>
      </c>
      <c r="BM145" s="222" t="s">
        <v>1031</v>
      </c>
      <c r="BN145" s="138"/>
      <c r="BO145" s="138"/>
      <c r="BP145" s="138"/>
      <c r="BQ145" s="138"/>
      <c r="BR145" s="138"/>
      <c r="BS145" s="138"/>
      <c r="BT145" s="138"/>
      <c r="BU145" s="138"/>
      <c r="BV145" s="138"/>
      <c r="BW145" s="138"/>
      <c r="BX145" s="138"/>
      <c r="BY145" s="138"/>
      <c r="BZ145" s="138"/>
      <c r="CA145" s="138"/>
      <c r="CB145" s="138"/>
      <c r="CC145" s="138"/>
      <c r="CD145" s="138"/>
      <c r="CE145" s="138"/>
      <c r="CF145" s="138"/>
      <c r="CG145" s="138"/>
      <c r="CH145" s="138"/>
    </row>
    <row r="146" spans="1:86" ht="24">
      <c r="A146" s="138"/>
      <c r="B146" s="139"/>
      <c r="C146" s="211" t="s">
        <v>1032</v>
      </c>
      <c r="D146" s="211" t="s">
        <v>728</v>
      </c>
      <c r="E146" s="212" t="s">
        <v>1033</v>
      </c>
      <c r="F146" s="213" t="s">
        <v>1034</v>
      </c>
      <c r="G146" s="214" t="s">
        <v>471</v>
      </c>
      <c r="H146" s="215">
        <v>50</v>
      </c>
      <c r="I146" s="375">
        <v>0</v>
      </c>
      <c r="J146" s="216">
        <f>ROUND(I146*H146,2)</f>
        <v>0</v>
      </c>
      <c r="K146" s="217"/>
      <c r="L146" s="139"/>
      <c r="M146" s="218" t="s">
        <v>654</v>
      </c>
      <c r="N146" s="219" t="s">
        <v>675</v>
      </c>
      <c r="O146" s="220">
        <v>0.19</v>
      </c>
      <c r="P146" s="220">
        <f>O146*H146</f>
        <v>9.5</v>
      </c>
      <c r="Q146" s="220">
        <v>0</v>
      </c>
      <c r="R146" s="220">
        <f>Q146*H146</f>
        <v>0</v>
      </c>
      <c r="S146" s="220">
        <v>0</v>
      </c>
      <c r="T146" s="220">
        <f>S146*H146</f>
        <v>0</v>
      </c>
      <c r="U146" s="221" t="s">
        <v>654</v>
      </c>
      <c r="V146" s="138"/>
      <c r="W146" s="138"/>
      <c r="X146" s="138"/>
      <c r="Y146" s="138"/>
      <c r="Z146" s="138"/>
      <c r="AA146" s="138"/>
      <c r="AB146" s="138"/>
      <c r="AC146" s="138"/>
      <c r="AD146" s="138"/>
      <c r="AE146" s="138"/>
      <c r="AF146" s="138"/>
      <c r="AG146" s="138"/>
      <c r="AH146" s="138"/>
      <c r="AI146" s="138"/>
      <c r="AJ146" s="138"/>
      <c r="AK146" s="138"/>
      <c r="AL146" s="138"/>
      <c r="AM146" s="138"/>
      <c r="AN146" s="138"/>
      <c r="AO146" s="138"/>
      <c r="AP146" s="138"/>
      <c r="AQ146" s="138"/>
      <c r="AR146" s="222" t="s">
        <v>744</v>
      </c>
      <c r="AS146" s="138"/>
      <c r="AT146" s="222" t="s">
        <v>728</v>
      </c>
      <c r="AU146" s="222" t="s">
        <v>647</v>
      </c>
      <c r="AV146" s="138"/>
      <c r="AW146" s="138"/>
      <c r="AX146" s="138"/>
      <c r="AY146" s="134" t="s">
        <v>725</v>
      </c>
      <c r="AZ146" s="138"/>
      <c r="BA146" s="138"/>
      <c r="BB146" s="138"/>
      <c r="BC146" s="138"/>
      <c r="BD146" s="138"/>
      <c r="BE146" s="223">
        <f>IF(N146="základní",J146,0)</f>
        <v>0</v>
      </c>
      <c r="BF146" s="223">
        <f>IF(N146="snížená",J146,0)</f>
        <v>0</v>
      </c>
      <c r="BG146" s="223">
        <f>IF(N146="zákl. přenesená",J146,0)</f>
        <v>0</v>
      </c>
      <c r="BH146" s="223">
        <f>IF(N146="sníž. přenesená",J146,0)</f>
        <v>0</v>
      </c>
      <c r="BI146" s="223">
        <f>IF(N146="nulová",J146,0)</f>
        <v>0</v>
      </c>
      <c r="BJ146" s="134" t="s">
        <v>402</v>
      </c>
      <c r="BK146" s="223">
        <f>ROUND(I146*H146,2)</f>
        <v>0</v>
      </c>
      <c r="BL146" s="134" t="s">
        <v>744</v>
      </c>
      <c r="BM146" s="222" t="s">
        <v>1035</v>
      </c>
      <c r="BN146" s="138"/>
      <c r="BO146" s="138"/>
      <c r="BP146" s="138"/>
      <c r="BQ146" s="138"/>
      <c r="BR146" s="138"/>
      <c r="BS146" s="138"/>
      <c r="BT146" s="138"/>
      <c r="BU146" s="138"/>
      <c r="BV146" s="138"/>
      <c r="BW146" s="138"/>
      <c r="BX146" s="138"/>
      <c r="BY146" s="138"/>
      <c r="BZ146" s="138"/>
      <c r="CA146" s="138"/>
      <c r="CB146" s="138"/>
      <c r="CC146" s="138"/>
      <c r="CD146" s="138"/>
      <c r="CE146" s="138"/>
      <c r="CF146" s="138"/>
      <c r="CG146" s="138"/>
      <c r="CH146" s="138"/>
    </row>
    <row r="147" spans="1:86">
      <c r="A147" s="224"/>
      <c r="B147" s="225"/>
      <c r="C147" s="224"/>
      <c r="D147" s="226" t="s">
        <v>755</v>
      </c>
      <c r="E147" s="227" t="s">
        <v>654</v>
      </c>
      <c r="F147" s="228" t="s">
        <v>1036</v>
      </c>
      <c r="G147" s="224"/>
      <c r="H147" s="229">
        <v>34</v>
      </c>
      <c r="I147" s="224"/>
      <c r="J147" s="224"/>
      <c r="K147" s="224"/>
      <c r="L147" s="225"/>
      <c r="M147" s="230"/>
      <c r="N147" s="224"/>
      <c r="O147" s="224"/>
      <c r="P147" s="224"/>
      <c r="Q147" s="224"/>
      <c r="R147" s="224"/>
      <c r="S147" s="224"/>
      <c r="T147" s="224"/>
      <c r="U147" s="231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7" t="s">
        <v>755</v>
      </c>
      <c r="AU147" s="227" t="s">
        <v>647</v>
      </c>
      <c r="AV147" s="224" t="s">
        <v>647</v>
      </c>
      <c r="AW147" s="224" t="s">
        <v>757</v>
      </c>
      <c r="AX147" s="224" t="s">
        <v>724</v>
      </c>
      <c r="AY147" s="227" t="s">
        <v>725</v>
      </c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</row>
    <row r="148" spans="1:86">
      <c r="A148" s="224"/>
      <c r="B148" s="225"/>
      <c r="C148" s="224"/>
      <c r="D148" s="226" t="s">
        <v>755</v>
      </c>
      <c r="E148" s="227" t="s">
        <v>654</v>
      </c>
      <c r="F148" s="228" t="s">
        <v>1037</v>
      </c>
      <c r="G148" s="224"/>
      <c r="H148" s="229">
        <v>16</v>
      </c>
      <c r="I148" s="224"/>
      <c r="J148" s="224"/>
      <c r="K148" s="224"/>
      <c r="L148" s="225"/>
      <c r="M148" s="230"/>
      <c r="N148" s="224"/>
      <c r="O148" s="224"/>
      <c r="P148" s="224"/>
      <c r="Q148" s="224"/>
      <c r="R148" s="224"/>
      <c r="S148" s="224"/>
      <c r="T148" s="224"/>
      <c r="U148" s="231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7" t="s">
        <v>755</v>
      </c>
      <c r="AU148" s="227" t="s">
        <v>647</v>
      </c>
      <c r="AV148" s="224" t="s">
        <v>647</v>
      </c>
      <c r="AW148" s="224" t="s">
        <v>757</v>
      </c>
      <c r="AX148" s="224" t="s">
        <v>724</v>
      </c>
      <c r="AY148" s="227" t="s">
        <v>725</v>
      </c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</row>
    <row r="149" spans="1:86">
      <c r="A149" s="232"/>
      <c r="B149" s="233"/>
      <c r="C149" s="232"/>
      <c r="D149" s="226" t="s">
        <v>755</v>
      </c>
      <c r="E149" s="234" t="s">
        <v>654</v>
      </c>
      <c r="F149" s="235" t="s">
        <v>883</v>
      </c>
      <c r="G149" s="232"/>
      <c r="H149" s="236">
        <v>50</v>
      </c>
      <c r="I149" s="232"/>
      <c r="J149" s="232"/>
      <c r="K149" s="232"/>
      <c r="L149" s="233"/>
      <c r="M149" s="237"/>
      <c r="N149" s="232"/>
      <c r="O149" s="232"/>
      <c r="P149" s="232"/>
      <c r="Q149" s="232"/>
      <c r="R149" s="232"/>
      <c r="S149" s="232"/>
      <c r="T149" s="232"/>
      <c r="U149" s="238"/>
      <c r="V149" s="232"/>
      <c r="W149" s="232"/>
      <c r="X149" s="232"/>
      <c r="Y149" s="232"/>
      <c r="Z149" s="232"/>
      <c r="AA149" s="232"/>
      <c r="AB149" s="232"/>
      <c r="AC149" s="232"/>
      <c r="AD149" s="232"/>
      <c r="AE149" s="232"/>
      <c r="AF149" s="232"/>
      <c r="AG149" s="232"/>
      <c r="AH149" s="232"/>
      <c r="AI149" s="232"/>
      <c r="AJ149" s="232"/>
      <c r="AK149" s="232"/>
      <c r="AL149" s="232"/>
      <c r="AM149" s="232"/>
      <c r="AN149" s="232"/>
      <c r="AO149" s="232"/>
      <c r="AP149" s="232"/>
      <c r="AQ149" s="232"/>
      <c r="AR149" s="232"/>
      <c r="AS149" s="232"/>
      <c r="AT149" s="234" t="s">
        <v>755</v>
      </c>
      <c r="AU149" s="234" t="s">
        <v>647</v>
      </c>
      <c r="AV149" s="232" t="s">
        <v>438</v>
      </c>
      <c r="AW149" s="232" t="s">
        <v>757</v>
      </c>
      <c r="AX149" s="232" t="s">
        <v>402</v>
      </c>
      <c r="AY149" s="234" t="s">
        <v>725</v>
      </c>
      <c r="AZ149" s="232"/>
      <c r="BA149" s="232"/>
      <c r="BB149" s="232"/>
      <c r="BC149" s="232"/>
      <c r="BD149" s="232"/>
      <c r="BE149" s="232"/>
      <c r="BF149" s="232"/>
      <c r="BG149" s="232"/>
      <c r="BH149" s="232"/>
      <c r="BI149" s="232"/>
      <c r="BJ149" s="232"/>
      <c r="BK149" s="232"/>
      <c r="BL149" s="232"/>
      <c r="BM149" s="232"/>
      <c r="BN149" s="232"/>
      <c r="BO149" s="232"/>
      <c r="BP149" s="232"/>
      <c r="BQ149" s="232"/>
      <c r="BR149" s="232"/>
      <c r="BS149" s="232"/>
      <c r="BT149" s="232"/>
      <c r="BU149" s="232"/>
      <c r="BV149" s="232"/>
      <c r="BW149" s="232"/>
      <c r="BX149" s="232"/>
      <c r="BY149" s="232"/>
      <c r="BZ149" s="232"/>
      <c r="CA149" s="232"/>
      <c r="CB149" s="232"/>
      <c r="CC149" s="232"/>
      <c r="CD149" s="232"/>
      <c r="CE149" s="232"/>
      <c r="CF149" s="232"/>
      <c r="CG149" s="232"/>
      <c r="CH149" s="232"/>
    </row>
    <row r="150" spans="1:86">
      <c r="A150" s="138"/>
      <c r="B150" s="139"/>
      <c r="C150" s="239" t="s">
        <v>1038</v>
      </c>
      <c r="D150" s="239" t="s">
        <v>737</v>
      </c>
      <c r="E150" s="240" t="s">
        <v>1039</v>
      </c>
      <c r="F150" s="241" t="s">
        <v>1040</v>
      </c>
      <c r="G150" s="242" t="s">
        <v>471</v>
      </c>
      <c r="H150" s="243">
        <v>34</v>
      </c>
      <c r="I150" s="376">
        <v>0</v>
      </c>
      <c r="J150" s="244">
        <f>ROUND(I150*H150,2)</f>
        <v>0</v>
      </c>
      <c r="K150" s="245"/>
      <c r="L150" s="246"/>
      <c r="M150" s="247" t="s">
        <v>654</v>
      </c>
      <c r="N150" s="248" t="s">
        <v>675</v>
      </c>
      <c r="O150" s="220">
        <v>0</v>
      </c>
      <c r="P150" s="220">
        <f>O150*H150</f>
        <v>0</v>
      </c>
      <c r="Q150" s="220">
        <v>0</v>
      </c>
      <c r="R150" s="220">
        <f>Q150*H150</f>
        <v>0</v>
      </c>
      <c r="S150" s="220">
        <v>0</v>
      </c>
      <c r="T150" s="220">
        <f>S150*H150</f>
        <v>0</v>
      </c>
      <c r="U150" s="221" t="s">
        <v>654</v>
      </c>
      <c r="V150" s="138"/>
      <c r="W150" s="138"/>
      <c r="X150" s="138"/>
      <c r="Y150" s="138"/>
      <c r="Z150" s="138"/>
      <c r="AA150" s="138"/>
      <c r="AB150" s="138"/>
      <c r="AC150" s="138"/>
      <c r="AD150" s="138"/>
      <c r="AE150" s="138"/>
      <c r="AF150" s="138"/>
      <c r="AG150" s="138"/>
      <c r="AH150" s="138"/>
      <c r="AI150" s="138"/>
      <c r="AJ150" s="138"/>
      <c r="AK150" s="138"/>
      <c r="AL150" s="138"/>
      <c r="AM150" s="138"/>
      <c r="AN150" s="138"/>
      <c r="AO150" s="138"/>
      <c r="AP150" s="138"/>
      <c r="AQ150" s="138"/>
      <c r="AR150" s="222" t="s">
        <v>806</v>
      </c>
      <c r="AS150" s="138"/>
      <c r="AT150" s="222" t="s">
        <v>737</v>
      </c>
      <c r="AU150" s="222" t="s">
        <v>647</v>
      </c>
      <c r="AV150" s="138"/>
      <c r="AW150" s="138"/>
      <c r="AX150" s="138"/>
      <c r="AY150" s="134" t="s">
        <v>725</v>
      </c>
      <c r="AZ150" s="138"/>
      <c r="BA150" s="138"/>
      <c r="BB150" s="138"/>
      <c r="BC150" s="138"/>
      <c r="BD150" s="138"/>
      <c r="BE150" s="223">
        <f>IF(N150="základní",J150,0)</f>
        <v>0</v>
      </c>
      <c r="BF150" s="223">
        <f>IF(N150="snížená",J150,0)</f>
        <v>0</v>
      </c>
      <c r="BG150" s="223">
        <f>IF(N150="zákl. přenesená",J150,0)</f>
        <v>0</v>
      </c>
      <c r="BH150" s="223">
        <f>IF(N150="sníž. přenesená",J150,0)</f>
        <v>0</v>
      </c>
      <c r="BI150" s="223">
        <f>IF(N150="nulová",J150,0)</f>
        <v>0</v>
      </c>
      <c r="BJ150" s="134" t="s">
        <v>402</v>
      </c>
      <c r="BK150" s="223">
        <f>ROUND(I150*H150,2)</f>
        <v>0</v>
      </c>
      <c r="BL150" s="134" t="s">
        <v>744</v>
      </c>
      <c r="BM150" s="222" t="s">
        <v>1041</v>
      </c>
      <c r="BN150" s="138"/>
      <c r="BO150" s="138"/>
      <c r="BP150" s="138"/>
      <c r="BQ150" s="138"/>
      <c r="BR150" s="138"/>
      <c r="BS150" s="138"/>
      <c r="BT150" s="138"/>
      <c r="BU150" s="138"/>
      <c r="BV150" s="138"/>
      <c r="BW150" s="138"/>
      <c r="BX150" s="138"/>
      <c r="BY150" s="138"/>
      <c r="BZ150" s="138"/>
      <c r="CA150" s="138"/>
      <c r="CB150" s="138"/>
      <c r="CC150" s="138"/>
      <c r="CD150" s="138"/>
      <c r="CE150" s="138"/>
      <c r="CF150" s="138"/>
      <c r="CG150" s="138"/>
      <c r="CH150" s="138"/>
    </row>
    <row r="151" spans="1:86">
      <c r="A151" s="138"/>
      <c r="B151" s="139"/>
      <c r="C151" s="239" t="s">
        <v>1042</v>
      </c>
      <c r="D151" s="239" t="s">
        <v>737</v>
      </c>
      <c r="E151" s="240" t="s">
        <v>1043</v>
      </c>
      <c r="F151" s="241" t="s">
        <v>1044</v>
      </c>
      <c r="G151" s="242" t="s">
        <v>471</v>
      </c>
      <c r="H151" s="243">
        <v>16</v>
      </c>
      <c r="I151" s="376">
        <v>0</v>
      </c>
      <c r="J151" s="244">
        <f>ROUND(I151*H151,2)</f>
        <v>0</v>
      </c>
      <c r="K151" s="245"/>
      <c r="L151" s="246"/>
      <c r="M151" s="247" t="s">
        <v>654</v>
      </c>
      <c r="N151" s="248" t="s">
        <v>675</v>
      </c>
      <c r="O151" s="220">
        <v>0</v>
      </c>
      <c r="P151" s="220">
        <f>O151*H151</f>
        <v>0</v>
      </c>
      <c r="Q151" s="220">
        <v>0</v>
      </c>
      <c r="R151" s="220">
        <f>Q151*H151</f>
        <v>0</v>
      </c>
      <c r="S151" s="220">
        <v>0</v>
      </c>
      <c r="T151" s="220">
        <f>S151*H151</f>
        <v>0</v>
      </c>
      <c r="U151" s="221" t="s">
        <v>654</v>
      </c>
      <c r="V151" s="138"/>
      <c r="W151" s="138"/>
      <c r="X151" s="138"/>
      <c r="Y151" s="138"/>
      <c r="Z151" s="138"/>
      <c r="AA151" s="138"/>
      <c r="AB151" s="138"/>
      <c r="AC151" s="138"/>
      <c r="AD151" s="138"/>
      <c r="AE151" s="138"/>
      <c r="AF151" s="138"/>
      <c r="AG151" s="138"/>
      <c r="AH151" s="138"/>
      <c r="AI151" s="138"/>
      <c r="AJ151" s="138"/>
      <c r="AK151" s="138"/>
      <c r="AL151" s="138"/>
      <c r="AM151" s="138"/>
      <c r="AN151" s="138"/>
      <c r="AO151" s="138"/>
      <c r="AP151" s="138"/>
      <c r="AQ151" s="138"/>
      <c r="AR151" s="222" t="s">
        <v>806</v>
      </c>
      <c r="AS151" s="138"/>
      <c r="AT151" s="222" t="s">
        <v>737</v>
      </c>
      <c r="AU151" s="222" t="s">
        <v>647</v>
      </c>
      <c r="AV151" s="138"/>
      <c r="AW151" s="138"/>
      <c r="AX151" s="138"/>
      <c r="AY151" s="134" t="s">
        <v>725</v>
      </c>
      <c r="AZ151" s="138"/>
      <c r="BA151" s="138"/>
      <c r="BB151" s="138"/>
      <c r="BC151" s="138"/>
      <c r="BD151" s="138"/>
      <c r="BE151" s="223">
        <f>IF(N151="základní",J151,0)</f>
        <v>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34" t="s">
        <v>402</v>
      </c>
      <c r="BK151" s="223">
        <f>ROUND(I151*H151,2)</f>
        <v>0</v>
      </c>
      <c r="BL151" s="134" t="s">
        <v>744</v>
      </c>
      <c r="BM151" s="222" t="s">
        <v>1045</v>
      </c>
      <c r="BN151" s="138"/>
      <c r="BO151" s="138"/>
      <c r="BP151" s="138"/>
      <c r="BQ151" s="138"/>
      <c r="BR151" s="138"/>
      <c r="BS151" s="138"/>
      <c r="BT151" s="138"/>
      <c r="BU151" s="138"/>
      <c r="BV151" s="138"/>
      <c r="BW151" s="138"/>
      <c r="BX151" s="138"/>
      <c r="BY151" s="138"/>
      <c r="BZ151" s="138"/>
      <c r="CA151" s="138"/>
      <c r="CB151" s="138"/>
      <c r="CC151" s="138"/>
      <c r="CD151" s="138"/>
      <c r="CE151" s="138"/>
      <c r="CF151" s="138"/>
      <c r="CG151" s="138"/>
      <c r="CH151" s="138"/>
    </row>
    <row r="152" spans="1:86">
      <c r="A152" s="199"/>
      <c r="B152" s="200"/>
      <c r="C152" s="199"/>
      <c r="D152" s="201" t="s">
        <v>721</v>
      </c>
      <c r="E152" s="209" t="s">
        <v>865</v>
      </c>
      <c r="F152" s="209" t="s">
        <v>866</v>
      </c>
      <c r="G152" s="199"/>
      <c r="H152" s="199"/>
      <c r="I152" s="199"/>
      <c r="J152" s="210">
        <f>BK152</f>
        <v>0</v>
      </c>
      <c r="K152" s="199"/>
      <c r="L152" s="200"/>
      <c r="M152" s="204"/>
      <c r="N152" s="199"/>
      <c r="O152" s="199"/>
      <c r="P152" s="205">
        <f>SUM(P153:P195)</f>
        <v>242.53533599999994</v>
      </c>
      <c r="Q152" s="199"/>
      <c r="R152" s="205">
        <f>SUM(R153:R195)</f>
        <v>46.199535099999999</v>
      </c>
      <c r="S152" s="199"/>
      <c r="T152" s="205">
        <f>SUM(T153:T195)</f>
        <v>0</v>
      </c>
      <c r="U152" s="206"/>
      <c r="V152" s="199"/>
      <c r="W152" s="199"/>
      <c r="X152" s="199"/>
      <c r="Y152" s="199"/>
      <c r="Z152" s="199"/>
      <c r="AA152" s="199"/>
      <c r="AB152" s="199"/>
      <c r="AC152" s="199"/>
      <c r="AD152" s="199"/>
      <c r="AE152" s="199"/>
      <c r="AF152" s="199"/>
      <c r="AG152" s="199"/>
      <c r="AH152" s="199"/>
      <c r="AI152" s="199"/>
      <c r="AJ152" s="199"/>
      <c r="AK152" s="199"/>
      <c r="AL152" s="199"/>
      <c r="AM152" s="199"/>
      <c r="AN152" s="199"/>
      <c r="AO152" s="199"/>
      <c r="AP152" s="199"/>
      <c r="AQ152" s="199"/>
      <c r="AR152" s="201" t="s">
        <v>739</v>
      </c>
      <c r="AS152" s="199"/>
      <c r="AT152" s="207" t="s">
        <v>721</v>
      </c>
      <c r="AU152" s="207" t="s">
        <v>402</v>
      </c>
      <c r="AV152" s="199"/>
      <c r="AW152" s="199"/>
      <c r="AX152" s="199"/>
      <c r="AY152" s="201" t="s">
        <v>725</v>
      </c>
      <c r="AZ152" s="199"/>
      <c r="BA152" s="199"/>
      <c r="BB152" s="199"/>
      <c r="BC152" s="199"/>
      <c r="BD152" s="199"/>
      <c r="BE152" s="199"/>
      <c r="BF152" s="199"/>
      <c r="BG152" s="199"/>
      <c r="BH152" s="199"/>
      <c r="BI152" s="199"/>
      <c r="BJ152" s="199"/>
      <c r="BK152" s="208">
        <f>SUM(BK153:BK195)</f>
        <v>0</v>
      </c>
      <c r="BL152" s="199"/>
      <c r="BM152" s="199"/>
      <c r="BN152" s="199"/>
      <c r="BO152" s="199"/>
      <c r="BP152" s="199"/>
      <c r="BQ152" s="199"/>
      <c r="BR152" s="199"/>
      <c r="BS152" s="199"/>
      <c r="BT152" s="199"/>
      <c r="BU152" s="199"/>
      <c r="BV152" s="199"/>
      <c r="BW152" s="199"/>
      <c r="BX152" s="199"/>
      <c r="BY152" s="199"/>
      <c r="BZ152" s="199"/>
      <c r="CA152" s="199"/>
      <c r="CB152" s="199"/>
      <c r="CC152" s="199"/>
      <c r="CD152" s="199"/>
      <c r="CE152" s="199"/>
      <c r="CF152" s="199"/>
      <c r="CG152" s="199"/>
      <c r="CH152" s="199"/>
    </row>
    <row r="153" spans="1:86" ht="24">
      <c r="A153" s="138"/>
      <c r="B153" s="139"/>
      <c r="C153" s="211" t="s">
        <v>402</v>
      </c>
      <c r="D153" s="211" t="s">
        <v>728</v>
      </c>
      <c r="E153" s="212" t="s">
        <v>867</v>
      </c>
      <c r="F153" s="213" t="s">
        <v>868</v>
      </c>
      <c r="G153" s="214" t="s">
        <v>869</v>
      </c>
      <c r="H153" s="215">
        <v>0.46400000000000002</v>
      </c>
      <c r="I153" s="375">
        <v>0</v>
      </c>
      <c r="J153" s="216">
        <f>ROUND(I153*H153,2)</f>
        <v>0</v>
      </c>
      <c r="K153" s="217"/>
      <c r="L153" s="139"/>
      <c r="M153" s="218" t="s">
        <v>654</v>
      </c>
      <c r="N153" s="219" t="s">
        <v>675</v>
      </c>
      <c r="O153" s="220">
        <v>4.6959999999999997</v>
      </c>
      <c r="P153" s="220">
        <f>O153*H153</f>
        <v>2.178944</v>
      </c>
      <c r="Q153" s="220">
        <v>9.9000000000000008E-3</v>
      </c>
      <c r="R153" s="220">
        <f>Q153*H153</f>
        <v>4.5936000000000006E-3</v>
      </c>
      <c r="S153" s="220">
        <v>0</v>
      </c>
      <c r="T153" s="220">
        <f>S153*H153</f>
        <v>0</v>
      </c>
      <c r="U153" s="221" t="s">
        <v>654</v>
      </c>
      <c r="V153" s="138"/>
      <c r="W153" s="138"/>
      <c r="X153" s="138"/>
      <c r="Y153" s="138"/>
      <c r="Z153" s="138"/>
      <c r="AA153" s="138"/>
      <c r="AB153" s="138"/>
      <c r="AC153" s="138"/>
      <c r="AD153" s="138"/>
      <c r="AE153" s="138"/>
      <c r="AF153" s="138"/>
      <c r="AG153" s="138"/>
      <c r="AH153" s="138"/>
      <c r="AI153" s="138"/>
      <c r="AJ153" s="138"/>
      <c r="AK153" s="138"/>
      <c r="AL153" s="138"/>
      <c r="AM153" s="138"/>
      <c r="AN153" s="138"/>
      <c r="AO153" s="138"/>
      <c r="AP153" s="138"/>
      <c r="AQ153" s="138"/>
      <c r="AR153" s="222" t="s">
        <v>744</v>
      </c>
      <c r="AS153" s="138"/>
      <c r="AT153" s="222" t="s">
        <v>728</v>
      </c>
      <c r="AU153" s="222" t="s">
        <v>647</v>
      </c>
      <c r="AV153" s="138"/>
      <c r="AW153" s="138"/>
      <c r="AX153" s="138"/>
      <c r="AY153" s="134" t="s">
        <v>725</v>
      </c>
      <c r="AZ153" s="138"/>
      <c r="BA153" s="138"/>
      <c r="BB153" s="138"/>
      <c r="BC153" s="138"/>
      <c r="BD153" s="138"/>
      <c r="BE153" s="223">
        <f>IF(N153="základní",J153,0)</f>
        <v>0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134" t="s">
        <v>402</v>
      </c>
      <c r="BK153" s="223">
        <f>ROUND(I153*H153,2)</f>
        <v>0</v>
      </c>
      <c r="BL153" s="134" t="s">
        <v>744</v>
      </c>
      <c r="BM153" s="222" t="s">
        <v>1046</v>
      </c>
      <c r="BN153" s="138"/>
      <c r="BO153" s="138"/>
      <c r="BP153" s="138"/>
      <c r="BQ153" s="138"/>
      <c r="BR153" s="138"/>
      <c r="BS153" s="138"/>
      <c r="BT153" s="138"/>
      <c r="BU153" s="138"/>
      <c r="BV153" s="138"/>
      <c r="BW153" s="138"/>
      <c r="BX153" s="138"/>
      <c r="BY153" s="138"/>
      <c r="BZ153" s="138"/>
      <c r="CA153" s="138"/>
      <c r="CB153" s="138"/>
      <c r="CC153" s="138"/>
      <c r="CD153" s="138"/>
      <c r="CE153" s="138"/>
      <c r="CF153" s="138"/>
      <c r="CG153" s="138"/>
      <c r="CH153" s="138"/>
    </row>
    <row r="154" spans="1:86" ht="24">
      <c r="A154" s="138"/>
      <c r="B154" s="139"/>
      <c r="C154" s="211" t="s">
        <v>647</v>
      </c>
      <c r="D154" s="211" t="s">
        <v>728</v>
      </c>
      <c r="E154" s="212" t="s">
        <v>871</v>
      </c>
      <c r="F154" s="213" t="s">
        <v>872</v>
      </c>
      <c r="G154" s="214" t="s">
        <v>411</v>
      </c>
      <c r="H154" s="215">
        <v>1.8</v>
      </c>
      <c r="I154" s="375">
        <v>0</v>
      </c>
      <c r="J154" s="216">
        <f>ROUND(I154*H154,2)</f>
        <v>0</v>
      </c>
      <c r="K154" s="217"/>
      <c r="L154" s="139"/>
      <c r="M154" s="218" t="s">
        <v>654</v>
      </c>
      <c r="N154" s="219" t="s">
        <v>675</v>
      </c>
      <c r="O154" s="220">
        <v>0.35799999999999998</v>
      </c>
      <c r="P154" s="220">
        <f>O154*H154</f>
        <v>0.64439999999999997</v>
      </c>
      <c r="Q154" s="220">
        <v>1.17E-3</v>
      </c>
      <c r="R154" s="220">
        <f>Q154*H154</f>
        <v>2.1060000000000002E-3</v>
      </c>
      <c r="S154" s="220">
        <v>0</v>
      </c>
      <c r="T154" s="220">
        <f>S154*H154</f>
        <v>0</v>
      </c>
      <c r="U154" s="221" t="s">
        <v>654</v>
      </c>
      <c r="V154" s="138"/>
      <c r="W154" s="138"/>
      <c r="X154" s="138"/>
      <c r="Y154" s="138"/>
      <c r="Z154" s="138"/>
      <c r="AA154" s="138"/>
      <c r="AB154" s="138"/>
      <c r="AC154" s="138"/>
      <c r="AD154" s="138"/>
      <c r="AE154" s="138"/>
      <c r="AF154" s="138"/>
      <c r="AG154" s="138"/>
      <c r="AH154" s="138"/>
      <c r="AI154" s="138"/>
      <c r="AJ154" s="138"/>
      <c r="AK154" s="138"/>
      <c r="AL154" s="138"/>
      <c r="AM154" s="138"/>
      <c r="AN154" s="138"/>
      <c r="AO154" s="138"/>
      <c r="AP154" s="138"/>
      <c r="AQ154" s="138"/>
      <c r="AR154" s="222" t="s">
        <v>744</v>
      </c>
      <c r="AS154" s="138"/>
      <c r="AT154" s="222" t="s">
        <v>728</v>
      </c>
      <c r="AU154" s="222" t="s">
        <v>647</v>
      </c>
      <c r="AV154" s="138"/>
      <c r="AW154" s="138"/>
      <c r="AX154" s="138"/>
      <c r="AY154" s="134" t="s">
        <v>725</v>
      </c>
      <c r="AZ154" s="138"/>
      <c r="BA154" s="138"/>
      <c r="BB154" s="138"/>
      <c r="BC154" s="138"/>
      <c r="BD154" s="138"/>
      <c r="BE154" s="223">
        <f>IF(N154="základní",J154,0)</f>
        <v>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134" t="s">
        <v>402</v>
      </c>
      <c r="BK154" s="223">
        <f>ROUND(I154*H154,2)</f>
        <v>0</v>
      </c>
      <c r="BL154" s="134" t="s">
        <v>744</v>
      </c>
      <c r="BM154" s="222" t="s">
        <v>1047</v>
      </c>
      <c r="BN154" s="138"/>
      <c r="BO154" s="138"/>
      <c r="BP154" s="138"/>
      <c r="BQ154" s="138"/>
      <c r="BR154" s="138"/>
      <c r="BS154" s="138"/>
      <c r="BT154" s="138"/>
      <c r="BU154" s="138"/>
      <c r="BV154" s="138"/>
      <c r="BW154" s="138"/>
      <c r="BX154" s="138"/>
      <c r="BY154" s="138"/>
      <c r="BZ154" s="138"/>
      <c r="CA154" s="138"/>
      <c r="CB154" s="138"/>
      <c r="CC154" s="138"/>
      <c r="CD154" s="138"/>
      <c r="CE154" s="138"/>
      <c r="CF154" s="138"/>
      <c r="CG154" s="138"/>
      <c r="CH154" s="138"/>
    </row>
    <row r="155" spans="1:86">
      <c r="A155" s="224"/>
      <c r="B155" s="225"/>
      <c r="C155" s="224"/>
      <c r="D155" s="226" t="s">
        <v>755</v>
      </c>
      <c r="E155" s="227" t="s">
        <v>654</v>
      </c>
      <c r="F155" s="228" t="s">
        <v>1048</v>
      </c>
      <c r="G155" s="224"/>
      <c r="H155" s="229">
        <v>1.8</v>
      </c>
      <c r="I155" s="224"/>
      <c r="J155" s="224"/>
      <c r="K155" s="224"/>
      <c r="L155" s="225"/>
      <c r="M155" s="230"/>
      <c r="N155" s="224"/>
      <c r="O155" s="224"/>
      <c r="P155" s="224"/>
      <c r="Q155" s="224"/>
      <c r="R155" s="224"/>
      <c r="S155" s="224"/>
      <c r="T155" s="224"/>
      <c r="U155" s="231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7" t="s">
        <v>755</v>
      </c>
      <c r="AU155" s="227" t="s">
        <v>647</v>
      </c>
      <c r="AV155" s="224" t="s">
        <v>647</v>
      </c>
      <c r="AW155" s="224" t="s">
        <v>757</v>
      </c>
      <c r="AX155" s="224" t="s">
        <v>724</v>
      </c>
      <c r="AY155" s="227" t="s">
        <v>725</v>
      </c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</row>
    <row r="156" spans="1:86" ht="24">
      <c r="A156" s="138"/>
      <c r="B156" s="139"/>
      <c r="C156" s="211" t="s">
        <v>739</v>
      </c>
      <c r="D156" s="211" t="s">
        <v>728</v>
      </c>
      <c r="E156" s="212" t="s">
        <v>875</v>
      </c>
      <c r="F156" s="213" t="s">
        <v>876</v>
      </c>
      <c r="G156" s="214" t="s">
        <v>411</v>
      </c>
      <c r="H156" s="215">
        <v>1.8</v>
      </c>
      <c r="I156" s="375">
        <v>0</v>
      </c>
      <c r="J156" s="216">
        <f>ROUND(I156*H156,2)</f>
        <v>0</v>
      </c>
      <c r="K156" s="217"/>
      <c r="L156" s="139"/>
      <c r="M156" s="218" t="s">
        <v>654</v>
      </c>
      <c r="N156" s="219" t="s">
        <v>675</v>
      </c>
      <c r="O156" s="220">
        <v>0.20100000000000001</v>
      </c>
      <c r="P156" s="220">
        <f>O156*H156</f>
        <v>0.36180000000000001</v>
      </c>
      <c r="Q156" s="220">
        <v>0</v>
      </c>
      <c r="R156" s="220">
        <f>Q156*H156</f>
        <v>0</v>
      </c>
      <c r="S156" s="220">
        <v>0</v>
      </c>
      <c r="T156" s="220">
        <f>S156*H156</f>
        <v>0</v>
      </c>
      <c r="U156" s="221" t="s">
        <v>654</v>
      </c>
      <c r="V156" s="138"/>
      <c r="W156" s="138"/>
      <c r="X156" s="138"/>
      <c r="Y156" s="138"/>
      <c r="Z156" s="138"/>
      <c r="AA156" s="138"/>
      <c r="AB156" s="138"/>
      <c r="AC156" s="138"/>
      <c r="AD156" s="138"/>
      <c r="AE156" s="138"/>
      <c r="AF156" s="138"/>
      <c r="AG156" s="138"/>
      <c r="AH156" s="138"/>
      <c r="AI156" s="138"/>
      <c r="AJ156" s="138"/>
      <c r="AK156" s="138"/>
      <c r="AL156" s="138"/>
      <c r="AM156" s="138"/>
      <c r="AN156" s="138"/>
      <c r="AO156" s="138"/>
      <c r="AP156" s="138"/>
      <c r="AQ156" s="138"/>
      <c r="AR156" s="222" t="s">
        <v>744</v>
      </c>
      <c r="AS156" s="138"/>
      <c r="AT156" s="222" t="s">
        <v>728</v>
      </c>
      <c r="AU156" s="222" t="s">
        <v>647</v>
      </c>
      <c r="AV156" s="138"/>
      <c r="AW156" s="138"/>
      <c r="AX156" s="138"/>
      <c r="AY156" s="134" t="s">
        <v>725</v>
      </c>
      <c r="AZ156" s="138"/>
      <c r="BA156" s="138"/>
      <c r="BB156" s="138"/>
      <c r="BC156" s="138"/>
      <c r="BD156" s="138"/>
      <c r="BE156" s="223">
        <f>IF(N156="základní",J156,0)</f>
        <v>0</v>
      </c>
      <c r="BF156" s="223">
        <f>IF(N156="snížená",J156,0)</f>
        <v>0</v>
      </c>
      <c r="BG156" s="223">
        <f>IF(N156="zákl. přenesená",J156,0)</f>
        <v>0</v>
      </c>
      <c r="BH156" s="223">
        <f>IF(N156="sníž. přenesená",J156,0)</f>
        <v>0</v>
      </c>
      <c r="BI156" s="223">
        <f>IF(N156="nulová",J156,0)</f>
        <v>0</v>
      </c>
      <c r="BJ156" s="134" t="s">
        <v>402</v>
      </c>
      <c r="BK156" s="223">
        <f>ROUND(I156*H156,2)</f>
        <v>0</v>
      </c>
      <c r="BL156" s="134" t="s">
        <v>744</v>
      </c>
      <c r="BM156" s="222" t="s">
        <v>1049</v>
      </c>
      <c r="BN156" s="138"/>
      <c r="BO156" s="138"/>
      <c r="BP156" s="138"/>
      <c r="BQ156" s="138"/>
      <c r="BR156" s="138"/>
      <c r="BS156" s="138"/>
      <c r="BT156" s="138"/>
      <c r="BU156" s="138"/>
      <c r="BV156" s="138"/>
      <c r="BW156" s="138"/>
      <c r="BX156" s="138"/>
      <c r="BY156" s="138"/>
      <c r="BZ156" s="138"/>
      <c r="CA156" s="138"/>
      <c r="CB156" s="138"/>
      <c r="CC156" s="138"/>
      <c r="CD156" s="138"/>
      <c r="CE156" s="138"/>
      <c r="CF156" s="138"/>
      <c r="CG156" s="138"/>
      <c r="CH156" s="138"/>
    </row>
    <row r="157" spans="1:86" ht="24">
      <c r="A157" s="138"/>
      <c r="B157" s="139"/>
      <c r="C157" s="211" t="s">
        <v>438</v>
      </c>
      <c r="D157" s="211" t="s">
        <v>728</v>
      </c>
      <c r="E157" s="212" t="s">
        <v>878</v>
      </c>
      <c r="F157" s="213" t="s">
        <v>879</v>
      </c>
      <c r="G157" s="214" t="s">
        <v>406</v>
      </c>
      <c r="H157" s="215">
        <v>0.96</v>
      </c>
      <c r="I157" s="375">
        <v>0</v>
      </c>
      <c r="J157" s="216">
        <f>ROUND(I157*H157,2)</f>
        <v>0</v>
      </c>
      <c r="K157" s="217"/>
      <c r="L157" s="139"/>
      <c r="M157" s="218" t="s">
        <v>654</v>
      </c>
      <c r="N157" s="219" t="s">
        <v>675</v>
      </c>
      <c r="O157" s="220">
        <v>3.3</v>
      </c>
      <c r="P157" s="220">
        <f>O157*H157</f>
        <v>3.1679999999999997</v>
      </c>
      <c r="Q157" s="220">
        <v>0</v>
      </c>
      <c r="R157" s="220">
        <f>Q157*H157</f>
        <v>0</v>
      </c>
      <c r="S157" s="220">
        <v>0</v>
      </c>
      <c r="T157" s="220">
        <f>S157*H157</f>
        <v>0</v>
      </c>
      <c r="U157" s="221" t="s">
        <v>654</v>
      </c>
      <c r="V157" s="138"/>
      <c r="W157" s="138"/>
      <c r="X157" s="138"/>
      <c r="Y157" s="138"/>
      <c r="Z157" s="138"/>
      <c r="AA157" s="138"/>
      <c r="AB157" s="138"/>
      <c r="AC157" s="138"/>
      <c r="AD157" s="138"/>
      <c r="AE157" s="138"/>
      <c r="AF157" s="138"/>
      <c r="AG157" s="138"/>
      <c r="AH157" s="138"/>
      <c r="AI157" s="138"/>
      <c r="AJ157" s="138"/>
      <c r="AK157" s="138"/>
      <c r="AL157" s="138"/>
      <c r="AM157" s="138"/>
      <c r="AN157" s="138"/>
      <c r="AO157" s="138"/>
      <c r="AP157" s="138"/>
      <c r="AQ157" s="138"/>
      <c r="AR157" s="222" t="s">
        <v>744</v>
      </c>
      <c r="AS157" s="138"/>
      <c r="AT157" s="222" t="s">
        <v>728</v>
      </c>
      <c r="AU157" s="222" t="s">
        <v>647</v>
      </c>
      <c r="AV157" s="138"/>
      <c r="AW157" s="138"/>
      <c r="AX157" s="138"/>
      <c r="AY157" s="134" t="s">
        <v>725</v>
      </c>
      <c r="AZ157" s="138"/>
      <c r="BA157" s="138"/>
      <c r="BB157" s="138"/>
      <c r="BC157" s="138"/>
      <c r="BD157" s="138"/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34" t="s">
        <v>402</v>
      </c>
      <c r="BK157" s="223">
        <f>ROUND(I157*H157,2)</f>
        <v>0</v>
      </c>
      <c r="BL157" s="134" t="s">
        <v>744</v>
      </c>
      <c r="BM157" s="222" t="s">
        <v>1050</v>
      </c>
      <c r="BN157" s="138"/>
      <c r="BO157" s="138"/>
      <c r="BP157" s="138"/>
      <c r="BQ157" s="138"/>
      <c r="BR157" s="138"/>
      <c r="BS157" s="138"/>
      <c r="BT157" s="138"/>
      <c r="BU157" s="138"/>
      <c r="BV157" s="138"/>
      <c r="BW157" s="138"/>
      <c r="BX157" s="138"/>
      <c r="BY157" s="138"/>
      <c r="BZ157" s="138"/>
      <c r="CA157" s="138"/>
      <c r="CB157" s="138"/>
      <c r="CC157" s="138"/>
      <c r="CD157" s="138"/>
      <c r="CE157" s="138"/>
      <c r="CF157" s="138"/>
      <c r="CG157" s="138"/>
      <c r="CH157" s="138"/>
    </row>
    <row r="158" spans="1:86">
      <c r="A158" s="224"/>
      <c r="B158" s="225"/>
      <c r="C158" s="224"/>
      <c r="D158" s="226" t="s">
        <v>755</v>
      </c>
      <c r="E158" s="227" t="s">
        <v>654</v>
      </c>
      <c r="F158" s="228" t="s">
        <v>1051</v>
      </c>
      <c r="G158" s="224"/>
      <c r="H158" s="229">
        <v>0.96</v>
      </c>
      <c r="I158" s="224"/>
      <c r="J158" s="224"/>
      <c r="K158" s="224"/>
      <c r="L158" s="225"/>
      <c r="M158" s="230"/>
      <c r="N158" s="224"/>
      <c r="O158" s="224"/>
      <c r="P158" s="224"/>
      <c r="Q158" s="224"/>
      <c r="R158" s="224"/>
      <c r="S158" s="224"/>
      <c r="T158" s="224"/>
      <c r="U158" s="231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7" t="s">
        <v>755</v>
      </c>
      <c r="AU158" s="227" t="s">
        <v>647</v>
      </c>
      <c r="AV158" s="224" t="s">
        <v>647</v>
      </c>
      <c r="AW158" s="224" t="s">
        <v>757</v>
      </c>
      <c r="AX158" s="224" t="s">
        <v>402</v>
      </c>
      <c r="AY158" s="227" t="s">
        <v>725</v>
      </c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</row>
    <row r="159" spans="1:86" ht="24">
      <c r="A159" s="138"/>
      <c r="B159" s="139"/>
      <c r="C159" s="211" t="s">
        <v>887</v>
      </c>
      <c r="D159" s="211" t="s">
        <v>728</v>
      </c>
      <c r="E159" s="212" t="s">
        <v>888</v>
      </c>
      <c r="F159" s="213" t="s">
        <v>889</v>
      </c>
      <c r="G159" s="214" t="s">
        <v>457</v>
      </c>
      <c r="H159" s="215">
        <v>301</v>
      </c>
      <c r="I159" s="375">
        <v>0</v>
      </c>
      <c r="J159" s="216">
        <f>ROUND(I159*H159,2)</f>
        <v>0</v>
      </c>
      <c r="K159" s="217"/>
      <c r="L159" s="139"/>
      <c r="M159" s="218" t="s">
        <v>654</v>
      </c>
      <c r="N159" s="219" t="s">
        <v>675</v>
      </c>
      <c r="O159" s="220">
        <v>0.14899999999999999</v>
      </c>
      <c r="P159" s="220">
        <f>O159*H159</f>
        <v>44.848999999999997</v>
      </c>
      <c r="Q159" s="220">
        <v>0</v>
      </c>
      <c r="R159" s="220">
        <f>Q159*H159</f>
        <v>0</v>
      </c>
      <c r="S159" s="220">
        <v>0</v>
      </c>
      <c r="T159" s="220">
        <f>S159*H159</f>
        <v>0</v>
      </c>
      <c r="U159" s="221" t="s">
        <v>654</v>
      </c>
      <c r="V159" s="138"/>
      <c r="W159" s="138"/>
      <c r="X159" s="138"/>
      <c r="Y159" s="138"/>
      <c r="Z159" s="138"/>
      <c r="AA159" s="138"/>
      <c r="AB159" s="138"/>
      <c r="AC159" s="138"/>
      <c r="AD159" s="138"/>
      <c r="AE159" s="138"/>
      <c r="AF159" s="138"/>
      <c r="AG159" s="138"/>
      <c r="AH159" s="138"/>
      <c r="AI159" s="138"/>
      <c r="AJ159" s="138"/>
      <c r="AK159" s="138"/>
      <c r="AL159" s="138"/>
      <c r="AM159" s="138"/>
      <c r="AN159" s="138"/>
      <c r="AO159" s="138"/>
      <c r="AP159" s="138"/>
      <c r="AQ159" s="138"/>
      <c r="AR159" s="222" t="s">
        <v>744</v>
      </c>
      <c r="AS159" s="138"/>
      <c r="AT159" s="222" t="s">
        <v>728</v>
      </c>
      <c r="AU159" s="222" t="s">
        <v>647</v>
      </c>
      <c r="AV159" s="138"/>
      <c r="AW159" s="138"/>
      <c r="AX159" s="138"/>
      <c r="AY159" s="134" t="s">
        <v>725</v>
      </c>
      <c r="AZ159" s="138"/>
      <c r="BA159" s="138"/>
      <c r="BB159" s="138"/>
      <c r="BC159" s="138"/>
      <c r="BD159" s="138"/>
      <c r="BE159" s="223">
        <f>IF(N159="základní",J159,0)</f>
        <v>0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134" t="s">
        <v>402</v>
      </c>
      <c r="BK159" s="223">
        <f>ROUND(I159*H159,2)</f>
        <v>0</v>
      </c>
      <c r="BL159" s="134" t="s">
        <v>744</v>
      </c>
      <c r="BM159" s="222" t="s">
        <v>1052</v>
      </c>
      <c r="BN159" s="138"/>
      <c r="BO159" s="138"/>
      <c r="BP159" s="138"/>
      <c r="BQ159" s="138"/>
      <c r="BR159" s="138"/>
      <c r="BS159" s="138"/>
      <c r="BT159" s="138"/>
      <c r="BU159" s="138"/>
      <c r="BV159" s="138"/>
      <c r="BW159" s="138"/>
      <c r="BX159" s="138"/>
      <c r="BY159" s="138"/>
      <c r="BZ159" s="138"/>
      <c r="CA159" s="138"/>
      <c r="CB159" s="138"/>
      <c r="CC159" s="138"/>
      <c r="CD159" s="138"/>
      <c r="CE159" s="138"/>
      <c r="CF159" s="138"/>
      <c r="CG159" s="138"/>
      <c r="CH159" s="138"/>
    </row>
    <row r="160" spans="1:86">
      <c r="A160" s="224"/>
      <c r="B160" s="225"/>
      <c r="C160" s="224"/>
      <c r="D160" s="226" t="s">
        <v>755</v>
      </c>
      <c r="E160" s="227" t="s">
        <v>654</v>
      </c>
      <c r="F160" s="228" t="s">
        <v>1053</v>
      </c>
      <c r="G160" s="224"/>
      <c r="H160" s="229">
        <v>141</v>
      </c>
      <c r="I160" s="224"/>
      <c r="J160" s="224"/>
      <c r="K160" s="224"/>
      <c r="L160" s="225"/>
      <c r="M160" s="230"/>
      <c r="N160" s="224"/>
      <c r="O160" s="224"/>
      <c r="P160" s="224"/>
      <c r="Q160" s="224"/>
      <c r="R160" s="224"/>
      <c r="S160" s="224"/>
      <c r="T160" s="224"/>
      <c r="U160" s="231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7" t="s">
        <v>755</v>
      </c>
      <c r="AU160" s="227" t="s">
        <v>647</v>
      </c>
      <c r="AV160" s="224" t="s">
        <v>647</v>
      </c>
      <c r="AW160" s="224" t="s">
        <v>757</v>
      </c>
      <c r="AX160" s="224" t="s">
        <v>724</v>
      </c>
      <c r="AY160" s="227" t="s">
        <v>725</v>
      </c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</row>
    <row r="161" spans="1:86">
      <c r="A161" s="224"/>
      <c r="B161" s="225"/>
      <c r="C161" s="224"/>
      <c r="D161" s="226" t="s">
        <v>755</v>
      </c>
      <c r="E161" s="227" t="s">
        <v>654</v>
      </c>
      <c r="F161" s="228" t="s">
        <v>1054</v>
      </c>
      <c r="G161" s="224"/>
      <c r="H161" s="229">
        <v>160</v>
      </c>
      <c r="I161" s="224"/>
      <c r="J161" s="224"/>
      <c r="K161" s="224"/>
      <c r="L161" s="225"/>
      <c r="M161" s="230"/>
      <c r="N161" s="224"/>
      <c r="O161" s="224"/>
      <c r="P161" s="224"/>
      <c r="Q161" s="224"/>
      <c r="R161" s="224"/>
      <c r="S161" s="224"/>
      <c r="T161" s="224"/>
      <c r="U161" s="231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7" t="s">
        <v>755</v>
      </c>
      <c r="AU161" s="227" t="s">
        <v>647</v>
      </c>
      <c r="AV161" s="224" t="s">
        <v>647</v>
      </c>
      <c r="AW161" s="224" t="s">
        <v>757</v>
      </c>
      <c r="AX161" s="224" t="s">
        <v>724</v>
      </c>
      <c r="AY161" s="227" t="s">
        <v>725</v>
      </c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</row>
    <row r="162" spans="1:86">
      <c r="A162" s="232"/>
      <c r="B162" s="233"/>
      <c r="C162" s="232"/>
      <c r="D162" s="226" t="s">
        <v>755</v>
      </c>
      <c r="E162" s="234" t="s">
        <v>654</v>
      </c>
      <c r="F162" s="235" t="s">
        <v>883</v>
      </c>
      <c r="G162" s="232"/>
      <c r="H162" s="236">
        <v>301</v>
      </c>
      <c r="I162" s="232"/>
      <c r="J162" s="232"/>
      <c r="K162" s="232"/>
      <c r="L162" s="233"/>
      <c r="M162" s="237"/>
      <c r="N162" s="232"/>
      <c r="O162" s="232"/>
      <c r="P162" s="232"/>
      <c r="Q162" s="232"/>
      <c r="R162" s="232"/>
      <c r="S162" s="232"/>
      <c r="T162" s="232"/>
      <c r="U162" s="238"/>
      <c r="V162" s="232"/>
      <c r="W162" s="232"/>
      <c r="X162" s="232"/>
      <c r="Y162" s="232"/>
      <c r="Z162" s="232"/>
      <c r="AA162" s="232"/>
      <c r="AB162" s="232"/>
      <c r="AC162" s="232"/>
      <c r="AD162" s="232"/>
      <c r="AE162" s="232"/>
      <c r="AF162" s="232"/>
      <c r="AG162" s="232"/>
      <c r="AH162" s="232"/>
      <c r="AI162" s="232"/>
      <c r="AJ162" s="232"/>
      <c r="AK162" s="232"/>
      <c r="AL162" s="232"/>
      <c r="AM162" s="232"/>
      <c r="AN162" s="232"/>
      <c r="AO162" s="232"/>
      <c r="AP162" s="232"/>
      <c r="AQ162" s="232"/>
      <c r="AR162" s="232"/>
      <c r="AS162" s="232"/>
      <c r="AT162" s="234" t="s">
        <v>755</v>
      </c>
      <c r="AU162" s="234" t="s">
        <v>647</v>
      </c>
      <c r="AV162" s="232" t="s">
        <v>438</v>
      </c>
      <c r="AW162" s="232" t="s">
        <v>757</v>
      </c>
      <c r="AX162" s="232" t="s">
        <v>402</v>
      </c>
      <c r="AY162" s="234" t="s">
        <v>725</v>
      </c>
      <c r="AZ162" s="232"/>
      <c r="BA162" s="232"/>
      <c r="BB162" s="232"/>
      <c r="BC162" s="232"/>
      <c r="BD162" s="232"/>
      <c r="BE162" s="232"/>
      <c r="BF162" s="232"/>
      <c r="BG162" s="232"/>
      <c r="BH162" s="232"/>
      <c r="BI162" s="232"/>
      <c r="BJ162" s="232"/>
      <c r="BK162" s="232"/>
      <c r="BL162" s="232"/>
      <c r="BM162" s="232"/>
      <c r="BN162" s="232"/>
      <c r="BO162" s="232"/>
      <c r="BP162" s="232"/>
      <c r="BQ162" s="232"/>
      <c r="BR162" s="232"/>
      <c r="BS162" s="232"/>
      <c r="BT162" s="232"/>
      <c r="BU162" s="232"/>
      <c r="BV162" s="232"/>
      <c r="BW162" s="232"/>
      <c r="BX162" s="232"/>
      <c r="BY162" s="232"/>
      <c r="BZ162" s="232"/>
      <c r="CA162" s="232"/>
      <c r="CB162" s="232"/>
      <c r="CC162" s="232"/>
      <c r="CD162" s="232"/>
      <c r="CE162" s="232"/>
      <c r="CF162" s="232"/>
      <c r="CG162" s="232"/>
      <c r="CH162" s="232"/>
    </row>
    <row r="163" spans="1:86" ht="24">
      <c r="A163" s="138"/>
      <c r="B163" s="139"/>
      <c r="C163" s="211" t="s">
        <v>964</v>
      </c>
      <c r="D163" s="211" t="s">
        <v>728</v>
      </c>
      <c r="E163" s="212" t="s">
        <v>1055</v>
      </c>
      <c r="F163" s="213" t="s">
        <v>1056</v>
      </c>
      <c r="G163" s="214" t="s">
        <v>457</v>
      </c>
      <c r="H163" s="215">
        <v>22</v>
      </c>
      <c r="I163" s="375">
        <v>0</v>
      </c>
      <c r="J163" s="216">
        <f>ROUND(I163*H163,2)</f>
        <v>0</v>
      </c>
      <c r="K163" s="217"/>
      <c r="L163" s="139"/>
      <c r="M163" s="218" t="s">
        <v>654</v>
      </c>
      <c r="N163" s="219" t="s">
        <v>675</v>
      </c>
      <c r="O163" s="220">
        <v>0.318</v>
      </c>
      <c r="P163" s="220">
        <f>O163*H163</f>
        <v>6.9960000000000004</v>
      </c>
      <c r="Q163" s="220">
        <v>0</v>
      </c>
      <c r="R163" s="220">
        <f>Q163*H163</f>
        <v>0</v>
      </c>
      <c r="S163" s="220">
        <v>0</v>
      </c>
      <c r="T163" s="220">
        <f>S163*H163</f>
        <v>0</v>
      </c>
      <c r="U163" s="221" t="s">
        <v>654</v>
      </c>
      <c r="V163" s="138"/>
      <c r="W163" s="138"/>
      <c r="X163" s="138"/>
      <c r="Y163" s="138"/>
      <c r="Z163" s="138"/>
      <c r="AA163" s="138"/>
      <c r="AB163" s="138"/>
      <c r="AC163" s="138"/>
      <c r="AD163" s="138"/>
      <c r="AE163" s="138"/>
      <c r="AF163" s="138"/>
      <c r="AG163" s="138"/>
      <c r="AH163" s="138"/>
      <c r="AI163" s="138"/>
      <c r="AJ163" s="138"/>
      <c r="AK163" s="138"/>
      <c r="AL163" s="138"/>
      <c r="AM163" s="138"/>
      <c r="AN163" s="138"/>
      <c r="AO163" s="138"/>
      <c r="AP163" s="138"/>
      <c r="AQ163" s="138"/>
      <c r="AR163" s="222" t="s">
        <v>744</v>
      </c>
      <c r="AS163" s="138"/>
      <c r="AT163" s="222" t="s">
        <v>728</v>
      </c>
      <c r="AU163" s="222" t="s">
        <v>647</v>
      </c>
      <c r="AV163" s="138"/>
      <c r="AW163" s="138"/>
      <c r="AX163" s="138"/>
      <c r="AY163" s="134" t="s">
        <v>725</v>
      </c>
      <c r="AZ163" s="138"/>
      <c r="BA163" s="138"/>
      <c r="BB163" s="138"/>
      <c r="BC163" s="138"/>
      <c r="BD163" s="138"/>
      <c r="BE163" s="223">
        <f>IF(N163="základní",J163,0)</f>
        <v>0</v>
      </c>
      <c r="BF163" s="223">
        <f>IF(N163="snížená",J163,0)</f>
        <v>0</v>
      </c>
      <c r="BG163" s="223">
        <f>IF(N163="zákl. přenesená",J163,0)</f>
        <v>0</v>
      </c>
      <c r="BH163" s="223">
        <f>IF(N163="sníž. přenesená",J163,0)</f>
        <v>0</v>
      </c>
      <c r="BI163" s="223">
        <f>IF(N163="nulová",J163,0)</f>
        <v>0</v>
      </c>
      <c r="BJ163" s="134" t="s">
        <v>402</v>
      </c>
      <c r="BK163" s="223">
        <f>ROUND(I163*H163,2)</f>
        <v>0</v>
      </c>
      <c r="BL163" s="134" t="s">
        <v>744</v>
      </c>
      <c r="BM163" s="222" t="s">
        <v>1057</v>
      </c>
      <c r="BN163" s="138"/>
      <c r="BO163" s="138"/>
      <c r="BP163" s="138"/>
      <c r="BQ163" s="138"/>
      <c r="BR163" s="138"/>
      <c r="BS163" s="138"/>
      <c r="BT163" s="138"/>
      <c r="BU163" s="138"/>
      <c r="BV163" s="138"/>
      <c r="BW163" s="138"/>
      <c r="BX163" s="138"/>
      <c r="BY163" s="138"/>
      <c r="BZ163" s="138"/>
      <c r="CA163" s="138"/>
      <c r="CB163" s="138"/>
      <c r="CC163" s="138"/>
      <c r="CD163" s="138"/>
      <c r="CE163" s="138"/>
      <c r="CF163" s="138"/>
      <c r="CG163" s="138"/>
      <c r="CH163" s="138"/>
    </row>
    <row r="164" spans="1:86" ht="24">
      <c r="A164" s="138"/>
      <c r="B164" s="139"/>
      <c r="C164" s="211" t="s">
        <v>897</v>
      </c>
      <c r="D164" s="211" t="s">
        <v>728</v>
      </c>
      <c r="E164" s="212" t="s">
        <v>902</v>
      </c>
      <c r="F164" s="213" t="s">
        <v>903</v>
      </c>
      <c r="G164" s="214" t="s">
        <v>406</v>
      </c>
      <c r="H164" s="215">
        <v>7.798</v>
      </c>
      <c r="I164" s="375">
        <v>0</v>
      </c>
      <c r="J164" s="216">
        <f>ROUND(I164*H164,2)</f>
        <v>0</v>
      </c>
      <c r="K164" s="217"/>
      <c r="L164" s="139"/>
      <c r="M164" s="218" t="s">
        <v>654</v>
      </c>
      <c r="N164" s="219" t="s">
        <v>675</v>
      </c>
      <c r="O164" s="220">
        <v>9.4E-2</v>
      </c>
      <c r="P164" s="220">
        <f>O164*H164</f>
        <v>0.733012</v>
      </c>
      <c r="Q164" s="220">
        <v>0</v>
      </c>
      <c r="R164" s="220">
        <f>Q164*H164</f>
        <v>0</v>
      </c>
      <c r="S164" s="220">
        <v>0</v>
      </c>
      <c r="T164" s="220">
        <f>S164*H164</f>
        <v>0</v>
      </c>
      <c r="U164" s="221" t="s">
        <v>654</v>
      </c>
      <c r="V164" s="138"/>
      <c r="W164" s="138"/>
      <c r="X164" s="138"/>
      <c r="Y164" s="138"/>
      <c r="Z164" s="138"/>
      <c r="AA164" s="138"/>
      <c r="AB164" s="138"/>
      <c r="AC164" s="138"/>
      <c r="AD164" s="138"/>
      <c r="AE164" s="138"/>
      <c r="AF164" s="138"/>
      <c r="AG164" s="138"/>
      <c r="AH164" s="138"/>
      <c r="AI164" s="138"/>
      <c r="AJ164" s="138"/>
      <c r="AK164" s="138"/>
      <c r="AL164" s="138"/>
      <c r="AM164" s="138"/>
      <c r="AN164" s="138"/>
      <c r="AO164" s="138"/>
      <c r="AP164" s="138"/>
      <c r="AQ164" s="138"/>
      <c r="AR164" s="222" t="s">
        <v>744</v>
      </c>
      <c r="AS164" s="138"/>
      <c r="AT164" s="222" t="s">
        <v>728</v>
      </c>
      <c r="AU164" s="222" t="s">
        <v>647</v>
      </c>
      <c r="AV164" s="138"/>
      <c r="AW164" s="138"/>
      <c r="AX164" s="138"/>
      <c r="AY164" s="134" t="s">
        <v>725</v>
      </c>
      <c r="AZ164" s="138"/>
      <c r="BA164" s="138"/>
      <c r="BB164" s="138"/>
      <c r="BC164" s="138"/>
      <c r="BD164" s="138"/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134" t="s">
        <v>402</v>
      </c>
      <c r="BK164" s="223">
        <f>ROUND(I164*H164,2)</f>
        <v>0</v>
      </c>
      <c r="BL164" s="134" t="s">
        <v>744</v>
      </c>
      <c r="BM164" s="222" t="s">
        <v>1058</v>
      </c>
      <c r="BN164" s="138"/>
      <c r="BO164" s="138"/>
      <c r="BP164" s="138"/>
      <c r="BQ164" s="138"/>
      <c r="BR164" s="138"/>
      <c r="BS164" s="138"/>
      <c r="BT164" s="138"/>
      <c r="BU164" s="138"/>
      <c r="BV164" s="138"/>
      <c r="BW164" s="138"/>
      <c r="BX164" s="138"/>
      <c r="BY164" s="138"/>
      <c r="BZ164" s="138"/>
      <c r="CA164" s="138"/>
      <c r="CB164" s="138"/>
      <c r="CC164" s="138"/>
      <c r="CD164" s="138"/>
      <c r="CE164" s="138"/>
      <c r="CF164" s="138"/>
      <c r="CG164" s="138"/>
      <c r="CH164" s="138"/>
    </row>
    <row r="165" spans="1:86" ht="24">
      <c r="A165" s="138"/>
      <c r="B165" s="139"/>
      <c r="C165" s="211" t="s">
        <v>901</v>
      </c>
      <c r="D165" s="211" t="s">
        <v>728</v>
      </c>
      <c r="E165" s="212" t="s">
        <v>906</v>
      </c>
      <c r="F165" s="213" t="s">
        <v>907</v>
      </c>
      <c r="G165" s="214" t="s">
        <v>406</v>
      </c>
      <c r="H165" s="215">
        <v>155.96</v>
      </c>
      <c r="I165" s="375">
        <v>0</v>
      </c>
      <c r="J165" s="216">
        <f>ROUND(I165*H165,2)</f>
        <v>0</v>
      </c>
      <c r="K165" s="217"/>
      <c r="L165" s="139"/>
      <c r="M165" s="218" t="s">
        <v>654</v>
      </c>
      <c r="N165" s="219" t="s">
        <v>675</v>
      </c>
      <c r="O165" s="220">
        <v>1.2999999999999999E-2</v>
      </c>
      <c r="P165" s="220">
        <f>O165*H165</f>
        <v>2.0274800000000002</v>
      </c>
      <c r="Q165" s="220">
        <v>0</v>
      </c>
      <c r="R165" s="220">
        <f>Q165*H165</f>
        <v>0</v>
      </c>
      <c r="S165" s="220">
        <v>0</v>
      </c>
      <c r="T165" s="220">
        <f>S165*H165</f>
        <v>0</v>
      </c>
      <c r="U165" s="221" t="s">
        <v>654</v>
      </c>
      <c r="V165" s="138"/>
      <c r="W165" s="138"/>
      <c r="X165" s="138"/>
      <c r="Y165" s="138"/>
      <c r="Z165" s="138"/>
      <c r="AA165" s="138"/>
      <c r="AB165" s="138"/>
      <c r="AC165" s="138"/>
      <c r="AD165" s="138"/>
      <c r="AE165" s="138"/>
      <c r="AF165" s="138"/>
      <c r="AG165" s="138"/>
      <c r="AH165" s="138"/>
      <c r="AI165" s="138"/>
      <c r="AJ165" s="138"/>
      <c r="AK165" s="138"/>
      <c r="AL165" s="138"/>
      <c r="AM165" s="138"/>
      <c r="AN165" s="138"/>
      <c r="AO165" s="138"/>
      <c r="AP165" s="138"/>
      <c r="AQ165" s="138"/>
      <c r="AR165" s="222" t="s">
        <v>744</v>
      </c>
      <c r="AS165" s="138"/>
      <c r="AT165" s="222" t="s">
        <v>728</v>
      </c>
      <c r="AU165" s="222" t="s">
        <v>647</v>
      </c>
      <c r="AV165" s="138"/>
      <c r="AW165" s="138"/>
      <c r="AX165" s="138"/>
      <c r="AY165" s="134" t="s">
        <v>725</v>
      </c>
      <c r="AZ165" s="138"/>
      <c r="BA165" s="138"/>
      <c r="BB165" s="138"/>
      <c r="BC165" s="138"/>
      <c r="BD165" s="138"/>
      <c r="BE165" s="223">
        <f>IF(N165="základní",J165,0)</f>
        <v>0</v>
      </c>
      <c r="BF165" s="223">
        <f>IF(N165="snížená",J165,0)</f>
        <v>0</v>
      </c>
      <c r="BG165" s="223">
        <f>IF(N165="zákl. přenesená",J165,0)</f>
        <v>0</v>
      </c>
      <c r="BH165" s="223">
        <f>IF(N165="sníž. přenesená",J165,0)</f>
        <v>0</v>
      </c>
      <c r="BI165" s="223">
        <f>IF(N165="nulová",J165,0)</f>
        <v>0</v>
      </c>
      <c r="BJ165" s="134" t="s">
        <v>402</v>
      </c>
      <c r="BK165" s="223">
        <f>ROUND(I165*H165,2)</f>
        <v>0</v>
      </c>
      <c r="BL165" s="134" t="s">
        <v>744</v>
      </c>
      <c r="BM165" s="222" t="s">
        <v>1059</v>
      </c>
      <c r="BN165" s="138"/>
      <c r="BO165" s="138"/>
      <c r="BP165" s="138"/>
      <c r="BQ165" s="138"/>
      <c r="BR165" s="138"/>
      <c r="BS165" s="138"/>
      <c r="BT165" s="138"/>
      <c r="BU165" s="138"/>
      <c r="BV165" s="138"/>
      <c r="BW165" s="138"/>
      <c r="BX165" s="138"/>
      <c r="BY165" s="138"/>
      <c r="BZ165" s="138"/>
      <c r="CA165" s="138"/>
      <c r="CB165" s="138"/>
      <c r="CC165" s="138"/>
      <c r="CD165" s="138"/>
      <c r="CE165" s="138"/>
      <c r="CF165" s="138"/>
      <c r="CG165" s="138"/>
      <c r="CH165" s="138"/>
    </row>
    <row r="166" spans="1:86">
      <c r="A166" s="224"/>
      <c r="B166" s="225"/>
      <c r="C166" s="224"/>
      <c r="D166" s="226" t="s">
        <v>755</v>
      </c>
      <c r="E166" s="224"/>
      <c r="F166" s="228" t="s">
        <v>1060</v>
      </c>
      <c r="G166" s="224"/>
      <c r="H166" s="229">
        <v>155.96</v>
      </c>
      <c r="I166" s="224"/>
      <c r="J166" s="224"/>
      <c r="K166" s="224"/>
      <c r="L166" s="225"/>
      <c r="M166" s="230"/>
      <c r="N166" s="224"/>
      <c r="O166" s="224"/>
      <c r="P166" s="224"/>
      <c r="Q166" s="224"/>
      <c r="R166" s="224"/>
      <c r="S166" s="224"/>
      <c r="T166" s="224"/>
      <c r="U166" s="231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7" t="s">
        <v>755</v>
      </c>
      <c r="AU166" s="227" t="s">
        <v>647</v>
      </c>
      <c r="AV166" s="224" t="s">
        <v>647</v>
      </c>
      <c r="AW166" s="224" t="s">
        <v>649</v>
      </c>
      <c r="AX166" s="224" t="s">
        <v>402</v>
      </c>
      <c r="AY166" s="227" t="s">
        <v>725</v>
      </c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</row>
    <row r="167" spans="1:86" ht="24">
      <c r="A167" s="138"/>
      <c r="B167" s="139"/>
      <c r="C167" s="211" t="s">
        <v>905</v>
      </c>
      <c r="D167" s="211" t="s">
        <v>728</v>
      </c>
      <c r="E167" s="212" t="s">
        <v>911</v>
      </c>
      <c r="F167" s="213" t="s">
        <v>912</v>
      </c>
      <c r="G167" s="214" t="s">
        <v>502</v>
      </c>
      <c r="H167" s="215">
        <v>14.036</v>
      </c>
      <c r="I167" s="375">
        <v>0</v>
      </c>
      <c r="J167" s="216">
        <f>ROUND(I167*H167,2)</f>
        <v>0</v>
      </c>
      <c r="K167" s="217"/>
      <c r="L167" s="139"/>
      <c r="M167" s="218" t="s">
        <v>654</v>
      </c>
      <c r="N167" s="219" t="s">
        <v>675</v>
      </c>
      <c r="O167" s="220">
        <v>0</v>
      </c>
      <c r="P167" s="220">
        <f>O167*H167</f>
        <v>0</v>
      </c>
      <c r="Q167" s="220">
        <v>0</v>
      </c>
      <c r="R167" s="220">
        <f>Q167*H167</f>
        <v>0</v>
      </c>
      <c r="S167" s="220">
        <v>0</v>
      </c>
      <c r="T167" s="220">
        <f>S167*H167</f>
        <v>0</v>
      </c>
      <c r="U167" s="221" t="s">
        <v>654</v>
      </c>
      <c r="V167" s="138"/>
      <c r="W167" s="138"/>
      <c r="X167" s="138"/>
      <c r="Y167" s="138"/>
      <c r="Z167" s="138"/>
      <c r="AA167" s="138"/>
      <c r="AB167" s="138"/>
      <c r="AC167" s="138"/>
      <c r="AD167" s="138"/>
      <c r="AE167" s="138"/>
      <c r="AF167" s="138"/>
      <c r="AG167" s="138"/>
      <c r="AH167" s="138"/>
      <c r="AI167" s="138"/>
      <c r="AJ167" s="138"/>
      <c r="AK167" s="138"/>
      <c r="AL167" s="138"/>
      <c r="AM167" s="138"/>
      <c r="AN167" s="138"/>
      <c r="AO167" s="138"/>
      <c r="AP167" s="138"/>
      <c r="AQ167" s="138"/>
      <c r="AR167" s="222" t="s">
        <v>744</v>
      </c>
      <c r="AS167" s="138"/>
      <c r="AT167" s="222" t="s">
        <v>728</v>
      </c>
      <c r="AU167" s="222" t="s">
        <v>647</v>
      </c>
      <c r="AV167" s="138"/>
      <c r="AW167" s="138"/>
      <c r="AX167" s="138"/>
      <c r="AY167" s="134" t="s">
        <v>725</v>
      </c>
      <c r="AZ167" s="138"/>
      <c r="BA167" s="138"/>
      <c r="BB167" s="138"/>
      <c r="BC167" s="138"/>
      <c r="BD167" s="138"/>
      <c r="BE167" s="223">
        <f>IF(N167="základní",J167,0)</f>
        <v>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134" t="s">
        <v>402</v>
      </c>
      <c r="BK167" s="223">
        <f>ROUND(I167*H167,2)</f>
        <v>0</v>
      </c>
      <c r="BL167" s="134" t="s">
        <v>744</v>
      </c>
      <c r="BM167" s="222" t="s">
        <v>1061</v>
      </c>
      <c r="BN167" s="138"/>
      <c r="BO167" s="138"/>
      <c r="BP167" s="138"/>
      <c r="BQ167" s="138"/>
      <c r="BR167" s="138"/>
      <c r="BS167" s="138"/>
      <c r="BT167" s="138"/>
      <c r="BU167" s="138"/>
      <c r="BV167" s="138"/>
      <c r="BW167" s="138"/>
      <c r="BX167" s="138"/>
      <c r="BY167" s="138"/>
      <c r="BZ167" s="138"/>
      <c r="CA167" s="138"/>
      <c r="CB167" s="138"/>
      <c r="CC167" s="138"/>
      <c r="CD167" s="138"/>
      <c r="CE167" s="138"/>
      <c r="CF167" s="138"/>
      <c r="CG167" s="138"/>
      <c r="CH167" s="138"/>
    </row>
    <row r="168" spans="1:86">
      <c r="A168" s="224"/>
      <c r="B168" s="225"/>
      <c r="C168" s="224"/>
      <c r="D168" s="226" t="s">
        <v>755</v>
      </c>
      <c r="E168" s="224"/>
      <c r="F168" s="228" t="s">
        <v>1062</v>
      </c>
      <c r="G168" s="224"/>
      <c r="H168" s="229">
        <v>14.036</v>
      </c>
      <c r="I168" s="224"/>
      <c r="J168" s="224"/>
      <c r="K168" s="224"/>
      <c r="L168" s="225"/>
      <c r="M168" s="230"/>
      <c r="N168" s="224"/>
      <c r="O168" s="224"/>
      <c r="P168" s="224"/>
      <c r="Q168" s="224"/>
      <c r="R168" s="224"/>
      <c r="S168" s="224"/>
      <c r="T168" s="224"/>
      <c r="U168" s="231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7" t="s">
        <v>755</v>
      </c>
      <c r="AU168" s="227" t="s">
        <v>647</v>
      </c>
      <c r="AV168" s="224" t="s">
        <v>647</v>
      </c>
      <c r="AW168" s="224" t="s">
        <v>649</v>
      </c>
      <c r="AX168" s="224" t="s">
        <v>402</v>
      </c>
      <c r="AY168" s="227" t="s">
        <v>725</v>
      </c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</row>
    <row r="169" spans="1:86" ht="24">
      <c r="A169" s="138"/>
      <c r="B169" s="139"/>
      <c r="C169" s="211" t="s">
        <v>910</v>
      </c>
      <c r="D169" s="211" t="s">
        <v>728</v>
      </c>
      <c r="E169" s="212" t="s">
        <v>916</v>
      </c>
      <c r="F169" s="213" t="s">
        <v>917</v>
      </c>
      <c r="G169" s="214" t="s">
        <v>406</v>
      </c>
      <c r="H169" s="215">
        <v>7.798</v>
      </c>
      <c r="I169" s="375">
        <v>0</v>
      </c>
      <c r="J169" s="216">
        <f>ROUND(I169*H169,2)</f>
        <v>0</v>
      </c>
      <c r="K169" s="217"/>
      <c r="L169" s="139"/>
      <c r="M169" s="218" t="s">
        <v>654</v>
      </c>
      <c r="N169" s="219" t="s">
        <v>675</v>
      </c>
      <c r="O169" s="220">
        <v>0.1</v>
      </c>
      <c r="P169" s="220">
        <f>O169*H169</f>
        <v>0.77980000000000005</v>
      </c>
      <c r="Q169" s="220">
        <v>0</v>
      </c>
      <c r="R169" s="220">
        <f>Q169*H169</f>
        <v>0</v>
      </c>
      <c r="S169" s="220">
        <v>0</v>
      </c>
      <c r="T169" s="220">
        <f>S169*H169</f>
        <v>0</v>
      </c>
      <c r="U169" s="221" t="s">
        <v>654</v>
      </c>
      <c r="V169" s="138"/>
      <c r="W169" s="138"/>
      <c r="X169" s="138"/>
      <c r="Y169" s="138"/>
      <c r="Z169" s="138"/>
      <c r="AA169" s="138"/>
      <c r="AB169" s="138"/>
      <c r="AC169" s="138"/>
      <c r="AD169" s="138"/>
      <c r="AE169" s="138"/>
      <c r="AF169" s="138"/>
      <c r="AG169" s="138"/>
      <c r="AH169" s="138"/>
      <c r="AI169" s="138"/>
      <c r="AJ169" s="138"/>
      <c r="AK169" s="138"/>
      <c r="AL169" s="138"/>
      <c r="AM169" s="138"/>
      <c r="AN169" s="138"/>
      <c r="AO169" s="138"/>
      <c r="AP169" s="138"/>
      <c r="AQ169" s="138"/>
      <c r="AR169" s="222" t="s">
        <v>744</v>
      </c>
      <c r="AS169" s="138"/>
      <c r="AT169" s="222" t="s">
        <v>728</v>
      </c>
      <c r="AU169" s="222" t="s">
        <v>647</v>
      </c>
      <c r="AV169" s="138"/>
      <c r="AW169" s="138"/>
      <c r="AX169" s="138"/>
      <c r="AY169" s="134" t="s">
        <v>725</v>
      </c>
      <c r="AZ169" s="138"/>
      <c r="BA169" s="138"/>
      <c r="BB169" s="138"/>
      <c r="BC169" s="138"/>
      <c r="BD169" s="138"/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34" t="s">
        <v>402</v>
      </c>
      <c r="BK169" s="223">
        <f>ROUND(I169*H169,2)</f>
        <v>0</v>
      </c>
      <c r="BL169" s="134" t="s">
        <v>744</v>
      </c>
      <c r="BM169" s="222" t="s">
        <v>1063</v>
      </c>
      <c r="BN169" s="138"/>
      <c r="BO169" s="138"/>
      <c r="BP169" s="138"/>
      <c r="BQ169" s="138"/>
      <c r="BR169" s="138"/>
      <c r="BS169" s="138"/>
      <c r="BT169" s="138"/>
      <c r="BU169" s="138"/>
      <c r="BV169" s="138"/>
      <c r="BW169" s="138"/>
      <c r="BX169" s="138"/>
      <c r="BY169" s="138"/>
      <c r="BZ169" s="138"/>
      <c r="CA169" s="138"/>
      <c r="CB169" s="138"/>
      <c r="CC169" s="138"/>
      <c r="CD169" s="138"/>
      <c r="CE169" s="138"/>
      <c r="CF169" s="138"/>
      <c r="CG169" s="138"/>
      <c r="CH169" s="138"/>
    </row>
    <row r="170" spans="1:86">
      <c r="A170" s="224"/>
      <c r="B170" s="225"/>
      <c r="C170" s="224"/>
      <c r="D170" s="226" t="s">
        <v>755</v>
      </c>
      <c r="E170" s="227" t="s">
        <v>654</v>
      </c>
      <c r="F170" s="228" t="s">
        <v>1064</v>
      </c>
      <c r="G170" s="224"/>
      <c r="H170" s="229">
        <v>7.798</v>
      </c>
      <c r="I170" s="224"/>
      <c r="J170" s="224"/>
      <c r="K170" s="224"/>
      <c r="L170" s="225"/>
      <c r="M170" s="230"/>
      <c r="N170" s="224"/>
      <c r="O170" s="224"/>
      <c r="P170" s="224"/>
      <c r="Q170" s="224"/>
      <c r="R170" s="224"/>
      <c r="S170" s="224"/>
      <c r="T170" s="224"/>
      <c r="U170" s="231"/>
      <c r="V170" s="224"/>
      <c r="W170" s="224"/>
      <c r="X170" s="224"/>
      <c r="Y170" s="224"/>
      <c r="Z170" s="224"/>
      <c r="AA170" s="224"/>
      <c r="AB170" s="224"/>
      <c r="AC170" s="224"/>
      <c r="AD170" s="224"/>
      <c r="AE170" s="224"/>
      <c r="AF170" s="224"/>
      <c r="AG170" s="224"/>
      <c r="AH170" s="224"/>
      <c r="AI170" s="224"/>
      <c r="AJ170" s="224"/>
      <c r="AK170" s="224"/>
      <c r="AL170" s="224"/>
      <c r="AM170" s="224"/>
      <c r="AN170" s="224"/>
      <c r="AO170" s="224"/>
      <c r="AP170" s="224"/>
      <c r="AQ170" s="224"/>
      <c r="AR170" s="224"/>
      <c r="AS170" s="224"/>
      <c r="AT170" s="227" t="s">
        <v>755</v>
      </c>
      <c r="AU170" s="227" t="s">
        <v>647</v>
      </c>
      <c r="AV170" s="224" t="s">
        <v>647</v>
      </c>
      <c r="AW170" s="224" t="s">
        <v>757</v>
      </c>
      <c r="AX170" s="224" t="s">
        <v>402</v>
      </c>
      <c r="AY170" s="227" t="s">
        <v>725</v>
      </c>
      <c r="AZ170" s="224"/>
      <c r="BA170" s="224"/>
      <c r="BB170" s="224"/>
      <c r="BC170" s="224"/>
      <c r="BD170" s="224"/>
      <c r="BE170" s="224"/>
      <c r="BF170" s="224"/>
      <c r="BG170" s="224"/>
      <c r="BH170" s="224"/>
      <c r="BI170" s="224"/>
      <c r="BJ170" s="224"/>
      <c r="BK170" s="224"/>
      <c r="BL170" s="224"/>
      <c r="BM170" s="224"/>
      <c r="BN170" s="224"/>
      <c r="BO170" s="224"/>
      <c r="BP170" s="224"/>
      <c r="BQ170" s="224"/>
      <c r="BR170" s="224"/>
      <c r="BS170" s="224"/>
      <c r="BT170" s="224"/>
      <c r="BU170" s="224"/>
      <c r="BV170" s="224"/>
      <c r="BW170" s="224"/>
      <c r="BX170" s="224"/>
      <c r="BY170" s="224"/>
      <c r="BZ170" s="224"/>
      <c r="CA170" s="224"/>
      <c r="CB170" s="224"/>
      <c r="CC170" s="224"/>
      <c r="CD170" s="224"/>
      <c r="CE170" s="224"/>
      <c r="CF170" s="224"/>
      <c r="CG170" s="224"/>
      <c r="CH170" s="224"/>
    </row>
    <row r="171" spans="1:86" ht="24">
      <c r="A171" s="138"/>
      <c r="B171" s="139"/>
      <c r="C171" s="211" t="s">
        <v>915</v>
      </c>
      <c r="D171" s="211" t="s">
        <v>728</v>
      </c>
      <c r="E171" s="212" t="s">
        <v>921</v>
      </c>
      <c r="F171" s="213" t="s">
        <v>922</v>
      </c>
      <c r="G171" s="214" t="s">
        <v>457</v>
      </c>
      <c r="H171" s="215">
        <v>301</v>
      </c>
      <c r="I171" s="375">
        <v>0</v>
      </c>
      <c r="J171" s="216">
        <f>ROUND(I171*H171,2)</f>
        <v>0</v>
      </c>
      <c r="K171" s="217"/>
      <c r="L171" s="139"/>
      <c r="M171" s="218" t="s">
        <v>654</v>
      </c>
      <c r="N171" s="219" t="s">
        <v>675</v>
      </c>
      <c r="O171" s="220">
        <v>0.1</v>
      </c>
      <c r="P171" s="220">
        <f>O171*H171</f>
        <v>30.1</v>
      </c>
      <c r="Q171" s="220">
        <v>0</v>
      </c>
      <c r="R171" s="220">
        <f>Q171*H171</f>
        <v>0</v>
      </c>
      <c r="S171" s="220">
        <v>0</v>
      </c>
      <c r="T171" s="220">
        <f>S171*H171</f>
        <v>0</v>
      </c>
      <c r="U171" s="221" t="s">
        <v>654</v>
      </c>
      <c r="V171" s="138"/>
      <c r="W171" s="138"/>
      <c r="X171" s="138"/>
      <c r="Y171" s="138"/>
      <c r="Z171" s="138"/>
      <c r="AA171" s="138"/>
      <c r="AB171" s="138"/>
      <c r="AC171" s="138"/>
      <c r="AD171" s="138"/>
      <c r="AE171" s="138"/>
      <c r="AF171" s="138"/>
      <c r="AG171" s="138"/>
      <c r="AH171" s="138"/>
      <c r="AI171" s="138"/>
      <c r="AJ171" s="138"/>
      <c r="AK171" s="138"/>
      <c r="AL171" s="138"/>
      <c r="AM171" s="138"/>
      <c r="AN171" s="138"/>
      <c r="AO171" s="138"/>
      <c r="AP171" s="138"/>
      <c r="AQ171" s="138"/>
      <c r="AR171" s="222" t="s">
        <v>744</v>
      </c>
      <c r="AS171" s="138"/>
      <c r="AT171" s="222" t="s">
        <v>728</v>
      </c>
      <c r="AU171" s="222" t="s">
        <v>647</v>
      </c>
      <c r="AV171" s="138"/>
      <c r="AW171" s="138"/>
      <c r="AX171" s="138"/>
      <c r="AY171" s="134" t="s">
        <v>725</v>
      </c>
      <c r="AZ171" s="138"/>
      <c r="BA171" s="138"/>
      <c r="BB171" s="138"/>
      <c r="BC171" s="138"/>
      <c r="BD171" s="138"/>
      <c r="BE171" s="223">
        <f>IF(N171="základní",J171,0)</f>
        <v>0</v>
      </c>
      <c r="BF171" s="223">
        <f>IF(N171="snížená",J171,0)</f>
        <v>0</v>
      </c>
      <c r="BG171" s="223">
        <f>IF(N171="zákl. přenesená",J171,0)</f>
        <v>0</v>
      </c>
      <c r="BH171" s="223">
        <f>IF(N171="sníž. přenesená",J171,0)</f>
        <v>0</v>
      </c>
      <c r="BI171" s="223">
        <f>IF(N171="nulová",J171,0)</f>
        <v>0</v>
      </c>
      <c r="BJ171" s="134" t="s">
        <v>402</v>
      </c>
      <c r="BK171" s="223">
        <f>ROUND(I171*H171,2)</f>
        <v>0</v>
      </c>
      <c r="BL171" s="134" t="s">
        <v>744</v>
      </c>
      <c r="BM171" s="222" t="s">
        <v>1065</v>
      </c>
      <c r="BN171" s="138"/>
      <c r="BO171" s="138"/>
      <c r="BP171" s="138"/>
      <c r="BQ171" s="138"/>
      <c r="BR171" s="138"/>
      <c r="BS171" s="138"/>
      <c r="BT171" s="138"/>
      <c r="BU171" s="138"/>
      <c r="BV171" s="138"/>
      <c r="BW171" s="138"/>
      <c r="BX171" s="138"/>
      <c r="BY171" s="138"/>
      <c r="BZ171" s="138"/>
      <c r="CA171" s="138"/>
      <c r="CB171" s="138"/>
      <c r="CC171" s="138"/>
      <c r="CD171" s="138"/>
      <c r="CE171" s="138"/>
      <c r="CF171" s="138"/>
      <c r="CG171" s="138"/>
      <c r="CH171" s="138"/>
    </row>
    <row r="172" spans="1:86" ht="24">
      <c r="A172" s="138"/>
      <c r="B172" s="139"/>
      <c r="C172" s="211" t="s">
        <v>1066</v>
      </c>
      <c r="D172" s="211" t="s">
        <v>728</v>
      </c>
      <c r="E172" s="212" t="s">
        <v>1067</v>
      </c>
      <c r="F172" s="213" t="s">
        <v>1068</v>
      </c>
      <c r="G172" s="214" t="s">
        <v>457</v>
      </c>
      <c r="H172" s="215">
        <v>22</v>
      </c>
      <c r="I172" s="375">
        <v>0</v>
      </c>
      <c r="J172" s="216">
        <f>ROUND(I172*H172,2)</f>
        <v>0</v>
      </c>
      <c r="K172" s="217"/>
      <c r="L172" s="139"/>
      <c r="M172" s="218" t="s">
        <v>654</v>
      </c>
      <c r="N172" s="219" t="s">
        <v>675</v>
      </c>
      <c r="O172" s="220">
        <v>0.19900000000000001</v>
      </c>
      <c r="P172" s="220">
        <f>O172*H172</f>
        <v>4.3780000000000001</v>
      </c>
      <c r="Q172" s="220">
        <v>0</v>
      </c>
      <c r="R172" s="220">
        <f>Q172*H172</f>
        <v>0</v>
      </c>
      <c r="S172" s="220">
        <v>0</v>
      </c>
      <c r="T172" s="220">
        <f>S172*H172</f>
        <v>0</v>
      </c>
      <c r="U172" s="221" t="s">
        <v>654</v>
      </c>
      <c r="V172" s="138"/>
      <c r="W172" s="138"/>
      <c r="X172" s="138"/>
      <c r="Y172" s="138"/>
      <c r="Z172" s="138"/>
      <c r="AA172" s="138"/>
      <c r="AB172" s="138"/>
      <c r="AC172" s="138"/>
      <c r="AD172" s="138"/>
      <c r="AE172" s="138"/>
      <c r="AF172" s="138"/>
      <c r="AG172" s="138"/>
      <c r="AH172" s="138"/>
      <c r="AI172" s="138"/>
      <c r="AJ172" s="138"/>
      <c r="AK172" s="138"/>
      <c r="AL172" s="138"/>
      <c r="AM172" s="138"/>
      <c r="AN172" s="138"/>
      <c r="AO172" s="138"/>
      <c r="AP172" s="138"/>
      <c r="AQ172" s="138"/>
      <c r="AR172" s="222" t="s">
        <v>744</v>
      </c>
      <c r="AS172" s="138"/>
      <c r="AT172" s="222" t="s">
        <v>728</v>
      </c>
      <c r="AU172" s="222" t="s">
        <v>647</v>
      </c>
      <c r="AV172" s="138"/>
      <c r="AW172" s="138"/>
      <c r="AX172" s="138"/>
      <c r="AY172" s="134" t="s">
        <v>725</v>
      </c>
      <c r="AZ172" s="138"/>
      <c r="BA172" s="138"/>
      <c r="BB172" s="138"/>
      <c r="BC172" s="138"/>
      <c r="BD172" s="138"/>
      <c r="BE172" s="223">
        <f>IF(N172="základní",J172,0)</f>
        <v>0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134" t="s">
        <v>402</v>
      </c>
      <c r="BK172" s="223">
        <f>ROUND(I172*H172,2)</f>
        <v>0</v>
      </c>
      <c r="BL172" s="134" t="s">
        <v>744</v>
      </c>
      <c r="BM172" s="222" t="s">
        <v>1069</v>
      </c>
      <c r="BN172" s="138"/>
      <c r="BO172" s="138"/>
      <c r="BP172" s="138"/>
      <c r="BQ172" s="138"/>
      <c r="BR172" s="138"/>
      <c r="BS172" s="138"/>
      <c r="BT172" s="138"/>
      <c r="BU172" s="138"/>
      <c r="BV172" s="138"/>
      <c r="BW172" s="138"/>
      <c r="BX172" s="138"/>
      <c r="BY172" s="138"/>
      <c r="BZ172" s="138"/>
      <c r="CA172" s="138"/>
      <c r="CB172" s="138"/>
      <c r="CC172" s="138"/>
      <c r="CD172" s="138"/>
      <c r="CE172" s="138"/>
      <c r="CF172" s="138"/>
      <c r="CG172" s="138"/>
      <c r="CH172" s="138"/>
    </row>
    <row r="173" spans="1:86" ht="24">
      <c r="A173" s="138"/>
      <c r="B173" s="139"/>
      <c r="C173" s="211" t="s">
        <v>1070</v>
      </c>
      <c r="D173" s="211" t="s">
        <v>728</v>
      </c>
      <c r="E173" s="212" t="s">
        <v>925</v>
      </c>
      <c r="F173" s="213" t="s">
        <v>926</v>
      </c>
      <c r="G173" s="214" t="s">
        <v>411</v>
      </c>
      <c r="H173" s="215">
        <v>301</v>
      </c>
      <c r="I173" s="375">
        <v>0</v>
      </c>
      <c r="J173" s="216">
        <f>ROUND(I173*H173,2)</f>
        <v>0</v>
      </c>
      <c r="K173" s="217"/>
      <c r="L173" s="139"/>
      <c r="M173" s="218" t="s">
        <v>654</v>
      </c>
      <c r="N173" s="219" t="s">
        <v>675</v>
      </c>
      <c r="O173" s="220">
        <v>0.08</v>
      </c>
      <c r="P173" s="220">
        <f>O173*H173</f>
        <v>24.080000000000002</v>
      </c>
      <c r="Q173" s="220">
        <v>0</v>
      </c>
      <c r="R173" s="220">
        <f>Q173*H173</f>
        <v>0</v>
      </c>
      <c r="S173" s="220">
        <v>0</v>
      </c>
      <c r="T173" s="220">
        <f>S173*H173</f>
        <v>0</v>
      </c>
      <c r="U173" s="221" t="s">
        <v>654</v>
      </c>
      <c r="V173" s="138"/>
      <c r="W173" s="138"/>
      <c r="X173" s="138"/>
      <c r="Y173" s="138"/>
      <c r="Z173" s="138"/>
      <c r="AA173" s="138"/>
      <c r="AB173" s="138"/>
      <c r="AC173" s="138"/>
      <c r="AD173" s="138"/>
      <c r="AE173" s="138"/>
      <c r="AF173" s="138"/>
      <c r="AG173" s="138"/>
      <c r="AH173" s="138"/>
      <c r="AI173" s="138"/>
      <c r="AJ173" s="138"/>
      <c r="AK173" s="138"/>
      <c r="AL173" s="138"/>
      <c r="AM173" s="138"/>
      <c r="AN173" s="138"/>
      <c r="AO173" s="138"/>
      <c r="AP173" s="138"/>
      <c r="AQ173" s="138"/>
      <c r="AR173" s="222" t="s">
        <v>744</v>
      </c>
      <c r="AS173" s="138"/>
      <c r="AT173" s="222" t="s">
        <v>728</v>
      </c>
      <c r="AU173" s="222" t="s">
        <v>647</v>
      </c>
      <c r="AV173" s="138"/>
      <c r="AW173" s="138"/>
      <c r="AX173" s="138"/>
      <c r="AY173" s="134" t="s">
        <v>725</v>
      </c>
      <c r="AZ173" s="138"/>
      <c r="BA173" s="138"/>
      <c r="BB173" s="138"/>
      <c r="BC173" s="138"/>
      <c r="BD173" s="138"/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134" t="s">
        <v>402</v>
      </c>
      <c r="BK173" s="223">
        <f>ROUND(I173*H173,2)</f>
        <v>0</v>
      </c>
      <c r="BL173" s="134" t="s">
        <v>744</v>
      </c>
      <c r="BM173" s="222" t="s">
        <v>1071</v>
      </c>
      <c r="BN173" s="138"/>
      <c r="BO173" s="138"/>
      <c r="BP173" s="138"/>
      <c r="BQ173" s="138"/>
      <c r="BR173" s="138"/>
      <c r="BS173" s="138"/>
      <c r="BT173" s="138"/>
      <c r="BU173" s="138"/>
      <c r="BV173" s="138"/>
      <c r="BW173" s="138"/>
      <c r="BX173" s="138"/>
      <c r="BY173" s="138"/>
      <c r="BZ173" s="138"/>
      <c r="CA173" s="138"/>
      <c r="CB173" s="138"/>
      <c r="CC173" s="138"/>
      <c r="CD173" s="138"/>
      <c r="CE173" s="138"/>
      <c r="CF173" s="138"/>
      <c r="CG173" s="138"/>
      <c r="CH173" s="138"/>
    </row>
    <row r="174" spans="1:86">
      <c r="A174" s="224"/>
      <c r="B174" s="225"/>
      <c r="C174" s="224"/>
      <c r="D174" s="226" t="s">
        <v>755</v>
      </c>
      <c r="E174" s="227" t="s">
        <v>654</v>
      </c>
      <c r="F174" s="228" t="s">
        <v>1072</v>
      </c>
      <c r="G174" s="224"/>
      <c r="H174" s="229">
        <v>301</v>
      </c>
      <c r="I174" s="224"/>
      <c r="J174" s="224"/>
      <c r="K174" s="224"/>
      <c r="L174" s="225"/>
      <c r="M174" s="230"/>
      <c r="N174" s="224"/>
      <c r="O174" s="224"/>
      <c r="P174" s="224"/>
      <c r="Q174" s="224"/>
      <c r="R174" s="224"/>
      <c r="S174" s="224"/>
      <c r="T174" s="224"/>
      <c r="U174" s="231"/>
      <c r="V174" s="224"/>
      <c r="W174" s="224"/>
      <c r="X174" s="224"/>
      <c r="Y174" s="224"/>
      <c r="Z174" s="224"/>
      <c r="AA174" s="224"/>
      <c r="AB174" s="224"/>
      <c r="AC174" s="224"/>
      <c r="AD174" s="224"/>
      <c r="AE174" s="224"/>
      <c r="AF174" s="224"/>
      <c r="AG174" s="224"/>
      <c r="AH174" s="224"/>
      <c r="AI174" s="224"/>
      <c r="AJ174" s="224"/>
      <c r="AK174" s="224"/>
      <c r="AL174" s="224"/>
      <c r="AM174" s="224"/>
      <c r="AN174" s="224"/>
      <c r="AO174" s="224"/>
      <c r="AP174" s="224"/>
      <c r="AQ174" s="224"/>
      <c r="AR174" s="224"/>
      <c r="AS174" s="224"/>
      <c r="AT174" s="227" t="s">
        <v>755</v>
      </c>
      <c r="AU174" s="227" t="s">
        <v>647</v>
      </c>
      <c r="AV174" s="224" t="s">
        <v>647</v>
      </c>
      <c r="AW174" s="224" t="s">
        <v>757</v>
      </c>
      <c r="AX174" s="224" t="s">
        <v>402</v>
      </c>
      <c r="AY174" s="227" t="s">
        <v>725</v>
      </c>
      <c r="AZ174" s="224"/>
      <c r="BA174" s="224"/>
      <c r="BB174" s="224"/>
      <c r="BC174" s="224"/>
      <c r="BD174" s="224"/>
      <c r="BE174" s="224"/>
      <c r="BF174" s="224"/>
      <c r="BG174" s="224"/>
      <c r="BH174" s="224"/>
      <c r="BI174" s="224"/>
      <c r="BJ174" s="224"/>
      <c r="BK174" s="224"/>
      <c r="BL174" s="224"/>
      <c r="BM174" s="224"/>
      <c r="BN174" s="224"/>
      <c r="BO174" s="224"/>
      <c r="BP174" s="224"/>
      <c r="BQ174" s="224"/>
      <c r="BR174" s="224"/>
      <c r="BS174" s="224"/>
      <c r="BT174" s="224"/>
      <c r="BU174" s="224"/>
      <c r="BV174" s="224"/>
      <c r="BW174" s="224"/>
      <c r="BX174" s="224"/>
      <c r="BY174" s="224"/>
      <c r="BZ174" s="224"/>
      <c r="CA174" s="224"/>
      <c r="CB174" s="224"/>
      <c r="CC174" s="224"/>
      <c r="CD174" s="224"/>
      <c r="CE174" s="224"/>
      <c r="CF174" s="224"/>
      <c r="CG174" s="224"/>
      <c r="CH174" s="224"/>
    </row>
    <row r="175" spans="1:86" ht="24">
      <c r="A175" s="138"/>
      <c r="B175" s="139"/>
      <c r="C175" s="211" t="s">
        <v>920</v>
      </c>
      <c r="D175" s="211" t="s">
        <v>728</v>
      </c>
      <c r="E175" s="212" t="s">
        <v>930</v>
      </c>
      <c r="F175" s="213" t="s">
        <v>931</v>
      </c>
      <c r="G175" s="214" t="s">
        <v>406</v>
      </c>
      <c r="H175" s="215">
        <v>0.5</v>
      </c>
      <c r="I175" s="375">
        <v>0</v>
      </c>
      <c r="J175" s="216">
        <f>ROUND(I175*H175,2)</f>
        <v>0</v>
      </c>
      <c r="K175" s="217"/>
      <c r="L175" s="139"/>
      <c r="M175" s="218" t="s">
        <v>654</v>
      </c>
      <c r="N175" s="219" t="s">
        <v>675</v>
      </c>
      <c r="O175" s="220">
        <v>0.47699999999999998</v>
      </c>
      <c r="P175" s="220">
        <f>O175*H175</f>
        <v>0.23849999999999999</v>
      </c>
      <c r="Q175" s="220">
        <v>2.2563399999999998</v>
      </c>
      <c r="R175" s="220">
        <f>Q175*H175</f>
        <v>1.1281699999999999</v>
      </c>
      <c r="S175" s="220">
        <v>0</v>
      </c>
      <c r="T175" s="220">
        <f>S175*H175</f>
        <v>0</v>
      </c>
      <c r="U175" s="221" t="s">
        <v>654</v>
      </c>
      <c r="V175" s="138"/>
      <c r="W175" s="138"/>
      <c r="X175" s="138"/>
      <c r="Y175" s="138"/>
      <c r="Z175" s="138"/>
      <c r="AA175" s="138"/>
      <c r="AB175" s="138"/>
      <c r="AC175" s="138"/>
      <c r="AD175" s="138"/>
      <c r="AE175" s="138"/>
      <c r="AF175" s="138"/>
      <c r="AG175" s="138"/>
      <c r="AH175" s="138"/>
      <c r="AI175" s="138"/>
      <c r="AJ175" s="138"/>
      <c r="AK175" s="138"/>
      <c r="AL175" s="138"/>
      <c r="AM175" s="138"/>
      <c r="AN175" s="138"/>
      <c r="AO175" s="138"/>
      <c r="AP175" s="138"/>
      <c r="AQ175" s="138"/>
      <c r="AR175" s="222" t="s">
        <v>744</v>
      </c>
      <c r="AS175" s="138"/>
      <c r="AT175" s="222" t="s">
        <v>728</v>
      </c>
      <c r="AU175" s="222" t="s">
        <v>647</v>
      </c>
      <c r="AV175" s="138"/>
      <c r="AW175" s="138"/>
      <c r="AX175" s="138"/>
      <c r="AY175" s="134" t="s">
        <v>725</v>
      </c>
      <c r="AZ175" s="138"/>
      <c r="BA175" s="138"/>
      <c r="BB175" s="138"/>
      <c r="BC175" s="138"/>
      <c r="BD175" s="138"/>
      <c r="BE175" s="223">
        <f>IF(N175="základní",J175,0)</f>
        <v>0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134" t="s">
        <v>402</v>
      </c>
      <c r="BK175" s="223">
        <f>ROUND(I175*H175,2)</f>
        <v>0</v>
      </c>
      <c r="BL175" s="134" t="s">
        <v>744</v>
      </c>
      <c r="BM175" s="222" t="s">
        <v>1073</v>
      </c>
      <c r="BN175" s="138"/>
      <c r="BO175" s="138"/>
      <c r="BP175" s="138"/>
      <c r="BQ175" s="138"/>
      <c r="BR175" s="138"/>
      <c r="BS175" s="138"/>
      <c r="BT175" s="138"/>
      <c r="BU175" s="138"/>
      <c r="BV175" s="138"/>
      <c r="BW175" s="138"/>
      <c r="BX175" s="138"/>
      <c r="BY175" s="138"/>
      <c r="BZ175" s="138"/>
      <c r="CA175" s="138"/>
      <c r="CB175" s="138"/>
      <c r="CC175" s="138"/>
      <c r="CD175" s="138"/>
      <c r="CE175" s="138"/>
      <c r="CF175" s="138"/>
      <c r="CG175" s="138"/>
      <c r="CH175" s="138"/>
    </row>
    <row r="176" spans="1:86" ht="24">
      <c r="A176" s="138"/>
      <c r="B176" s="139"/>
      <c r="C176" s="211" t="s">
        <v>1074</v>
      </c>
      <c r="D176" s="211" t="s">
        <v>728</v>
      </c>
      <c r="E176" s="212" t="s">
        <v>940</v>
      </c>
      <c r="F176" s="213" t="s">
        <v>941</v>
      </c>
      <c r="G176" s="214" t="s">
        <v>457</v>
      </c>
      <c r="H176" s="215">
        <v>301</v>
      </c>
      <c r="I176" s="375">
        <v>0</v>
      </c>
      <c r="J176" s="216">
        <f>ROUND(I176*H176,2)</f>
        <v>0</v>
      </c>
      <c r="K176" s="217"/>
      <c r="L176" s="139"/>
      <c r="M176" s="218" t="s">
        <v>654</v>
      </c>
      <c r="N176" s="219" t="s">
        <v>675</v>
      </c>
      <c r="O176" s="220">
        <v>5.8999999999999997E-2</v>
      </c>
      <c r="P176" s="220">
        <f>O176*H176</f>
        <v>17.759</v>
      </c>
      <c r="Q176" s="220">
        <v>0.14000000000000001</v>
      </c>
      <c r="R176" s="220">
        <f>Q176*H176</f>
        <v>42.14</v>
      </c>
      <c r="S176" s="220">
        <v>0</v>
      </c>
      <c r="T176" s="220">
        <f>S176*H176</f>
        <v>0</v>
      </c>
      <c r="U176" s="221" t="s">
        <v>654</v>
      </c>
      <c r="V176" s="138"/>
      <c r="W176" s="138"/>
      <c r="X176" s="138"/>
      <c r="Y176" s="138"/>
      <c r="Z176" s="138"/>
      <c r="AA176" s="138"/>
      <c r="AB176" s="138"/>
      <c r="AC176" s="138"/>
      <c r="AD176" s="138"/>
      <c r="AE176" s="138"/>
      <c r="AF176" s="138"/>
      <c r="AG176" s="138"/>
      <c r="AH176" s="138"/>
      <c r="AI176" s="138"/>
      <c r="AJ176" s="138"/>
      <c r="AK176" s="138"/>
      <c r="AL176" s="138"/>
      <c r="AM176" s="138"/>
      <c r="AN176" s="138"/>
      <c r="AO176" s="138"/>
      <c r="AP176" s="138"/>
      <c r="AQ176" s="138"/>
      <c r="AR176" s="222" t="s">
        <v>744</v>
      </c>
      <c r="AS176" s="138"/>
      <c r="AT176" s="222" t="s">
        <v>728</v>
      </c>
      <c r="AU176" s="222" t="s">
        <v>647</v>
      </c>
      <c r="AV176" s="138"/>
      <c r="AW176" s="138"/>
      <c r="AX176" s="138"/>
      <c r="AY176" s="134" t="s">
        <v>725</v>
      </c>
      <c r="AZ176" s="138"/>
      <c r="BA176" s="138"/>
      <c r="BB176" s="138"/>
      <c r="BC176" s="138"/>
      <c r="BD176" s="138"/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134" t="s">
        <v>402</v>
      </c>
      <c r="BK176" s="223">
        <f>ROUND(I176*H176,2)</f>
        <v>0</v>
      </c>
      <c r="BL176" s="134" t="s">
        <v>744</v>
      </c>
      <c r="BM176" s="222" t="s">
        <v>1075</v>
      </c>
      <c r="BN176" s="138"/>
      <c r="BO176" s="138"/>
      <c r="BP176" s="138"/>
      <c r="BQ176" s="138"/>
      <c r="BR176" s="138"/>
      <c r="BS176" s="138"/>
      <c r="BT176" s="138"/>
      <c r="BU176" s="138"/>
      <c r="BV176" s="138"/>
      <c r="BW176" s="138"/>
      <c r="BX176" s="138"/>
      <c r="BY176" s="138"/>
      <c r="BZ176" s="138"/>
      <c r="CA176" s="138"/>
      <c r="CB176" s="138"/>
      <c r="CC176" s="138"/>
      <c r="CD176" s="138"/>
      <c r="CE176" s="138"/>
      <c r="CF176" s="138"/>
      <c r="CG176" s="138"/>
      <c r="CH176" s="138"/>
    </row>
    <row r="177" spans="1:86">
      <c r="A177" s="224"/>
      <c r="B177" s="225"/>
      <c r="C177" s="224"/>
      <c r="D177" s="226" t="s">
        <v>755</v>
      </c>
      <c r="E177" s="227" t="s">
        <v>654</v>
      </c>
      <c r="F177" s="228" t="s">
        <v>1076</v>
      </c>
      <c r="G177" s="224"/>
      <c r="H177" s="229">
        <v>301</v>
      </c>
      <c r="I177" s="224"/>
      <c r="J177" s="224"/>
      <c r="K177" s="224"/>
      <c r="L177" s="225"/>
      <c r="M177" s="230"/>
      <c r="N177" s="224"/>
      <c r="O177" s="224"/>
      <c r="P177" s="224"/>
      <c r="Q177" s="224"/>
      <c r="R177" s="224"/>
      <c r="S177" s="224"/>
      <c r="T177" s="224"/>
      <c r="U177" s="231"/>
      <c r="V177" s="224"/>
      <c r="W177" s="224"/>
      <c r="X177" s="224"/>
      <c r="Y177" s="224"/>
      <c r="Z177" s="224"/>
      <c r="AA177" s="224"/>
      <c r="AB177" s="224"/>
      <c r="AC177" s="224"/>
      <c r="AD177" s="224"/>
      <c r="AE177" s="224"/>
      <c r="AF177" s="224"/>
      <c r="AG177" s="224"/>
      <c r="AH177" s="224"/>
      <c r="AI177" s="224"/>
      <c r="AJ177" s="224"/>
      <c r="AK177" s="224"/>
      <c r="AL177" s="224"/>
      <c r="AM177" s="224"/>
      <c r="AN177" s="224"/>
      <c r="AO177" s="224"/>
      <c r="AP177" s="224"/>
      <c r="AQ177" s="224"/>
      <c r="AR177" s="224"/>
      <c r="AS177" s="224"/>
      <c r="AT177" s="227" t="s">
        <v>755</v>
      </c>
      <c r="AU177" s="227" t="s">
        <v>647</v>
      </c>
      <c r="AV177" s="224" t="s">
        <v>647</v>
      </c>
      <c r="AW177" s="224" t="s">
        <v>757</v>
      </c>
      <c r="AX177" s="224" t="s">
        <v>402</v>
      </c>
      <c r="AY177" s="227" t="s">
        <v>725</v>
      </c>
      <c r="AZ177" s="224"/>
      <c r="BA177" s="224"/>
      <c r="BB177" s="224"/>
      <c r="BC177" s="224"/>
      <c r="BD177" s="224"/>
      <c r="BE177" s="224"/>
      <c r="BF177" s="224"/>
      <c r="BG177" s="224"/>
      <c r="BH177" s="224"/>
      <c r="BI177" s="224"/>
      <c r="BJ177" s="224"/>
      <c r="BK177" s="224"/>
      <c r="BL177" s="224"/>
      <c r="BM177" s="224"/>
      <c r="BN177" s="224"/>
      <c r="BO177" s="224"/>
      <c r="BP177" s="224"/>
      <c r="BQ177" s="224"/>
      <c r="BR177" s="224"/>
      <c r="BS177" s="224"/>
      <c r="BT177" s="224"/>
      <c r="BU177" s="224"/>
      <c r="BV177" s="224"/>
      <c r="BW177" s="224"/>
      <c r="BX177" s="224"/>
      <c r="BY177" s="224"/>
      <c r="BZ177" s="224"/>
      <c r="CA177" s="224"/>
      <c r="CB177" s="224"/>
      <c r="CC177" s="224"/>
      <c r="CD177" s="224"/>
      <c r="CE177" s="224"/>
      <c r="CF177" s="224"/>
      <c r="CG177" s="224"/>
      <c r="CH177" s="224"/>
    </row>
    <row r="178" spans="1:86" ht="24">
      <c r="A178" s="138"/>
      <c r="B178" s="139"/>
      <c r="C178" s="211" t="s">
        <v>1077</v>
      </c>
      <c r="D178" s="211" t="s">
        <v>728</v>
      </c>
      <c r="E178" s="212" t="s">
        <v>944</v>
      </c>
      <c r="F178" s="213" t="s">
        <v>945</v>
      </c>
      <c r="G178" s="214" t="s">
        <v>457</v>
      </c>
      <c r="H178" s="215">
        <v>464</v>
      </c>
      <c r="I178" s="375">
        <v>0</v>
      </c>
      <c r="J178" s="216">
        <f>ROUND(I178*H178,2)</f>
        <v>0</v>
      </c>
      <c r="K178" s="217"/>
      <c r="L178" s="139"/>
      <c r="M178" s="218" t="s">
        <v>654</v>
      </c>
      <c r="N178" s="219" t="s">
        <v>675</v>
      </c>
      <c r="O178" s="220">
        <v>2.3E-2</v>
      </c>
      <c r="P178" s="220">
        <f>O178*H178</f>
        <v>10.672000000000001</v>
      </c>
      <c r="Q178" s="220">
        <v>6.9999999999999994E-5</v>
      </c>
      <c r="R178" s="220">
        <f>Q178*H178</f>
        <v>3.2479999999999995E-2</v>
      </c>
      <c r="S178" s="220">
        <v>0</v>
      </c>
      <c r="T178" s="220">
        <f>S178*H178</f>
        <v>0</v>
      </c>
      <c r="U178" s="221" t="s">
        <v>654</v>
      </c>
      <c r="V178" s="138"/>
      <c r="W178" s="138"/>
      <c r="X178" s="138"/>
      <c r="Y178" s="138"/>
      <c r="Z178" s="138"/>
      <c r="AA178" s="138"/>
      <c r="AB178" s="138"/>
      <c r="AC178" s="138"/>
      <c r="AD178" s="138"/>
      <c r="AE178" s="138"/>
      <c r="AF178" s="138"/>
      <c r="AG178" s="138"/>
      <c r="AH178" s="138"/>
      <c r="AI178" s="138"/>
      <c r="AJ178" s="138"/>
      <c r="AK178" s="138"/>
      <c r="AL178" s="138"/>
      <c r="AM178" s="138"/>
      <c r="AN178" s="138"/>
      <c r="AO178" s="138"/>
      <c r="AP178" s="138"/>
      <c r="AQ178" s="138"/>
      <c r="AR178" s="222" t="s">
        <v>744</v>
      </c>
      <c r="AS178" s="138"/>
      <c r="AT178" s="222" t="s">
        <v>728</v>
      </c>
      <c r="AU178" s="222" t="s">
        <v>647</v>
      </c>
      <c r="AV178" s="138"/>
      <c r="AW178" s="138"/>
      <c r="AX178" s="138"/>
      <c r="AY178" s="134" t="s">
        <v>725</v>
      </c>
      <c r="AZ178" s="138"/>
      <c r="BA178" s="138"/>
      <c r="BB178" s="138"/>
      <c r="BC178" s="138"/>
      <c r="BD178" s="138"/>
      <c r="BE178" s="223">
        <f>IF(N178="základní",J178,0)</f>
        <v>0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134" t="s">
        <v>402</v>
      </c>
      <c r="BK178" s="223">
        <f>ROUND(I178*H178,2)</f>
        <v>0</v>
      </c>
      <c r="BL178" s="134" t="s">
        <v>744</v>
      </c>
      <c r="BM178" s="222" t="s">
        <v>1078</v>
      </c>
      <c r="BN178" s="138"/>
      <c r="BO178" s="138"/>
      <c r="BP178" s="138"/>
      <c r="BQ178" s="138"/>
      <c r="BR178" s="138"/>
      <c r="BS178" s="138"/>
      <c r="BT178" s="138"/>
      <c r="BU178" s="138"/>
      <c r="BV178" s="138"/>
      <c r="BW178" s="138"/>
      <c r="BX178" s="138"/>
      <c r="BY178" s="138"/>
      <c r="BZ178" s="138"/>
      <c r="CA178" s="138"/>
      <c r="CB178" s="138"/>
      <c r="CC178" s="138"/>
      <c r="CD178" s="138"/>
      <c r="CE178" s="138"/>
      <c r="CF178" s="138"/>
      <c r="CG178" s="138"/>
      <c r="CH178" s="138"/>
    </row>
    <row r="179" spans="1:86" ht="24">
      <c r="A179" s="138"/>
      <c r="B179" s="139"/>
      <c r="C179" s="211" t="s">
        <v>1079</v>
      </c>
      <c r="D179" s="211" t="s">
        <v>728</v>
      </c>
      <c r="E179" s="212" t="s">
        <v>948</v>
      </c>
      <c r="F179" s="213" t="s">
        <v>949</v>
      </c>
      <c r="G179" s="214" t="s">
        <v>457</v>
      </c>
      <c r="H179" s="215">
        <v>877</v>
      </c>
      <c r="I179" s="375">
        <v>0</v>
      </c>
      <c r="J179" s="216">
        <f>ROUND(I179*H179,2)</f>
        <v>0</v>
      </c>
      <c r="K179" s="217"/>
      <c r="L179" s="139"/>
      <c r="M179" s="218" t="s">
        <v>654</v>
      </c>
      <c r="N179" s="219" t="s">
        <v>675</v>
      </c>
      <c r="O179" s="220">
        <v>7.4999999999999997E-2</v>
      </c>
      <c r="P179" s="220">
        <f>O179*H179</f>
        <v>65.774999999999991</v>
      </c>
      <c r="Q179" s="220">
        <v>0</v>
      </c>
      <c r="R179" s="220">
        <f>Q179*H179</f>
        <v>0</v>
      </c>
      <c r="S179" s="220">
        <v>0</v>
      </c>
      <c r="T179" s="220">
        <f>S179*H179</f>
        <v>0</v>
      </c>
      <c r="U179" s="221" t="s">
        <v>654</v>
      </c>
      <c r="V179" s="138"/>
      <c r="W179" s="138"/>
      <c r="X179" s="138"/>
      <c r="Y179" s="138"/>
      <c r="Z179" s="138"/>
      <c r="AA179" s="138"/>
      <c r="AB179" s="138"/>
      <c r="AC179" s="138"/>
      <c r="AD179" s="138"/>
      <c r="AE179" s="138"/>
      <c r="AF179" s="138"/>
      <c r="AG179" s="138"/>
      <c r="AH179" s="138"/>
      <c r="AI179" s="138"/>
      <c r="AJ179" s="138"/>
      <c r="AK179" s="138"/>
      <c r="AL179" s="138"/>
      <c r="AM179" s="138"/>
      <c r="AN179" s="138"/>
      <c r="AO179" s="138"/>
      <c r="AP179" s="138"/>
      <c r="AQ179" s="138"/>
      <c r="AR179" s="222" t="s">
        <v>744</v>
      </c>
      <c r="AS179" s="138"/>
      <c r="AT179" s="222" t="s">
        <v>728</v>
      </c>
      <c r="AU179" s="222" t="s">
        <v>647</v>
      </c>
      <c r="AV179" s="138"/>
      <c r="AW179" s="138"/>
      <c r="AX179" s="138"/>
      <c r="AY179" s="134" t="s">
        <v>725</v>
      </c>
      <c r="AZ179" s="138"/>
      <c r="BA179" s="138"/>
      <c r="BB179" s="138"/>
      <c r="BC179" s="138"/>
      <c r="BD179" s="138"/>
      <c r="BE179" s="223">
        <f>IF(N179="základní",J179,0)</f>
        <v>0</v>
      </c>
      <c r="BF179" s="223">
        <f>IF(N179="snížená",J179,0)</f>
        <v>0</v>
      </c>
      <c r="BG179" s="223">
        <f>IF(N179="zákl. přenesená",J179,0)</f>
        <v>0</v>
      </c>
      <c r="BH179" s="223">
        <f>IF(N179="sníž. přenesená",J179,0)</f>
        <v>0</v>
      </c>
      <c r="BI179" s="223">
        <f>IF(N179="nulová",J179,0)</f>
        <v>0</v>
      </c>
      <c r="BJ179" s="134" t="s">
        <v>402</v>
      </c>
      <c r="BK179" s="223">
        <f>ROUND(I179*H179,2)</f>
        <v>0</v>
      </c>
      <c r="BL179" s="134" t="s">
        <v>744</v>
      </c>
      <c r="BM179" s="222" t="s">
        <v>1080</v>
      </c>
      <c r="BN179" s="138"/>
      <c r="BO179" s="138"/>
      <c r="BP179" s="138"/>
      <c r="BQ179" s="138"/>
      <c r="BR179" s="138"/>
      <c r="BS179" s="138"/>
      <c r="BT179" s="138"/>
      <c r="BU179" s="138"/>
      <c r="BV179" s="138"/>
      <c r="BW179" s="138"/>
      <c r="BX179" s="138"/>
      <c r="BY179" s="138"/>
      <c r="BZ179" s="138"/>
      <c r="CA179" s="138"/>
      <c r="CB179" s="138"/>
      <c r="CC179" s="138"/>
      <c r="CD179" s="138"/>
      <c r="CE179" s="138"/>
      <c r="CF179" s="138"/>
      <c r="CG179" s="138"/>
      <c r="CH179" s="138"/>
    </row>
    <row r="180" spans="1:86">
      <c r="A180" s="224"/>
      <c r="B180" s="225"/>
      <c r="C180" s="224"/>
      <c r="D180" s="226" t="s">
        <v>755</v>
      </c>
      <c r="E180" s="227" t="s">
        <v>654</v>
      </c>
      <c r="F180" s="228" t="s">
        <v>1081</v>
      </c>
      <c r="G180" s="224"/>
      <c r="H180" s="229">
        <v>464</v>
      </c>
      <c r="I180" s="224"/>
      <c r="J180" s="224"/>
      <c r="K180" s="224"/>
      <c r="L180" s="225"/>
      <c r="M180" s="230"/>
      <c r="N180" s="224"/>
      <c r="O180" s="224"/>
      <c r="P180" s="224"/>
      <c r="Q180" s="224"/>
      <c r="R180" s="224"/>
      <c r="S180" s="224"/>
      <c r="T180" s="224"/>
      <c r="U180" s="231"/>
      <c r="V180" s="224"/>
      <c r="W180" s="224"/>
      <c r="X180" s="224"/>
      <c r="Y180" s="224"/>
      <c r="Z180" s="224"/>
      <c r="AA180" s="224"/>
      <c r="AB180" s="224"/>
      <c r="AC180" s="224"/>
      <c r="AD180" s="224"/>
      <c r="AE180" s="224"/>
      <c r="AF180" s="224"/>
      <c r="AG180" s="224"/>
      <c r="AH180" s="224"/>
      <c r="AI180" s="224"/>
      <c r="AJ180" s="224"/>
      <c r="AK180" s="224"/>
      <c r="AL180" s="224"/>
      <c r="AM180" s="224"/>
      <c r="AN180" s="224"/>
      <c r="AO180" s="224"/>
      <c r="AP180" s="224"/>
      <c r="AQ180" s="224"/>
      <c r="AR180" s="224"/>
      <c r="AS180" s="224"/>
      <c r="AT180" s="227" t="s">
        <v>755</v>
      </c>
      <c r="AU180" s="227" t="s">
        <v>647</v>
      </c>
      <c r="AV180" s="224" t="s">
        <v>647</v>
      </c>
      <c r="AW180" s="224" t="s">
        <v>757</v>
      </c>
      <c r="AX180" s="224" t="s">
        <v>724</v>
      </c>
      <c r="AY180" s="227" t="s">
        <v>725</v>
      </c>
      <c r="AZ180" s="224"/>
      <c r="BA180" s="224"/>
      <c r="BB180" s="224"/>
      <c r="BC180" s="224"/>
      <c r="BD180" s="224"/>
      <c r="BE180" s="224"/>
      <c r="BF180" s="224"/>
      <c r="BG180" s="224"/>
      <c r="BH180" s="224"/>
      <c r="BI180" s="224"/>
      <c r="BJ180" s="224"/>
      <c r="BK180" s="224"/>
      <c r="BL180" s="224"/>
      <c r="BM180" s="224"/>
      <c r="BN180" s="224"/>
      <c r="BO180" s="224"/>
      <c r="BP180" s="224"/>
      <c r="BQ180" s="224"/>
      <c r="BR180" s="224"/>
      <c r="BS180" s="224"/>
      <c r="BT180" s="224"/>
      <c r="BU180" s="224"/>
      <c r="BV180" s="224"/>
      <c r="BW180" s="224"/>
      <c r="BX180" s="224"/>
      <c r="BY180" s="224"/>
      <c r="BZ180" s="224"/>
      <c r="CA180" s="224"/>
      <c r="CB180" s="224"/>
      <c r="CC180" s="224"/>
      <c r="CD180" s="224"/>
      <c r="CE180" s="224"/>
      <c r="CF180" s="224"/>
      <c r="CG180" s="224"/>
      <c r="CH180" s="224"/>
    </row>
    <row r="181" spans="1:86">
      <c r="A181" s="224"/>
      <c r="B181" s="225"/>
      <c r="C181" s="224"/>
      <c r="D181" s="226" t="s">
        <v>755</v>
      </c>
      <c r="E181" s="227" t="s">
        <v>654</v>
      </c>
      <c r="F181" s="228" t="s">
        <v>1082</v>
      </c>
      <c r="G181" s="224"/>
      <c r="H181" s="229">
        <v>78</v>
      </c>
      <c r="I181" s="224"/>
      <c r="J181" s="224"/>
      <c r="K181" s="224"/>
      <c r="L181" s="225"/>
      <c r="M181" s="230"/>
      <c r="N181" s="224"/>
      <c r="O181" s="224"/>
      <c r="P181" s="224"/>
      <c r="Q181" s="224"/>
      <c r="R181" s="224"/>
      <c r="S181" s="224"/>
      <c r="T181" s="224"/>
      <c r="U181" s="231"/>
      <c r="V181" s="224"/>
      <c r="W181" s="224"/>
      <c r="X181" s="224"/>
      <c r="Y181" s="224"/>
      <c r="Z181" s="224"/>
      <c r="AA181" s="224"/>
      <c r="AB181" s="224"/>
      <c r="AC181" s="224"/>
      <c r="AD181" s="224"/>
      <c r="AE181" s="224"/>
      <c r="AF181" s="224"/>
      <c r="AG181" s="224"/>
      <c r="AH181" s="224"/>
      <c r="AI181" s="224"/>
      <c r="AJ181" s="224"/>
      <c r="AK181" s="224"/>
      <c r="AL181" s="224"/>
      <c r="AM181" s="224"/>
      <c r="AN181" s="224"/>
      <c r="AO181" s="224"/>
      <c r="AP181" s="224"/>
      <c r="AQ181" s="224"/>
      <c r="AR181" s="224"/>
      <c r="AS181" s="224"/>
      <c r="AT181" s="227" t="s">
        <v>755</v>
      </c>
      <c r="AU181" s="227" t="s">
        <v>647</v>
      </c>
      <c r="AV181" s="224" t="s">
        <v>647</v>
      </c>
      <c r="AW181" s="224" t="s">
        <v>757</v>
      </c>
      <c r="AX181" s="224" t="s">
        <v>724</v>
      </c>
      <c r="AY181" s="227" t="s">
        <v>725</v>
      </c>
      <c r="AZ181" s="224"/>
      <c r="BA181" s="224"/>
      <c r="BB181" s="224"/>
      <c r="BC181" s="224"/>
      <c r="BD181" s="224"/>
      <c r="BE181" s="224"/>
      <c r="BF181" s="224"/>
      <c r="BG181" s="224"/>
      <c r="BH181" s="224"/>
      <c r="BI181" s="224"/>
      <c r="BJ181" s="224"/>
      <c r="BK181" s="224"/>
      <c r="BL181" s="224"/>
      <c r="BM181" s="224"/>
      <c r="BN181" s="224"/>
      <c r="BO181" s="224"/>
      <c r="BP181" s="224"/>
      <c r="BQ181" s="224"/>
      <c r="BR181" s="224"/>
      <c r="BS181" s="224"/>
      <c r="BT181" s="224"/>
      <c r="BU181" s="224"/>
      <c r="BV181" s="224"/>
      <c r="BW181" s="224"/>
      <c r="BX181" s="224"/>
      <c r="BY181" s="224"/>
      <c r="BZ181" s="224"/>
      <c r="CA181" s="224"/>
      <c r="CB181" s="224"/>
      <c r="CC181" s="224"/>
      <c r="CD181" s="224"/>
      <c r="CE181" s="224"/>
      <c r="CF181" s="224"/>
      <c r="CG181" s="224"/>
      <c r="CH181" s="224"/>
    </row>
    <row r="182" spans="1:86">
      <c r="A182" s="224"/>
      <c r="B182" s="225"/>
      <c r="C182" s="224"/>
      <c r="D182" s="226" t="s">
        <v>755</v>
      </c>
      <c r="E182" s="227" t="s">
        <v>654</v>
      </c>
      <c r="F182" s="228" t="s">
        <v>1083</v>
      </c>
      <c r="G182" s="224"/>
      <c r="H182" s="229">
        <v>335</v>
      </c>
      <c r="I182" s="224"/>
      <c r="J182" s="224"/>
      <c r="K182" s="224"/>
      <c r="L182" s="225"/>
      <c r="M182" s="230"/>
      <c r="N182" s="224"/>
      <c r="O182" s="224"/>
      <c r="P182" s="224"/>
      <c r="Q182" s="224"/>
      <c r="R182" s="224"/>
      <c r="S182" s="224"/>
      <c r="T182" s="224"/>
      <c r="U182" s="231"/>
      <c r="V182" s="224"/>
      <c r="W182" s="224"/>
      <c r="X182" s="224"/>
      <c r="Y182" s="224"/>
      <c r="Z182" s="224"/>
      <c r="AA182" s="224"/>
      <c r="AB182" s="224"/>
      <c r="AC182" s="224"/>
      <c r="AD182" s="224"/>
      <c r="AE182" s="224"/>
      <c r="AF182" s="224"/>
      <c r="AG182" s="224"/>
      <c r="AH182" s="224"/>
      <c r="AI182" s="224"/>
      <c r="AJ182" s="224"/>
      <c r="AK182" s="224"/>
      <c r="AL182" s="224"/>
      <c r="AM182" s="224"/>
      <c r="AN182" s="224"/>
      <c r="AO182" s="224"/>
      <c r="AP182" s="224"/>
      <c r="AQ182" s="224"/>
      <c r="AR182" s="224"/>
      <c r="AS182" s="224"/>
      <c r="AT182" s="227" t="s">
        <v>755</v>
      </c>
      <c r="AU182" s="227" t="s">
        <v>647</v>
      </c>
      <c r="AV182" s="224" t="s">
        <v>647</v>
      </c>
      <c r="AW182" s="224" t="s">
        <v>757</v>
      </c>
      <c r="AX182" s="224" t="s">
        <v>724</v>
      </c>
      <c r="AY182" s="227" t="s">
        <v>725</v>
      </c>
      <c r="AZ182" s="224"/>
      <c r="BA182" s="224"/>
      <c r="BB182" s="224"/>
      <c r="BC182" s="224"/>
      <c r="BD182" s="224"/>
      <c r="BE182" s="224"/>
      <c r="BF182" s="224"/>
      <c r="BG182" s="224"/>
      <c r="BH182" s="224"/>
      <c r="BI182" s="224"/>
      <c r="BJ182" s="224"/>
      <c r="BK182" s="224"/>
      <c r="BL182" s="224"/>
      <c r="BM182" s="224"/>
      <c r="BN182" s="224"/>
      <c r="BO182" s="224"/>
      <c r="BP182" s="224"/>
      <c r="BQ182" s="224"/>
      <c r="BR182" s="224"/>
      <c r="BS182" s="224"/>
      <c r="BT182" s="224"/>
      <c r="BU182" s="224"/>
      <c r="BV182" s="224"/>
      <c r="BW182" s="224"/>
      <c r="BX182" s="224"/>
      <c r="BY182" s="224"/>
      <c r="BZ182" s="224"/>
      <c r="CA182" s="224"/>
      <c r="CB182" s="224"/>
      <c r="CC182" s="224"/>
      <c r="CD182" s="224"/>
      <c r="CE182" s="224"/>
      <c r="CF182" s="224"/>
      <c r="CG182" s="224"/>
      <c r="CH182" s="224"/>
    </row>
    <row r="183" spans="1:86">
      <c r="A183" s="232"/>
      <c r="B183" s="233"/>
      <c r="C183" s="232"/>
      <c r="D183" s="226" t="s">
        <v>755</v>
      </c>
      <c r="E183" s="234" t="s">
        <v>654</v>
      </c>
      <c r="F183" s="235" t="s">
        <v>883</v>
      </c>
      <c r="G183" s="232"/>
      <c r="H183" s="236">
        <v>877</v>
      </c>
      <c r="I183" s="232"/>
      <c r="J183" s="232"/>
      <c r="K183" s="232"/>
      <c r="L183" s="233"/>
      <c r="M183" s="237"/>
      <c r="N183" s="232"/>
      <c r="O183" s="232"/>
      <c r="P183" s="232"/>
      <c r="Q183" s="232"/>
      <c r="R183" s="232"/>
      <c r="S183" s="232"/>
      <c r="T183" s="232"/>
      <c r="U183" s="238"/>
      <c r="V183" s="232"/>
      <c r="W183" s="232"/>
      <c r="X183" s="232"/>
      <c r="Y183" s="232"/>
      <c r="Z183" s="232"/>
      <c r="AA183" s="232"/>
      <c r="AB183" s="232"/>
      <c r="AC183" s="232"/>
      <c r="AD183" s="232"/>
      <c r="AE183" s="232"/>
      <c r="AF183" s="232"/>
      <c r="AG183" s="232"/>
      <c r="AH183" s="232"/>
      <c r="AI183" s="232"/>
      <c r="AJ183" s="232"/>
      <c r="AK183" s="232"/>
      <c r="AL183" s="232"/>
      <c r="AM183" s="232"/>
      <c r="AN183" s="232"/>
      <c r="AO183" s="232"/>
      <c r="AP183" s="232"/>
      <c r="AQ183" s="232"/>
      <c r="AR183" s="232"/>
      <c r="AS183" s="232"/>
      <c r="AT183" s="234" t="s">
        <v>755</v>
      </c>
      <c r="AU183" s="234" t="s">
        <v>647</v>
      </c>
      <c r="AV183" s="232" t="s">
        <v>438</v>
      </c>
      <c r="AW183" s="232" t="s">
        <v>757</v>
      </c>
      <c r="AX183" s="232" t="s">
        <v>402</v>
      </c>
      <c r="AY183" s="234" t="s">
        <v>725</v>
      </c>
      <c r="AZ183" s="232"/>
      <c r="BA183" s="232"/>
      <c r="BB183" s="232"/>
      <c r="BC183" s="232"/>
      <c r="BD183" s="232"/>
      <c r="BE183" s="232"/>
      <c r="BF183" s="232"/>
      <c r="BG183" s="232"/>
      <c r="BH183" s="232"/>
      <c r="BI183" s="232"/>
      <c r="BJ183" s="232"/>
      <c r="BK183" s="232"/>
      <c r="BL183" s="232"/>
      <c r="BM183" s="232"/>
      <c r="BN183" s="232"/>
      <c r="BO183" s="232"/>
      <c r="BP183" s="232"/>
      <c r="BQ183" s="232"/>
      <c r="BR183" s="232"/>
      <c r="BS183" s="232"/>
      <c r="BT183" s="232"/>
      <c r="BU183" s="232"/>
      <c r="BV183" s="232"/>
      <c r="BW183" s="232"/>
      <c r="BX183" s="232"/>
      <c r="BY183" s="232"/>
      <c r="BZ183" s="232"/>
      <c r="CA183" s="232"/>
      <c r="CB183" s="232"/>
      <c r="CC183" s="232"/>
      <c r="CD183" s="232"/>
      <c r="CE183" s="232"/>
      <c r="CF183" s="232"/>
      <c r="CG183" s="232"/>
      <c r="CH183" s="232"/>
    </row>
    <row r="184" spans="1:86" ht="24">
      <c r="A184" s="138"/>
      <c r="B184" s="139"/>
      <c r="C184" s="239" t="s">
        <v>1084</v>
      </c>
      <c r="D184" s="239" t="s">
        <v>737</v>
      </c>
      <c r="E184" s="240" t="s">
        <v>1085</v>
      </c>
      <c r="F184" s="241" t="s">
        <v>1086</v>
      </c>
      <c r="G184" s="242" t="s">
        <v>457</v>
      </c>
      <c r="H184" s="243">
        <v>81.900000000000006</v>
      </c>
      <c r="I184" s="376">
        <v>0</v>
      </c>
      <c r="J184" s="244">
        <f>ROUND(I184*H184,2)</f>
        <v>0</v>
      </c>
      <c r="K184" s="245"/>
      <c r="L184" s="246"/>
      <c r="M184" s="247" t="s">
        <v>654</v>
      </c>
      <c r="N184" s="248" t="s">
        <v>675</v>
      </c>
      <c r="O184" s="220">
        <v>0</v>
      </c>
      <c r="P184" s="220">
        <f>O184*H184</f>
        <v>0</v>
      </c>
      <c r="Q184" s="220">
        <v>1.9000000000000001E-4</v>
      </c>
      <c r="R184" s="220">
        <f>Q184*H184</f>
        <v>1.5561000000000002E-2</v>
      </c>
      <c r="S184" s="220">
        <v>0</v>
      </c>
      <c r="T184" s="220">
        <f>S184*H184</f>
        <v>0</v>
      </c>
      <c r="U184" s="221" t="s">
        <v>654</v>
      </c>
      <c r="V184" s="138"/>
      <c r="W184" s="138"/>
      <c r="X184" s="138"/>
      <c r="Y184" s="138"/>
      <c r="Z184" s="138"/>
      <c r="AA184" s="138"/>
      <c r="AB184" s="138"/>
      <c r="AC184" s="138"/>
      <c r="AD184" s="138"/>
      <c r="AE184" s="138"/>
      <c r="AF184" s="138"/>
      <c r="AG184" s="138"/>
      <c r="AH184" s="138"/>
      <c r="AI184" s="138"/>
      <c r="AJ184" s="138"/>
      <c r="AK184" s="138"/>
      <c r="AL184" s="138"/>
      <c r="AM184" s="138"/>
      <c r="AN184" s="138"/>
      <c r="AO184" s="138"/>
      <c r="AP184" s="138"/>
      <c r="AQ184" s="138"/>
      <c r="AR184" s="222" t="s">
        <v>749</v>
      </c>
      <c r="AS184" s="138"/>
      <c r="AT184" s="222" t="s">
        <v>737</v>
      </c>
      <c r="AU184" s="222" t="s">
        <v>647</v>
      </c>
      <c r="AV184" s="138"/>
      <c r="AW184" s="138"/>
      <c r="AX184" s="138"/>
      <c r="AY184" s="134" t="s">
        <v>725</v>
      </c>
      <c r="AZ184" s="138"/>
      <c r="BA184" s="138"/>
      <c r="BB184" s="138"/>
      <c r="BC184" s="138"/>
      <c r="BD184" s="138"/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134" t="s">
        <v>402</v>
      </c>
      <c r="BK184" s="223">
        <f>ROUND(I184*H184,2)</f>
        <v>0</v>
      </c>
      <c r="BL184" s="134" t="s">
        <v>749</v>
      </c>
      <c r="BM184" s="222" t="s">
        <v>1087</v>
      </c>
      <c r="BN184" s="138"/>
      <c r="BO184" s="138"/>
      <c r="BP184" s="138"/>
      <c r="BQ184" s="138"/>
      <c r="BR184" s="138"/>
      <c r="BS184" s="138"/>
      <c r="BT184" s="138"/>
      <c r="BU184" s="138"/>
      <c r="BV184" s="138"/>
      <c r="BW184" s="138"/>
      <c r="BX184" s="138"/>
      <c r="BY184" s="138"/>
      <c r="BZ184" s="138"/>
      <c r="CA184" s="138"/>
      <c r="CB184" s="138"/>
      <c r="CC184" s="138"/>
      <c r="CD184" s="138"/>
      <c r="CE184" s="138"/>
      <c r="CF184" s="138"/>
      <c r="CG184" s="138"/>
      <c r="CH184" s="138"/>
    </row>
    <row r="185" spans="1:86">
      <c r="A185" s="224"/>
      <c r="B185" s="225"/>
      <c r="C185" s="224"/>
      <c r="D185" s="226" t="s">
        <v>755</v>
      </c>
      <c r="E185" s="224"/>
      <c r="F185" s="228" t="s">
        <v>1088</v>
      </c>
      <c r="G185" s="224"/>
      <c r="H185" s="229">
        <v>81.900000000000006</v>
      </c>
      <c r="I185" s="224"/>
      <c r="J185" s="224"/>
      <c r="K185" s="224"/>
      <c r="L185" s="225"/>
      <c r="M185" s="230"/>
      <c r="N185" s="224"/>
      <c r="O185" s="224"/>
      <c r="P185" s="224"/>
      <c r="Q185" s="224"/>
      <c r="R185" s="224"/>
      <c r="S185" s="224"/>
      <c r="T185" s="224"/>
      <c r="U185" s="231"/>
      <c r="V185" s="224"/>
      <c r="W185" s="224"/>
      <c r="X185" s="224"/>
      <c r="Y185" s="224"/>
      <c r="Z185" s="224"/>
      <c r="AA185" s="224"/>
      <c r="AB185" s="224"/>
      <c r="AC185" s="224"/>
      <c r="AD185" s="224"/>
      <c r="AE185" s="224"/>
      <c r="AF185" s="224"/>
      <c r="AG185" s="224"/>
      <c r="AH185" s="224"/>
      <c r="AI185" s="224"/>
      <c r="AJ185" s="224"/>
      <c r="AK185" s="224"/>
      <c r="AL185" s="224"/>
      <c r="AM185" s="224"/>
      <c r="AN185" s="224"/>
      <c r="AO185" s="224"/>
      <c r="AP185" s="224"/>
      <c r="AQ185" s="224"/>
      <c r="AR185" s="224"/>
      <c r="AS185" s="224"/>
      <c r="AT185" s="227" t="s">
        <v>755</v>
      </c>
      <c r="AU185" s="227" t="s">
        <v>647</v>
      </c>
      <c r="AV185" s="224" t="s">
        <v>647</v>
      </c>
      <c r="AW185" s="224" t="s">
        <v>649</v>
      </c>
      <c r="AX185" s="224" t="s">
        <v>402</v>
      </c>
      <c r="AY185" s="227" t="s">
        <v>725</v>
      </c>
      <c r="AZ185" s="224"/>
      <c r="BA185" s="224"/>
      <c r="BB185" s="224"/>
      <c r="BC185" s="224"/>
      <c r="BD185" s="224"/>
      <c r="BE185" s="224"/>
      <c r="BF185" s="224"/>
      <c r="BG185" s="224"/>
      <c r="BH185" s="224"/>
      <c r="BI185" s="224"/>
      <c r="BJ185" s="224"/>
      <c r="BK185" s="224"/>
      <c r="BL185" s="224"/>
      <c r="BM185" s="224"/>
      <c r="BN185" s="224"/>
      <c r="BO185" s="224"/>
      <c r="BP185" s="224"/>
      <c r="BQ185" s="224"/>
      <c r="BR185" s="224"/>
      <c r="BS185" s="224"/>
      <c r="BT185" s="224"/>
      <c r="BU185" s="224"/>
      <c r="BV185" s="224"/>
      <c r="BW185" s="224"/>
      <c r="BX185" s="224"/>
      <c r="BY185" s="224"/>
      <c r="BZ185" s="224"/>
      <c r="CA185" s="224"/>
      <c r="CB185" s="224"/>
      <c r="CC185" s="224"/>
      <c r="CD185" s="224"/>
      <c r="CE185" s="224"/>
      <c r="CF185" s="224"/>
      <c r="CG185" s="224"/>
      <c r="CH185" s="224"/>
    </row>
    <row r="186" spans="1:86" ht="24">
      <c r="A186" s="138"/>
      <c r="B186" s="139"/>
      <c r="C186" s="239" t="s">
        <v>1089</v>
      </c>
      <c r="D186" s="239" t="s">
        <v>737</v>
      </c>
      <c r="E186" s="240" t="s">
        <v>1090</v>
      </c>
      <c r="F186" s="241" t="s">
        <v>1091</v>
      </c>
      <c r="G186" s="242" t="s">
        <v>457</v>
      </c>
      <c r="H186" s="243">
        <v>351.75</v>
      </c>
      <c r="I186" s="376">
        <v>0</v>
      </c>
      <c r="J186" s="244">
        <f>ROUND(I186*H186,2)</f>
        <v>0</v>
      </c>
      <c r="K186" s="245"/>
      <c r="L186" s="246"/>
      <c r="M186" s="247" t="s">
        <v>654</v>
      </c>
      <c r="N186" s="248" t="s">
        <v>675</v>
      </c>
      <c r="O186" s="220">
        <v>0</v>
      </c>
      <c r="P186" s="220">
        <f>O186*H186</f>
        <v>0</v>
      </c>
      <c r="Q186" s="220">
        <v>3.5E-4</v>
      </c>
      <c r="R186" s="220">
        <f>Q186*H186</f>
        <v>0.1231125</v>
      </c>
      <c r="S186" s="220">
        <v>0</v>
      </c>
      <c r="T186" s="220">
        <f>S186*H186</f>
        <v>0</v>
      </c>
      <c r="U186" s="221" t="s">
        <v>654</v>
      </c>
      <c r="V186" s="138"/>
      <c r="W186" s="138"/>
      <c r="X186" s="138"/>
      <c r="Y186" s="138"/>
      <c r="Z186" s="138"/>
      <c r="AA186" s="138"/>
      <c r="AB186" s="138"/>
      <c r="AC186" s="138"/>
      <c r="AD186" s="138"/>
      <c r="AE186" s="138"/>
      <c r="AF186" s="138"/>
      <c r="AG186" s="138"/>
      <c r="AH186" s="138"/>
      <c r="AI186" s="138"/>
      <c r="AJ186" s="138"/>
      <c r="AK186" s="138"/>
      <c r="AL186" s="138"/>
      <c r="AM186" s="138"/>
      <c r="AN186" s="138"/>
      <c r="AO186" s="138"/>
      <c r="AP186" s="138"/>
      <c r="AQ186" s="138"/>
      <c r="AR186" s="222" t="s">
        <v>749</v>
      </c>
      <c r="AS186" s="138"/>
      <c r="AT186" s="222" t="s">
        <v>737</v>
      </c>
      <c r="AU186" s="222" t="s">
        <v>647</v>
      </c>
      <c r="AV186" s="138"/>
      <c r="AW186" s="138"/>
      <c r="AX186" s="138"/>
      <c r="AY186" s="134" t="s">
        <v>725</v>
      </c>
      <c r="AZ186" s="138"/>
      <c r="BA186" s="138"/>
      <c r="BB186" s="138"/>
      <c r="BC186" s="138"/>
      <c r="BD186" s="138"/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34" t="s">
        <v>402</v>
      </c>
      <c r="BK186" s="223">
        <f>ROUND(I186*H186,2)</f>
        <v>0</v>
      </c>
      <c r="BL186" s="134" t="s">
        <v>749</v>
      </c>
      <c r="BM186" s="222" t="s">
        <v>1092</v>
      </c>
      <c r="BN186" s="138"/>
      <c r="BO186" s="138"/>
      <c r="BP186" s="138"/>
      <c r="BQ186" s="138"/>
      <c r="BR186" s="138"/>
      <c r="BS186" s="138"/>
      <c r="BT186" s="138"/>
      <c r="BU186" s="138"/>
      <c r="BV186" s="138"/>
      <c r="BW186" s="138"/>
      <c r="BX186" s="138"/>
      <c r="BY186" s="138"/>
      <c r="BZ186" s="138"/>
      <c r="CA186" s="138"/>
      <c r="CB186" s="138"/>
      <c r="CC186" s="138"/>
      <c r="CD186" s="138"/>
      <c r="CE186" s="138"/>
      <c r="CF186" s="138"/>
      <c r="CG186" s="138"/>
      <c r="CH186" s="138"/>
    </row>
    <row r="187" spans="1:86">
      <c r="A187" s="224"/>
      <c r="B187" s="225"/>
      <c r="C187" s="224"/>
      <c r="D187" s="226" t="s">
        <v>755</v>
      </c>
      <c r="E187" s="224"/>
      <c r="F187" s="228" t="s">
        <v>1093</v>
      </c>
      <c r="G187" s="224"/>
      <c r="H187" s="229">
        <v>351.75</v>
      </c>
      <c r="I187" s="224"/>
      <c r="J187" s="224"/>
      <c r="K187" s="224"/>
      <c r="L187" s="225"/>
      <c r="M187" s="230"/>
      <c r="N187" s="224"/>
      <c r="O187" s="224"/>
      <c r="P187" s="224"/>
      <c r="Q187" s="224"/>
      <c r="R187" s="224"/>
      <c r="S187" s="224"/>
      <c r="T187" s="224"/>
      <c r="U187" s="231"/>
      <c r="V187" s="224"/>
      <c r="W187" s="224"/>
      <c r="X187" s="224"/>
      <c r="Y187" s="224"/>
      <c r="Z187" s="224"/>
      <c r="AA187" s="224"/>
      <c r="AB187" s="224"/>
      <c r="AC187" s="224"/>
      <c r="AD187" s="224"/>
      <c r="AE187" s="224"/>
      <c r="AF187" s="224"/>
      <c r="AG187" s="224"/>
      <c r="AH187" s="224"/>
      <c r="AI187" s="224"/>
      <c r="AJ187" s="224"/>
      <c r="AK187" s="224"/>
      <c r="AL187" s="224"/>
      <c r="AM187" s="224"/>
      <c r="AN187" s="224"/>
      <c r="AO187" s="224"/>
      <c r="AP187" s="224"/>
      <c r="AQ187" s="224"/>
      <c r="AR187" s="224"/>
      <c r="AS187" s="224"/>
      <c r="AT187" s="227" t="s">
        <v>755</v>
      </c>
      <c r="AU187" s="227" t="s">
        <v>647</v>
      </c>
      <c r="AV187" s="224" t="s">
        <v>647</v>
      </c>
      <c r="AW187" s="224" t="s">
        <v>649</v>
      </c>
      <c r="AX187" s="224" t="s">
        <v>402</v>
      </c>
      <c r="AY187" s="227" t="s">
        <v>725</v>
      </c>
      <c r="AZ187" s="224"/>
      <c r="BA187" s="224"/>
      <c r="BB187" s="224"/>
      <c r="BC187" s="224"/>
      <c r="BD187" s="224"/>
      <c r="BE187" s="224"/>
      <c r="BF187" s="224"/>
      <c r="BG187" s="224"/>
      <c r="BH187" s="224"/>
      <c r="BI187" s="224"/>
      <c r="BJ187" s="224"/>
      <c r="BK187" s="224"/>
      <c r="BL187" s="224"/>
      <c r="BM187" s="224"/>
      <c r="BN187" s="224"/>
      <c r="BO187" s="224"/>
      <c r="BP187" s="224"/>
      <c r="BQ187" s="224"/>
      <c r="BR187" s="224"/>
      <c r="BS187" s="224"/>
      <c r="BT187" s="224"/>
      <c r="BU187" s="224"/>
      <c r="BV187" s="224"/>
      <c r="BW187" s="224"/>
      <c r="BX187" s="224"/>
      <c r="BY187" s="224"/>
      <c r="BZ187" s="224"/>
      <c r="CA187" s="224"/>
      <c r="CB187" s="224"/>
      <c r="CC187" s="224"/>
      <c r="CD187" s="224"/>
      <c r="CE187" s="224"/>
      <c r="CF187" s="224"/>
      <c r="CG187" s="224"/>
      <c r="CH187" s="224"/>
    </row>
    <row r="188" spans="1:86" ht="24">
      <c r="A188" s="138"/>
      <c r="B188" s="139"/>
      <c r="C188" s="239" t="s">
        <v>1094</v>
      </c>
      <c r="D188" s="239" t="s">
        <v>737</v>
      </c>
      <c r="E188" s="240" t="s">
        <v>952</v>
      </c>
      <c r="F188" s="241" t="s">
        <v>953</v>
      </c>
      <c r="G188" s="242" t="s">
        <v>457</v>
      </c>
      <c r="H188" s="243">
        <v>487.2</v>
      </c>
      <c r="I188" s="376">
        <v>0</v>
      </c>
      <c r="J188" s="244">
        <f>ROUND(I188*H188,2)</f>
        <v>0</v>
      </c>
      <c r="K188" s="245"/>
      <c r="L188" s="246"/>
      <c r="M188" s="247" t="s">
        <v>654</v>
      </c>
      <c r="N188" s="248" t="s">
        <v>675</v>
      </c>
      <c r="O188" s="220">
        <v>0</v>
      </c>
      <c r="P188" s="220">
        <f>O188*H188</f>
        <v>0</v>
      </c>
      <c r="Q188" s="220">
        <v>4.2999999999999999E-4</v>
      </c>
      <c r="R188" s="220">
        <f>Q188*H188</f>
        <v>0.20949599999999999</v>
      </c>
      <c r="S188" s="220">
        <v>0</v>
      </c>
      <c r="T188" s="220">
        <f>S188*H188</f>
        <v>0</v>
      </c>
      <c r="U188" s="221" t="s">
        <v>654</v>
      </c>
      <c r="V188" s="138"/>
      <c r="W188" s="138"/>
      <c r="X188" s="138"/>
      <c r="Y188" s="138"/>
      <c r="Z188" s="138"/>
      <c r="AA188" s="138"/>
      <c r="AB188" s="138"/>
      <c r="AC188" s="138"/>
      <c r="AD188" s="138"/>
      <c r="AE188" s="138"/>
      <c r="AF188" s="138"/>
      <c r="AG188" s="138"/>
      <c r="AH188" s="138"/>
      <c r="AI188" s="138"/>
      <c r="AJ188" s="138"/>
      <c r="AK188" s="138"/>
      <c r="AL188" s="138"/>
      <c r="AM188" s="138"/>
      <c r="AN188" s="138"/>
      <c r="AO188" s="138"/>
      <c r="AP188" s="138"/>
      <c r="AQ188" s="138"/>
      <c r="AR188" s="222" t="s">
        <v>749</v>
      </c>
      <c r="AS188" s="138"/>
      <c r="AT188" s="222" t="s">
        <v>737</v>
      </c>
      <c r="AU188" s="222" t="s">
        <v>647</v>
      </c>
      <c r="AV188" s="138"/>
      <c r="AW188" s="138"/>
      <c r="AX188" s="138"/>
      <c r="AY188" s="134" t="s">
        <v>725</v>
      </c>
      <c r="AZ188" s="138"/>
      <c r="BA188" s="138"/>
      <c r="BB188" s="138"/>
      <c r="BC188" s="138"/>
      <c r="BD188" s="138"/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134" t="s">
        <v>402</v>
      </c>
      <c r="BK188" s="223">
        <f>ROUND(I188*H188,2)</f>
        <v>0</v>
      </c>
      <c r="BL188" s="134" t="s">
        <v>749</v>
      </c>
      <c r="BM188" s="222" t="s">
        <v>1095</v>
      </c>
      <c r="BN188" s="138"/>
      <c r="BO188" s="138"/>
      <c r="BP188" s="138"/>
      <c r="BQ188" s="138"/>
      <c r="BR188" s="138"/>
      <c r="BS188" s="138"/>
      <c r="BT188" s="138"/>
      <c r="BU188" s="138"/>
      <c r="BV188" s="138"/>
      <c r="BW188" s="138"/>
      <c r="BX188" s="138"/>
      <c r="BY188" s="138"/>
      <c r="BZ188" s="138"/>
      <c r="CA188" s="138"/>
      <c r="CB188" s="138"/>
      <c r="CC188" s="138"/>
      <c r="CD188" s="138"/>
      <c r="CE188" s="138"/>
      <c r="CF188" s="138"/>
      <c r="CG188" s="138"/>
      <c r="CH188" s="138"/>
    </row>
    <row r="189" spans="1:86">
      <c r="A189" s="224"/>
      <c r="B189" s="225"/>
      <c r="C189" s="224"/>
      <c r="D189" s="226" t="s">
        <v>755</v>
      </c>
      <c r="E189" s="224"/>
      <c r="F189" s="228" t="s">
        <v>1096</v>
      </c>
      <c r="G189" s="224"/>
      <c r="H189" s="229">
        <v>487.2</v>
      </c>
      <c r="I189" s="224"/>
      <c r="J189" s="224"/>
      <c r="K189" s="224"/>
      <c r="L189" s="225"/>
      <c r="M189" s="230"/>
      <c r="N189" s="224"/>
      <c r="O189" s="224"/>
      <c r="P189" s="224"/>
      <c r="Q189" s="224"/>
      <c r="R189" s="224"/>
      <c r="S189" s="224"/>
      <c r="T189" s="224"/>
      <c r="U189" s="231"/>
      <c r="V189" s="224"/>
      <c r="W189" s="224"/>
      <c r="X189" s="224"/>
      <c r="Y189" s="224"/>
      <c r="Z189" s="224"/>
      <c r="AA189" s="224"/>
      <c r="AB189" s="224"/>
      <c r="AC189" s="224"/>
      <c r="AD189" s="224"/>
      <c r="AE189" s="224"/>
      <c r="AF189" s="224"/>
      <c r="AG189" s="224"/>
      <c r="AH189" s="224"/>
      <c r="AI189" s="224"/>
      <c r="AJ189" s="224"/>
      <c r="AK189" s="224"/>
      <c r="AL189" s="224"/>
      <c r="AM189" s="224"/>
      <c r="AN189" s="224"/>
      <c r="AO189" s="224"/>
      <c r="AP189" s="224"/>
      <c r="AQ189" s="224"/>
      <c r="AR189" s="224"/>
      <c r="AS189" s="224"/>
      <c r="AT189" s="227" t="s">
        <v>755</v>
      </c>
      <c r="AU189" s="227" t="s">
        <v>647</v>
      </c>
      <c r="AV189" s="224" t="s">
        <v>647</v>
      </c>
      <c r="AW189" s="224" t="s">
        <v>649</v>
      </c>
      <c r="AX189" s="224" t="s">
        <v>402</v>
      </c>
      <c r="AY189" s="227" t="s">
        <v>725</v>
      </c>
      <c r="AZ189" s="224"/>
      <c r="BA189" s="224"/>
      <c r="BB189" s="224"/>
      <c r="BC189" s="224"/>
      <c r="BD189" s="224"/>
      <c r="BE189" s="224"/>
      <c r="BF189" s="224"/>
      <c r="BG189" s="224"/>
      <c r="BH189" s="224"/>
      <c r="BI189" s="224"/>
      <c r="BJ189" s="224"/>
      <c r="BK189" s="224"/>
      <c r="BL189" s="224"/>
      <c r="BM189" s="224"/>
      <c r="BN189" s="224"/>
      <c r="BO189" s="224"/>
      <c r="BP189" s="224"/>
      <c r="BQ189" s="224"/>
      <c r="BR189" s="224"/>
      <c r="BS189" s="224"/>
      <c r="BT189" s="224"/>
      <c r="BU189" s="224"/>
      <c r="BV189" s="224"/>
      <c r="BW189" s="224"/>
      <c r="BX189" s="224"/>
      <c r="BY189" s="224"/>
      <c r="BZ189" s="224"/>
      <c r="CA189" s="224"/>
      <c r="CB189" s="224"/>
      <c r="CC189" s="224"/>
      <c r="CD189" s="224"/>
      <c r="CE189" s="224"/>
      <c r="CF189" s="224"/>
      <c r="CG189" s="224"/>
      <c r="CH189" s="224"/>
    </row>
    <row r="190" spans="1:86" ht="24">
      <c r="A190" s="138"/>
      <c r="B190" s="139"/>
      <c r="C190" s="211" t="s">
        <v>1097</v>
      </c>
      <c r="D190" s="211" t="s">
        <v>728</v>
      </c>
      <c r="E190" s="212" t="s">
        <v>1098</v>
      </c>
      <c r="F190" s="213" t="s">
        <v>1099</v>
      </c>
      <c r="G190" s="214" t="s">
        <v>471</v>
      </c>
      <c r="H190" s="215">
        <v>2</v>
      </c>
      <c r="I190" s="375">
        <v>0</v>
      </c>
      <c r="J190" s="216">
        <f>ROUND(I190*H190,2)</f>
        <v>0</v>
      </c>
      <c r="K190" s="217"/>
      <c r="L190" s="139"/>
      <c r="M190" s="218" t="s">
        <v>654</v>
      </c>
      <c r="N190" s="219" t="s">
        <v>675</v>
      </c>
      <c r="O190" s="220">
        <v>3.9329999999999998</v>
      </c>
      <c r="P190" s="220">
        <f>O190*H190</f>
        <v>7.8659999999999997</v>
      </c>
      <c r="Q190" s="220">
        <v>1.02912</v>
      </c>
      <c r="R190" s="220">
        <f>Q190*H190</f>
        <v>2.0582400000000001</v>
      </c>
      <c r="S190" s="220">
        <v>0</v>
      </c>
      <c r="T190" s="220">
        <f>S190*H190</f>
        <v>0</v>
      </c>
      <c r="U190" s="221" t="s">
        <v>654</v>
      </c>
      <c r="V190" s="138"/>
      <c r="W190" s="138"/>
      <c r="X190" s="138"/>
      <c r="Y190" s="138"/>
      <c r="Z190" s="138"/>
      <c r="AA190" s="138"/>
      <c r="AB190" s="138"/>
      <c r="AC190" s="138"/>
      <c r="AD190" s="138"/>
      <c r="AE190" s="138"/>
      <c r="AF190" s="138"/>
      <c r="AG190" s="138"/>
      <c r="AH190" s="138"/>
      <c r="AI190" s="138"/>
      <c r="AJ190" s="138"/>
      <c r="AK190" s="138"/>
      <c r="AL190" s="138"/>
      <c r="AM190" s="138"/>
      <c r="AN190" s="138"/>
      <c r="AO190" s="138"/>
      <c r="AP190" s="138"/>
      <c r="AQ190" s="138"/>
      <c r="AR190" s="222" t="s">
        <v>744</v>
      </c>
      <c r="AS190" s="138"/>
      <c r="AT190" s="222" t="s">
        <v>728</v>
      </c>
      <c r="AU190" s="222" t="s">
        <v>647</v>
      </c>
      <c r="AV190" s="138"/>
      <c r="AW190" s="138"/>
      <c r="AX190" s="138"/>
      <c r="AY190" s="134" t="s">
        <v>725</v>
      </c>
      <c r="AZ190" s="138"/>
      <c r="BA190" s="138"/>
      <c r="BB190" s="138"/>
      <c r="BC190" s="138"/>
      <c r="BD190" s="138"/>
      <c r="BE190" s="223">
        <f>IF(N190="základní",J190,0)</f>
        <v>0</v>
      </c>
      <c r="BF190" s="223">
        <f>IF(N190="snížená",J190,0)</f>
        <v>0</v>
      </c>
      <c r="BG190" s="223">
        <f>IF(N190="zákl. přenesená",J190,0)</f>
        <v>0</v>
      </c>
      <c r="BH190" s="223">
        <f>IF(N190="sníž. přenesená",J190,0)</f>
        <v>0</v>
      </c>
      <c r="BI190" s="223">
        <f>IF(N190="nulová",J190,0)</f>
        <v>0</v>
      </c>
      <c r="BJ190" s="134" t="s">
        <v>402</v>
      </c>
      <c r="BK190" s="223">
        <f>ROUND(I190*H190,2)</f>
        <v>0</v>
      </c>
      <c r="BL190" s="134" t="s">
        <v>744</v>
      </c>
      <c r="BM190" s="222" t="s">
        <v>1100</v>
      </c>
      <c r="BN190" s="138"/>
      <c r="BO190" s="138"/>
      <c r="BP190" s="138"/>
      <c r="BQ190" s="138"/>
      <c r="BR190" s="138"/>
      <c r="BS190" s="138"/>
      <c r="BT190" s="138"/>
      <c r="BU190" s="138"/>
      <c r="BV190" s="138"/>
      <c r="BW190" s="138"/>
      <c r="BX190" s="138"/>
      <c r="BY190" s="138"/>
      <c r="BZ190" s="138"/>
      <c r="CA190" s="138"/>
      <c r="CB190" s="138"/>
      <c r="CC190" s="138"/>
      <c r="CD190" s="138"/>
      <c r="CE190" s="138"/>
      <c r="CF190" s="138"/>
      <c r="CG190" s="138"/>
      <c r="CH190" s="138"/>
    </row>
    <row r="191" spans="1:86">
      <c r="A191" s="138"/>
      <c r="B191" s="139"/>
      <c r="C191" s="239" t="s">
        <v>960</v>
      </c>
      <c r="D191" s="239" t="s">
        <v>737</v>
      </c>
      <c r="E191" s="240" t="s">
        <v>1101</v>
      </c>
      <c r="F191" s="241" t="s">
        <v>1102</v>
      </c>
      <c r="G191" s="242" t="s">
        <v>471</v>
      </c>
      <c r="H191" s="243">
        <v>2</v>
      </c>
      <c r="I191" s="376">
        <v>0</v>
      </c>
      <c r="J191" s="244">
        <f>ROUND(I191*H191,2)</f>
        <v>0</v>
      </c>
      <c r="K191" s="245"/>
      <c r="L191" s="246"/>
      <c r="M191" s="247" t="s">
        <v>654</v>
      </c>
      <c r="N191" s="248" t="s">
        <v>675</v>
      </c>
      <c r="O191" s="220">
        <v>0</v>
      </c>
      <c r="P191" s="220">
        <f>O191*H191</f>
        <v>0</v>
      </c>
      <c r="Q191" s="220">
        <v>0</v>
      </c>
      <c r="R191" s="220">
        <f>Q191*H191</f>
        <v>0</v>
      </c>
      <c r="S191" s="220">
        <v>0</v>
      </c>
      <c r="T191" s="220">
        <f>S191*H191</f>
        <v>0</v>
      </c>
      <c r="U191" s="221" t="s">
        <v>654</v>
      </c>
      <c r="V191" s="138"/>
      <c r="W191" s="138"/>
      <c r="X191" s="138"/>
      <c r="Y191" s="138"/>
      <c r="Z191" s="138"/>
      <c r="AA191" s="138"/>
      <c r="AB191" s="138"/>
      <c r="AC191" s="138"/>
      <c r="AD191" s="138"/>
      <c r="AE191" s="138"/>
      <c r="AF191" s="138"/>
      <c r="AG191" s="138"/>
      <c r="AH191" s="138"/>
      <c r="AI191" s="138"/>
      <c r="AJ191" s="138"/>
      <c r="AK191" s="138"/>
      <c r="AL191" s="138"/>
      <c r="AM191" s="138"/>
      <c r="AN191" s="138"/>
      <c r="AO191" s="138"/>
      <c r="AP191" s="138"/>
      <c r="AQ191" s="138"/>
      <c r="AR191" s="222" t="s">
        <v>806</v>
      </c>
      <c r="AS191" s="138"/>
      <c r="AT191" s="222" t="s">
        <v>737</v>
      </c>
      <c r="AU191" s="222" t="s">
        <v>647</v>
      </c>
      <c r="AV191" s="138"/>
      <c r="AW191" s="138"/>
      <c r="AX191" s="138"/>
      <c r="AY191" s="134" t="s">
        <v>725</v>
      </c>
      <c r="AZ191" s="138"/>
      <c r="BA191" s="138"/>
      <c r="BB191" s="138"/>
      <c r="BC191" s="138"/>
      <c r="BD191" s="138"/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134" t="s">
        <v>402</v>
      </c>
      <c r="BK191" s="223">
        <f>ROUND(I191*H191,2)</f>
        <v>0</v>
      </c>
      <c r="BL191" s="134" t="s">
        <v>744</v>
      </c>
      <c r="BM191" s="222" t="s">
        <v>1103</v>
      </c>
      <c r="BN191" s="138"/>
      <c r="BO191" s="138"/>
      <c r="BP191" s="138"/>
      <c r="BQ191" s="138"/>
      <c r="BR191" s="138"/>
      <c r="BS191" s="138"/>
      <c r="BT191" s="138"/>
      <c r="BU191" s="138"/>
      <c r="BV191" s="138"/>
      <c r="BW191" s="138"/>
      <c r="BX191" s="138"/>
      <c r="BY191" s="138"/>
      <c r="BZ191" s="138"/>
      <c r="CA191" s="138"/>
      <c r="CB191" s="138"/>
      <c r="CC191" s="138"/>
      <c r="CD191" s="138"/>
      <c r="CE191" s="138"/>
      <c r="CF191" s="138"/>
      <c r="CG191" s="138"/>
      <c r="CH191" s="138"/>
    </row>
    <row r="192" spans="1:86" ht="24">
      <c r="A192" s="138"/>
      <c r="B192" s="139"/>
      <c r="C192" s="211" t="s">
        <v>1104</v>
      </c>
      <c r="D192" s="211" t="s">
        <v>728</v>
      </c>
      <c r="E192" s="212" t="s">
        <v>1105</v>
      </c>
      <c r="F192" s="213" t="s">
        <v>1106</v>
      </c>
      <c r="G192" s="214" t="s">
        <v>411</v>
      </c>
      <c r="H192" s="215">
        <v>1.6</v>
      </c>
      <c r="I192" s="375">
        <v>0</v>
      </c>
      <c r="J192" s="216">
        <f>ROUND(I192*H192,2)</f>
        <v>0</v>
      </c>
      <c r="K192" s="217"/>
      <c r="L192" s="139"/>
      <c r="M192" s="218" t="s">
        <v>654</v>
      </c>
      <c r="N192" s="219" t="s">
        <v>675</v>
      </c>
      <c r="O192" s="220">
        <v>3.9E-2</v>
      </c>
      <c r="P192" s="220">
        <f>O192*H192</f>
        <v>6.2400000000000004E-2</v>
      </c>
      <c r="Q192" s="220">
        <v>0.30360999999999999</v>
      </c>
      <c r="R192" s="220">
        <f>Q192*H192</f>
        <v>0.48577599999999999</v>
      </c>
      <c r="S192" s="220">
        <v>0</v>
      </c>
      <c r="T192" s="220">
        <f>S192*H192</f>
        <v>0</v>
      </c>
      <c r="U192" s="221" t="s">
        <v>654</v>
      </c>
      <c r="V192" s="138"/>
      <c r="W192" s="138"/>
      <c r="X192" s="138"/>
      <c r="Y192" s="138"/>
      <c r="Z192" s="138"/>
      <c r="AA192" s="138"/>
      <c r="AB192" s="138"/>
      <c r="AC192" s="138"/>
      <c r="AD192" s="138"/>
      <c r="AE192" s="138"/>
      <c r="AF192" s="138"/>
      <c r="AG192" s="138"/>
      <c r="AH192" s="138"/>
      <c r="AI192" s="138"/>
      <c r="AJ192" s="138"/>
      <c r="AK192" s="138"/>
      <c r="AL192" s="138"/>
      <c r="AM192" s="138"/>
      <c r="AN192" s="138"/>
      <c r="AO192" s="138"/>
      <c r="AP192" s="138"/>
      <c r="AQ192" s="138"/>
      <c r="AR192" s="222" t="s">
        <v>744</v>
      </c>
      <c r="AS192" s="138"/>
      <c r="AT192" s="222" t="s">
        <v>728</v>
      </c>
      <c r="AU192" s="222" t="s">
        <v>647</v>
      </c>
      <c r="AV192" s="138"/>
      <c r="AW192" s="138"/>
      <c r="AX192" s="138"/>
      <c r="AY192" s="134" t="s">
        <v>725</v>
      </c>
      <c r="AZ192" s="138"/>
      <c r="BA192" s="138"/>
      <c r="BB192" s="138"/>
      <c r="BC192" s="138"/>
      <c r="BD192" s="138"/>
      <c r="BE192" s="223">
        <f>IF(N192="základní",J192,0)</f>
        <v>0</v>
      </c>
      <c r="BF192" s="223">
        <f>IF(N192="snížená",J192,0)</f>
        <v>0</v>
      </c>
      <c r="BG192" s="223">
        <f>IF(N192="zákl. přenesená",J192,0)</f>
        <v>0</v>
      </c>
      <c r="BH192" s="223">
        <f>IF(N192="sníž. přenesená",J192,0)</f>
        <v>0</v>
      </c>
      <c r="BI192" s="223">
        <f>IF(N192="nulová",J192,0)</f>
        <v>0</v>
      </c>
      <c r="BJ192" s="134" t="s">
        <v>402</v>
      </c>
      <c r="BK192" s="223">
        <f>ROUND(I192*H192,2)</f>
        <v>0</v>
      </c>
      <c r="BL192" s="134" t="s">
        <v>744</v>
      </c>
      <c r="BM192" s="222" t="s">
        <v>1107</v>
      </c>
      <c r="BN192" s="138"/>
      <c r="BO192" s="138"/>
      <c r="BP192" s="138"/>
      <c r="BQ192" s="138"/>
      <c r="BR192" s="138"/>
      <c r="BS192" s="138"/>
      <c r="BT192" s="138"/>
      <c r="BU192" s="138"/>
      <c r="BV192" s="138"/>
      <c r="BW192" s="138"/>
      <c r="BX192" s="138"/>
      <c r="BY192" s="138"/>
      <c r="BZ192" s="138"/>
      <c r="CA192" s="138"/>
      <c r="CB192" s="138"/>
      <c r="CC192" s="138"/>
      <c r="CD192" s="138"/>
      <c r="CE192" s="138"/>
      <c r="CF192" s="138"/>
      <c r="CG192" s="138"/>
      <c r="CH192" s="138"/>
    </row>
    <row r="193" spans="1:86">
      <c r="A193" s="224"/>
      <c r="B193" s="225"/>
      <c r="C193" s="224"/>
      <c r="D193" s="226" t="s">
        <v>755</v>
      </c>
      <c r="E193" s="227" t="s">
        <v>654</v>
      </c>
      <c r="F193" s="228" t="s">
        <v>1108</v>
      </c>
      <c r="G193" s="224"/>
      <c r="H193" s="229">
        <v>1.6</v>
      </c>
      <c r="I193" s="224"/>
      <c r="J193" s="224"/>
      <c r="K193" s="224"/>
      <c r="L193" s="225"/>
      <c r="M193" s="230"/>
      <c r="N193" s="224"/>
      <c r="O193" s="224"/>
      <c r="P193" s="224"/>
      <c r="Q193" s="224"/>
      <c r="R193" s="224"/>
      <c r="S193" s="224"/>
      <c r="T193" s="224"/>
      <c r="U193" s="231"/>
      <c r="V193" s="224"/>
      <c r="W193" s="224"/>
      <c r="X193" s="224"/>
      <c r="Y193" s="224"/>
      <c r="Z193" s="224"/>
      <c r="AA193" s="224"/>
      <c r="AB193" s="224"/>
      <c r="AC193" s="224"/>
      <c r="AD193" s="224"/>
      <c r="AE193" s="224"/>
      <c r="AF193" s="224"/>
      <c r="AG193" s="224"/>
      <c r="AH193" s="224"/>
      <c r="AI193" s="224"/>
      <c r="AJ193" s="224"/>
      <c r="AK193" s="224"/>
      <c r="AL193" s="224"/>
      <c r="AM193" s="224"/>
      <c r="AN193" s="224"/>
      <c r="AO193" s="224"/>
      <c r="AP193" s="224"/>
      <c r="AQ193" s="224"/>
      <c r="AR193" s="224"/>
      <c r="AS193" s="224"/>
      <c r="AT193" s="227" t="s">
        <v>755</v>
      </c>
      <c r="AU193" s="227" t="s">
        <v>647</v>
      </c>
      <c r="AV193" s="224" t="s">
        <v>647</v>
      </c>
      <c r="AW193" s="224" t="s">
        <v>757</v>
      </c>
      <c r="AX193" s="224" t="s">
        <v>402</v>
      </c>
      <c r="AY193" s="227" t="s">
        <v>725</v>
      </c>
      <c r="AZ193" s="224"/>
      <c r="BA193" s="224"/>
      <c r="BB193" s="224"/>
      <c r="BC193" s="224"/>
      <c r="BD193" s="224"/>
      <c r="BE193" s="224"/>
      <c r="BF193" s="224"/>
      <c r="BG193" s="224"/>
      <c r="BH193" s="224"/>
      <c r="BI193" s="224"/>
      <c r="BJ193" s="224"/>
      <c r="BK193" s="224"/>
      <c r="BL193" s="224"/>
      <c r="BM193" s="224"/>
      <c r="BN193" s="224"/>
      <c r="BO193" s="224"/>
      <c r="BP193" s="224"/>
      <c r="BQ193" s="224"/>
      <c r="BR193" s="224"/>
      <c r="BS193" s="224"/>
      <c r="BT193" s="224"/>
      <c r="BU193" s="224"/>
      <c r="BV193" s="224"/>
      <c r="BW193" s="224"/>
      <c r="BX193" s="224"/>
      <c r="BY193" s="224"/>
      <c r="BZ193" s="224"/>
      <c r="CA193" s="224"/>
      <c r="CB193" s="224"/>
      <c r="CC193" s="224"/>
      <c r="CD193" s="224"/>
      <c r="CE193" s="224"/>
      <c r="CF193" s="224"/>
      <c r="CG193" s="224"/>
      <c r="CH193" s="224"/>
    </row>
    <row r="194" spans="1:86" ht="24">
      <c r="A194" s="138"/>
      <c r="B194" s="139"/>
      <c r="C194" s="211" t="s">
        <v>939</v>
      </c>
      <c r="D194" s="211" t="s">
        <v>728</v>
      </c>
      <c r="E194" s="212" t="s">
        <v>961</v>
      </c>
      <c r="F194" s="213" t="s">
        <v>962</v>
      </c>
      <c r="G194" s="214" t="s">
        <v>502</v>
      </c>
      <c r="H194" s="215">
        <v>46.2</v>
      </c>
      <c r="I194" s="375">
        <v>0</v>
      </c>
      <c r="J194" s="216">
        <f>ROUND(I194*H194,2)</f>
        <v>0</v>
      </c>
      <c r="K194" s="217"/>
      <c r="L194" s="139"/>
      <c r="M194" s="218" t="s">
        <v>654</v>
      </c>
      <c r="N194" s="219" t="s">
        <v>675</v>
      </c>
      <c r="O194" s="220">
        <v>0.42399999999999999</v>
      </c>
      <c r="P194" s="220">
        <f>O194*H194</f>
        <v>19.588799999999999</v>
      </c>
      <c r="Q194" s="220">
        <v>0</v>
      </c>
      <c r="R194" s="220">
        <f>Q194*H194</f>
        <v>0</v>
      </c>
      <c r="S194" s="220">
        <v>0</v>
      </c>
      <c r="T194" s="220">
        <f>S194*H194</f>
        <v>0</v>
      </c>
      <c r="U194" s="221" t="s">
        <v>654</v>
      </c>
      <c r="V194" s="138"/>
      <c r="W194" s="138"/>
      <c r="X194" s="138"/>
      <c r="Y194" s="138"/>
      <c r="Z194" s="138"/>
      <c r="AA194" s="138"/>
      <c r="AB194" s="138"/>
      <c r="AC194" s="138"/>
      <c r="AD194" s="138"/>
      <c r="AE194" s="138"/>
      <c r="AF194" s="138"/>
      <c r="AG194" s="138"/>
      <c r="AH194" s="138"/>
      <c r="AI194" s="138"/>
      <c r="AJ194" s="138"/>
      <c r="AK194" s="138"/>
      <c r="AL194" s="138"/>
      <c r="AM194" s="138"/>
      <c r="AN194" s="138"/>
      <c r="AO194" s="138"/>
      <c r="AP194" s="138"/>
      <c r="AQ194" s="138"/>
      <c r="AR194" s="222" t="s">
        <v>744</v>
      </c>
      <c r="AS194" s="138"/>
      <c r="AT194" s="222" t="s">
        <v>728</v>
      </c>
      <c r="AU194" s="222" t="s">
        <v>647</v>
      </c>
      <c r="AV194" s="138"/>
      <c r="AW194" s="138"/>
      <c r="AX194" s="138"/>
      <c r="AY194" s="134" t="s">
        <v>725</v>
      </c>
      <c r="AZ194" s="138"/>
      <c r="BA194" s="138"/>
      <c r="BB194" s="138"/>
      <c r="BC194" s="138"/>
      <c r="BD194" s="138"/>
      <c r="BE194" s="223">
        <f>IF(N194="základní",J194,0)</f>
        <v>0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134" t="s">
        <v>402</v>
      </c>
      <c r="BK194" s="223">
        <f>ROUND(I194*H194,2)</f>
        <v>0</v>
      </c>
      <c r="BL194" s="134" t="s">
        <v>744</v>
      </c>
      <c r="BM194" s="222" t="s">
        <v>1109</v>
      </c>
      <c r="BN194" s="138"/>
      <c r="BO194" s="138"/>
      <c r="BP194" s="138"/>
      <c r="BQ194" s="138"/>
      <c r="BR194" s="138"/>
      <c r="BS194" s="138"/>
      <c r="BT194" s="138"/>
      <c r="BU194" s="138"/>
      <c r="BV194" s="138"/>
      <c r="BW194" s="138"/>
      <c r="BX194" s="138"/>
      <c r="BY194" s="138"/>
      <c r="BZ194" s="138"/>
      <c r="CA194" s="138"/>
      <c r="CB194" s="138"/>
      <c r="CC194" s="138"/>
      <c r="CD194" s="138"/>
      <c r="CE194" s="138"/>
      <c r="CF194" s="138"/>
      <c r="CG194" s="138"/>
      <c r="CH194" s="138"/>
    </row>
    <row r="195" spans="1:86" ht="24">
      <c r="A195" s="138"/>
      <c r="B195" s="139"/>
      <c r="C195" s="211" t="s">
        <v>943</v>
      </c>
      <c r="D195" s="211" t="s">
        <v>728</v>
      </c>
      <c r="E195" s="212" t="s">
        <v>965</v>
      </c>
      <c r="F195" s="213" t="s">
        <v>966</v>
      </c>
      <c r="G195" s="214" t="s">
        <v>502</v>
      </c>
      <c r="H195" s="215">
        <v>46.2</v>
      </c>
      <c r="I195" s="375">
        <v>0</v>
      </c>
      <c r="J195" s="216">
        <f>ROUND(I195*H195,2)</f>
        <v>0</v>
      </c>
      <c r="K195" s="217"/>
      <c r="L195" s="139"/>
      <c r="M195" s="218" t="s">
        <v>654</v>
      </c>
      <c r="N195" s="219" t="s">
        <v>675</v>
      </c>
      <c r="O195" s="220">
        <v>6.0000000000000001E-3</v>
      </c>
      <c r="P195" s="220">
        <f>O195*H195</f>
        <v>0.2772</v>
      </c>
      <c r="Q195" s="220">
        <v>0</v>
      </c>
      <c r="R195" s="220">
        <f>Q195*H195</f>
        <v>0</v>
      </c>
      <c r="S195" s="220">
        <v>0</v>
      </c>
      <c r="T195" s="220">
        <f>S195*H195</f>
        <v>0</v>
      </c>
      <c r="U195" s="221" t="s">
        <v>654</v>
      </c>
      <c r="V195" s="138"/>
      <c r="W195" s="138"/>
      <c r="X195" s="138"/>
      <c r="Y195" s="138"/>
      <c r="Z195" s="138"/>
      <c r="AA195" s="138"/>
      <c r="AB195" s="138"/>
      <c r="AC195" s="138"/>
      <c r="AD195" s="138"/>
      <c r="AE195" s="138"/>
      <c r="AF195" s="138"/>
      <c r="AG195" s="138"/>
      <c r="AH195" s="138"/>
      <c r="AI195" s="138"/>
      <c r="AJ195" s="138"/>
      <c r="AK195" s="138"/>
      <c r="AL195" s="138"/>
      <c r="AM195" s="138"/>
      <c r="AN195" s="138"/>
      <c r="AO195" s="138"/>
      <c r="AP195" s="138"/>
      <c r="AQ195" s="138"/>
      <c r="AR195" s="222" t="s">
        <v>744</v>
      </c>
      <c r="AS195" s="138"/>
      <c r="AT195" s="222" t="s">
        <v>728</v>
      </c>
      <c r="AU195" s="222" t="s">
        <v>647</v>
      </c>
      <c r="AV195" s="138"/>
      <c r="AW195" s="138"/>
      <c r="AX195" s="138"/>
      <c r="AY195" s="134" t="s">
        <v>725</v>
      </c>
      <c r="AZ195" s="138"/>
      <c r="BA195" s="138"/>
      <c r="BB195" s="138"/>
      <c r="BC195" s="138"/>
      <c r="BD195" s="138"/>
      <c r="BE195" s="223">
        <f>IF(N195="základní",J195,0)</f>
        <v>0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134" t="s">
        <v>402</v>
      </c>
      <c r="BK195" s="223">
        <f>ROUND(I195*H195,2)</f>
        <v>0</v>
      </c>
      <c r="BL195" s="134" t="s">
        <v>744</v>
      </c>
      <c r="BM195" s="222" t="s">
        <v>1110</v>
      </c>
      <c r="BN195" s="138"/>
      <c r="BO195" s="138"/>
      <c r="BP195" s="138"/>
      <c r="BQ195" s="138"/>
      <c r="BR195" s="138"/>
      <c r="BS195" s="138"/>
      <c r="BT195" s="138"/>
      <c r="BU195" s="138"/>
      <c r="BV195" s="138"/>
      <c r="BW195" s="138"/>
      <c r="BX195" s="138"/>
      <c r="BY195" s="138"/>
      <c r="BZ195" s="138"/>
      <c r="CA195" s="138"/>
      <c r="CB195" s="138"/>
      <c r="CC195" s="138"/>
      <c r="CD195" s="138"/>
      <c r="CE195" s="138"/>
      <c r="CF195" s="138"/>
      <c r="CG195" s="138"/>
      <c r="CH195" s="138"/>
    </row>
    <row r="196" spans="1:86" ht="15.75">
      <c r="A196" s="199"/>
      <c r="B196" s="200"/>
      <c r="C196" s="199"/>
      <c r="D196" s="201" t="s">
        <v>721</v>
      </c>
      <c r="E196" s="202" t="s">
        <v>969</v>
      </c>
      <c r="F196" s="202" t="s">
        <v>970</v>
      </c>
      <c r="G196" s="199"/>
      <c r="H196" s="199"/>
      <c r="I196" s="199"/>
      <c r="J196" s="203">
        <f>BK196</f>
        <v>0</v>
      </c>
      <c r="K196" s="199"/>
      <c r="L196" s="200"/>
      <c r="M196" s="204"/>
      <c r="N196" s="199"/>
      <c r="O196" s="199"/>
      <c r="P196" s="205">
        <f>P197</f>
        <v>10</v>
      </c>
      <c r="Q196" s="199"/>
      <c r="R196" s="205">
        <f>R197</f>
        <v>0</v>
      </c>
      <c r="S196" s="199"/>
      <c r="T196" s="205">
        <f>T197</f>
        <v>0</v>
      </c>
      <c r="U196" s="206"/>
      <c r="V196" s="199"/>
      <c r="W196" s="199"/>
      <c r="X196" s="199"/>
      <c r="Y196" s="199"/>
      <c r="Z196" s="199"/>
      <c r="AA196" s="199"/>
      <c r="AB196" s="199"/>
      <c r="AC196" s="199"/>
      <c r="AD196" s="199"/>
      <c r="AE196" s="199"/>
      <c r="AF196" s="199"/>
      <c r="AG196" s="199"/>
      <c r="AH196" s="199"/>
      <c r="AI196" s="199"/>
      <c r="AJ196" s="199"/>
      <c r="AK196" s="199"/>
      <c r="AL196" s="199"/>
      <c r="AM196" s="199"/>
      <c r="AN196" s="199"/>
      <c r="AO196" s="199"/>
      <c r="AP196" s="199"/>
      <c r="AQ196" s="199"/>
      <c r="AR196" s="201" t="s">
        <v>438</v>
      </c>
      <c r="AS196" s="199"/>
      <c r="AT196" s="207" t="s">
        <v>721</v>
      </c>
      <c r="AU196" s="207" t="s">
        <v>724</v>
      </c>
      <c r="AV196" s="199"/>
      <c r="AW196" s="199"/>
      <c r="AX196" s="199"/>
      <c r="AY196" s="201" t="s">
        <v>725</v>
      </c>
      <c r="AZ196" s="199"/>
      <c r="BA196" s="199"/>
      <c r="BB196" s="199"/>
      <c r="BC196" s="199"/>
      <c r="BD196" s="199"/>
      <c r="BE196" s="199"/>
      <c r="BF196" s="199"/>
      <c r="BG196" s="199"/>
      <c r="BH196" s="199"/>
      <c r="BI196" s="199"/>
      <c r="BJ196" s="199"/>
      <c r="BK196" s="208">
        <f>BK197</f>
        <v>0</v>
      </c>
      <c r="BL196" s="199"/>
      <c r="BM196" s="199"/>
      <c r="BN196" s="199"/>
      <c r="BO196" s="199"/>
      <c r="BP196" s="199"/>
      <c r="BQ196" s="199"/>
      <c r="BR196" s="199"/>
      <c r="BS196" s="199"/>
      <c r="BT196" s="199"/>
      <c r="BU196" s="199"/>
      <c r="BV196" s="199"/>
      <c r="BW196" s="199"/>
      <c r="BX196" s="199"/>
      <c r="BY196" s="199"/>
      <c r="BZ196" s="199"/>
      <c r="CA196" s="199"/>
      <c r="CB196" s="199"/>
      <c r="CC196" s="199"/>
      <c r="CD196" s="199"/>
      <c r="CE196" s="199"/>
      <c r="CF196" s="199"/>
      <c r="CG196" s="199"/>
      <c r="CH196" s="199"/>
    </row>
    <row r="197" spans="1:86">
      <c r="A197" s="138"/>
      <c r="B197" s="139"/>
      <c r="C197" s="211" t="s">
        <v>1111</v>
      </c>
      <c r="D197" s="211" t="s">
        <v>728</v>
      </c>
      <c r="E197" s="212" t="s">
        <v>972</v>
      </c>
      <c r="F197" s="213" t="s">
        <v>973</v>
      </c>
      <c r="G197" s="214" t="s">
        <v>731</v>
      </c>
      <c r="H197" s="215">
        <v>10</v>
      </c>
      <c r="I197" s="375">
        <v>0</v>
      </c>
      <c r="J197" s="216">
        <f>ROUND(I197*H197,2)</f>
        <v>0</v>
      </c>
      <c r="K197" s="217"/>
      <c r="L197" s="139"/>
      <c r="M197" s="218" t="s">
        <v>654</v>
      </c>
      <c r="N197" s="219" t="s">
        <v>675</v>
      </c>
      <c r="O197" s="220">
        <v>1</v>
      </c>
      <c r="P197" s="220">
        <f>O197*H197</f>
        <v>10</v>
      </c>
      <c r="Q197" s="220">
        <v>0</v>
      </c>
      <c r="R197" s="220">
        <f>Q197*H197</f>
        <v>0</v>
      </c>
      <c r="S197" s="220">
        <v>0</v>
      </c>
      <c r="T197" s="220">
        <f>S197*H197</f>
        <v>0</v>
      </c>
      <c r="U197" s="221" t="s">
        <v>654</v>
      </c>
      <c r="V197" s="138"/>
      <c r="W197" s="138"/>
      <c r="X197" s="138"/>
      <c r="Y197" s="138"/>
      <c r="Z197" s="138"/>
      <c r="AA197" s="138"/>
      <c r="AB197" s="138"/>
      <c r="AC197" s="138"/>
      <c r="AD197" s="138"/>
      <c r="AE197" s="138"/>
      <c r="AF197" s="138"/>
      <c r="AG197" s="138"/>
      <c r="AH197" s="138"/>
      <c r="AI197" s="138"/>
      <c r="AJ197" s="138"/>
      <c r="AK197" s="138"/>
      <c r="AL197" s="138"/>
      <c r="AM197" s="138"/>
      <c r="AN197" s="138"/>
      <c r="AO197" s="138"/>
      <c r="AP197" s="138"/>
      <c r="AQ197" s="138"/>
      <c r="AR197" s="222" t="s">
        <v>974</v>
      </c>
      <c r="AS197" s="138"/>
      <c r="AT197" s="222" t="s">
        <v>728</v>
      </c>
      <c r="AU197" s="222" t="s">
        <v>402</v>
      </c>
      <c r="AV197" s="138"/>
      <c r="AW197" s="138"/>
      <c r="AX197" s="138"/>
      <c r="AY197" s="134" t="s">
        <v>725</v>
      </c>
      <c r="AZ197" s="138"/>
      <c r="BA197" s="138"/>
      <c r="BB197" s="138"/>
      <c r="BC197" s="138"/>
      <c r="BD197" s="138"/>
      <c r="BE197" s="223">
        <f>IF(N197="základní",J197,0)</f>
        <v>0</v>
      </c>
      <c r="BF197" s="223">
        <f>IF(N197="snížená",J197,0)</f>
        <v>0</v>
      </c>
      <c r="BG197" s="223">
        <f>IF(N197="zákl. přenesená",J197,0)</f>
        <v>0</v>
      </c>
      <c r="BH197" s="223">
        <f>IF(N197="sníž. přenesená",J197,0)</f>
        <v>0</v>
      </c>
      <c r="BI197" s="223">
        <f>IF(N197="nulová",J197,0)</f>
        <v>0</v>
      </c>
      <c r="BJ197" s="134" t="s">
        <v>402</v>
      </c>
      <c r="BK197" s="223">
        <f>ROUND(I197*H197,2)</f>
        <v>0</v>
      </c>
      <c r="BL197" s="134" t="s">
        <v>974</v>
      </c>
      <c r="BM197" s="222" t="s">
        <v>1112</v>
      </c>
      <c r="BN197" s="138"/>
      <c r="BO197" s="138"/>
      <c r="BP197" s="138"/>
      <c r="BQ197" s="138"/>
      <c r="BR197" s="138"/>
      <c r="BS197" s="138"/>
      <c r="BT197" s="138"/>
      <c r="BU197" s="138"/>
      <c r="BV197" s="138"/>
      <c r="BW197" s="138"/>
      <c r="BX197" s="138"/>
      <c r="BY197" s="138"/>
      <c r="BZ197" s="138"/>
      <c r="CA197" s="138"/>
      <c r="CB197" s="138"/>
      <c r="CC197" s="138"/>
      <c r="CD197" s="138"/>
      <c r="CE197" s="138"/>
      <c r="CF197" s="138"/>
      <c r="CG197" s="138"/>
      <c r="CH197" s="138"/>
    </row>
    <row r="198" spans="1:86" ht="15.75">
      <c r="A198" s="199"/>
      <c r="B198" s="200"/>
      <c r="C198" s="199"/>
      <c r="D198" s="201" t="s">
        <v>721</v>
      </c>
      <c r="E198" s="202" t="s">
        <v>976</v>
      </c>
      <c r="F198" s="202" t="s">
        <v>977</v>
      </c>
      <c r="G198" s="199"/>
      <c r="H198" s="199"/>
      <c r="I198" s="199"/>
      <c r="J198" s="203">
        <f>BK198</f>
        <v>0</v>
      </c>
      <c r="K198" s="199"/>
      <c r="L198" s="200"/>
      <c r="M198" s="204"/>
      <c r="N198" s="199"/>
      <c r="O198" s="199"/>
      <c r="P198" s="205">
        <f>P199+P203+P206+P208+P210</f>
        <v>0</v>
      </c>
      <c r="Q198" s="199"/>
      <c r="R198" s="205">
        <f>R199+R203+R206+R208+R210</f>
        <v>0</v>
      </c>
      <c r="S198" s="199"/>
      <c r="T198" s="205">
        <f>T199+T203+T206+T208+T210</f>
        <v>0</v>
      </c>
      <c r="U198" s="206"/>
      <c r="V198" s="199"/>
      <c r="W198" s="199"/>
      <c r="X198" s="199"/>
      <c r="Y198" s="199"/>
      <c r="Z198" s="199"/>
      <c r="AA198" s="199"/>
      <c r="AB198" s="199"/>
      <c r="AC198" s="199"/>
      <c r="AD198" s="199"/>
      <c r="AE198" s="199"/>
      <c r="AF198" s="199"/>
      <c r="AG198" s="199"/>
      <c r="AH198" s="199"/>
      <c r="AI198" s="199"/>
      <c r="AJ198" s="199"/>
      <c r="AK198" s="199"/>
      <c r="AL198" s="199"/>
      <c r="AM198" s="199"/>
      <c r="AN198" s="199"/>
      <c r="AO198" s="199"/>
      <c r="AP198" s="199"/>
      <c r="AQ198" s="199"/>
      <c r="AR198" s="201" t="s">
        <v>514</v>
      </c>
      <c r="AS198" s="199"/>
      <c r="AT198" s="207" t="s">
        <v>721</v>
      </c>
      <c r="AU198" s="207" t="s">
        <v>724</v>
      </c>
      <c r="AV198" s="199"/>
      <c r="AW198" s="199"/>
      <c r="AX198" s="199"/>
      <c r="AY198" s="201" t="s">
        <v>725</v>
      </c>
      <c r="AZ198" s="199"/>
      <c r="BA198" s="199"/>
      <c r="BB198" s="199"/>
      <c r="BC198" s="199"/>
      <c r="BD198" s="199"/>
      <c r="BE198" s="199"/>
      <c r="BF198" s="199"/>
      <c r="BG198" s="199"/>
      <c r="BH198" s="199"/>
      <c r="BI198" s="199"/>
      <c r="BJ198" s="199"/>
      <c r="BK198" s="208">
        <f>BK199+BK203+BK206+BK208+BK210</f>
        <v>0</v>
      </c>
      <c r="BL198" s="199"/>
      <c r="BM198" s="199"/>
      <c r="BN198" s="199"/>
      <c r="BO198" s="199"/>
      <c r="BP198" s="199"/>
      <c r="BQ198" s="199"/>
      <c r="BR198" s="199"/>
      <c r="BS198" s="199"/>
      <c r="BT198" s="199"/>
      <c r="BU198" s="199"/>
      <c r="BV198" s="199"/>
      <c r="BW198" s="199"/>
      <c r="BX198" s="199"/>
      <c r="BY198" s="199"/>
      <c r="BZ198" s="199"/>
      <c r="CA198" s="199"/>
      <c r="CB198" s="199"/>
      <c r="CC198" s="199"/>
      <c r="CD198" s="199"/>
      <c r="CE198" s="199"/>
      <c r="CF198" s="199"/>
      <c r="CG198" s="199"/>
      <c r="CH198" s="199"/>
    </row>
    <row r="199" spans="1:86">
      <c r="A199" s="199"/>
      <c r="B199" s="200"/>
      <c r="C199" s="199"/>
      <c r="D199" s="201" t="s">
        <v>721</v>
      </c>
      <c r="E199" s="209" t="s">
        <v>978</v>
      </c>
      <c r="F199" s="209" t="s">
        <v>979</v>
      </c>
      <c r="G199" s="199"/>
      <c r="H199" s="199"/>
      <c r="I199" s="199"/>
      <c r="J199" s="210">
        <f>BK199</f>
        <v>0</v>
      </c>
      <c r="K199" s="199"/>
      <c r="L199" s="200"/>
      <c r="M199" s="204"/>
      <c r="N199" s="199"/>
      <c r="O199" s="199"/>
      <c r="P199" s="205">
        <f>SUM(P200:P202)</f>
        <v>0</v>
      </c>
      <c r="Q199" s="199"/>
      <c r="R199" s="205">
        <f>SUM(R200:R202)</f>
        <v>0</v>
      </c>
      <c r="S199" s="199"/>
      <c r="T199" s="205">
        <f>SUM(T200:T202)</f>
        <v>0</v>
      </c>
      <c r="U199" s="206"/>
      <c r="V199" s="199"/>
      <c r="W199" s="199"/>
      <c r="X199" s="199"/>
      <c r="Y199" s="199"/>
      <c r="Z199" s="199"/>
      <c r="AA199" s="199"/>
      <c r="AB199" s="199"/>
      <c r="AC199" s="199"/>
      <c r="AD199" s="199"/>
      <c r="AE199" s="199"/>
      <c r="AF199" s="199"/>
      <c r="AG199" s="199"/>
      <c r="AH199" s="199"/>
      <c r="AI199" s="199"/>
      <c r="AJ199" s="199"/>
      <c r="AK199" s="199"/>
      <c r="AL199" s="199"/>
      <c r="AM199" s="199"/>
      <c r="AN199" s="199"/>
      <c r="AO199" s="199"/>
      <c r="AP199" s="199"/>
      <c r="AQ199" s="199"/>
      <c r="AR199" s="201" t="s">
        <v>514</v>
      </c>
      <c r="AS199" s="199"/>
      <c r="AT199" s="207" t="s">
        <v>721</v>
      </c>
      <c r="AU199" s="207" t="s">
        <v>402</v>
      </c>
      <c r="AV199" s="199"/>
      <c r="AW199" s="199"/>
      <c r="AX199" s="199"/>
      <c r="AY199" s="201" t="s">
        <v>725</v>
      </c>
      <c r="AZ199" s="199"/>
      <c r="BA199" s="199"/>
      <c r="BB199" s="199"/>
      <c r="BC199" s="199"/>
      <c r="BD199" s="199"/>
      <c r="BE199" s="199"/>
      <c r="BF199" s="199"/>
      <c r="BG199" s="199"/>
      <c r="BH199" s="199"/>
      <c r="BI199" s="199"/>
      <c r="BJ199" s="199"/>
      <c r="BK199" s="208">
        <f>SUM(BK200:BK202)</f>
        <v>0</v>
      </c>
      <c r="BL199" s="199"/>
      <c r="BM199" s="199"/>
      <c r="BN199" s="199"/>
      <c r="BO199" s="199"/>
      <c r="BP199" s="199"/>
      <c r="BQ199" s="199"/>
      <c r="BR199" s="199"/>
      <c r="BS199" s="199"/>
      <c r="BT199" s="199"/>
      <c r="BU199" s="199"/>
      <c r="BV199" s="199"/>
      <c r="BW199" s="199"/>
      <c r="BX199" s="199"/>
      <c r="BY199" s="199"/>
      <c r="BZ199" s="199"/>
      <c r="CA199" s="199"/>
      <c r="CB199" s="199"/>
      <c r="CC199" s="199"/>
      <c r="CD199" s="199"/>
      <c r="CE199" s="199"/>
      <c r="CF199" s="199"/>
      <c r="CG199" s="199"/>
      <c r="CH199" s="199"/>
    </row>
    <row r="200" spans="1:86" ht="24">
      <c r="A200" s="138"/>
      <c r="B200" s="139"/>
      <c r="C200" s="211" t="s">
        <v>741</v>
      </c>
      <c r="D200" s="211" t="s">
        <v>728</v>
      </c>
      <c r="E200" s="212" t="s">
        <v>981</v>
      </c>
      <c r="F200" s="213" t="s">
        <v>982</v>
      </c>
      <c r="G200" s="214" t="s">
        <v>983</v>
      </c>
      <c r="H200" s="215">
        <v>1</v>
      </c>
      <c r="I200" s="375">
        <v>0</v>
      </c>
      <c r="J200" s="216">
        <f>ROUND(I200*H200,2)</f>
        <v>0</v>
      </c>
      <c r="K200" s="217"/>
      <c r="L200" s="139"/>
      <c r="M200" s="218" t="s">
        <v>654</v>
      </c>
      <c r="N200" s="219" t="s">
        <v>675</v>
      </c>
      <c r="O200" s="220">
        <v>0</v>
      </c>
      <c r="P200" s="220">
        <f>O200*H200</f>
        <v>0</v>
      </c>
      <c r="Q200" s="220">
        <v>0</v>
      </c>
      <c r="R200" s="220">
        <f>Q200*H200</f>
        <v>0</v>
      </c>
      <c r="S200" s="220">
        <v>0</v>
      </c>
      <c r="T200" s="220">
        <f>S200*H200</f>
        <v>0</v>
      </c>
      <c r="U200" s="221" t="s">
        <v>654</v>
      </c>
      <c r="V200" s="138"/>
      <c r="W200" s="138"/>
      <c r="X200" s="138"/>
      <c r="Y200" s="138"/>
      <c r="Z200" s="138"/>
      <c r="AA200" s="138"/>
      <c r="AB200" s="138"/>
      <c r="AC200" s="138"/>
      <c r="AD200" s="138"/>
      <c r="AE200" s="138"/>
      <c r="AF200" s="138"/>
      <c r="AG200" s="138"/>
      <c r="AH200" s="138"/>
      <c r="AI200" s="138"/>
      <c r="AJ200" s="138"/>
      <c r="AK200" s="138"/>
      <c r="AL200" s="138"/>
      <c r="AM200" s="138"/>
      <c r="AN200" s="138"/>
      <c r="AO200" s="138"/>
      <c r="AP200" s="138"/>
      <c r="AQ200" s="138"/>
      <c r="AR200" s="222" t="s">
        <v>984</v>
      </c>
      <c r="AS200" s="138"/>
      <c r="AT200" s="222" t="s">
        <v>728</v>
      </c>
      <c r="AU200" s="222" t="s">
        <v>647</v>
      </c>
      <c r="AV200" s="138"/>
      <c r="AW200" s="138"/>
      <c r="AX200" s="138"/>
      <c r="AY200" s="134" t="s">
        <v>725</v>
      </c>
      <c r="AZ200" s="138"/>
      <c r="BA200" s="138"/>
      <c r="BB200" s="138"/>
      <c r="BC200" s="138"/>
      <c r="BD200" s="138"/>
      <c r="BE200" s="223">
        <f>IF(N200="základní",J200,0)</f>
        <v>0</v>
      </c>
      <c r="BF200" s="223">
        <f>IF(N200="snížená",J200,0)</f>
        <v>0</v>
      </c>
      <c r="BG200" s="223">
        <f>IF(N200="zákl. přenesená",J200,0)</f>
        <v>0</v>
      </c>
      <c r="BH200" s="223">
        <f>IF(N200="sníž. přenesená",J200,0)</f>
        <v>0</v>
      </c>
      <c r="BI200" s="223">
        <f>IF(N200="nulová",J200,0)</f>
        <v>0</v>
      </c>
      <c r="BJ200" s="134" t="s">
        <v>402</v>
      </c>
      <c r="BK200" s="223">
        <f>ROUND(I200*H200,2)</f>
        <v>0</v>
      </c>
      <c r="BL200" s="134" t="s">
        <v>984</v>
      </c>
      <c r="BM200" s="222" t="s">
        <v>1113</v>
      </c>
      <c r="BN200" s="138"/>
      <c r="BO200" s="138"/>
      <c r="BP200" s="138"/>
      <c r="BQ200" s="138"/>
      <c r="BR200" s="138"/>
      <c r="BS200" s="138"/>
      <c r="BT200" s="138"/>
      <c r="BU200" s="138"/>
      <c r="BV200" s="138"/>
      <c r="BW200" s="138"/>
      <c r="BX200" s="138"/>
      <c r="BY200" s="138"/>
      <c r="BZ200" s="138"/>
      <c r="CA200" s="138"/>
      <c r="CB200" s="138"/>
      <c r="CC200" s="138"/>
      <c r="CD200" s="138"/>
      <c r="CE200" s="138"/>
      <c r="CF200" s="138"/>
      <c r="CG200" s="138"/>
      <c r="CH200" s="138"/>
    </row>
    <row r="201" spans="1:86" ht="24">
      <c r="A201" s="138"/>
      <c r="B201" s="139"/>
      <c r="C201" s="211" t="s">
        <v>746</v>
      </c>
      <c r="D201" s="211" t="s">
        <v>728</v>
      </c>
      <c r="E201" s="212" t="s">
        <v>1114</v>
      </c>
      <c r="F201" s="213" t="s">
        <v>1115</v>
      </c>
      <c r="G201" s="214" t="s">
        <v>983</v>
      </c>
      <c r="H201" s="215">
        <v>1</v>
      </c>
      <c r="I201" s="375">
        <v>0</v>
      </c>
      <c r="J201" s="216">
        <f>ROUND(I201*H201,2)</f>
        <v>0</v>
      </c>
      <c r="K201" s="217"/>
      <c r="L201" s="139"/>
      <c r="M201" s="218" t="s">
        <v>654</v>
      </c>
      <c r="N201" s="219" t="s">
        <v>675</v>
      </c>
      <c r="O201" s="220">
        <v>0</v>
      </c>
      <c r="P201" s="220">
        <f>O201*H201</f>
        <v>0</v>
      </c>
      <c r="Q201" s="220">
        <v>0</v>
      </c>
      <c r="R201" s="220">
        <f>Q201*H201</f>
        <v>0</v>
      </c>
      <c r="S201" s="220">
        <v>0</v>
      </c>
      <c r="T201" s="220">
        <f>S201*H201</f>
        <v>0</v>
      </c>
      <c r="U201" s="221" t="s">
        <v>654</v>
      </c>
      <c r="V201" s="138"/>
      <c r="W201" s="138"/>
      <c r="X201" s="138"/>
      <c r="Y201" s="138"/>
      <c r="Z201" s="138"/>
      <c r="AA201" s="138"/>
      <c r="AB201" s="138"/>
      <c r="AC201" s="138"/>
      <c r="AD201" s="138"/>
      <c r="AE201" s="138"/>
      <c r="AF201" s="138"/>
      <c r="AG201" s="138"/>
      <c r="AH201" s="138"/>
      <c r="AI201" s="138"/>
      <c r="AJ201" s="138"/>
      <c r="AK201" s="138"/>
      <c r="AL201" s="138"/>
      <c r="AM201" s="138"/>
      <c r="AN201" s="138"/>
      <c r="AO201" s="138"/>
      <c r="AP201" s="138"/>
      <c r="AQ201" s="138"/>
      <c r="AR201" s="222" t="s">
        <v>984</v>
      </c>
      <c r="AS201" s="138"/>
      <c r="AT201" s="222" t="s">
        <v>728</v>
      </c>
      <c r="AU201" s="222" t="s">
        <v>647</v>
      </c>
      <c r="AV201" s="138"/>
      <c r="AW201" s="138"/>
      <c r="AX201" s="138"/>
      <c r="AY201" s="134" t="s">
        <v>725</v>
      </c>
      <c r="AZ201" s="138"/>
      <c r="BA201" s="138"/>
      <c r="BB201" s="138"/>
      <c r="BC201" s="138"/>
      <c r="BD201" s="138"/>
      <c r="BE201" s="223">
        <f>IF(N201="základní",J201,0)</f>
        <v>0</v>
      </c>
      <c r="BF201" s="223">
        <f>IF(N201="snížená",J201,0)</f>
        <v>0</v>
      </c>
      <c r="BG201" s="223">
        <f>IF(N201="zákl. přenesená",J201,0)</f>
        <v>0</v>
      </c>
      <c r="BH201" s="223">
        <f>IF(N201="sníž. přenesená",J201,0)</f>
        <v>0</v>
      </c>
      <c r="BI201" s="223">
        <f>IF(N201="nulová",J201,0)</f>
        <v>0</v>
      </c>
      <c r="BJ201" s="134" t="s">
        <v>402</v>
      </c>
      <c r="BK201" s="223">
        <f>ROUND(I201*H201,2)</f>
        <v>0</v>
      </c>
      <c r="BL201" s="134" t="s">
        <v>984</v>
      </c>
      <c r="BM201" s="222" t="s">
        <v>1116</v>
      </c>
      <c r="BN201" s="138"/>
      <c r="BO201" s="138"/>
      <c r="BP201" s="138"/>
      <c r="BQ201" s="138"/>
      <c r="BR201" s="138"/>
      <c r="BS201" s="138"/>
      <c r="BT201" s="138"/>
      <c r="BU201" s="138"/>
      <c r="BV201" s="138"/>
      <c r="BW201" s="138"/>
      <c r="BX201" s="138"/>
      <c r="BY201" s="138"/>
      <c r="BZ201" s="138"/>
      <c r="CA201" s="138"/>
      <c r="CB201" s="138"/>
      <c r="CC201" s="138"/>
      <c r="CD201" s="138"/>
      <c r="CE201" s="138"/>
      <c r="CF201" s="138"/>
      <c r="CG201" s="138"/>
      <c r="CH201" s="138"/>
    </row>
    <row r="202" spans="1:86" ht="24">
      <c r="A202" s="138"/>
      <c r="B202" s="139"/>
      <c r="C202" s="211" t="s">
        <v>751</v>
      </c>
      <c r="D202" s="211" t="s">
        <v>728</v>
      </c>
      <c r="E202" s="212" t="s">
        <v>1117</v>
      </c>
      <c r="F202" s="213" t="s">
        <v>1118</v>
      </c>
      <c r="G202" s="214" t="s">
        <v>983</v>
      </c>
      <c r="H202" s="215">
        <v>1</v>
      </c>
      <c r="I202" s="375">
        <v>0</v>
      </c>
      <c r="J202" s="216">
        <f>ROUND(I202*H202,2)</f>
        <v>0</v>
      </c>
      <c r="K202" s="217"/>
      <c r="L202" s="139"/>
      <c r="M202" s="218" t="s">
        <v>654</v>
      </c>
      <c r="N202" s="219" t="s">
        <v>675</v>
      </c>
      <c r="O202" s="220">
        <v>0</v>
      </c>
      <c r="P202" s="220">
        <f>O202*H202</f>
        <v>0</v>
      </c>
      <c r="Q202" s="220">
        <v>0</v>
      </c>
      <c r="R202" s="220">
        <f>Q202*H202</f>
        <v>0</v>
      </c>
      <c r="S202" s="220">
        <v>0</v>
      </c>
      <c r="T202" s="220">
        <f>S202*H202</f>
        <v>0</v>
      </c>
      <c r="U202" s="221" t="s">
        <v>654</v>
      </c>
      <c r="V202" s="138"/>
      <c r="W202" s="138"/>
      <c r="X202" s="138"/>
      <c r="Y202" s="138"/>
      <c r="Z202" s="138"/>
      <c r="AA202" s="138"/>
      <c r="AB202" s="138"/>
      <c r="AC202" s="138"/>
      <c r="AD202" s="138"/>
      <c r="AE202" s="138"/>
      <c r="AF202" s="138"/>
      <c r="AG202" s="138"/>
      <c r="AH202" s="138"/>
      <c r="AI202" s="138"/>
      <c r="AJ202" s="138"/>
      <c r="AK202" s="138"/>
      <c r="AL202" s="138"/>
      <c r="AM202" s="138"/>
      <c r="AN202" s="138"/>
      <c r="AO202" s="138"/>
      <c r="AP202" s="138"/>
      <c r="AQ202" s="138"/>
      <c r="AR202" s="222" t="s">
        <v>984</v>
      </c>
      <c r="AS202" s="138"/>
      <c r="AT202" s="222" t="s">
        <v>728</v>
      </c>
      <c r="AU202" s="222" t="s">
        <v>647</v>
      </c>
      <c r="AV202" s="138"/>
      <c r="AW202" s="138"/>
      <c r="AX202" s="138"/>
      <c r="AY202" s="134" t="s">
        <v>725</v>
      </c>
      <c r="AZ202" s="138"/>
      <c r="BA202" s="138"/>
      <c r="BB202" s="138"/>
      <c r="BC202" s="138"/>
      <c r="BD202" s="138"/>
      <c r="BE202" s="223">
        <f>IF(N202="základní",J202,0)</f>
        <v>0</v>
      </c>
      <c r="BF202" s="223">
        <f>IF(N202="snížená",J202,0)</f>
        <v>0</v>
      </c>
      <c r="BG202" s="223">
        <f>IF(N202="zákl. přenesená",J202,0)</f>
        <v>0</v>
      </c>
      <c r="BH202" s="223">
        <f>IF(N202="sníž. přenesená",J202,0)</f>
        <v>0</v>
      </c>
      <c r="BI202" s="223">
        <f>IF(N202="nulová",J202,0)</f>
        <v>0</v>
      </c>
      <c r="BJ202" s="134" t="s">
        <v>402</v>
      </c>
      <c r="BK202" s="223">
        <f>ROUND(I202*H202,2)</f>
        <v>0</v>
      </c>
      <c r="BL202" s="134" t="s">
        <v>984</v>
      </c>
      <c r="BM202" s="222" t="s">
        <v>1119</v>
      </c>
      <c r="BN202" s="138"/>
      <c r="BO202" s="138"/>
      <c r="BP202" s="138"/>
      <c r="BQ202" s="138"/>
      <c r="BR202" s="138"/>
      <c r="BS202" s="138"/>
      <c r="BT202" s="138"/>
      <c r="BU202" s="138"/>
      <c r="BV202" s="138"/>
      <c r="BW202" s="138"/>
      <c r="BX202" s="138"/>
      <c r="BY202" s="138"/>
      <c r="BZ202" s="138"/>
      <c r="CA202" s="138"/>
      <c r="CB202" s="138"/>
      <c r="CC202" s="138"/>
      <c r="CD202" s="138"/>
      <c r="CE202" s="138"/>
      <c r="CF202" s="138"/>
      <c r="CG202" s="138"/>
      <c r="CH202" s="138"/>
    </row>
    <row r="203" spans="1:86">
      <c r="A203" s="199"/>
      <c r="B203" s="200"/>
      <c r="C203" s="199"/>
      <c r="D203" s="201" t="s">
        <v>721</v>
      </c>
      <c r="E203" s="209" t="s">
        <v>1120</v>
      </c>
      <c r="F203" s="209" t="s">
        <v>1121</v>
      </c>
      <c r="G203" s="199"/>
      <c r="H203" s="199"/>
      <c r="I203" s="199"/>
      <c r="J203" s="210">
        <f>BK203</f>
        <v>0</v>
      </c>
      <c r="K203" s="199"/>
      <c r="L203" s="200"/>
      <c r="M203" s="204"/>
      <c r="N203" s="199"/>
      <c r="O203" s="199"/>
      <c r="P203" s="205">
        <f>SUM(P204:P205)</f>
        <v>0</v>
      </c>
      <c r="Q203" s="199"/>
      <c r="R203" s="205">
        <f>SUM(R204:R205)</f>
        <v>0</v>
      </c>
      <c r="S203" s="199"/>
      <c r="T203" s="205">
        <f>SUM(T204:T205)</f>
        <v>0</v>
      </c>
      <c r="U203" s="206"/>
      <c r="V203" s="199"/>
      <c r="W203" s="199"/>
      <c r="X203" s="199"/>
      <c r="Y203" s="199"/>
      <c r="Z203" s="199"/>
      <c r="AA203" s="199"/>
      <c r="AB203" s="199"/>
      <c r="AC203" s="199"/>
      <c r="AD203" s="199"/>
      <c r="AE203" s="199"/>
      <c r="AF203" s="199"/>
      <c r="AG203" s="199"/>
      <c r="AH203" s="199"/>
      <c r="AI203" s="199"/>
      <c r="AJ203" s="199"/>
      <c r="AK203" s="199"/>
      <c r="AL203" s="199"/>
      <c r="AM203" s="199"/>
      <c r="AN203" s="199"/>
      <c r="AO203" s="199"/>
      <c r="AP203" s="199"/>
      <c r="AQ203" s="199"/>
      <c r="AR203" s="201" t="s">
        <v>514</v>
      </c>
      <c r="AS203" s="199"/>
      <c r="AT203" s="207" t="s">
        <v>721</v>
      </c>
      <c r="AU203" s="207" t="s">
        <v>402</v>
      </c>
      <c r="AV203" s="199"/>
      <c r="AW203" s="199"/>
      <c r="AX203" s="199"/>
      <c r="AY203" s="201" t="s">
        <v>725</v>
      </c>
      <c r="AZ203" s="199"/>
      <c r="BA203" s="199"/>
      <c r="BB203" s="199"/>
      <c r="BC203" s="199"/>
      <c r="BD203" s="199"/>
      <c r="BE203" s="199"/>
      <c r="BF203" s="199"/>
      <c r="BG203" s="199"/>
      <c r="BH203" s="199"/>
      <c r="BI203" s="199"/>
      <c r="BJ203" s="199"/>
      <c r="BK203" s="208">
        <f>SUM(BK204:BK205)</f>
        <v>0</v>
      </c>
      <c r="BL203" s="199"/>
      <c r="BM203" s="199"/>
      <c r="BN203" s="199"/>
      <c r="BO203" s="199"/>
      <c r="BP203" s="199"/>
      <c r="BQ203" s="199"/>
      <c r="BR203" s="199"/>
      <c r="BS203" s="199"/>
      <c r="BT203" s="199"/>
      <c r="BU203" s="199"/>
      <c r="BV203" s="199"/>
      <c r="BW203" s="199"/>
      <c r="BX203" s="199"/>
      <c r="BY203" s="199"/>
      <c r="BZ203" s="199"/>
      <c r="CA203" s="199"/>
      <c r="CB203" s="199"/>
      <c r="CC203" s="199"/>
      <c r="CD203" s="199"/>
      <c r="CE203" s="199"/>
      <c r="CF203" s="199"/>
      <c r="CG203" s="199"/>
      <c r="CH203" s="199"/>
    </row>
    <row r="204" spans="1:86" ht="24">
      <c r="A204" s="138"/>
      <c r="B204" s="139"/>
      <c r="C204" s="211" t="s">
        <v>758</v>
      </c>
      <c r="D204" s="211" t="s">
        <v>728</v>
      </c>
      <c r="E204" s="212" t="s">
        <v>364</v>
      </c>
      <c r="F204" s="213" t="s">
        <v>1122</v>
      </c>
      <c r="G204" s="214" t="s">
        <v>983</v>
      </c>
      <c r="H204" s="215">
        <v>1</v>
      </c>
      <c r="I204" s="375">
        <v>0</v>
      </c>
      <c r="J204" s="216">
        <f>ROUND(I204*H204,2)</f>
        <v>0</v>
      </c>
      <c r="K204" s="217"/>
      <c r="L204" s="139"/>
      <c r="M204" s="218" t="s">
        <v>654</v>
      </c>
      <c r="N204" s="219" t="s">
        <v>675</v>
      </c>
      <c r="O204" s="220">
        <v>0</v>
      </c>
      <c r="P204" s="220">
        <f>O204*H204</f>
        <v>0</v>
      </c>
      <c r="Q204" s="220">
        <v>0</v>
      </c>
      <c r="R204" s="220">
        <f>Q204*H204</f>
        <v>0</v>
      </c>
      <c r="S204" s="220">
        <v>0</v>
      </c>
      <c r="T204" s="220">
        <f>S204*H204</f>
        <v>0</v>
      </c>
      <c r="U204" s="221" t="s">
        <v>654</v>
      </c>
      <c r="V204" s="138"/>
      <c r="W204" s="138"/>
      <c r="X204" s="138"/>
      <c r="Y204" s="138"/>
      <c r="Z204" s="138"/>
      <c r="AA204" s="138"/>
      <c r="AB204" s="138"/>
      <c r="AC204" s="138"/>
      <c r="AD204" s="138"/>
      <c r="AE204" s="138"/>
      <c r="AF204" s="138"/>
      <c r="AG204" s="138"/>
      <c r="AH204" s="138"/>
      <c r="AI204" s="138"/>
      <c r="AJ204" s="138"/>
      <c r="AK204" s="138"/>
      <c r="AL204" s="138"/>
      <c r="AM204" s="138"/>
      <c r="AN204" s="138"/>
      <c r="AO204" s="138"/>
      <c r="AP204" s="138"/>
      <c r="AQ204" s="138"/>
      <c r="AR204" s="222" t="s">
        <v>984</v>
      </c>
      <c r="AS204" s="138"/>
      <c r="AT204" s="222" t="s">
        <v>728</v>
      </c>
      <c r="AU204" s="222" t="s">
        <v>647</v>
      </c>
      <c r="AV204" s="138"/>
      <c r="AW204" s="138"/>
      <c r="AX204" s="138"/>
      <c r="AY204" s="134" t="s">
        <v>725</v>
      </c>
      <c r="AZ204" s="138"/>
      <c r="BA204" s="138"/>
      <c r="BB204" s="138"/>
      <c r="BC204" s="138"/>
      <c r="BD204" s="138"/>
      <c r="BE204" s="223">
        <f>IF(N204="základní",J204,0)</f>
        <v>0</v>
      </c>
      <c r="BF204" s="223">
        <f>IF(N204="snížená",J204,0)</f>
        <v>0</v>
      </c>
      <c r="BG204" s="223">
        <f>IF(N204="zákl. přenesená",J204,0)</f>
        <v>0</v>
      </c>
      <c r="BH204" s="223">
        <f>IF(N204="sníž. přenesená",J204,0)</f>
        <v>0</v>
      </c>
      <c r="BI204" s="223">
        <f>IF(N204="nulová",J204,0)</f>
        <v>0</v>
      </c>
      <c r="BJ204" s="134" t="s">
        <v>402</v>
      </c>
      <c r="BK204" s="223">
        <f>ROUND(I204*H204,2)</f>
        <v>0</v>
      </c>
      <c r="BL204" s="134" t="s">
        <v>984</v>
      </c>
      <c r="BM204" s="222" t="s">
        <v>1123</v>
      </c>
      <c r="BN204" s="138"/>
      <c r="BO204" s="138"/>
      <c r="BP204" s="138"/>
      <c r="BQ204" s="138"/>
      <c r="BR204" s="138"/>
      <c r="BS204" s="138"/>
      <c r="BT204" s="138"/>
      <c r="BU204" s="138"/>
      <c r="BV204" s="138"/>
      <c r="BW204" s="138"/>
      <c r="BX204" s="138"/>
      <c r="BY204" s="138"/>
      <c r="BZ204" s="138"/>
      <c r="CA204" s="138"/>
      <c r="CB204" s="138"/>
      <c r="CC204" s="138"/>
      <c r="CD204" s="138"/>
      <c r="CE204" s="138"/>
      <c r="CF204" s="138"/>
      <c r="CG204" s="138"/>
      <c r="CH204" s="138"/>
    </row>
    <row r="205" spans="1:86" ht="24">
      <c r="A205" s="138"/>
      <c r="B205" s="139"/>
      <c r="C205" s="211" t="s">
        <v>763</v>
      </c>
      <c r="D205" s="211" t="s">
        <v>728</v>
      </c>
      <c r="E205" s="212" t="s">
        <v>1124</v>
      </c>
      <c r="F205" s="213" t="s">
        <v>1125</v>
      </c>
      <c r="G205" s="214" t="s">
        <v>983</v>
      </c>
      <c r="H205" s="215">
        <v>1</v>
      </c>
      <c r="I205" s="375">
        <v>0</v>
      </c>
      <c r="J205" s="216">
        <f>ROUND(I205*H205,2)</f>
        <v>0</v>
      </c>
      <c r="K205" s="217"/>
      <c r="L205" s="139"/>
      <c r="M205" s="218" t="s">
        <v>654</v>
      </c>
      <c r="N205" s="219" t="s">
        <v>675</v>
      </c>
      <c r="O205" s="220">
        <v>0</v>
      </c>
      <c r="P205" s="220">
        <f>O205*H205</f>
        <v>0</v>
      </c>
      <c r="Q205" s="220">
        <v>0</v>
      </c>
      <c r="R205" s="220">
        <f>Q205*H205</f>
        <v>0</v>
      </c>
      <c r="S205" s="220">
        <v>0</v>
      </c>
      <c r="T205" s="220">
        <f>S205*H205</f>
        <v>0</v>
      </c>
      <c r="U205" s="221" t="s">
        <v>654</v>
      </c>
      <c r="V205" s="138"/>
      <c r="W205" s="138"/>
      <c r="X205" s="138"/>
      <c r="Y205" s="138"/>
      <c r="Z205" s="138"/>
      <c r="AA205" s="138"/>
      <c r="AB205" s="138"/>
      <c r="AC205" s="138"/>
      <c r="AD205" s="138"/>
      <c r="AE205" s="138"/>
      <c r="AF205" s="138"/>
      <c r="AG205" s="138"/>
      <c r="AH205" s="138"/>
      <c r="AI205" s="138"/>
      <c r="AJ205" s="138"/>
      <c r="AK205" s="138"/>
      <c r="AL205" s="138"/>
      <c r="AM205" s="138"/>
      <c r="AN205" s="138"/>
      <c r="AO205" s="138"/>
      <c r="AP205" s="138"/>
      <c r="AQ205" s="138"/>
      <c r="AR205" s="222" t="s">
        <v>984</v>
      </c>
      <c r="AS205" s="138"/>
      <c r="AT205" s="222" t="s">
        <v>728</v>
      </c>
      <c r="AU205" s="222" t="s">
        <v>647</v>
      </c>
      <c r="AV205" s="138"/>
      <c r="AW205" s="138"/>
      <c r="AX205" s="138"/>
      <c r="AY205" s="134" t="s">
        <v>725</v>
      </c>
      <c r="AZ205" s="138"/>
      <c r="BA205" s="138"/>
      <c r="BB205" s="138"/>
      <c r="BC205" s="138"/>
      <c r="BD205" s="138"/>
      <c r="BE205" s="223">
        <f>IF(N205="základní",J205,0)</f>
        <v>0</v>
      </c>
      <c r="BF205" s="223">
        <f>IF(N205="snížená",J205,0)</f>
        <v>0</v>
      </c>
      <c r="BG205" s="223">
        <f>IF(N205="zákl. přenesená",J205,0)</f>
        <v>0</v>
      </c>
      <c r="BH205" s="223">
        <f>IF(N205="sníž. přenesená",J205,0)</f>
        <v>0</v>
      </c>
      <c r="BI205" s="223">
        <f>IF(N205="nulová",J205,0)</f>
        <v>0</v>
      </c>
      <c r="BJ205" s="134" t="s">
        <v>402</v>
      </c>
      <c r="BK205" s="223">
        <f>ROUND(I205*H205,2)</f>
        <v>0</v>
      </c>
      <c r="BL205" s="134" t="s">
        <v>984</v>
      </c>
      <c r="BM205" s="222" t="s">
        <v>1126</v>
      </c>
      <c r="BN205" s="138"/>
      <c r="BO205" s="138"/>
      <c r="BP205" s="138"/>
      <c r="BQ205" s="138"/>
      <c r="BR205" s="138"/>
      <c r="BS205" s="138"/>
      <c r="BT205" s="138"/>
      <c r="BU205" s="138"/>
      <c r="BV205" s="138"/>
      <c r="BW205" s="138"/>
      <c r="BX205" s="138"/>
      <c r="BY205" s="138"/>
      <c r="BZ205" s="138"/>
      <c r="CA205" s="138"/>
      <c r="CB205" s="138"/>
      <c r="CC205" s="138"/>
      <c r="CD205" s="138"/>
      <c r="CE205" s="138"/>
      <c r="CF205" s="138"/>
      <c r="CG205" s="138"/>
      <c r="CH205" s="138"/>
    </row>
    <row r="206" spans="1:86">
      <c r="A206" s="199"/>
      <c r="B206" s="200"/>
      <c r="C206" s="199"/>
      <c r="D206" s="201" t="s">
        <v>721</v>
      </c>
      <c r="E206" s="209" t="s">
        <v>1127</v>
      </c>
      <c r="F206" s="209" t="s">
        <v>1128</v>
      </c>
      <c r="G206" s="199"/>
      <c r="H206" s="199"/>
      <c r="I206" s="199"/>
      <c r="J206" s="210">
        <f>BK206</f>
        <v>0</v>
      </c>
      <c r="K206" s="199"/>
      <c r="L206" s="200"/>
      <c r="M206" s="204"/>
      <c r="N206" s="199"/>
      <c r="O206" s="199"/>
      <c r="P206" s="205">
        <f>P207</f>
        <v>0</v>
      </c>
      <c r="Q206" s="199"/>
      <c r="R206" s="205">
        <f>R207</f>
        <v>0</v>
      </c>
      <c r="S206" s="199"/>
      <c r="T206" s="205">
        <f>T207</f>
        <v>0</v>
      </c>
      <c r="U206" s="206"/>
      <c r="V206" s="199"/>
      <c r="W206" s="199"/>
      <c r="X206" s="199"/>
      <c r="Y206" s="199"/>
      <c r="Z206" s="199"/>
      <c r="AA206" s="199"/>
      <c r="AB206" s="199"/>
      <c r="AC206" s="199"/>
      <c r="AD206" s="199"/>
      <c r="AE206" s="199"/>
      <c r="AF206" s="199"/>
      <c r="AG206" s="199"/>
      <c r="AH206" s="199"/>
      <c r="AI206" s="199"/>
      <c r="AJ206" s="199"/>
      <c r="AK206" s="199"/>
      <c r="AL206" s="199"/>
      <c r="AM206" s="199"/>
      <c r="AN206" s="199"/>
      <c r="AO206" s="199"/>
      <c r="AP206" s="199"/>
      <c r="AQ206" s="199"/>
      <c r="AR206" s="201" t="s">
        <v>514</v>
      </c>
      <c r="AS206" s="199"/>
      <c r="AT206" s="207" t="s">
        <v>721</v>
      </c>
      <c r="AU206" s="207" t="s">
        <v>402</v>
      </c>
      <c r="AV206" s="199"/>
      <c r="AW206" s="199"/>
      <c r="AX206" s="199"/>
      <c r="AY206" s="201" t="s">
        <v>725</v>
      </c>
      <c r="AZ206" s="199"/>
      <c r="BA206" s="199"/>
      <c r="BB206" s="199"/>
      <c r="BC206" s="199"/>
      <c r="BD206" s="199"/>
      <c r="BE206" s="199"/>
      <c r="BF206" s="199"/>
      <c r="BG206" s="199"/>
      <c r="BH206" s="199"/>
      <c r="BI206" s="199"/>
      <c r="BJ206" s="199"/>
      <c r="BK206" s="208">
        <f>BK207</f>
        <v>0</v>
      </c>
      <c r="BL206" s="199"/>
      <c r="BM206" s="199"/>
      <c r="BN206" s="199"/>
      <c r="BO206" s="199"/>
      <c r="BP206" s="199"/>
      <c r="BQ206" s="199"/>
      <c r="BR206" s="199"/>
      <c r="BS206" s="199"/>
      <c r="BT206" s="199"/>
      <c r="BU206" s="199"/>
      <c r="BV206" s="199"/>
      <c r="BW206" s="199"/>
      <c r="BX206" s="199"/>
      <c r="BY206" s="199"/>
      <c r="BZ206" s="199"/>
      <c r="CA206" s="199"/>
      <c r="CB206" s="199"/>
      <c r="CC206" s="199"/>
      <c r="CD206" s="199"/>
      <c r="CE206" s="199"/>
      <c r="CF206" s="199"/>
      <c r="CG206" s="199"/>
      <c r="CH206" s="199"/>
    </row>
    <row r="207" spans="1:86" ht="24">
      <c r="A207" s="138"/>
      <c r="B207" s="139"/>
      <c r="C207" s="211" t="s">
        <v>767</v>
      </c>
      <c r="D207" s="211" t="s">
        <v>728</v>
      </c>
      <c r="E207" s="212" t="s">
        <v>1129</v>
      </c>
      <c r="F207" s="213" t="s">
        <v>1130</v>
      </c>
      <c r="G207" s="214" t="s">
        <v>983</v>
      </c>
      <c r="H207" s="215">
        <v>1</v>
      </c>
      <c r="I207" s="375">
        <v>0</v>
      </c>
      <c r="J207" s="216">
        <f>ROUND(I207*H207,2)</f>
        <v>0</v>
      </c>
      <c r="K207" s="217"/>
      <c r="L207" s="139"/>
      <c r="M207" s="218" t="s">
        <v>654</v>
      </c>
      <c r="N207" s="219" t="s">
        <v>675</v>
      </c>
      <c r="O207" s="220">
        <v>0</v>
      </c>
      <c r="P207" s="220">
        <f>O207*H207</f>
        <v>0</v>
      </c>
      <c r="Q207" s="220">
        <v>0</v>
      </c>
      <c r="R207" s="220">
        <f>Q207*H207</f>
        <v>0</v>
      </c>
      <c r="S207" s="220">
        <v>0</v>
      </c>
      <c r="T207" s="220">
        <f>S207*H207</f>
        <v>0</v>
      </c>
      <c r="U207" s="221" t="s">
        <v>654</v>
      </c>
      <c r="V207" s="138"/>
      <c r="W207" s="138"/>
      <c r="X207" s="138"/>
      <c r="Y207" s="138"/>
      <c r="Z207" s="138"/>
      <c r="AA207" s="138"/>
      <c r="AB207" s="138"/>
      <c r="AC207" s="138"/>
      <c r="AD207" s="138"/>
      <c r="AE207" s="138"/>
      <c r="AF207" s="138"/>
      <c r="AG207" s="138"/>
      <c r="AH207" s="138"/>
      <c r="AI207" s="138"/>
      <c r="AJ207" s="138"/>
      <c r="AK207" s="138"/>
      <c r="AL207" s="138"/>
      <c r="AM207" s="138"/>
      <c r="AN207" s="138"/>
      <c r="AO207" s="138"/>
      <c r="AP207" s="138"/>
      <c r="AQ207" s="138"/>
      <c r="AR207" s="222" t="s">
        <v>984</v>
      </c>
      <c r="AS207" s="138"/>
      <c r="AT207" s="222" t="s">
        <v>728</v>
      </c>
      <c r="AU207" s="222" t="s">
        <v>647</v>
      </c>
      <c r="AV207" s="138"/>
      <c r="AW207" s="138"/>
      <c r="AX207" s="138"/>
      <c r="AY207" s="134" t="s">
        <v>725</v>
      </c>
      <c r="AZ207" s="138"/>
      <c r="BA207" s="138"/>
      <c r="BB207" s="138"/>
      <c r="BC207" s="138"/>
      <c r="BD207" s="138"/>
      <c r="BE207" s="223">
        <f>IF(N207="základní",J207,0)</f>
        <v>0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134" t="s">
        <v>402</v>
      </c>
      <c r="BK207" s="223">
        <f>ROUND(I207*H207,2)</f>
        <v>0</v>
      </c>
      <c r="BL207" s="134" t="s">
        <v>984</v>
      </c>
      <c r="BM207" s="222" t="s">
        <v>1131</v>
      </c>
      <c r="BN207" s="138"/>
      <c r="BO207" s="138"/>
      <c r="BP207" s="138"/>
      <c r="BQ207" s="138"/>
      <c r="BR207" s="138"/>
      <c r="BS207" s="138"/>
      <c r="BT207" s="138"/>
      <c r="BU207" s="138"/>
      <c r="BV207" s="138"/>
      <c r="BW207" s="138"/>
      <c r="BX207" s="138"/>
      <c r="BY207" s="138"/>
      <c r="BZ207" s="138"/>
      <c r="CA207" s="138"/>
      <c r="CB207" s="138"/>
      <c r="CC207" s="138"/>
      <c r="CD207" s="138"/>
      <c r="CE207" s="138"/>
      <c r="CF207" s="138"/>
      <c r="CG207" s="138"/>
      <c r="CH207" s="138"/>
    </row>
    <row r="208" spans="1:86">
      <c r="A208" s="199"/>
      <c r="B208" s="200"/>
      <c r="C208" s="199"/>
      <c r="D208" s="201" t="s">
        <v>721</v>
      </c>
      <c r="E208" s="209" t="s">
        <v>1132</v>
      </c>
      <c r="F208" s="209" t="s">
        <v>1133</v>
      </c>
      <c r="G208" s="199"/>
      <c r="H208" s="199"/>
      <c r="I208" s="199"/>
      <c r="J208" s="210">
        <f>BK208</f>
        <v>0</v>
      </c>
      <c r="K208" s="199"/>
      <c r="L208" s="200"/>
      <c r="M208" s="204"/>
      <c r="N208" s="199"/>
      <c r="O208" s="199"/>
      <c r="P208" s="205">
        <f>P209</f>
        <v>0</v>
      </c>
      <c r="Q208" s="199"/>
      <c r="R208" s="205">
        <f>R209</f>
        <v>0</v>
      </c>
      <c r="S208" s="199"/>
      <c r="T208" s="205">
        <f>T209</f>
        <v>0</v>
      </c>
      <c r="U208" s="206"/>
      <c r="V208" s="199"/>
      <c r="W208" s="199"/>
      <c r="X208" s="199"/>
      <c r="Y208" s="199"/>
      <c r="Z208" s="199"/>
      <c r="AA208" s="199"/>
      <c r="AB208" s="199"/>
      <c r="AC208" s="199"/>
      <c r="AD208" s="199"/>
      <c r="AE208" s="199"/>
      <c r="AF208" s="199"/>
      <c r="AG208" s="199"/>
      <c r="AH208" s="199"/>
      <c r="AI208" s="199"/>
      <c r="AJ208" s="199"/>
      <c r="AK208" s="199"/>
      <c r="AL208" s="199"/>
      <c r="AM208" s="199"/>
      <c r="AN208" s="199"/>
      <c r="AO208" s="199"/>
      <c r="AP208" s="199"/>
      <c r="AQ208" s="199"/>
      <c r="AR208" s="201" t="s">
        <v>514</v>
      </c>
      <c r="AS208" s="199"/>
      <c r="AT208" s="207" t="s">
        <v>721</v>
      </c>
      <c r="AU208" s="207" t="s">
        <v>402</v>
      </c>
      <c r="AV208" s="199"/>
      <c r="AW208" s="199"/>
      <c r="AX208" s="199"/>
      <c r="AY208" s="201" t="s">
        <v>725</v>
      </c>
      <c r="AZ208" s="199"/>
      <c r="BA208" s="199"/>
      <c r="BB208" s="199"/>
      <c r="BC208" s="199"/>
      <c r="BD208" s="199"/>
      <c r="BE208" s="199"/>
      <c r="BF208" s="199"/>
      <c r="BG208" s="199"/>
      <c r="BH208" s="199"/>
      <c r="BI208" s="199"/>
      <c r="BJ208" s="199"/>
      <c r="BK208" s="208">
        <f>BK209</f>
        <v>0</v>
      </c>
      <c r="BL208" s="199"/>
      <c r="BM208" s="199"/>
      <c r="BN208" s="199"/>
      <c r="BO208" s="199"/>
      <c r="BP208" s="199"/>
      <c r="BQ208" s="199"/>
      <c r="BR208" s="199"/>
      <c r="BS208" s="199"/>
      <c r="BT208" s="199"/>
      <c r="BU208" s="199"/>
      <c r="BV208" s="199"/>
      <c r="BW208" s="199"/>
      <c r="BX208" s="199"/>
      <c r="BY208" s="199"/>
      <c r="BZ208" s="199"/>
      <c r="CA208" s="199"/>
      <c r="CB208" s="199"/>
      <c r="CC208" s="199"/>
      <c r="CD208" s="199"/>
      <c r="CE208" s="199"/>
      <c r="CF208" s="199"/>
      <c r="CG208" s="199"/>
      <c r="CH208" s="199"/>
    </row>
    <row r="209" spans="1:86" ht="24">
      <c r="A209" s="138"/>
      <c r="B209" s="139"/>
      <c r="C209" s="211" t="s">
        <v>795</v>
      </c>
      <c r="D209" s="211" t="s">
        <v>728</v>
      </c>
      <c r="E209" s="212" t="s">
        <v>1134</v>
      </c>
      <c r="F209" s="213" t="s">
        <v>1135</v>
      </c>
      <c r="G209" s="214" t="s">
        <v>983</v>
      </c>
      <c r="H209" s="215">
        <v>1</v>
      </c>
      <c r="I209" s="375">
        <v>0</v>
      </c>
      <c r="J209" s="216">
        <f>ROUND(I209*H209,2)</f>
        <v>0</v>
      </c>
      <c r="K209" s="217"/>
      <c r="L209" s="139"/>
      <c r="M209" s="218" t="s">
        <v>654</v>
      </c>
      <c r="N209" s="219" t="s">
        <v>675</v>
      </c>
      <c r="O209" s="220">
        <v>0</v>
      </c>
      <c r="P209" s="220">
        <f>O209*H209</f>
        <v>0</v>
      </c>
      <c r="Q209" s="220">
        <v>0</v>
      </c>
      <c r="R209" s="220">
        <f>Q209*H209</f>
        <v>0</v>
      </c>
      <c r="S209" s="220">
        <v>0</v>
      </c>
      <c r="T209" s="220">
        <f>S209*H209</f>
        <v>0</v>
      </c>
      <c r="U209" s="221" t="s">
        <v>654</v>
      </c>
      <c r="V209" s="138"/>
      <c r="W209" s="138"/>
      <c r="X209" s="138"/>
      <c r="Y209" s="138"/>
      <c r="Z209" s="138"/>
      <c r="AA209" s="138"/>
      <c r="AB209" s="138"/>
      <c r="AC209" s="138"/>
      <c r="AD209" s="138"/>
      <c r="AE209" s="138"/>
      <c r="AF209" s="138"/>
      <c r="AG209" s="138"/>
      <c r="AH209" s="138"/>
      <c r="AI209" s="138"/>
      <c r="AJ209" s="138"/>
      <c r="AK209" s="138"/>
      <c r="AL209" s="138"/>
      <c r="AM209" s="138"/>
      <c r="AN209" s="138"/>
      <c r="AO209" s="138"/>
      <c r="AP209" s="138"/>
      <c r="AQ209" s="138"/>
      <c r="AR209" s="222" t="s">
        <v>984</v>
      </c>
      <c r="AS209" s="138"/>
      <c r="AT209" s="222" t="s">
        <v>728</v>
      </c>
      <c r="AU209" s="222" t="s">
        <v>647</v>
      </c>
      <c r="AV209" s="138"/>
      <c r="AW209" s="138"/>
      <c r="AX209" s="138"/>
      <c r="AY209" s="134" t="s">
        <v>725</v>
      </c>
      <c r="AZ209" s="138"/>
      <c r="BA209" s="138"/>
      <c r="BB209" s="138"/>
      <c r="BC209" s="138"/>
      <c r="BD209" s="138"/>
      <c r="BE209" s="223">
        <f>IF(N209="základní",J209,0)</f>
        <v>0</v>
      </c>
      <c r="BF209" s="223">
        <f>IF(N209="snížená",J209,0)</f>
        <v>0</v>
      </c>
      <c r="BG209" s="223">
        <f>IF(N209="zákl. přenesená",J209,0)</f>
        <v>0</v>
      </c>
      <c r="BH209" s="223">
        <f>IF(N209="sníž. přenesená",J209,0)</f>
        <v>0</v>
      </c>
      <c r="BI209" s="223">
        <f>IF(N209="nulová",J209,0)</f>
        <v>0</v>
      </c>
      <c r="BJ209" s="134" t="s">
        <v>402</v>
      </c>
      <c r="BK209" s="223">
        <f>ROUND(I209*H209,2)</f>
        <v>0</v>
      </c>
      <c r="BL209" s="134" t="s">
        <v>984</v>
      </c>
      <c r="BM209" s="222" t="s">
        <v>1136</v>
      </c>
      <c r="BN209" s="138"/>
      <c r="BO209" s="138"/>
      <c r="BP209" s="138"/>
      <c r="BQ209" s="138"/>
      <c r="BR209" s="138"/>
      <c r="BS209" s="138"/>
      <c r="BT209" s="138"/>
      <c r="BU209" s="138"/>
      <c r="BV209" s="138"/>
      <c r="BW209" s="138"/>
      <c r="BX209" s="138"/>
      <c r="BY209" s="138"/>
      <c r="BZ209" s="138"/>
      <c r="CA209" s="138"/>
      <c r="CB209" s="138"/>
      <c r="CC209" s="138"/>
      <c r="CD209" s="138"/>
      <c r="CE209" s="138"/>
      <c r="CF209" s="138"/>
      <c r="CG209" s="138"/>
      <c r="CH209" s="138"/>
    </row>
    <row r="210" spans="1:86">
      <c r="A210" s="199"/>
      <c r="B210" s="200"/>
      <c r="C210" s="199"/>
      <c r="D210" s="201" t="s">
        <v>721</v>
      </c>
      <c r="E210" s="209" t="s">
        <v>1137</v>
      </c>
      <c r="F210" s="209" t="s">
        <v>1138</v>
      </c>
      <c r="G210" s="199"/>
      <c r="H210" s="199"/>
      <c r="I210" s="199"/>
      <c r="J210" s="210">
        <f>BK210</f>
        <v>0</v>
      </c>
      <c r="K210" s="199"/>
      <c r="L210" s="200"/>
      <c r="M210" s="204"/>
      <c r="N210" s="199"/>
      <c r="O210" s="199"/>
      <c r="P210" s="205">
        <f>P211</f>
        <v>0</v>
      </c>
      <c r="Q210" s="199"/>
      <c r="R210" s="205">
        <f>R211</f>
        <v>0</v>
      </c>
      <c r="S210" s="199"/>
      <c r="T210" s="205">
        <f>T211</f>
        <v>0</v>
      </c>
      <c r="U210" s="206"/>
      <c r="V210" s="199"/>
      <c r="W210" s="199"/>
      <c r="X210" s="199"/>
      <c r="Y210" s="199"/>
      <c r="Z210" s="199"/>
      <c r="AA210" s="199"/>
      <c r="AB210" s="199"/>
      <c r="AC210" s="199"/>
      <c r="AD210" s="199"/>
      <c r="AE210" s="199"/>
      <c r="AF210" s="199"/>
      <c r="AG210" s="199"/>
      <c r="AH210" s="199"/>
      <c r="AI210" s="199"/>
      <c r="AJ210" s="199"/>
      <c r="AK210" s="199"/>
      <c r="AL210" s="199"/>
      <c r="AM210" s="199"/>
      <c r="AN210" s="199"/>
      <c r="AO210" s="199"/>
      <c r="AP210" s="199"/>
      <c r="AQ210" s="199"/>
      <c r="AR210" s="201" t="s">
        <v>514</v>
      </c>
      <c r="AS210" s="199"/>
      <c r="AT210" s="207" t="s">
        <v>721</v>
      </c>
      <c r="AU210" s="207" t="s">
        <v>402</v>
      </c>
      <c r="AV210" s="199"/>
      <c r="AW210" s="199"/>
      <c r="AX210" s="199"/>
      <c r="AY210" s="201" t="s">
        <v>725</v>
      </c>
      <c r="AZ210" s="199"/>
      <c r="BA210" s="199"/>
      <c r="BB210" s="199"/>
      <c r="BC210" s="199"/>
      <c r="BD210" s="199"/>
      <c r="BE210" s="199"/>
      <c r="BF210" s="199"/>
      <c r="BG210" s="199"/>
      <c r="BH210" s="199"/>
      <c r="BI210" s="199"/>
      <c r="BJ210" s="199"/>
      <c r="BK210" s="208">
        <f>BK211</f>
        <v>0</v>
      </c>
      <c r="BL210" s="199"/>
      <c r="BM210" s="199"/>
      <c r="BN210" s="199"/>
      <c r="BO210" s="199"/>
      <c r="BP210" s="199"/>
      <c r="BQ210" s="199"/>
      <c r="BR210" s="199"/>
      <c r="BS210" s="199"/>
      <c r="BT210" s="199"/>
      <c r="BU210" s="199"/>
      <c r="BV210" s="199"/>
      <c r="BW210" s="199"/>
      <c r="BX210" s="199"/>
      <c r="BY210" s="199"/>
      <c r="BZ210" s="199"/>
      <c r="CA210" s="199"/>
      <c r="CB210" s="199"/>
      <c r="CC210" s="199"/>
      <c r="CD210" s="199"/>
      <c r="CE210" s="199"/>
      <c r="CF210" s="199"/>
      <c r="CG210" s="199"/>
      <c r="CH210" s="199"/>
    </row>
    <row r="211" spans="1:86" ht="24">
      <c r="A211" s="138"/>
      <c r="B211" s="139"/>
      <c r="C211" s="211" t="s">
        <v>771</v>
      </c>
      <c r="D211" s="211" t="s">
        <v>728</v>
      </c>
      <c r="E211" s="212" t="s">
        <v>1139</v>
      </c>
      <c r="F211" s="213" t="s">
        <v>1140</v>
      </c>
      <c r="G211" s="214" t="s">
        <v>983</v>
      </c>
      <c r="H211" s="215">
        <v>1</v>
      </c>
      <c r="I211" s="375">
        <v>0</v>
      </c>
      <c r="J211" s="216">
        <f>ROUND(I211*H211,2)</f>
        <v>0</v>
      </c>
      <c r="K211" s="217"/>
      <c r="L211" s="139"/>
      <c r="M211" s="249" t="s">
        <v>654</v>
      </c>
      <c r="N211" s="250" t="s">
        <v>675</v>
      </c>
      <c r="O211" s="251">
        <v>0</v>
      </c>
      <c r="P211" s="251">
        <f>O211*H211</f>
        <v>0</v>
      </c>
      <c r="Q211" s="251">
        <v>0</v>
      </c>
      <c r="R211" s="251">
        <f>Q211*H211</f>
        <v>0</v>
      </c>
      <c r="S211" s="251">
        <v>0</v>
      </c>
      <c r="T211" s="251">
        <f>S211*H211</f>
        <v>0</v>
      </c>
      <c r="U211" s="252" t="s">
        <v>654</v>
      </c>
      <c r="V211" s="138"/>
      <c r="W211" s="138"/>
      <c r="X211" s="138"/>
      <c r="Y211" s="138"/>
      <c r="Z211" s="138"/>
      <c r="AA211" s="138"/>
      <c r="AB211" s="138"/>
      <c r="AC211" s="138"/>
      <c r="AD211" s="138"/>
      <c r="AE211" s="138"/>
      <c r="AF211" s="138"/>
      <c r="AG211" s="138"/>
      <c r="AH211" s="138"/>
      <c r="AI211" s="138"/>
      <c r="AJ211" s="138"/>
      <c r="AK211" s="138"/>
      <c r="AL211" s="138"/>
      <c r="AM211" s="138"/>
      <c r="AN211" s="138"/>
      <c r="AO211" s="138"/>
      <c r="AP211" s="138"/>
      <c r="AQ211" s="138"/>
      <c r="AR211" s="222" t="s">
        <v>984</v>
      </c>
      <c r="AS211" s="138"/>
      <c r="AT211" s="222" t="s">
        <v>728</v>
      </c>
      <c r="AU211" s="222" t="s">
        <v>647</v>
      </c>
      <c r="AV211" s="138"/>
      <c r="AW211" s="138"/>
      <c r="AX211" s="138"/>
      <c r="AY211" s="134" t="s">
        <v>725</v>
      </c>
      <c r="AZ211" s="138"/>
      <c r="BA211" s="138"/>
      <c r="BB211" s="138"/>
      <c r="BC211" s="138"/>
      <c r="BD211" s="138"/>
      <c r="BE211" s="223">
        <f>IF(N211="základní",J211,0)</f>
        <v>0</v>
      </c>
      <c r="BF211" s="223">
        <f>IF(N211="snížená",J211,0)</f>
        <v>0</v>
      </c>
      <c r="BG211" s="223">
        <f>IF(N211="zákl. přenesená",J211,0)</f>
        <v>0</v>
      </c>
      <c r="BH211" s="223">
        <f>IF(N211="sníž. přenesená",J211,0)</f>
        <v>0</v>
      </c>
      <c r="BI211" s="223">
        <f>IF(N211="nulová",J211,0)</f>
        <v>0</v>
      </c>
      <c r="BJ211" s="134" t="s">
        <v>402</v>
      </c>
      <c r="BK211" s="223">
        <f>ROUND(I211*H211,2)</f>
        <v>0</v>
      </c>
      <c r="BL211" s="134" t="s">
        <v>984</v>
      </c>
      <c r="BM211" s="222" t="s">
        <v>1141</v>
      </c>
      <c r="BN211" s="138"/>
      <c r="BO211" s="138"/>
      <c r="BP211" s="138"/>
      <c r="BQ211" s="138"/>
      <c r="BR211" s="138"/>
      <c r="BS211" s="138"/>
      <c r="BT211" s="138"/>
      <c r="BU211" s="138"/>
      <c r="BV211" s="138"/>
      <c r="BW211" s="138"/>
      <c r="BX211" s="138"/>
      <c r="BY211" s="138"/>
      <c r="BZ211" s="138"/>
      <c r="CA211" s="138"/>
      <c r="CB211" s="138"/>
      <c r="CC211" s="138"/>
      <c r="CD211" s="138"/>
      <c r="CE211" s="138"/>
      <c r="CF211" s="138"/>
      <c r="CG211" s="138"/>
      <c r="CH211" s="138"/>
    </row>
    <row r="212" spans="1:86">
      <c r="A212" s="138"/>
      <c r="B212" s="167"/>
      <c r="C212" s="168"/>
      <c r="D212" s="168"/>
      <c r="E212" s="168"/>
      <c r="F212" s="168"/>
      <c r="G212" s="168"/>
      <c r="H212" s="168"/>
      <c r="I212" s="168"/>
      <c r="J212" s="168"/>
      <c r="K212" s="168"/>
      <c r="L212" s="139"/>
      <c r="M212" s="138"/>
      <c r="N212" s="138"/>
      <c r="O212" s="138"/>
      <c r="P212" s="138"/>
      <c r="Q212" s="138"/>
      <c r="R212" s="138"/>
      <c r="S212" s="138"/>
      <c r="T212" s="138"/>
      <c r="U212" s="138"/>
      <c r="V212" s="138"/>
      <c r="W212" s="138"/>
      <c r="X212" s="138"/>
      <c r="Y212" s="138"/>
      <c r="Z212" s="138"/>
      <c r="AA212" s="138"/>
      <c r="AB212" s="138"/>
      <c r="AC212" s="138"/>
      <c r="AD212" s="138"/>
      <c r="AE212" s="138"/>
      <c r="AF212" s="138"/>
      <c r="AG212" s="138"/>
      <c r="AH212" s="138"/>
      <c r="AI212" s="138"/>
      <c r="AJ212" s="138"/>
      <c r="AK212" s="138"/>
      <c r="AL212" s="138"/>
      <c r="AM212" s="138"/>
      <c r="AN212" s="138"/>
      <c r="AO212" s="138"/>
      <c r="AP212" s="138"/>
      <c r="AQ212" s="138"/>
      <c r="AR212" s="138"/>
      <c r="AS212" s="138"/>
      <c r="AT212" s="138"/>
      <c r="AU212" s="138"/>
      <c r="AV212" s="138"/>
      <c r="AW212" s="138"/>
      <c r="AX212" s="138"/>
      <c r="AY212" s="138"/>
      <c r="AZ212" s="138"/>
      <c r="BA212" s="138"/>
      <c r="BB212" s="138"/>
      <c r="BC212" s="138"/>
      <c r="BD212" s="138"/>
      <c r="BE212" s="138"/>
      <c r="BF212" s="138"/>
      <c r="BG212" s="138"/>
      <c r="BH212" s="138"/>
      <c r="BI212" s="138"/>
      <c r="BJ212" s="138"/>
      <c r="BK212" s="138"/>
      <c r="BL212" s="138"/>
      <c r="BM212" s="138"/>
      <c r="BN212" s="138"/>
      <c r="BO212" s="138"/>
      <c r="BP212" s="138"/>
      <c r="BQ212" s="138"/>
      <c r="BR212" s="138"/>
      <c r="BS212" s="138"/>
      <c r="BT212" s="138"/>
      <c r="BU212" s="138"/>
      <c r="BV212" s="138"/>
      <c r="BW212" s="138"/>
      <c r="BX212" s="138"/>
      <c r="BY212" s="138"/>
      <c r="BZ212" s="138"/>
      <c r="CA212" s="138"/>
      <c r="CB212" s="138"/>
      <c r="CC212" s="138"/>
      <c r="CD212" s="138"/>
      <c r="CE212" s="138"/>
      <c r="CF212" s="138"/>
      <c r="CG212" s="138"/>
      <c r="CH212" s="138"/>
    </row>
  </sheetData>
  <sheetProtection algorithmName="SHA-512" hashValue="vBVS/5SrvVy5PP8ftrccG8QgWQuAZVzKivEod3/RVZ+x3dO6IFQbPK26bu1aysGxEcaXtWJotj88OedZo/OXSw==" saltValue="DcmJ4sQ28mGm1GMPUhDXdw==" spinCount="100000" sheet="1" objects="1" scenarios="1"/>
  <mergeCells count="8">
    <mergeCell ref="E116:H116"/>
    <mergeCell ref="E118:H118"/>
    <mergeCell ref="E7:H7"/>
    <mergeCell ref="E9:H9"/>
    <mergeCell ref="E18:H18"/>
    <mergeCell ref="E27:H27"/>
    <mergeCell ref="E85:H85"/>
    <mergeCell ref="E87:H87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D115"/>
  <sheetViews>
    <sheetView showGridLines="0" topLeftCell="A59" zoomScale="145" zoomScaleNormal="145" zoomScaleSheetLayoutView="100" workbookViewId="0">
      <selection activeCell="F47" sqref="F47"/>
    </sheetView>
  </sheetViews>
  <sheetFormatPr defaultColWidth="9.140625" defaultRowHeight="12.75"/>
  <cols>
    <col min="1" max="1" width="4.42578125" style="22" customWidth="1"/>
    <col min="2" max="2" width="15.42578125" style="22" customWidth="1"/>
    <col min="3" max="3" width="53.85546875" style="22" customWidth="1"/>
    <col min="4" max="4" width="5.5703125" style="22" customWidth="1"/>
    <col min="5" max="5" width="10" style="39" customWidth="1"/>
    <col min="6" max="6" width="11.28515625" style="22" customWidth="1"/>
    <col min="7" max="7" width="16.140625" style="22" customWidth="1"/>
    <col min="8" max="8" width="13.5703125" style="22" hidden="1" customWidth="1"/>
    <col min="9" max="256" width="9.140625" style="22"/>
    <col min="257" max="257" width="4.42578125" style="22" customWidth="1"/>
    <col min="258" max="258" width="15.42578125" style="22" customWidth="1"/>
    <col min="259" max="259" width="53.85546875" style="22" customWidth="1"/>
    <col min="260" max="260" width="5.5703125" style="22" customWidth="1"/>
    <col min="261" max="261" width="10" style="22" customWidth="1"/>
    <col min="262" max="262" width="11.28515625" style="22" customWidth="1"/>
    <col min="263" max="263" width="16.140625" style="22" customWidth="1"/>
    <col min="264" max="264" width="0" style="22" hidden="1" customWidth="1"/>
    <col min="265" max="512" width="9.140625" style="22"/>
    <col min="513" max="513" width="4.42578125" style="22" customWidth="1"/>
    <col min="514" max="514" width="15.42578125" style="22" customWidth="1"/>
    <col min="515" max="515" width="53.85546875" style="22" customWidth="1"/>
    <col min="516" max="516" width="5.5703125" style="22" customWidth="1"/>
    <col min="517" max="517" width="10" style="22" customWidth="1"/>
    <col min="518" max="518" width="11.28515625" style="22" customWidth="1"/>
    <col min="519" max="519" width="16.140625" style="22" customWidth="1"/>
    <col min="520" max="520" width="0" style="22" hidden="1" customWidth="1"/>
    <col min="521" max="768" width="9.140625" style="22"/>
    <col min="769" max="769" width="4.42578125" style="22" customWidth="1"/>
    <col min="770" max="770" width="15.42578125" style="22" customWidth="1"/>
    <col min="771" max="771" width="53.85546875" style="22" customWidth="1"/>
    <col min="772" max="772" width="5.5703125" style="22" customWidth="1"/>
    <col min="773" max="773" width="10" style="22" customWidth="1"/>
    <col min="774" max="774" width="11.28515625" style="22" customWidth="1"/>
    <col min="775" max="775" width="16.140625" style="22" customWidth="1"/>
    <col min="776" max="776" width="0" style="22" hidden="1" customWidth="1"/>
    <col min="777" max="1024" width="9.140625" style="22"/>
    <col min="1025" max="1025" width="4.42578125" style="22" customWidth="1"/>
    <col min="1026" max="1026" width="15.42578125" style="22" customWidth="1"/>
    <col min="1027" max="1027" width="53.85546875" style="22" customWidth="1"/>
    <col min="1028" max="1028" width="5.5703125" style="22" customWidth="1"/>
    <col min="1029" max="1029" width="10" style="22" customWidth="1"/>
    <col min="1030" max="1030" width="11.28515625" style="22" customWidth="1"/>
    <col min="1031" max="1031" width="16.140625" style="22" customWidth="1"/>
    <col min="1032" max="1032" width="0" style="22" hidden="1" customWidth="1"/>
    <col min="1033" max="1280" width="9.140625" style="22"/>
    <col min="1281" max="1281" width="4.42578125" style="22" customWidth="1"/>
    <col min="1282" max="1282" width="15.42578125" style="22" customWidth="1"/>
    <col min="1283" max="1283" width="53.85546875" style="22" customWidth="1"/>
    <col min="1284" max="1284" width="5.5703125" style="22" customWidth="1"/>
    <col min="1285" max="1285" width="10" style="22" customWidth="1"/>
    <col min="1286" max="1286" width="11.28515625" style="22" customWidth="1"/>
    <col min="1287" max="1287" width="16.140625" style="22" customWidth="1"/>
    <col min="1288" max="1288" width="0" style="22" hidden="1" customWidth="1"/>
    <col min="1289" max="1536" width="9.140625" style="22"/>
    <col min="1537" max="1537" width="4.42578125" style="22" customWidth="1"/>
    <col min="1538" max="1538" width="15.42578125" style="22" customWidth="1"/>
    <col min="1539" max="1539" width="53.85546875" style="22" customWidth="1"/>
    <col min="1540" max="1540" width="5.5703125" style="22" customWidth="1"/>
    <col min="1541" max="1541" width="10" style="22" customWidth="1"/>
    <col min="1542" max="1542" width="11.28515625" style="22" customWidth="1"/>
    <col min="1543" max="1543" width="16.140625" style="22" customWidth="1"/>
    <col min="1544" max="1544" width="0" style="22" hidden="1" customWidth="1"/>
    <col min="1545" max="1792" width="9.140625" style="22"/>
    <col min="1793" max="1793" width="4.42578125" style="22" customWidth="1"/>
    <col min="1794" max="1794" width="15.42578125" style="22" customWidth="1"/>
    <col min="1795" max="1795" width="53.85546875" style="22" customWidth="1"/>
    <col min="1796" max="1796" width="5.5703125" style="22" customWidth="1"/>
    <col min="1797" max="1797" width="10" style="22" customWidth="1"/>
    <col min="1798" max="1798" width="11.28515625" style="22" customWidth="1"/>
    <col min="1799" max="1799" width="16.140625" style="22" customWidth="1"/>
    <col min="1800" max="1800" width="0" style="22" hidden="1" customWidth="1"/>
    <col min="1801" max="2048" width="9.140625" style="22"/>
    <col min="2049" max="2049" width="4.42578125" style="22" customWidth="1"/>
    <col min="2050" max="2050" width="15.42578125" style="22" customWidth="1"/>
    <col min="2051" max="2051" width="53.85546875" style="22" customWidth="1"/>
    <col min="2052" max="2052" width="5.5703125" style="22" customWidth="1"/>
    <col min="2053" max="2053" width="10" style="22" customWidth="1"/>
    <col min="2054" max="2054" width="11.28515625" style="22" customWidth="1"/>
    <col min="2055" max="2055" width="16.140625" style="22" customWidth="1"/>
    <col min="2056" max="2056" width="0" style="22" hidden="1" customWidth="1"/>
    <col min="2057" max="2304" width="9.140625" style="22"/>
    <col min="2305" max="2305" width="4.42578125" style="22" customWidth="1"/>
    <col min="2306" max="2306" width="15.42578125" style="22" customWidth="1"/>
    <col min="2307" max="2307" width="53.85546875" style="22" customWidth="1"/>
    <col min="2308" max="2308" width="5.5703125" style="22" customWidth="1"/>
    <col min="2309" max="2309" width="10" style="22" customWidth="1"/>
    <col min="2310" max="2310" width="11.28515625" style="22" customWidth="1"/>
    <col min="2311" max="2311" width="16.140625" style="22" customWidth="1"/>
    <col min="2312" max="2312" width="0" style="22" hidden="1" customWidth="1"/>
    <col min="2313" max="2560" width="9.140625" style="22"/>
    <col min="2561" max="2561" width="4.42578125" style="22" customWidth="1"/>
    <col min="2562" max="2562" width="15.42578125" style="22" customWidth="1"/>
    <col min="2563" max="2563" width="53.85546875" style="22" customWidth="1"/>
    <col min="2564" max="2564" width="5.5703125" style="22" customWidth="1"/>
    <col min="2565" max="2565" width="10" style="22" customWidth="1"/>
    <col min="2566" max="2566" width="11.28515625" style="22" customWidth="1"/>
    <col min="2567" max="2567" width="16.140625" style="22" customWidth="1"/>
    <col min="2568" max="2568" width="0" style="22" hidden="1" customWidth="1"/>
    <col min="2569" max="2816" width="9.140625" style="22"/>
    <col min="2817" max="2817" width="4.42578125" style="22" customWidth="1"/>
    <col min="2818" max="2818" width="15.42578125" style="22" customWidth="1"/>
    <col min="2819" max="2819" width="53.85546875" style="22" customWidth="1"/>
    <col min="2820" max="2820" width="5.5703125" style="22" customWidth="1"/>
    <col min="2821" max="2821" width="10" style="22" customWidth="1"/>
    <col min="2822" max="2822" width="11.28515625" style="22" customWidth="1"/>
    <col min="2823" max="2823" width="16.140625" style="22" customWidth="1"/>
    <col min="2824" max="2824" width="0" style="22" hidden="1" customWidth="1"/>
    <col min="2825" max="3072" width="9.140625" style="22"/>
    <col min="3073" max="3073" width="4.42578125" style="22" customWidth="1"/>
    <col min="3074" max="3074" width="15.42578125" style="22" customWidth="1"/>
    <col min="3075" max="3075" width="53.85546875" style="22" customWidth="1"/>
    <col min="3076" max="3076" width="5.5703125" style="22" customWidth="1"/>
    <col min="3077" max="3077" width="10" style="22" customWidth="1"/>
    <col min="3078" max="3078" width="11.28515625" style="22" customWidth="1"/>
    <col min="3079" max="3079" width="16.140625" style="22" customWidth="1"/>
    <col min="3080" max="3080" width="0" style="22" hidden="1" customWidth="1"/>
    <col min="3081" max="3328" width="9.140625" style="22"/>
    <col min="3329" max="3329" width="4.42578125" style="22" customWidth="1"/>
    <col min="3330" max="3330" width="15.42578125" style="22" customWidth="1"/>
    <col min="3331" max="3331" width="53.85546875" style="22" customWidth="1"/>
    <col min="3332" max="3332" width="5.5703125" style="22" customWidth="1"/>
    <col min="3333" max="3333" width="10" style="22" customWidth="1"/>
    <col min="3334" max="3334" width="11.28515625" style="22" customWidth="1"/>
    <col min="3335" max="3335" width="16.140625" style="22" customWidth="1"/>
    <col min="3336" max="3336" width="0" style="22" hidden="1" customWidth="1"/>
    <col min="3337" max="3584" width="9.140625" style="22"/>
    <col min="3585" max="3585" width="4.42578125" style="22" customWidth="1"/>
    <col min="3586" max="3586" width="15.42578125" style="22" customWidth="1"/>
    <col min="3587" max="3587" width="53.85546875" style="22" customWidth="1"/>
    <col min="3588" max="3588" width="5.5703125" style="22" customWidth="1"/>
    <col min="3589" max="3589" width="10" style="22" customWidth="1"/>
    <col min="3590" max="3590" width="11.28515625" style="22" customWidth="1"/>
    <col min="3591" max="3591" width="16.140625" style="22" customWidth="1"/>
    <col min="3592" max="3592" width="0" style="22" hidden="1" customWidth="1"/>
    <col min="3593" max="3840" width="9.140625" style="22"/>
    <col min="3841" max="3841" width="4.42578125" style="22" customWidth="1"/>
    <col min="3842" max="3842" width="15.42578125" style="22" customWidth="1"/>
    <col min="3843" max="3843" width="53.85546875" style="22" customWidth="1"/>
    <col min="3844" max="3844" width="5.5703125" style="22" customWidth="1"/>
    <col min="3845" max="3845" width="10" style="22" customWidth="1"/>
    <col min="3846" max="3846" width="11.28515625" style="22" customWidth="1"/>
    <col min="3847" max="3847" width="16.140625" style="22" customWidth="1"/>
    <col min="3848" max="3848" width="0" style="22" hidden="1" customWidth="1"/>
    <col min="3849" max="4096" width="9.140625" style="22"/>
    <col min="4097" max="4097" width="4.42578125" style="22" customWidth="1"/>
    <col min="4098" max="4098" width="15.42578125" style="22" customWidth="1"/>
    <col min="4099" max="4099" width="53.85546875" style="22" customWidth="1"/>
    <col min="4100" max="4100" width="5.5703125" style="22" customWidth="1"/>
    <col min="4101" max="4101" width="10" style="22" customWidth="1"/>
    <col min="4102" max="4102" width="11.28515625" style="22" customWidth="1"/>
    <col min="4103" max="4103" width="16.140625" style="22" customWidth="1"/>
    <col min="4104" max="4104" width="0" style="22" hidden="1" customWidth="1"/>
    <col min="4105" max="4352" width="9.140625" style="22"/>
    <col min="4353" max="4353" width="4.42578125" style="22" customWidth="1"/>
    <col min="4354" max="4354" width="15.42578125" style="22" customWidth="1"/>
    <col min="4355" max="4355" width="53.85546875" style="22" customWidth="1"/>
    <col min="4356" max="4356" width="5.5703125" style="22" customWidth="1"/>
    <col min="4357" max="4357" width="10" style="22" customWidth="1"/>
    <col min="4358" max="4358" width="11.28515625" style="22" customWidth="1"/>
    <col min="4359" max="4359" width="16.140625" style="22" customWidth="1"/>
    <col min="4360" max="4360" width="0" style="22" hidden="1" customWidth="1"/>
    <col min="4361" max="4608" width="9.140625" style="22"/>
    <col min="4609" max="4609" width="4.42578125" style="22" customWidth="1"/>
    <col min="4610" max="4610" width="15.42578125" style="22" customWidth="1"/>
    <col min="4611" max="4611" width="53.85546875" style="22" customWidth="1"/>
    <col min="4612" max="4612" width="5.5703125" style="22" customWidth="1"/>
    <col min="4613" max="4613" width="10" style="22" customWidth="1"/>
    <col min="4614" max="4614" width="11.28515625" style="22" customWidth="1"/>
    <col min="4615" max="4615" width="16.140625" style="22" customWidth="1"/>
    <col min="4616" max="4616" width="0" style="22" hidden="1" customWidth="1"/>
    <col min="4617" max="4864" width="9.140625" style="22"/>
    <col min="4865" max="4865" width="4.42578125" style="22" customWidth="1"/>
    <col min="4866" max="4866" width="15.42578125" style="22" customWidth="1"/>
    <col min="4867" max="4867" width="53.85546875" style="22" customWidth="1"/>
    <col min="4868" max="4868" width="5.5703125" style="22" customWidth="1"/>
    <col min="4869" max="4869" width="10" style="22" customWidth="1"/>
    <col min="4870" max="4870" width="11.28515625" style="22" customWidth="1"/>
    <col min="4871" max="4871" width="16.140625" style="22" customWidth="1"/>
    <col min="4872" max="4872" width="0" style="22" hidden="1" customWidth="1"/>
    <col min="4873" max="5120" width="9.140625" style="22"/>
    <col min="5121" max="5121" width="4.42578125" style="22" customWidth="1"/>
    <col min="5122" max="5122" width="15.42578125" style="22" customWidth="1"/>
    <col min="5123" max="5123" width="53.85546875" style="22" customWidth="1"/>
    <col min="5124" max="5124" width="5.5703125" style="22" customWidth="1"/>
    <col min="5125" max="5125" width="10" style="22" customWidth="1"/>
    <col min="5126" max="5126" width="11.28515625" style="22" customWidth="1"/>
    <col min="5127" max="5127" width="16.140625" style="22" customWidth="1"/>
    <col min="5128" max="5128" width="0" style="22" hidden="1" customWidth="1"/>
    <col min="5129" max="5376" width="9.140625" style="22"/>
    <col min="5377" max="5377" width="4.42578125" style="22" customWidth="1"/>
    <col min="5378" max="5378" width="15.42578125" style="22" customWidth="1"/>
    <col min="5379" max="5379" width="53.85546875" style="22" customWidth="1"/>
    <col min="5380" max="5380" width="5.5703125" style="22" customWidth="1"/>
    <col min="5381" max="5381" width="10" style="22" customWidth="1"/>
    <col min="5382" max="5382" width="11.28515625" style="22" customWidth="1"/>
    <col min="5383" max="5383" width="16.140625" style="22" customWidth="1"/>
    <col min="5384" max="5384" width="0" style="22" hidden="1" customWidth="1"/>
    <col min="5385" max="5632" width="9.140625" style="22"/>
    <col min="5633" max="5633" width="4.42578125" style="22" customWidth="1"/>
    <col min="5634" max="5634" width="15.42578125" style="22" customWidth="1"/>
    <col min="5635" max="5635" width="53.85546875" style="22" customWidth="1"/>
    <col min="5636" max="5636" width="5.5703125" style="22" customWidth="1"/>
    <col min="5637" max="5637" width="10" style="22" customWidth="1"/>
    <col min="5638" max="5638" width="11.28515625" style="22" customWidth="1"/>
    <col min="5639" max="5639" width="16.140625" style="22" customWidth="1"/>
    <col min="5640" max="5640" width="0" style="22" hidden="1" customWidth="1"/>
    <col min="5641" max="5888" width="9.140625" style="22"/>
    <col min="5889" max="5889" width="4.42578125" style="22" customWidth="1"/>
    <col min="5890" max="5890" width="15.42578125" style="22" customWidth="1"/>
    <col min="5891" max="5891" width="53.85546875" style="22" customWidth="1"/>
    <col min="5892" max="5892" width="5.5703125" style="22" customWidth="1"/>
    <col min="5893" max="5893" width="10" style="22" customWidth="1"/>
    <col min="5894" max="5894" width="11.28515625" style="22" customWidth="1"/>
    <col min="5895" max="5895" width="16.140625" style="22" customWidth="1"/>
    <col min="5896" max="5896" width="0" style="22" hidden="1" customWidth="1"/>
    <col min="5897" max="6144" width="9.140625" style="22"/>
    <col min="6145" max="6145" width="4.42578125" style="22" customWidth="1"/>
    <col min="6146" max="6146" width="15.42578125" style="22" customWidth="1"/>
    <col min="6147" max="6147" width="53.85546875" style="22" customWidth="1"/>
    <col min="6148" max="6148" width="5.5703125" style="22" customWidth="1"/>
    <col min="6149" max="6149" width="10" style="22" customWidth="1"/>
    <col min="6150" max="6150" width="11.28515625" style="22" customWidth="1"/>
    <col min="6151" max="6151" width="16.140625" style="22" customWidth="1"/>
    <col min="6152" max="6152" width="0" style="22" hidden="1" customWidth="1"/>
    <col min="6153" max="6400" width="9.140625" style="22"/>
    <col min="6401" max="6401" width="4.42578125" style="22" customWidth="1"/>
    <col min="6402" max="6402" width="15.42578125" style="22" customWidth="1"/>
    <col min="6403" max="6403" width="53.85546875" style="22" customWidth="1"/>
    <col min="6404" max="6404" width="5.5703125" style="22" customWidth="1"/>
    <col min="6405" max="6405" width="10" style="22" customWidth="1"/>
    <col min="6406" max="6406" width="11.28515625" style="22" customWidth="1"/>
    <col min="6407" max="6407" width="16.140625" style="22" customWidth="1"/>
    <col min="6408" max="6408" width="0" style="22" hidden="1" customWidth="1"/>
    <col min="6409" max="6656" width="9.140625" style="22"/>
    <col min="6657" max="6657" width="4.42578125" style="22" customWidth="1"/>
    <col min="6658" max="6658" width="15.42578125" style="22" customWidth="1"/>
    <col min="6659" max="6659" width="53.85546875" style="22" customWidth="1"/>
    <col min="6660" max="6660" width="5.5703125" style="22" customWidth="1"/>
    <col min="6661" max="6661" width="10" style="22" customWidth="1"/>
    <col min="6662" max="6662" width="11.28515625" style="22" customWidth="1"/>
    <col min="6663" max="6663" width="16.140625" style="22" customWidth="1"/>
    <col min="6664" max="6664" width="0" style="22" hidden="1" customWidth="1"/>
    <col min="6665" max="6912" width="9.140625" style="22"/>
    <col min="6913" max="6913" width="4.42578125" style="22" customWidth="1"/>
    <col min="6914" max="6914" width="15.42578125" style="22" customWidth="1"/>
    <col min="6915" max="6915" width="53.85546875" style="22" customWidth="1"/>
    <col min="6916" max="6916" width="5.5703125" style="22" customWidth="1"/>
    <col min="6917" max="6917" width="10" style="22" customWidth="1"/>
    <col min="6918" max="6918" width="11.28515625" style="22" customWidth="1"/>
    <col min="6919" max="6919" width="16.140625" style="22" customWidth="1"/>
    <col min="6920" max="6920" width="0" style="22" hidden="1" customWidth="1"/>
    <col min="6921" max="7168" width="9.140625" style="22"/>
    <col min="7169" max="7169" width="4.42578125" style="22" customWidth="1"/>
    <col min="7170" max="7170" width="15.42578125" style="22" customWidth="1"/>
    <col min="7171" max="7171" width="53.85546875" style="22" customWidth="1"/>
    <col min="7172" max="7172" width="5.5703125" style="22" customWidth="1"/>
    <col min="7173" max="7173" width="10" style="22" customWidth="1"/>
    <col min="7174" max="7174" width="11.28515625" style="22" customWidth="1"/>
    <col min="7175" max="7175" width="16.140625" style="22" customWidth="1"/>
    <col min="7176" max="7176" width="0" style="22" hidden="1" customWidth="1"/>
    <col min="7177" max="7424" width="9.140625" style="22"/>
    <col min="7425" max="7425" width="4.42578125" style="22" customWidth="1"/>
    <col min="7426" max="7426" width="15.42578125" style="22" customWidth="1"/>
    <col min="7427" max="7427" width="53.85546875" style="22" customWidth="1"/>
    <col min="7428" max="7428" width="5.5703125" style="22" customWidth="1"/>
    <col min="7429" max="7429" width="10" style="22" customWidth="1"/>
    <col min="7430" max="7430" width="11.28515625" style="22" customWidth="1"/>
    <col min="7431" max="7431" width="16.140625" style="22" customWidth="1"/>
    <col min="7432" max="7432" width="0" style="22" hidden="1" customWidth="1"/>
    <col min="7433" max="7680" width="9.140625" style="22"/>
    <col min="7681" max="7681" width="4.42578125" style="22" customWidth="1"/>
    <col min="7682" max="7682" width="15.42578125" style="22" customWidth="1"/>
    <col min="7683" max="7683" width="53.85546875" style="22" customWidth="1"/>
    <col min="7684" max="7684" width="5.5703125" style="22" customWidth="1"/>
    <col min="7685" max="7685" width="10" style="22" customWidth="1"/>
    <col min="7686" max="7686" width="11.28515625" style="22" customWidth="1"/>
    <col min="7687" max="7687" width="16.140625" style="22" customWidth="1"/>
    <col min="7688" max="7688" width="0" style="22" hidden="1" customWidth="1"/>
    <col min="7689" max="7936" width="9.140625" style="22"/>
    <col min="7937" max="7937" width="4.42578125" style="22" customWidth="1"/>
    <col min="7938" max="7938" width="15.42578125" style="22" customWidth="1"/>
    <col min="7939" max="7939" width="53.85546875" style="22" customWidth="1"/>
    <col min="7940" max="7940" width="5.5703125" style="22" customWidth="1"/>
    <col min="7941" max="7941" width="10" style="22" customWidth="1"/>
    <col min="7942" max="7942" width="11.28515625" style="22" customWidth="1"/>
    <col min="7943" max="7943" width="16.140625" style="22" customWidth="1"/>
    <col min="7944" max="7944" width="0" style="22" hidden="1" customWidth="1"/>
    <col min="7945" max="8192" width="9.140625" style="22"/>
    <col min="8193" max="8193" width="4.42578125" style="22" customWidth="1"/>
    <col min="8194" max="8194" width="15.42578125" style="22" customWidth="1"/>
    <col min="8195" max="8195" width="53.85546875" style="22" customWidth="1"/>
    <col min="8196" max="8196" width="5.5703125" style="22" customWidth="1"/>
    <col min="8197" max="8197" width="10" style="22" customWidth="1"/>
    <col min="8198" max="8198" width="11.28515625" style="22" customWidth="1"/>
    <col min="8199" max="8199" width="16.140625" style="22" customWidth="1"/>
    <col min="8200" max="8200" width="0" style="22" hidden="1" customWidth="1"/>
    <col min="8201" max="8448" width="9.140625" style="22"/>
    <col min="8449" max="8449" width="4.42578125" style="22" customWidth="1"/>
    <col min="8450" max="8450" width="15.42578125" style="22" customWidth="1"/>
    <col min="8451" max="8451" width="53.85546875" style="22" customWidth="1"/>
    <col min="8452" max="8452" width="5.5703125" style="22" customWidth="1"/>
    <col min="8453" max="8453" width="10" style="22" customWidth="1"/>
    <col min="8454" max="8454" width="11.28515625" style="22" customWidth="1"/>
    <col min="8455" max="8455" width="16.140625" style="22" customWidth="1"/>
    <col min="8456" max="8456" width="0" style="22" hidden="1" customWidth="1"/>
    <col min="8457" max="8704" width="9.140625" style="22"/>
    <col min="8705" max="8705" width="4.42578125" style="22" customWidth="1"/>
    <col min="8706" max="8706" width="15.42578125" style="22" customWidth="1"/>
    <col min="8707" max="8707" width="53.85546875" style="22" customWidth="1"/>
    <col min="8708" max="8708" width="5.5703125" style="22" customWidth="1"/>
    <col min="8709" max="8709" width="10" style="22" customWidth="1"/>
    <col min="8710" max="8710" width="11.28515625" style="22" customWidth="1"/>
    <col min="8711" max="8711" width="16.140625" style="22" customWidth="1"/>
    <col min="8712" max="8712" width="0" style="22" hidden="1" customWidth="1"/>
    <col min="8713" max="8960" width="9.140625" style="22"/>
    <col min="8961" max="8961" width="4.42578125" style="22" customWidth="1"/>
    <col min="8962" max="8962" width="15.42578125" style="22" customWidth="1"/>
    <col min="8963" max="8963" width="53.85546875" style="22" customWidth="1"/>
    <col min="8964" max="8964" width="5.5703125" style="22" customWidth="1"/>
    <col min="8965" max="8965" width="10" style="22" customWidth="1"/>
    <col min="8966" max="8966" width="11.28515625" style="22" customWidth="1"/>
    <col min="8967" max="8967" width="16.140625" style="22" customWidth="1"/>
    <col min="8968" max="8968" width="0" style="22" hidden="1" customWidth="1"/>
    <col min="8969" max="9216" width="9.140625" style="22"/>
    <col min="9217" max="9217" width="4.42578125" style="22" customWidth="1"/>
    <col min="9218" max="9218" width="15.42578125" style="22" customWidth="1"/>
    <col min="9219" max="9219" width="53.85546875" style="22" customWidth="1"/>
    <col min="9220" max="9220" width="5.5703125" style="22" customWidth="1"/>
    <col min="9221" max="9221" width="10" style="22" customWidth="1"/>
    <col min="9222" max="9222" width="11.28515625" style="22" customWidth="1"/>
    <col min="9223" max="9223" width="16.140625" style="22" customWidth="1"/>
    <col min="9224" max="9224" width="0" style="22" hidden="1" customWidth="1"/>
    <col min="9225" max="9472" width="9.140625" style="22"/>
    <col min="9473" max="9473" width="4.42578125" style="22" customWidth="1"/>
    <col min="9474" max="9474" width="15.42578125" style="22" customWidth="1"/>
    <col min="9475" max="9475" width="53.85546875" style="22" customWidth="1"/>
    <col min="9476" max="9476" width="5.5703125" style="22" customWidth="1"/>
    <col min="9477" max="9477" width="10" style="22" customWidth="1"/>
    <col min="9478" max="9478" width="11.28515625" style="22" customWidth="1"/>
    <col min="9479" max="9479" width="16.140625" style="22" customWidth="1"/>
    <col min="9480" max="9480" width="0" style="22" hidden="1" customWidth="1"/>
    <col min="9481" max="9728" width="9.140625" style="22"/>
    <col min="9729" max="9729" width="4.42578125" style="22" customWidth="1"/>
    <col min="9730" max="9730" width="15.42578125" style="22" customWidth="1"/>
    <col min="9731" max="9731" width="53.85546875" style="22" customWidth="1"/>
    <col min="9732" max="9732" width="5.5703125" style="22" customWidth="1"/>
    <col min="9733" max="9733" width="10" style="22" customWidth="1"/>
    <col min="9734" max="9734" width="11.28515625" style="22" customWidth="1"/>
    <col min="9735" max="9735" width="16.140625" style="22" customWidth="1"/>
    <col min="9736" max="9736" width="0" style="22" hidden="1" customWidth="1"/>
    <col min="9737" max="9984" width="9.140625" style="22"/>
    <col min="9985" max="9985" width="4.42578125" style="22" customWidth="1"/>
    <col min="9986" max="9986" width="15.42578125" style="22" customWidth="1"/>
    <col min="9987" max="9987" width="53.85546875" style="22" customWidth="1"/>
    <col min="9988" max="9988" width="5.5703125" style="22" customWidth="1"/>
    <col min="9989" max="9989" width="10" style="22" customWidth="1"/>
    <col min="9990" max="9990" width="11.28515625" style="22" customWidth="1"/>
    <col min="9991" max="9991" width="16.140625" style="22" customWidth="1"/>
    <col min="9992" max="9992" width="0" style="22" hidden="1" customWidth="1"/>
    <col min="9993" max="10240" width="9.140625" style="22"/>
    <col min="10241" max="10241" width="4.42578125" style="22" customWidth="1"/>
    <col min="10242" max="10242" width="15.42578125" style="22" customWidth="1"/>
    <col min="10243" max="10243" width="53.85546875" style="22" customWidth="1"/>
    <col min="10244" max="10244" width="5.5703125" style="22" customWidth="1"/>
    <col min="10245" max="10245" width="10" style="22" customWidth="1"/>
    <col min="10246" max="10246" width="11.28515625" style="22" customWidth="1"/>
    <col min="10247" max="10247" width="16.140625" style="22" customWidth="1"/>
    <col min="10248" max="10248" width="0" style="22" hidden="1" customWidth="1"/>
    <col min="10249" max="10496" width="9.140625" style="22"/>
    <col min="10497" max="10497" width="4.42578125" style="22" customWidth="1"/>
    <col min="10498" max="10498" width="15.42578125" style="22" customWidth="1"/>
    <col min="10499" max="10499" width="53.85546875" style="22" customWidth="1"/>
    <col min="10500" max="10500" width="5.5703125" style="22" customWidth="1"/>
    <col min="10501" max="10501" width="10" style="22" customWidth="1"/>
    <col min="10502" max="10502" width="11.28515625" style="22" customWidth="1"/>
    <col min="10503" max="10503" width="16.140625" style="22" customWidth="1"/>
    <col min="10504" max="10504" width="0" style="22" hidden="1" customWidth="1"/>
    <col min="10505" max="10752" width="9.140625" style="22"/>
    <col min="10753" max="10753" width="4.42578125" style="22" customWidth="1"/>
    <col min="10754" max="10754" width="15.42578125" style="22" customWidth="1"/>
    <col min="10755" max="10755" width="53.85546875" style="22" customWidth="1"/>
    <col min="10756" max="10756" width="5.5703125" style="22" customWidth="1"/>
    <col min="10757" max="10757" width="10" style="22" customWidth="1"/>
    <col min="10758" max="10758" width="11.28515625" style="22" customWidth="1"/>
    <col min="10759" max="10759" width="16.140625" style="22" customWidth="1"/>
    <col min="10760" max="10760" width="0" style="22" hidden="1" customWidth="1"/>
    <col min="10761" max="11008" width="9.140625" style="22"/>
    <col min="11009" max="11009" width="4.42578125" style="22" customWidth="1"/>
    <col min="11010" max="11010" width="15.42578125" style="22" customWidth="1"/>
    <col min="11011" max="11011" width="53.85546875" style="22" customWidth="1"/>
    <col min="11012" max="11012" width="5.5703125" style="22" customWidth="1"/>
    <col min="11013" max="11013" width="10" style="22" customWidth="1"/>
    <col min="11014" max="11014" width="11.28515625" style="22" customWidth="1"/>
    <col min="11015" max="11015" width="16.140625" style="22" customWidth="1"/>
    <col min="11016" max="11016" width="0" style="22" hidden="1" customWidth="1"/>
    <col min="11017" max="11264" width="9.140625" style="22"/>
    <col min="11265" max="11265" width="4.42578125" style="22" customWidth="1"/>
    <col min="11266" max="11266" width="15.42578125" style="22" customWidth="1"/>
    <col min="11267" max="11267" width="53.85546875" style="22" customWidth="1"/>
    <col min="11268" max="11268" width="5.5703125" style="22" customWidth="1"/>
    <col min="11269" max="11269" width="10" style="22" customWidth="1"/>
    <col min="11270" max="11270" width="11.28515625" style="22" customWidth="1"/>
    <col min="11271" max="11271" width="16.140625" style="22" customWidth="1"/>
    <col min="11272" max="11272" width="0" style="22" hidden="1" customWidth="1"/>
    <col min="11273" max="11520" width="9.140625" style="22"/>
    <col min="11521" max="11521" width="4.42578125" style="22" customWidth="1"/>
    <col min="11522" max="11522" width="15.42578125" style="22" customWidth="1"/>
    <col min="11523" max="11523" width="53.85546875" style="22" customWidth="1"/>
    <col min="11524" max="11524" width="5.5703125" style="22" customWidth="1"/>
    <col min="11525" max="11525" width="10" style="22" customWidth="1"/>
    <col min="11526" max="11526" width="11.28515625" style="22" customWidth="1"/>
    <col min="11527" max="11527" width="16.140625" style="22" customWidth="1"/>
    <col min="11528" max="11528" width="0" style="22" hidden="1" customWidth="1"/>
    <col min="11529" max="11776" width="9.140625" style="22"/>
    <col min="11777" max="11777" width="4.42578125" style="22" customWidth="1"/>
    <col min="11778" max="11778" width="15.42578125" style="22" customWidth="1"/>
    <col min="11779" max="11779" width="53.85546875" style="22" customWidth="1"/>
    <col min="11780" max="11780" width="5.5703125" style="22" customWidth="1"/>
    <col min="11781" max="11781" width="10" style="22" customWidth="1"/>
    <col min="11782" max="11782" width="11.28515625" style="22" customWidth="1"/>
    <col min="11783" max="11783" width="16.140625" style="22" customWidth="1"/>
    <col min="11784" max="11784" width="0" style="22" hidden="1" customWidth="1"/>
    <col min="11785" max="12032" width="9.140625" style="22"/>
    <col min="12033" max="12033" width="4.42578125" style="22" customWidth="1"/>
    <col min="12034" max="12034" width="15.42578125" style="22" customWidth="1"/>
    <col min="12035" max="12035" width="53.85546875" style="22" customWidth="1"/>
    <col min="12036" max="12036" width="5.5703125" style="22" customWidth="1"/>
    <col min="12037" max="12037" width="10" style="22" customWidth="1"/>
    <col min="12038" max="12038" width="11.28515625" style="22" customWidth="1"/>
    <col min="12039" max="12039" width="16.140625" style="22" customWidth="1"/>
    <col min="12040" max="12040" width="0" style="22" hidden="1" customWidth="1"/>
    <col min="12041" max="12288" width="9.140625" style="22"/>
    <col min="12289" max="12289" width="4.42578125" style="22" customWidth="1"/>
    <col min="12290" max="12290" width="15.42578125" style="22" customWidth="1"/>
    <col min="12291" max="12291" width="53.85546875" style="22" customWidth="1"/>
    <col min="12292" max="12292" width="5.5703125" style="22" customWidth="1"/>
    <col min="12293" max="12293" width="10" style="22" customWidth="1"/>
    <col min="12294" max="12294" width="11.28515625" style="22" customWidth="1"/>
    <col min="12295" max="12295" width="16.140625" style="22" customWidth="1"/>
    <col min="12296" max="12296" width="0" style="22" hidden="1" customWidth="1"/>
    <col min="12297" max="12544" width="9.140625" style="22"/>
    <col min="12545" max="12545" width="4.42578125" style="22" customWidth="1"/>
    <col min="12546" max="12546" width="15.42578125" style="22" customWidth="1"/>
    <col min="12547" max="12547" width="53.85546875" style="22" customWidth="1"/>
    <col min="12548" max="12548" width="5.5703125" style="22" customWidth="1"/>
    <col min="12549" max="12549" width="10" style="22" customWidth="1"/>
    <col min="12550" max="12550" width="11.28515625" style="22" customWidth="1"/>
    <col min="12551" max="12551" width="16.140625" style="22" customWidth="1"/>
    <col min="12552" max="12552" width="0" style="22" hidden="1" customWidth="1"/>
    <col min="12553" max="12800" width="9.140625" style="22"/>
    <col min="12801" max="12801" width="4.42578125" style="22" customWidth="1"/>
    <col min="12802" max="12802" width="15.42578125" style="22" customWidth="1"/>
    <col min="12803" max="12803" width="53.85546875" style="22" customWidth="1"/>
    <col min="12804" max="12804" width="5.5703125" style="22" customWidth="1"/>
    <col min="12805" max="12805" width="10" style="22" customWidth="1"/>
    <col min="12806" max="12806" width="11.28515625" style="22" customWidth="1"/>
    <col min="12807" max="12807" width="16.140625" style="22" customWidth="1"/>
    <col min="12808" max="12808" width="0" style="22" hidden="1" customWidth="1"/>
    <col min="12809" max="13056" width="9.140625" style="22"/>
    <col min="13057" max="13057" width="4.42578125" style="22" customWidth="1"/>
    <col min="13058" max="13058" width="15.42578125" style="22" customWidth="1"/>
    <col min="13059" max="13059" width="53.85546875" style="22" customWidth="1"/>
    <col min="13060" max="13060" width="5.5703125" style="22" customWidth="1"/>
    <col min="13061" max="13061" width="10" style="22" customWidth="1"/>
    <col min="13062" max="13062" width="11.28515625" style="22" customWidth="1"/>
    <col min="13063" max="13063" width="16.140625" style="22" customWidth="1"/>
    <col min="13064" max="13064" width="0" style="22" hidden="1" customWidth="1"/>
    <col min="13065" max="13312" width="9.140625" style="22"/>
    <col min="13313" max="13313" width="4.42578125" style="22" customWidth="1"/>
    <col min="13314" max="13314" width="15.42578125" style="22" customWidth="1"/>
    <col min="13315" max="13315" width="53.85546875" style="22" customWidth="1"/>
    <col min="13316" max="13316" width="5.5703125" style="22" customWidth="1"/>
    <col min="13317" max="13317" width="10" style="22" customWidth="1"/>
    <col min="13318" max="13318" width="11.28515625" style="22" customWidth="1"/>
    <col min="13319" max="13319" width="16.140625" style="22" customWidth="1"/>
    <col min="13320" max="13320" width="0" style="22" hidden="1" customWidth="1"/>
    <col min="13321" max="13568" width="9.140625" style="22"/>
    <col min="13569" max="13569" width="4.42578125" style="22" customWidth="1"/>
    <col min="13570" max="13570" width="15.42578125" style="22" customWidth="1"/>
    <col min="13571" max="13571" width="53.85546875" style="22" customWidth="1"/>
    <col min="13572" max="13572" width="5.5703125" style="22" customWidth="1"/>
    <col min="13573" max="13573" width="10" style="22" customWidth="1"/>
    <col min="13574" max="13574" width="11.28515625" style="22" customWidth="1"/>
    <col min="13575" max="13575" width="16.140625" style="22" customWidth="1"/>
    <col min="13576" max="13576" width="0" style="22" hidden="1" customWidth="1"/>
    <col min="13577" max="13824" width="9.140625" style="22"/>
    <col min="13825" max="13825" width="4.42578125" style="22" customWidth="1"/>
    <col min="13826" max="13826" width="15.42578125" style="22" customWidth="1"/>
    <col min="13827" max="13827" width="53.85546875" style="22" customWidth="1"/>
    <col min="13828" max="13828" width="5.5703125" style="22" customWidth="1"/>
    <col min="13829" max="13829" width="10" style="22" customWidth="1"/>
    <col min="13830" max="13830" width="11.28515625" style="22" customWidth="1"/>
    <col min="13831" max="13831" width="16.140625" style="22" customWidth="1"/>
    <col min="13832" max="13832" width="0" style="22" hidden="1" customWidth="1"/>
    <col min="13833" max="14080" width="9.140625" style="22"/>
    <col min="14081" max="14081" width="4.42578125" style="22" customWidth="1"/>
    <col min="14082" max="14082" width="15.42578125" style="22" customWidth="1"/>
    <col min="14083" max="14083" width="53.85546875" style="22" customWidth="1"/>
    <col min="14084" max="14084" width="5.5703125" style="22" customWidth="1"/>
    <col min="14085" max="14085" width="10" style="22" customWidth="1"/>
    <col min="14086" max="14086" width="11.28515625" style="22" customWidth="1"/>
    <col min="14087" max="14087" width="16.140625" style="22" customWidth="1"/>
    <col min="14088" max="14088" width="0" style="22" hidden="1" customWidth="1"/>
    <col min="14089" max="14336" width="9.140625" style="22"/>
    <col min="14337" max="14337" width="4.42578125" style="22" customWidth="1"/>
    <col min="14338" max="14338" width="15.42578125" style="22" customWidth="1"/>
    <col min="14339" max="14339" width="53.85546875" style="22" customWidth="1"/>
    <col min="14340" max="14340" width="5.5703125" style="22" customWidth="1"/>
    <col min="14341" max="14341" width="10" style="22" customWidth="1"/>
    <col min="14342" max="14342" width="11.28515625" style="22" customWidth="1"/>
    <col min="14343" max="14343" width="16.140625" style="22" customWidth="1"/>
    <col min="14344" max="14344" width="0" style="22" hidden="1" customWidth="1"/>
    <col min="14345" max="14592" width="9.140625" style="22"/>
    <col min="14593" max="14593" width="4.42578125" style="22" customWidth="1"/>
    <col min="14594" max="14594" width="15.42578125" style="22" customWidth="1"/>
    <col min="14595" max="14595" width="53.85546875" style="22" customWidth="1"/>
    <col min="14596" max="14596" width="5.5703125" style="22" customWidth="1"/>
    <col min="14597" max="14597" width="10" style="22" customWidth="1"/>
    <col min="14598" max="14598" width="11.28515625" style="22" customWidth="1"/>
    <col min="14599" max="14599" width="16.140625" style="22" customWidth="1"/>
    <col min="14600" max="14600" width="0" style="22" hidden="1" customWidth="1"/>
    <col min="14601" max="14848" width="9.140625" style="22"/>
    <col min="14849" max="14849" width="4.42578125" style="22" customWidth="1"/>
    <col min="14850" max="14850" width="15.42578125" style="22" customWidth="1"/>
    <col min="14851" max="14851" width="53.85546875" style="22" customWidth="1"/>
    <col min="14852" max="14852" width="5.5703125" style="22" customWidth="1"/>
    <col min="14853" max="14853" width="10" style="22" customWidth="1"/>
    <col min="14854" max="14854" width="11.28515625" style="22" customWidth="1"/>
    <col min="14855" max="14855" width="16.140625" style="22" customWidth="1"/>
    <col min="14856" max="14856" width="0" style="22" hidden="1" customWidth="1"/>
    <col min="14857" max="15104" width="9.140625" style="22"/>
    <col min="15105" max="15105" width="4.42578125" style="22" customWidth="1"/>
    <col min="15106" max="15106" width="15.42578125" style="22" customWidth="1"/>
    <col min="15107" max="15107" width="53.85546875" style="22" customWidth="1"/>
    <col min="15108" max="15108" width="5.5703125" style="22" customWidth="1"/>
    <col min="15109" max="15109" width="10" style="22" customWidth="1"/>
    <col min="15110" max="15110" width="11.28515625" style="22" customWidth="1"/>
    <col min="15111" max="15111" width="16.140625" style="22" customWidth="1"/>
    <col min="15112" max="15112" width="0" style="22" hidden="1" customWidth="1"/>
    <col min="15113" max="15360" width="9.140625" style="22"/>
    <col min="15361" max="15361" width="4.42578125" style="22" customWidth="1"/>
    <col min="15362" max="15362" width="15.42578125" style="22" customWidth="1"/>
    <col min="15363" max="15363" width="53.85546875" style="22" customWidth="1"/>
    <col min="15364" max="15364" width="5.5703125" style="22" customWidth="1"/>
    <col min="15365" max="15365" width="10" style="22" customWidth="1"/>
    <col min="15366" max="15366" width="11.28515625" style="22" customWidth="1"/>
    <col min="15367" max="15367" width="16.140625" style="22" customWidth="1"/>
    <col min="15368" max="15368" width="0" style="22" hidden="1" customWidth="1"/>
    <col min="15369" max="15616" width="9.140625" style="22"/>
    <col min="15617" max="15617" width="4.42578125" style="22" customWidth="1"/>
    <col min="15618" max="15618" width="15.42578125" style="22" customWidth="1"/>
    <col min="15619" max="15619" width="53.85546875" style="22" customWidth="1"/>
    <col min="15620" max="15620" width="5.5703125" style="22" customWidth="1"/>
    <col min="15621" max="15621" width="10" style="22" customWidth="1"/>
    <col min="15622" max="15622" width="11.28515625" style="22" customWidth="1"/>
    <col min="15623" max="15623" width="16.140625" style="22" customWidth="1"/>
    <col min="15624" max="15624" width="0" style="22" hidden="1" customWidth="1"/>
    <col min="15625" max="15872" width="9.140625" style="22"/>
    <col min="15873" max="15873" width="4.42578125" style="22" customWidth="1"/>
    <col min="15874" max="15874" width="15.42578125" style="22" customWidth="1"/>
    <col min="15875" max="15875" width="53.85546875" style="22" customWidth="1"/>
    <col min="15876" max="15876" width="5.5703125" style="22" customWidth="1"/>
    <col min="15877" max="15877" width="10" style="22" customWidth="1"/>
    <col min="15878" max="15878" width="11.28515625" style="22" customWidth="1"/>
    <col min="15879" max="15879" width="16.140625" style="22" customWidth="1"/>
    <col min="15880" max="15880" width="0" style="22" hidden="1" customWidth="1"/>
    <col min="15881" max="16128" width="9.140625" style="22"/>
    <col min="16129" max="16129" width="4.42578125" style="22" customWidth="1"/>
    <col min="16130" max="16130" width="15.42578125" style="22" customWidth="1"/>
    <col min="16131" max="16131" width="53.85546875" style="22" customWidth="1"/>
    <col min="16132" max="16132" width="5.5703125" style="22" customWidth="1"/>
    <col min="16133" max="16133" width="10" style="22" customWidth="1"/>
    <col min="16134" max="16134" width="11.28515625" style="22" customWidth="1"/>
    <col min="16135" max="16135" width="16.140625" style="22" customWidth="1"/>
    <col min="16136" max="16136" width="0" style="22" hidden="1" customWidth="1"/>
    <col min="16137" max="16384" width="9.140625" style="22"/>
  </cols>
  <sheetData>
    <row r="1" spans="1:56" ht="15.75">
      <c r="A1" s="422" t="s">
        <v>389</v>
      </c>
      <c r="B1" s="423"/>
      <c r="C1" s="423"/>
      <c r="D1" s="423"/>
      <c r="E1" s="423"/>
      <c r="F1" s="423"/>
      <c r="G1" s="424"/>
      <c r="H1" s="21"/>
    </row>
    <row r="2" spans="1:56" ht="13.5" thickBot="1">
      <c r="A2" s="23"/>
      <c r="B2" s="24"/>
      <c r="C2" s="25"/>
      <c r="D2" s="25"/>
      <c r="E2" s="26"/>
      <c r="F2" s="25"/>
      <c r="G2" s="27"/>
      <c r="H2" s="28"/>
    </row>
    <row r="3" spans="1:56">
      <c r="A3" s="425" t="s">
        <v>390</v>
      </c>
      <c r="B3" s="426"/>
      <c r="C3" s="29" t="s">
        <v>391</v>
      </c>
      <c r="D3" s="30"/>
      <c r="E3" s="31"/>
      <c r="F3" s="30"/>
      <c r="G3" s="32"/>
      <c r="H3" s="28"/>
    </row>
    <row r="4" spans="1:56" ht="13.5" thickBot="1">
      <c r="A4" s="427" t="s">
        <v>392</v>
      </c>
      <c r="B4" s="428"/>
      <c r="C4" s="33" t="s">
        <v>577</v>
      </c>
      <c r="D4" s="34"/>
      <c r="E4" s="35"/>
      <c r="F4" s="34"/>
      <c r="G4" s="36"/>
      <c r="H4" s="37"/>
    </row>
    <row r="5" spans="1:56">
      <c r="A5" s="38"/>
      <c r="G5" s="28"/>
      <c r="H5" s="28"/>
    </row>
    <row r="6" spans="1:56">
      <c r="A6" s="40" t="s">
        <v>394</v>
      </c>
      <c r="B6" s="41" t="s">
        <v>395</v>
      </c>
      <c r="C6" s="41" t="s">
        <v>396</v>
      </c>
      <c r="D6" s="41" t="s">
        <v>397</v>
      </c>
      <c r="E6" s="41" t="s">
        <v>398</v>
      </c>
      <c r="F6" s="41" t="s">
        <v>399</v>
      </c>
      <c r="G6" s="42" t="s">
        <v>400</v>
      </c>
      <c r="H6" s="43"/>
    </row>
    <row r="7" spans="1:56">
      <c r="A7" s="44" t="s">
        <v>401</v>
      </c>
      <c r="B7" s="45" t="s">
        <v>402</v>
      </c>
      <c r="C7" s="46" t="s">
        <v>403</v>
      </c>
      <c r="D7" s="47"/>
      <c r="E7" s="48"/>
      <c r="F7" s="48"/>
      <c r="G7" s="49"/>
      <c r="H7" s="50"/>
      <c r="N7" s="51"/>
    </row>
    <row r="8" spans="1:56">
      <c r="A8" s="52">
        <v>1</v>
      </c>
      <c r="B8" s="53" t="s">
        <v>404</v>
      </c>
      <c r="C8" s="53" t="s">
        <v>405</v>
      </c>
      <c r="D8" s="54" t="s">
        <v>406</v>
      </c>
      <c r="E8" s="55">
        <v>244</v>
      </c>
      <c r="F8" s="377">
        <v>0</v>
      </c>
      <c r="G8" s="378">
        <f t="shared" ref="G8:G18" si="0">E8*F8</f>
        <v>0</v>
      </c>
      <c r="H8" s="57"/>
      <c r="N8" s="51"/>
      <c r="AY8" s="22">
        <v>1</v>
      </c>
      <c r="AZ8" s="22">
        <f>IF(AY8=1,G8,0)</f>
        <v>0</v>
      </c>
      <c r="BA8" s="22">
        <f>IF(AY8=2,G8,0)</f>
        <v>0</v>
      </c>
      <c r="BB8" s="22">
        <f>IF(AY8=3,G8,0)</f>
        <v>0</v>
      </c>
      <c r="BC8" s="22">
        <f>IF(AY8=4,G8,0)</f>
        <v>0</v>
      </c>
      <c r="BD8" s="22">
        <f>IF(AY8=5,G8,0)</f>
        <v>0</v>
      </c>
    </row>
    <row r="9" spans="1:56">
      <c r="A9" s="52">
        <v>2</v>
      </c>
      <c r="B9" s="53" t="s">
        <v>512</v>
      </c>
      <c r="C9" s="53" t="s">
        <v>513</v>
      </c>
      <c r="D9" s="54" t="s">
        <v>406</v>
      </c>
      <c r="E9" s="55">
        <v>244</v>
      </c>
      <c r="F9" s="377">
        <v>0</v>
      </c>
      <c r="G9" s="378">
        <f t="shared" si="0"/>
        <v>0</v>
      </c>
      <c r="H9" s="57"/>
      <c r="N9" s="51"/>
      <c r="AY9" s="22">
        <v>1</v>
      </c>
      <c r="AZ9" s="22">
        <f>IF(AY9=1,G9,0)</f>
        <v>0</v>
      </c>
      <c r="BA9" s="22">
        <f>IF(AY9=2,G9,0)</f>
        <v>0</v>
      </c>
      <c r="BB9" s="22">
        <f>IF(AY9=3,G9,0)</f>
        <v>0</v>
      </c>
      <c r="BC9" s="22">
        <f>IF(AY9=4,G9,0)</f>
        <v>0</v>
      </c>
      <c r="BD9" s="22">
        <f>IF(AY9=5,G9,0)</f>
        <v>0</v>
      </c>
    </row>
    <row r="10" spans="1:56">
      <c r="A10" s="52">
        <v>3</v>
      </c>
      <c r="B10" s="53" t="s">
        <v>414</v>
      </c>
      <c r="C10" s="58" t="s">
        <v>415</v>
      </c>
      <c r="D10" s="54" t="s">
        <v>406</v>
      </c>
      <c r="E10" s="55">
        <v>156</v>
      </c>
      <c r="F10" s="377">
        <v>0</v>
      </c>
      <c r="G10" s="378">
        <f t="shared" si="0"/>
        <v>0</v>
      </c>
      <c r="H10" s="57"/>
      <c r="N10" s="51"/>
      <c r="AY10" s="22">
        <v>1</v>
      </c>
      <c r="AZ10" s="22">
        <f>IF(AY10=1,G10,0)</f>
        <v>0</v>
      </c>
      <c r="BA10" s="22">
        <f>IF(AY10=2,G10,0)</f>
        <v>0</v>
      </c>
      <c r="BB10" s="22">
        <f>IF(AY10=3,G10,0)</f>
        <v>0</v>
      </c>
      <c r="BC10" s="22">
        <f>IF(AY10=4,G10,0)</f>
        <v>0</v>
      </c>
      <c r="BD10" s="22">
        <f>IF(AY10=5,G10,0)</f>
        <v>0</v>
      </c>
    </row>
    <row r="11" spans="1:56">
      <c r="A11" s="52">
        <v>4</v>
      </c>
      <c r="B11" s="53" t="s">
        <v>416</v>
      </c>
      <c r="C11" s="58" t="s">
        <v>417</v>
      </c>
      <c r="D11" s="54" t="s">
        <v>406</v>
      </c>
      <c r="E11" s="55">
        <v>5</v>
      </c>
      <c r="F11" s="377">
        <v>0</v>
      </c>
      <c r="G11" s="378">
        <f>E11*F11</f>
        <v>0</v>
      </c>
      <c r="H11" s="57"/>
      <c r="N11" s="51"/>
    </row>
    <row r="12" spans="1:56">
      <c r="A12" s="52">
        <v>5</v>
      </c>
      <c r="B12" s="53" t="s">
        <v>418</v>
      </c>
      <c r="C12" s="58" t="s">
        <v>419</v>
      </c>
      <c r="D12" s="54" t="s">
        <v>406</v>
      </c>
      <c r="E12" s="55">
        <v>5</v>
      </c>
      <c r="F12" s="377">
        <v>0</v>
      </c>
      <c r="G12" s="378">
        <f>E12*F12</f>
        <v>0</v>
      </c>
      <c r="H12" s="57"/>
      <c r="N12" s="51"/>
    </row>
    <row r="13" spans="1:56" ht="25.5" customHeight="1">
      <c r="A13" s="59">
        <v>6</v>
      </c>
      <c r="B13" s="53" t="s">
        <v>420</v>
      </c>
      <c r="C13" s="58" t="s">
        <v>421</v>
      </c>
      <c r="D13" s="54" t="s">
        <v>406</v>
      </c>
      <c r="E13" s="55">
        <v>88</v>
      </c>
      <c r="F13" s="377">
        <v>0</v>
      </c>
      <c r="G13" s="378">
        <f>E13*F13</f>
        <v>0</v>
      </c>
      <c r="H13" s="57"/>
      <c r="N13" s="51"/>
    </row>
    <row r="14" spans="1:56">
      <c r="A14" s="52">
        <v>7</v>
      </c>
      <c r="B14" s="60" t="s">
        <v>426</v>
      </c>
      <c r="C14" s="58" t="s">
        <v>427</v>
      </c>
      <c r="D14" s="61" t="s">
        <v>428</v>
      </c>
      <c r="E14" s="62">
        <v>16</v>
      </c>
      <c r="F14" s="379">
        <v>0</v>
      </c>
      <c r="G14" s="380">
        <f t="shared" si="0"/>
        <v>0</v>
      </c>
      <c r="H14" s="57"/>
      <c r="N14" s="51"/>
    </row>
    <row r="15" spans="1:56">
      <c r="A15" s="52">
        <v>8</v>
      </c>
      <c r="B15" s="60" t="s">
        <v>429</v>
      </c>
      <c r="C15" s="58" t="s">
        <v>430</v>
      </c>
      <c r="D15" s="61" t="s">
        <v>428</v>
      </c>
      <c r="E15" s="62">
        <v>16</v>
      </c>
      <c r="F15" s="379">
        <v>0</v>
      </c>
      <c r="G15" s="380">
        <f t="shared" si="0"/>
        <v>0</v>
      </c>
      <c r="H15" s="57"/>
      <c r="N15" s="51"/>
    </row>
    <row r="16" spans="1:56">
      <c r="A16" s="59">
        <v>9</v>
      </c>
      <c r="B16" s="64" t="s">
        <v>431</v>
      </c>
      <c r="C16" s="58" t="s">
        <v>432</v>
      </c>
      <c r="D16" s="54" t="s">
        <v>406</v>
      </c>
      <c r="E16" s="55">
        <v>88</v>
      </c>
      <c r="F16" s="377">
        <v>0</v>
      </c>
      <c r="G16" s="378">
        <f>E16*F16</f>
        <v>0</v>
      </c>
      <c r="H16" s="57"/>
      <c r="N16" s="51"/>
      <c r="AY16" s="22">
        <v>1</v>
      </c>
      <c r="AZ16" s="22">
        <f>IF(AY16=1,G16,0)</f>
        <v>0</v>
      </c>
      <c r="BA16" s="22">
        <f>IF(AY16=2,G16,0)</f>
        <v>0</v>
      </c>
      <c r="BB16" s="22">
        <f>IF(AY16=3,G16,0)</f>
        <v>0</v>
      </c>
      <c r="BC16" s="22">
        <f>IF(AY16=4,G16,0)</f>
        <v>0</v>
      </c>
      <c r="BD16" s="22">
        <f>IF(AY16=5,G16,0)</f>
        <v>0</v>
      </c>
    </row>
    <row r="17" spans="1:56">
      <c r="A17" s="52">
        <v>10</v>
      </c>
      <c r="B17" s="64" t="s">
        <v>433</v>
      </c>
      <c r="C17" s="58" t="s">
        <v>434</v>
      </c>
      <c r="D17" s="54" t="s">
        <v>406</v>
      </c>
      <c r="E17" s="55">
        <v>88</v>
      </c>
      <c r="F17" s="377">
        <v>0</v>
      </c>
      <c r="G17" s="378">
        <f>E17*F17</f>
        <v>0</v>
      </c>
      <c r="H17" s="57"/>
      <c r="N17" s="51"/>
    </row>
    <row r="18" spans="1:56" ht="17.25" customHeight="1">
      <c r="A18" s="52">
        <v>11</v>
      </c>
      <c r="B18" s="53" t="s">
        <v>435</v>
      </c>
      <c r="C18" s="58" t="s">
        <v>436</v>
      </c>
      <c r="D18" s="54" t="s">
        <v>406</v>
      </c>
      <c r="E18" s="55">
        <v>88</v>
      </c>
      <c r="F18" s="377">
        <v>0</v>
      </c>
      <c r="G18" s="378">
        <f t="shared" si="0"/>
        <v>0</v>
      </c>
      <c r="H18" s="57"/>
      <c r="N18" s="51"/>
      <c r="AY18" s="22">
        <v>1</v>
      </c>
      <c r="AZ18" s="22">
        <f>IF(AY18=1,G18,0)</f>
        <v>0</v>
      </c>
      <c r="BA18" s="22">
        <f>IF(AY18=2,G18,0)</f>
        <v>0</v>
      </c>
      <c r="BB18" s="22">
        <f>IF(AY18=3,G18,0)</f>
        <v>0</v>
      </c>
      <c r="BC18" s="22">
        <f>IF(AY18=4,G18,0)</f>
        <v>0</v>
      </c>
      <c r="BD18" s="22">
        <f>IF(AY18=5,G18,0)</f>
        <v>0</v>
      </c>
    </row>
    <row r="19" spans="1:56">
      <c r="A19" s="65"/>
      <c r="B19" s="66" t="s">
        <v>437</v>
      </c>
      <c r="C19" s="67" t="str">
        <f>CONCATENATE(B7," ",C7)</f>
        <v>1 Zemní práce</v>
      </c>
      <c r="D19" s="68"/>
      <c r="E19" s="69"/>
      <c r="F19" s="69"/>
      <c r="G19" s="70"/>
      <c r="H19" s="71"/>
      <c r="N19" s="51"/>
      <c r="AZ19" s="72">
        <f>SUM(AZ7:AZ18)</f>
        <v>0</v>
      </c>
      <c r="BA19" s="72">
        <f>SUM(BA7:BA18)</f>
        <v>0</v>
      </c>
      <c r="BB19" s="72">
        <f>SUM(BB7:BB18)</f>
        <v>0</v>
      </c>
      <c r="BC19" s="72">
        <f>SUM(BC7:BC18)</f>
        <v>0</v>
      </c>
      <c r="BD19" s="72">
        <f>SUM(BD7:BD18)</f>
        <v>0</v>
      </c>
    </row>
    <row r="20" spans="1:56">
      <c r="A20" s="44" t="s">
        <v>401</v>
      </c>
      <c r="B20" s="45" t="s">
        <v>438</v>
      </c>
      <c r="C20" s="46" t="s">
        <v>439</v>
      </c>
      <c r="D20" s="47"/>
      <c r="E20" s="48"/>
      <c r="F20" s="48"/>
      <c r="G20" s="49"/>
      <c r="H20" s="73"/>
      <c r="N20" s="51"/>
      <c r="AZ20" s="72"/>
      <c r="BA20" s="72"/>
      <c r="BB20" s="72"/>
      <c r="BC20" s="72"/>
      <c r="BD20" s="72"/>
    </row>
    <row r="21" spans="1:56">
      <c r="A21" s="74"/>
      <c r="B21" s="75"/>
      <c r="C21" s="76" t="s">
        <v>578</v>
      </c>
      <c r="D21" s="77"/>
      <c r="E21" s="78"/>
      <c r="F21" s="78"/>
      <c r="G21" s="79"/>
      <c r="H21" s="73"/>
      <c r="N21" s="51"/>
      <c r="AZ21" s="72"/>
      <c r="BA21" s="72"/>
      <c r="BB21" s="72"/>
      <c r="BC21" s="72"/>
      <c r="BD21" s="72"/>
    </row>
    <row r="22" spans="1:56">
      <c r="A22" s="80">
        <v>1</v>
      </c>
      <c r="B22" s="53" t="s">
        <v>441</v>
      </c>
      <c r="C22" s="81" t="s">
        <v>442</v>
      </c>
      <c r="D22" s="54" t="s">
        <v>411</v>
      </c>
      <c r="E22" s="55">
        <v>5</v>
      </c>
      <c r="F22" s="369">
        <v>0</v>
      </c>
      <c r="G22" s="56">
        <f t="shared" ref="G22:G31" si="1">E22*F22</f>
        <v>0</v>
      </c>
      <c r="H22" s="73"/>
      <c r="N22" s="51"/>
      <c r="AZ22" s="72"/>
      <c r="BA22" s="72"/>
      <c r="BB22" s="72"/>
      <c r="BC22" s="72"/>
      <c r="BD22" s="72"/>
    </row>
    <row r="23" spans="1:56">
      <c r="A23" s="80">
        <v>2</v>
      </c>
      <c r="B23" s="53" t="s">
        <v>443</v>
      </c>
      <c r="C23" s="81" t="s">
        <v>444</v>
      </c>
      <c r="D23" s="54" t="s">
        <v>411</v>
      </c>
      <c r="E23" s="55">
        <v>4</v>
      </c>
      <c r="F23" s="369">
        <v>0</v>
      </c>
      <c r="G23" s="56">
        <f t="shared" si="1"/>
        <v>0</v>
      </c>
      <c r="H23" s="73"/>
      <c r="N23" s="51"/>
      <c r="AZ23" s="72"/>
      <c r="BA23" s="72"/>
      <c r="BB23" s="72"/>
      <c r="BC23" s="72"/>
      <c r="BD23" s="72"/>
    </row>
    <row r="24" spans="1:56">
      <c r="A24" s="80">
        <v>3</v>
      </c>
      <c r="B24" s="53" t="s">
        <v>445</v>
      </c>
      <c r="C24" s="81" t="s">
        <v>446</v>
      </c>
      <c r="D24" s="54" t="s">
        <v>411</v>
      </c>
      <c r="E24" s="55">
        <v>5</v>
      </c>
      <c r="F24" s="369">
        <v>0</v>
      </c>
      <c r="G24" s="56">
        <f>E24*F24</f>
        <v>0</v>
      </c>
      <c r="H24" s="73"/>
      <c r="N24" s="51"/>
      <c r="AZ24" s="72"/>
      <c r="BA24" s="72"/>
      <c r="BB24" s="72"/>
      <c r="BC24" s="72"/>
      <c r="BD24" s="72"/>
    </row>
    <row r="25" spans="1:56">
      <c r="A25" s="80">
        <v>4</v>
      </c>
      <c r="B25" s="53" t="s">
        <v>447</v>
      </c>
      <c r="C25" s="81" t="s">
        <v>448</v>
      </c>
      <c r="D25" s="54" t="s">
        <v>411</v>
      </c>
      <c r="E25" s="55">
        <v>5</v>
      </c>
      <c r="F25" s="369">
        <v>0</v>
      </c>
      <c r="G25" s="56">
        <f>E25*F25</f>
        <v>0</v>
      </c>
      <c r="H25" s="73"/>
      <c r="N25" s="51"/>
      <c r="AZ25" s="72"/>
      <c r="BA25" s="72"/>
      <c r="BB25" s="72"/>
      <c r="BC25" s="72"/>
      <c r="BD25" s="72"/>
    </row>
    <row r="26" spans="1:56">
      <c r="A26" s="52">
        <v>5</v>
      </c>
      <c r="B26" s="53" t="s">
        <v>449</v>
      </c>
      <c r="C26" s="81" t="s">
        <v>450</v>
      </c>
      <c r="D26" s="54" t="s">
        <v>411</v>
      </c>
      <c r="E26" s="55">
        <v>5</v>
      </c>
      <c r="F26" s="369">
        <v>0</v>
      </c>
      <c r="G26" s="56">
        <f t="shared" si="1"/>
        <v>0</v>
      </c>
      <c r="H26" s="73"/>
      <c r="N26" s="51"/>
      <c r="AZ26" s="72"/>
      <c r="BA26" s="72"/>
      <c r="BB26" s="72"/>
      <c r="BC26" s="72"/>
      <c r="BD26" s="72"/>
    </row>
    <row r="27" spans="1:56">
      <c r="A27" s="52">
        <v>6</v>
      </c>
      <c r="B27" s="53" t="s">
        <v>451</v>
      </c>
      <c r="C27" s="81" t="s">
        <v>452</v>
      </c>
      <c r="D27" s="54" t="s">
        <v>411</v>
      </c>
      <c r="E27" s="55">
        <v>5</v>
      </c>
      <c r="F27" s="369">
        <v>0</v>
      </c>
      <c r="G27" s="56">
        <f>E27*F27</f>
        <v>0</v>
      </c>
      <c r="H27" s="73"/>
      <c r="N27" s="51"/>
      <c r="AZ27" s="72"/>
      <c r="BA27" s="72"/>
      <c r="BB27" s="72"/>
      <c r="BC27" s="72"/>
      <c r="BD27" s="72"/>
    </row>
    <row r="28" spans="1:56">
      <c r="A28" s="52">
        <v>7</v>
      </c>
      <c r="B28" s="53" t="s">
        <v>453</v>
      </c>
      <c r="C28" s="81" t="s">
        <v>454</v>
      </c>
      <c r="D28" s="54" t="s">
        <v>411</v>
      </c>
      <c r="E28" s="55">
        <v>4</v>
      </c>
      <c r="F28" s="369">
        <v>0</v>
      </c>
      <c r="G28" s="56">
        <f>E28*F28</f>
        <v>0</v>
      </c>
      <c r="H28" s="73"/>
      <c r="N28" s="51"/>
      <c r="AZ28" s="72"/>
      <c r="BA28" s="72"/>
      <c r="BB28" s="72"/>
      <c r="BC28" s="72"/>
      <c r="BD28" s="72"/>
    </row>
    <row r="29" spans="1:56">
      <c r="A29" s="52">
        <v>8</v>
      </c>
      <c r="B29" s="53" t="s">
        <v>455</v>
      </c>
      <c r="C29" s="81" t="s">
        <v>456</v>
      </c>
      <c r="D29" s="54" t="s">
        <v>457</v>
      </c>
      <c r="E29" s="55">
        <v>7</v>
      </c>
      <c r="F29" s="369">
        <v>0</v>
      </c>
      <c r="G29" s="56">
        <f>E29*F29</f>
        <v>0</v>
      </c>
      <c r="H29" s="73"/>
      <c r="N29" s="51"/>
      <c r="AZ29" s="72"/>
      <c r="BA29" s="72"/>
      <c r="BB29" s="72"/>
      <c r="BC29" s="72"/>
      <c r="BD29" s="72"/>
    </row>
    <row r="30" spans="1:56" ht="24">
      <c r="A30" s="52">
        <v>9</v>
      </c>
      <c r="B30" s="53" t="s">
        <v>458</v>
      </c>
      <c r="C30" s="81" t="s">
        <v>459</v>
      </c>
      <c r="D30" s="54" t="s">
        <v>457</v>
      </c>
      <c r="E30" s="55">
        <v>2</v>
      </c>
      <c r="F30" s="369">
        <v>0</v>
      </c>
      <c r="G30" s="56">
        <f t="shared" si="1"/>
        <v>0</v>
      </c>
      <c r="H30" s="73"/>
      <c r="N30" s="51"/>
      <c r="AZ30" s="72"/>
      <c r="BA30" s="72"/>
      <c r="BB30" s="72"/>
      <c r="BC30" s="72"/>
      <c r="BD30" s="72"/>
    </row>
    <row r="31" spans="1:56">
      <c r="A31" s="80">
        <v>10</v>
      </c>
      <c r="B31" s="82" t="s">
        <v>460</v>
      </c>
      <c r="C31" s="81" t="s">
        <v>461</v>
      </c>
      <c r="D31" s="54" t="s">
        <v>406</v>
      </c>
      <c r="E31" s="55">
        <v>1.2</v>
      </c>
      <c r="F31" s="369">
        <v>0</v>
      </c>
      <c r="G31" s="56">
        <f t="shared" si="1"/>
        <v>0</v>
      </c>
      <c r="H31" s="73"/>
      <c r="N31" s="51"/>
      <c r="AZ31" s="72"/>
      <c r="BA31" s="72"/>
      <c r="BB31" s="72"/>
      <c r="BC31" s="72"/>
      <c r="BD31" s="72"/>
    </row>
    <row r="32" spans="1:56">
      <c r="A32" s="65"/>
      <c r="B32" s="66" t="s">
        <v>437</v>
      </c>
      <c r="C32" s="67" t="str">
        <f>CONCATENATE(B20," ",C20)</f>
        <v>4 Vodorovné konstrukce</v>
      </c>
      <c r="D32" s="68"/>
      <c r="E32" s="69"/>
      <c r="F32" s="69"/>
      <c r="G32" s="70"/>
      <c r="H32" s="73"/>
      <c r="N32" s="51"/>
      <c r="AZ32" s="72"/>
      <c r="BA32" s="72"/>
      <c r="BB32" s="72"/>
      <c r="BC32" s="72"/>
      <c r="BD32" s="72"/>
    </row>
    <row r="33" spans="1:56">
      <c r="A33" s="44" t="s">
        <v>401</v>
      </c>
      <c r="B33" s="45" t="s">
        <v>516</v>
      </c>
      <c r="C33" s="46" t="s">
        <v>579</v>
      </c>
      <c r="D33" s="47"/>
      <c r="E33" s="48"/>
      <c r="F33" s="48"/>
      <c r="G33" s="49"/>
      <c r="H33" s="50"/>
      <c r="N33" s="51"/>
    </row>
    <row r="34" spans="1:56">
      <c r="A34" s="80">
        <v>1</v>
      </c>
      <c r="B34" s="82" t="s">
        <v>580</v>
      </c>
      <c r="C34" s="81" t="s">
        <v>581</v>
      </c>
      <c r="D34" s="83" t="s">
        <v>457</v>
      </c>
      <c r="E34" s="84">
        <v>369</v>
      </c>
      <c r="F34" s="371">
        <v>0</v>
      </c>
      <c r="G34" s="85">
        <f t="shared" ref="G34:G42" si="2">E34*F34</f>
        <v>0</v>
      </c>
      <c r="H34" s="57"/>
      <c r="N34" s="51"/>
      <c r="AY34" s="22">
        <v>1</v>
      </c>
      <c r="AZ34" s="22">
        <f>IF(AY34=1,G43,0)</f>
        <v>0</v>
      </c>
      <c r="BA34" s="22">
        <f>IF(AY34=2,G43,0)</f>
        <v>0</v>
      </c>
      <c r="BB34" s="22">
        <f>IF(AY34=3,G43,0)</f>
        <v>0</v>
      </c>
      <c r="BC34" s="22">
        <f>IF(AY34=4,G43,0)</f>
        <v>0</v>
      </c>
      <c r="BD34" s="22">
        <f>IF(AY34=5,G43,0)</f>
        <v>0</v>
      </c>
    </row>
    <row r="35" spans="1:56">
      <c r="A35" s="80">
        <v>2</v>
      </c>
      <c r="B35" s="82" t="s">
        <v>582</v>
      </c>
      <c r="C35" s="81" t="s">
        <v>583</v>
      </c>
      <c r="D35" s="83" t="s">
        <v>584</v>
      </c>
      <c r="E35" s="84">
        <v>1</v>
      </c>
      <c r="F35" s="371">
        <v>0</v>
      </c>
      <c r="G35" s="85">
        <f t="shared" si="2"/>
        <v>0</v>
      </c>
      <c r="H35" s="57"/>
      <c r="N35" s="51"/>
    </row>
    <row r="36" spans="1:56">
      <c r="A36" s="80">
        <v>3</v>
      </c>
      <c r="B36" s="82" t="s">
        <v>585</v>
      </c>
      <c r="C36" s="81" t="s">
        <v>586</v>
      </c>
      <c r="D36" s="83" t="s">
        <v>457</v>
      </c>
      <c r="E36" s="84">
        <v>369</v>
      </c>
      <c r="F36" s="371">
        <v>0</v>
      </c>
      <c r="G36" s="85">
        <f t="shared" si="2"/>
        <v>0</v>
      </c>
      <c r="H36" s="57"/>
      <c r="N36" s="51"/>
    </row>
    <row r="37" spans="1:56">
      <c r="A37" s="52">
        <v>4</v>
      </c>
      <c r="B37" s="53" t="s">
        <v>587</v>
      </c>
      <c r="C37" s="58" t="s">
        <v>588</v>
      </c>
      <c r="D37" s="54" t="s">
        <v>457</v>
      </c>
      <c r="E37" s="55">
        <v>102</v>
      </c>
      <c r="F37" s="369">
        <v>0</v>
      </c>
      <c r="G37" s="56">
        <f>E37*F37</f>
        <v>0</v>
      </c>
      <c r="H37" s="57"/>
      <c r="N37" s="51"/>
    </row>
    <row r="38" spans="1:56">
      <c r="A38" s="52">
        <v>5</v>
      </c>
      <c r="B38" s="53" t="s">
        <v>589</v>
      </c>
      <c r="C38" s="58" t="s">
        <v>590</v>
      </c>
      <c r="D38" s="54" t="s">
        <v>457</v>
      </c>
      <c r="E38" s="55">
        <v>267</v>
      </c>
      <c r="F38" s="369">
        <v>0</v>
      </c>
      <c r="G38" s="56">
        <f t="shared" si="2"/>
        <v>0</v>
      </c>
      <c r="H38" s="57"/>
      <c r="N38" s="51"/>
    </row>
    <row r="39" spans="1:56">
      <c r="A39" s="52">
        <v>6</v>
      </c>
      <c r="B39" s="53" t="s">
        <v>591</v>
      </c>
      <c r="C39" s="86" t="s">
        <v>592</v>
      </c>
      <c r="D39" s="54" t="s">
        <v>457</v>
      </c>
      <c r="E39" s="55">
        <v>102</v>
      </c>
      <c r="F39" s="369">
        <v>0</v>
      </c>
      <c r="G39" s="56">
        <f>E39*F39</f>
        <v>0</v>
      </c>
      <c r="H39" s="57"/>
      <c r="N39" s="51"/>
    </row>
    <row r="40" spans="1:56">
      <c r="A40" s="52">
        <v>7</v>
      </c>
      <c r="B40" s="53" t="s">
        <v>593</v>
      </c>
      <c r="C40" s="87" t="s">
        <v>594</v>
      </c>
      <c r="D40" s="88" t="s">
        <v>542</v>
      </c>
      <c r="E40" s="84">
        <v>17</v>
      </c>
      <c r="F40" s="371">
        <v>0</v>
      </c>
      <c r="G40" s="85">
        <f>E40*F40</f>
        <v>0</v>
      </c>
      <c r="H40" s="57"/>
      <c r="N40" s="51"/>
    </row>
    <row r="41" spans="1:56">
      <c r="A41" s="80">
        <v>8</v>
      </c>
      <c r="B41" s="89" t="s">
        <v>595</v>
      </c>
      <c r="C41" s="90" t="s">
        <v>596</v>
      </c>
      <c r="D41" s="88" t="s">
        <v>542</v>
      </c>
      <c r="E41" s="91">
        <v>17</v>
      </c>
      <c r="F41" s="372">
        <v>0</v>
      </c>
      <c r="G41" s="92">
        <f>E41*F41</f>
        <v>0</v>
      </c>
      <c r="H41" s="57"/>
      <c r="N41" s="51"/>
    </row>
    <row r="42" spans="1:56">
      <c r="A42" s="93">
        <v>9</v>
      </c>
      <c r="B42" s="82" t="s">
        <v>597</v>
      </c>
      <c r="C42" s="81" t="s">
        <v>598</v>
      </c>
      <c r="D42" s="83" t="s">
        <v>457</v>
      </c>
      <c r="E42" s="84">
        <v>20</v>
      </c>
      <c r="F42" s="371">
        <v>0</v>
      </c>
      <c r="G42" s="85">
        <f t="shared" si="2"/>
        <v>0</v>
      </c>
      <c r="H42" s="57"/>
      <c r="N42" s="51"/>
    </row>
    <row r="43" spans="1:56">
      <c r="A43" s="80">
        <v>10</v>
      </c>
      <c r="B43" s="82" t="s">
        <v>599</v>
      </c>
      <c r="C43" s="81" t="s">
        <v>600</v>
      </c>
      <c r="D43" s="83" t="s">
        <v>457</v>
      </c>
      <c r="E43" s="84">
        <v>369</v>
      </c>
      <c r="F43" s="371">
        <v>0</v>
      </c>
      <c r="G43" s="85">
        <f>E43*F43</f>
        <v>0</v>
      </c>
      <c r="H43" s="57"/>
      <c r="N43" s="51"/>
    </row>
    <row r="44" spans="1:56">
      <c r="A44" s="80">
        <v>11</v>
      </c>
      <c r="B44" s="82" t="s">
        <v>601</v>
      </c>
      <c r="C44" s="81" t="s">
        <v>602</v>
      </c>
      <c r="D44" s="83" t="s">
        <v>502</v>
      </c>
      <c r="E44" s="84">
        <v>6</v>
      </c>
      <c r="F44" s="371">
        <v>0</v>
      </c>
      <c r="G44" s="85">
        <f>E44*F44</f>
        <v>0</v>
      </c>
      <c r="H44" s="57"/>
      <c r="N44" s="51"/>
    </row>
    <row r="45" spans="1:56">
      <c r="A45" s="65"/>
      <c r="B45" s="66" t="s">
        <v>437</v>
      </c>
      <c r="C45" s="67" t="str">
        <f>CONCATENATE(B33," ",C33)</f>
        <v>9 Trubní vedení</v>
      </c>
      <c r="D45" s="68"/>
      <c r="E45" s="69"/>
      <c r="F45" s="69"/>
      <c r="G45" s="70"/>
      <c r="H45" s="71"/>
      <c r="N45" s="51"/>
      <c r="AZ45" s="72">
        <f>SUM(AZ33:AZ34)</f>
        <v>0</v>
      </c>
      <c r="BA45" s="72">
        <f>SUM(BA33:BA34)</f>
        <v>0</v>
      </c>
      <c r="BB45" s="72">
        <f>SUM(BB33:BB34)</f>
        <v>0</v>
      </c>
      <c r="BC45" s="72">
        <f>SUM(BC33:BC34)</f>
        <v>0</v>
      </c>
      <c r="BD45" s="72">
        <f>SUM(BD33:BD34)</f>
        <v>0</v>
      </c>
    </row>
    <row r="46" spans="1:56">
      <c r="A46" s="44" t="s">
        <v>401</v>
      </c>
      <c r="B46" s="45" t="s">
        <v>564</v>
      </c>
      <c r="C46" s="46" t="s">
        <v>565</v>
      </c>
      <c r="D46" s="47"/>
      <c r="E46" s="48"/>
      <c r="F46" s="48"/>
      <c r="G46" s="49"/>
      <c r="H46" s="73"/>
      <c r="N46" s="51"/>
      <c r="AZ46" s="72"/>
      <c r="BA46" s="72"/>
      <c r="BB46" s="72"/>
      <c r="BC46" s="72"/>
      <c r="BD46" s="72"/>
    </row>
    <row r="47" spans="1:56">
      <c r="A47" s="80">
        <v>1</v>
      </c>
      <c r="B47" s="82" t="s">
        <v>603</v>
      </c>
      <c r="C47" s="81" t="s">
        <v>567</v>
      </c>
      <c r="D47" s="83" t="s">
        <v>542</v>
      </c>
      <c r="E47" s="84">
        <v>4</v>
      </c>
      <c r="F47" s="371">
        <v>0</v>
      </c>
      <c r="G47" s="92">
        <f>E47*F47</f>
        <v>0</v>
      </c>
      <c r="H47" s="73"/>
      <c r="N47" s="51"/>
      <c r="AZ47" s="72"/>
      <c r="BA47" s="72"/>
      <c r="BB47" s="72"/>
      <c r="BC47" s="72"/>
      <c r="BD47" s="72"/>
    </row>
    <row r="48" spans="1:56">
      <c r="A48" s="80">
        <v>2</v>
      </c>
      <c r="B48" s="82" t="s">
        <v>604</v>
      </c>
      <c r="C48" s="81" t="s">
        <v>569</v>
      </c>
      <c r="D48" s="83" t="s">
        <v>570</v>
      </c>
      <c r="E48" s="84">
        <v>24</v>
      </c>
      <c r="F48" s="371">
        <v>0</v>
      </c>
      <c r="G48" s="92">
        <f>E48*F48</f>
        <v>0</v>
      </c>
      <c r="H48" s="73"/>
      <c r="N48" s="51"/>
      <c r="AZ48" s="72"/>
      <c r="BA48" s="72"/>
      <c r="BB48" s="72"/>
      <c r="BC48" s="72"/>
      <c r="BD48" s="72"/>
    </row>
    <row r="49" spans="1:56" ht="24">
      <c r="A49" s="52">
        <v>3</v>
      </c>
      <c r="B49" s="53">
        <v>919111</v>
      </c>
      <c r="C49" s="81" t="s">
        <v>571</v>
      </c>
      <c r="D49" s="54" t="s">
        <v>457</v>
      </c>
      <c r="E49" s="55">
        <v>18</v>
      </c>
      <c r="F49" s="369">
        <v>0</v>
      </c>
      <c r="G49" s="56">
        <f>E49*F49</f>
        <v>0</v>
      </c>
      <c r="H49" s="73"/>
      <c r="N49" s="51"/>
      <c r="AZ49" s="72"/>
      <c r="BA49" s="72"/>
      <c r="BB49" s="72"/>
      <c r="BC49" s="72"/>
      <c r="BD49" s="72"/>
    </row>
    <row r="50" spans="1:56">
      <c r="A50" s="65"/>
      <c r="B50" s="66" t="s">
        <v>437</v>
      </c>
      <c r="C50" s="67" t="s">
        <v>572</v>
      </c>
      <c r="D50" s="68"/>
      <c r="E50" s="69"/>
      <c r="F50" s="69"/>
      <c r="G50" s="70"/>
      <c r="H50" s="73"/>
      <c r="N50" s="51"/>
      <c r="AZ50" s="72"/>
      <c r="BA50" s="72"/>
      <c r="BB50" s="72"/>
      <c r="BC50" s="72"/>
      <c r="BD50" s="72"/>
    </row>
    <row r="51" spans="1:56">
      <c r="A51" s="44" t="s">
        <v>401</v>
      </c>
      <c r="B51" s="45" t="s">
        <v>605</v>
      </c>
      <c r="C51" s="46" t="s">
        <v>606</v>
      </c>
      <c r="D51" s="47"/>
      <c r="E51" s="48"/>
      <c r="F51" s="48"/>
      <c r="G51" s="49"/>
      <c r="H51" s="50"/>
      <c r="N51" s="51"/>
    </row>
    <row r="52" spans="1:56">
      <c r="A52" s="94">
        <v>1</v>
      </c>
      <c r="B52" s="95" t="s">
        <v>607</v>
      </c>
      <c r="C52" s="96" t="s">
        <v>608</v>
      </c>
      <c r="D52" s="97" t="s">
        <v>471</v>
      </c>
      <c r="E52" s="98">
        <v>17</v>
      </c>
      <c r="F52" s="373">
        <v>0</v>
      </c>
      <c r="G52" s="99">
        <f>E52*F52</f>
        <v>0</v>
      </c>
      <c r="H52" s="57"/>
      <c r="N52" s="51"/>
      <c r="AY52" s="22">
        <v>2</v>
      </c>
      <c r="AZ52" s="22">
        <f>IF(AY52=1,G52,0)</f>
        <v>0</v>
      </c>
      <c r="BA52" s="22">
        <f>IF(AY52=2,G52,0)</f>
        <v>0</v>
      </c>
      <c r="BB52" s="22">
        <f>IF(AY52=3,G52,0)</f>
        <v>0</v>
      </c>
      <c r="BC52" s="22">
        <f>IF(AY52=4,G52,0)</f>
        <v>0</v>
      </c>
      <c r="BD52" s="22">
        <f>IF(AY52=5,G52,0)</f>
        <v>0</v>
      </c>
    </row>
    <row r="53" spans="1:56" ht="24">
      <c r="A53" s="100">
        <v>2</v>
      </c>
      <c r="B53" s="101" t="s">
        <v>609</v>
      </c>
      <c r="C53" s="102" t="s">
        <v>610</v>
      </c>
      <c r="D53" s="103" t="s">
        <v>471</v>
      </c>
      <c r="E53" s="104">
        <v>5</v>
      </c>
      <c r="F53" s="374">
        <v>0</v>
      </c>
      <c r="G53" s="105">
        <f>E53*F53</f>
        <v>0</v>
      </c>
      <c r="H53" s="57"/>
      <c r="N53" s="51"/>
    </row>
    <row r="54" spans="1:56" ht="24">
      <c r="A54" s="100">
        <v>3</v>
      </c>
      <c r="B54" s="101" t="s">
        <v>611</v>
      </c>
      <c r="C54" s="102" t="s">
        <v>612</v>
      </c>
      <c r="D54" s="103" t="s">
        <v>471</v>
      </c>
      <c r="E54" s="104">
        <v>6</v>
      </c>
      <c r="F54" s="374">
        <v>0</v>
      </c>
      <c r="G54" s="105">
        <f>E54*F54</f>
        <v>0</v>
      </c>
      <c r="H54" s="57"/>
      <c r="N54" s="51"/>
    </row>
    <row r="55" spans="1:56">
      <c r="A55" s="65"/>
      <c r="B55" s="66" t="s">
        <v>437</v>
      </c>
      <c r="C55" s="67" t="str">
        <f>CONCATENATE(B51," ",C51)</f>
        <v>723 Vnitřní plynovod</v>
      </c>
      <c r="D55" s="68"/>
      <c r="E55" s="69"/>
      <c r="F55" s="69"/>
      <c r="G55" s="70"/>
      <c r="H55" s="71"/>
      <c r="N55" s="51"/>
      <c r="AZ55" s="72">
        <f>SUM(AZ51:AZ54)</f>
        <v>0</v>
      </c>
      <c r="BA55" s="72">
        <f>SUM(BA51:BA54)</f>
        <v>0</v>
      </c>
      <c r="BB55" s="72">
        <f>SUM(BB51:BB54)</f>
        <v>0</v>
      </c>
      <c r="BC55" s="72">
        <f>SUM(BC51:BC54)</f>
        <v>0</v>
      </c>
      <c r="BD55" s="72">
        <f>SUM(BD51:BD54)</f>
        <v>0</v>
      </c>
    </row>
    <row r="56" spans="1:56">
      <c r="A56" s="44" t="s">
        <v>401</v>
      </c>
      <c r="B56" s="45" t="s">
        <v>613</v>
      </c>
      <c r="C56" s="46" t="s">
        <v>614</v>
      </c>
      <c r="D56" s="47"/>
      <c r="E56" s="48"/>
      <c r="F56" s="48"/>
      <c r="G56" s="49"/>
      <c r="H56" s="50"/>
      <c r="N56" s="51"/>
    </row>
    <row r="57" spans="1:56">
      <c r="A57" s="52">
        <v>1</v>
      </c>
      <c r="B57" s="53" t="s">
        <v>615</v>
      </c>
      <c r="C57" s="58" t="s">
        <v>616</v>
      </c>
      <c r="D57" s="54" t="s">
        <v>457</v>
      </c>
      <c r="E57" s="55">
        <v>369</v>
      </c>
      <c r="F57" s="369">
        <v>0</v>
      </c>
      <c r="G57" s="56">
        <f>E57*F57</f>
        <v>0</v>
      </c>
      <c r="H57" s="57"/>
      <c r="N57" s="51"/>
      <c r="AY57" s="22">
        <v>4</v>
      </c>
      <c r="AZ57" s="22">
        <f>IF(AY57=1,G57,0)</f>
        <v>0</v>
      </c>
      <c r="BA57" s="22">
        <f>IF(AY57=2,G57,0)</f>
        <v>0</v>
      </c>
      <c r="BB57" s="22">
        <f>IF(AY57=3,G57,0)</f>
        <v>0</v>
      </c>
      <c r="BC57" s="22">
        <f>IF(AY57=4,G57,0)</f>
        <v>0</v>
      </c>
      <c r="BD57" s="22">
        <f>IF(AY57=5,G57,0)</f>
        <v>0</v>
      </c>
    </row>
    <row r="58" spans="1:56">
      <c r="A58" s="80">
        <v>2</v>
      </c>
      <c r="B58" s="82" t="s">
        <v>617</v>
      </c>
      <c r="C58" s="81" t="s">
        <v>618</v>
      </c>
      <c r="D58" s="83" t="s">
        <v>471</v>
      </c>
      <c r="E58" s="84">
        <v>19</v>
      </c>
      <c r="F58" s="371">
        <v>0</v>
      </c>
      <c r="G58" s="85">
        <f>E58*F58</f>
        <v>0</v>
      </c>
      <c r="H58" s="57"/>
      <c r="N58" s="51"/>
      <c r="AY58" s="22">
        <v>4</v>
      </c>
      <c r="AZ58" s="22">
        <f>IF(AY58=1,G58,0)</f>
        <v>0</v>
      </c>
      <c r="BA58" s="22">
        <f>IF(AY58=2,G58,0)</f>
        <v>0</v>
      </c>
      <c r="BB58" s="22">
        <f>IF(AY58=3,G58,0)</f>
        <v>0</v>
      </c>
      <c r="BC58" s="22">
        <f>IF(AY58=4,G58,0)</f>
        <v>0</v>
      </c>
      <c r="BD58" s="22">
        <f>IF(AY58=5,G58,0)</f>
        <v>0</v>
      </c>
    </row>
    <row r="59" spans="1:56">
      <c r="A59" s="65"/>
      <c r="B59" s="66" t="s">
        <v>437</v>
      </c>
      <c r="C59" s="67" t="str">
        <f>CONCATENATE(B56," ",C56)</f>
        <v>M21 Elektromontáže</v>
      </c>
      <c r="D59" s="68"/>
      <c r="E59" s="69"/>
      <c r="F59" s="69"/>
      <c r="G59" s="70"/>
      <c r="H59" s="71"/>
      <c r="N59" s="51"/>
      <c r="AZ59" s="72">
        <f>SUM(AZ56:AZ58)</f>
        <v>0</v>
      </c>
      <c r="BA59" s="72">
        <f>SUM(BA56:BA58)</f>
        <v>0</v>
      </c>
      <c r="BB59" s="72">
        <f>SUM(BB56:BB58)</f>
        <v>0</v>
      </c>
      <c r="BC59" s="72">
        <f>SUM(BC56:BC58)</f>
        <v>0</v>
      </c>
      <c r="BD59" s="72">
        <f>SUM(BD56:BD58)</f>
        <v>0</v>
      </c>
    </row>
    <row r="60" spans="1:56">
      <c r="A60" s="44" t="s">
        <v>401</v>
      </c>
      <c r="B60" s="45" t="s">
        <v>503</v>
      </c>
      <c r="C60" s="46" t="s">
        <v>504</v>
      </c>
      <c r="D60" s="47"/>
      <c r="E60" s="48"/>
      <c r="F60" s="48"/>
      <c r="G60" s="49"/>
      <c r="H60" s="50"/>
      <c r="N60" s="51"/>
    </row>
    <row r="61" spans="1:56">
      <c r="A61" s="106">
        <v>1</v>
      </c>
      <c r="B61" s="107" t="s">
        <v>619</v>
      </c>
      <c r="C61" s="81" t="s">
        <v>620</v>
      </c>
      <c r="D61" s="108" t="s">
        <v>495</v>
      </c>
      <c r="E61" s="109">
        <v>1</v>
      </c>
      <c r="F61" s="371">
        <v>0</v>
      </c>
      <c r="G61" s="85">
        <f>E61*F61</f>
        <v>0</v>
      </c>
      <c r="H61" s="110"/>
      <c r="N61" s="51"/>
    </row>
    <row r="62" spans="1:56">
      <c r="A62" s="106">
        <v>2</v>
      </c>
      <c r="B62" s="107" t="s">
        <v>507</v>
      </c>
      <c r="C62" s="81" t="s">
        <v>621</v>
      </c>
      <c r="D62" s="83" t="s">
        <v>457</v>
      </c>
      <c r="E62" s="84">
        <v>369</v>
      </c>
      <c r="F62" s="371">
        <v>0</v>
      </c>
      <c r="G62" s="85">
        <f>E62*F62</f>
        <v>0</v>
      </c>
      <c r="H62" s="110"/>
      <c r="N62" s="51"/>
    </row>
    <row r="63" spans="1:56">
      <c r="A63" s="106">
        <v>3</v>
      </c>
      <c r="B63" s="107" t="s">
        <v>622</v>
      </c>
      <c r="C63" s="81" t="s">
        <v>623</v>
      </c>
      <c r="D63" s="83" t="s">
        <v>495</v>
      </c>
      <c r="E63" s="84">
        <v>1</v>
      </c>
      <c r="F63" s="371">
        <v>0</v>
      </c>
      <c r="G63" s="85">
        <f>E63*F63</f>
        <v>0</v>
      </c>
      <c r="H63" s="57"/>
      <c r="N63" s="51"/>
      <c r="AY63" s="22">
        <v>1</v>
      </c>
      <c r="AZ63" s="22">
        <f>IF(AY63=1,G63,0)</f>
        <v>0</v>
      </c>
      <c r="BA63" s="22">
        <f>IF(AY63=2,G63,0)</f>
        <v>0</v>
      </c>
      <c r="BB63" s="22">
        <f>IF(AY63=3,G63,0)</f>
        <v>0</v>
      </c>
      <c r="BC63" s="22">
        <f>IF(AY63=4,G63,0)</f>
        <v>0</v>
      </c>
      <c r="BD63" s="22">
        <f>IF(AY63=5,G63,0)</f>
        <v>0</v>
      </c>
    </row>
    <row r="64" spans="1:56" ht="13.5" thickBot="1">
      <c r="A64" s="111"/>
      <c r="B64" s="112" t="s">
        <v>437</v>
      </c>
      <c r="C64" s="113" t="str">
        <f>CONCATENATE(B60," ",C60)</f>
        <v>VN Vedlejší náklady</v>
      </c>
      <c r="D64" s="47"/>
      <c r="E64" s="114"/>
      <c r="F64" s="114"/>
      <c r="G64" s="115"/>
      <c r="H64" s="73"/>
      <c r="N64" s="51"/>
      <c r="AZ64" s="72">
        <f>SUM(AZ60:AZ63)</f>
        <v>0</v>
      </c>
      <c r="BA64" s="72">
        <f>SUM(BA60:BA63)</f>
        <v>0</v>
      </c>
      <c r="BB64" s="72">
        <f>SUM(BB60:BB63)</f>
        <v>0</v>
      </c>
      <c r="BC64" s="72">
        <f>SUM(BC60:BC63)</f>
        <v>0</v>
      </c>
      <c r="BD64" s="72">
        <f>SUM(BD60:BD63)</f>
        <v>0</v>
      </c>
    </row>
    <row r="65" spans="1:8" ht="13.5" thickBot="1">
      <c r="A65" s="116"/>
      <c r="B65" s="117"/>
      <c r="C65" s="118" t="s">
        <v>624</v>
      </c>
      <c r="D65" s="117"/>
      <c r="E65" s="117"/>
      <c r="F65" s="117"/>
      <c r="G65" s="119">
        <f>SUM(G8:G64)</f>
        <v>0</v>
      </c>
      <c r="H65" s="21"/>
    </row>
    <row r="66" spans="1:8">
      <c r="A66" s="120"/>
      <c r="B66" s="121"/>
      <c r="C66" s="121"/>
      <c r="D66" s="121"/>
      <c r="E66" s="121"/>
      <c r="F66" s="121"/>
      <c r="G66" s="122"/>
      <c r="H66" s="123"/>
    </row>
    <row r="67" spans="1:8" ht="13.5" thickBot="1">
      <c r="A67" s="124"/>
      <c r="B67" s="125"/>
      <c r="C67" s="125"/>
      <c r="D67" s="125"/>
      <c r="E67" s="125"/>
      <c r="F67" s="125"/>
      <c r="G67" s="126"/>
      <c r="H67" s="126"/>
    </row>
    <row r="68" spans="1:8">
      <c r="E68" s="22"/>
    </row>
    <row r="69" spans="1:8">
      <c r="E69" s="22"/>
    </row>
    <row r="70" spans="1:8">
      <c r="E70" s="22"/>
    </row>
    <row r="71" spans="1:8">
      <c r="E71" s="22"/>
    </row>
    <row r="72" spans="1:8">
      <c r="E72" s="22"/>
    </row>
    <row r="73" spans="1:8">
      <c r="E73" s="22"/>
    </row>
    <row r="74" spans="1:8">
      <c r="E74" s="22"/>
    </row>
    <row r="75" spans="1:8">
      <c r="E75" s="22"/>
    </row>
    <row r="76" spans="1:8">
      <c r="E76" s="22"/>
    </row>
    <row r="77" spans="1:8">
      <c r="E77" s="22"/>
    </row>
    <row r="78" spans="1:8">
      <c r="E78" s="22"/>
    </row>
    <row r="79" spans="1:8">
      <c r="E79" s="22"/>
    </row>
    <row r="80" spans="1:8">
      <c r="E80" s="22"/>
    </row>
    <row r="81" spans="5:5">
      <c r="E81" s="22"/>
    </row>
    <row r="82" spans="5:5">
      <c r="E82" s="22"/>
    </row>
    <row r="83" spans="5:5">
      <c r="E83" s="22"/>
    </row>
    <row r="84" spans="5:5">
      <c r="E84" s="22"/>
    </row>
    <row r="85" spans="5:5">
      <c r="E85" s="22"/>
    </row>
    <row r="86" spans="5:5">
      <c r="E86" s="22"/>
    </row>
    <row r="87" spans="5:5">
      <c r="E87" s="22"/>
    </row>
    <row r="88" spans="5:5">
      <c r="E88" s="22"/>
    </row>
    <row r="89" spans="5:5">
      <c r="E89" s="22"/>
    </row>
    <row r="90" spans="5:5">
      <c r="E90" s="22"/>
    </row>
    <row r="91" spans="5:5">
      <c r="E91" s="22"/>
    </row>
    <row r="92" spans="5:5">
      <c r="E92" s="22"/>
    </row>
    <row r="93" spans="5:5">
      <c r="E93" s="22"/>
    </row>
    <row r="94" spans="5:5">
      <c r="E94" s="22"/>
    </row>
    <row r="95" spans="5:5">
      <c r="E95" s="22"/>
    </row>
    <row r="96" spans="5:5">
      <c r="E96" s="22"/>
    </row>
    <row r="97" s="22" customFormat="1"/>
    <row r="98" s="22" customFormat="1"/>
    <row r="99" s="22" customFormat="1"/>
    <row r="100" s="22" customFormat="1"/>
    <row r="101" s="22" customFormat="1"/>
    <row r="102" s="22" customFormat="1"/>
    <row r="103" s="22" customFormat="1"/>
    <row r="104" s="22" customFormat="1"/>
    <row r="105" s="22" customFormat="1"/>
    <row r="106" s="22" customFormat="1"/>
    <row r="107" s="22" customFormat="1"/>
    <row r="108" s="22" customFormat="1"/>
    <row r="109" s="22" customFormat="1"/>
    <row r="110" s="22" customFormat="1"/>
    <row r="111" s="22" customFormat="1"/>
    <row r="112" s="22" customFormat="1"/>
    <row r="113" spans="1:7">
      <c r="A113" s="127"/>
      <c r="B113" s="127"/>
    </row>
    <row r="114" spans="1:7">
      <c r="C114" s="128"/>
      <c r="D114" s="128"/>
      <c r="E114" s="129"/>
      <c r="F114" s="128"/>
      <c r="G114" s="130"/>
    </row>
    <row r="115" spans="1:7">
      <c r="A115" s="127"/>
      <c r="B115" s="127"/>
    </row>
  </sheetData>
  <sheetProtection algorithmName="SHA-512" hashValue="n/4Tq5kGFgtHADMpRQyaJCAnRD9xPdMZXQOPj+PesD4KSjPRrOb42GhmLZYAGs0UNQk9ebTcgrRfhBjO/CCgng==" saltValue="b5Bab+aj7ca5WkWmnNaOrg==" spinCount="100000" sheet="1" objects="1" scenarios="1"/>
  <mergeCells count="3">
    <mergeCell ref="A1:G1"/>
    <mergeCell ref="A3:B3"/>
    <mergeCell ref="A4:B4"/>
  </mergeCells>
  <printOptions gridLinesSet="0"/>
  <pageMargins left="0.59055118110236227" right="0.39370078740157483" top="0.78740157480314965" bottom="0.78740157480314965" header="0.31496062992125984" footer="0.31496062992125984"/>
  <pageSetup paperSize="9" scale="70" orientation="portrait" horizontalDpi="300" r:id="rId1"/>
  <headerFooter alignWithMargins="0">
    <oddFooter>Stránka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5"/>
  <sheetViews>
    <sheetView topLeftCell="A6" zoomScale="130" zoomScaleNormal="130" workbookViewId="0">
      <selection activeCell="N16" sqref="N16"/>
    </sheetView>
  </sheetViews>
  <sheetFormatPr defaultColWidth="8.85546875" defaultRowHeight="12"/>
  <cols>
    <col min="1" max="1" width="5.7109375" style="8" customWidth="1"/>
    <col min="2" max="2" width="12.85546875" style="8" customWidth="1"/>
    <col min="3" max="4" width="9.7109375" style="8" customWidth="1"/>
    <col min="5" max="8" width="8.85546875" style="8"/>
    <col min="9" max="9" width="11.7109375" style="9" customWidth="1"/>
    <col min="10" max="10" width="6.28515625" style="9" customWidth="1"/>
    <col min="11" max="11" width="12.7109375" style="9" customWidth="1"/>
    <col min="12" max="12" width="13.7109375" style="9" customWidth="1"/>
    <col min="13" max="13" width="16.7109375" style="8" hidden="1" customWidth="1"/>
    <col min="14" max="16384" width="8.85546875" style="8"/>
  </cols>
  <sheetData>
    <row r="1" spans="1:13">
      <c r="A1" s="403" t="s">
        <v>0</v>
      </c>
      <c r="B1" s="401"/>
      <c r="C1" s="401"/>
      <c r="E1" s="429" t="s">
        <v>642</v>
      </c>
      <c r="F1" s="430"/>
      <c r="G1" s="430"/>
      <c r="H1" s="431"/>
      <c r="K1" s="402" t="s">
        <v>1</v>
      </c>
      <c r="L1" s="402"/>
    </row>
    <row r="2" spans="1:13" ht="12.75" thickBot="1">
      <c r="C2" s="10"/>
      <c r="E2" s="432"/>
      <c r="F2" s="433"/>
      <c r="G2" s="433"/>
      <c r="H2" s="434"/>
      <c r="K2" s="402"/>
      <c r="L2" s="402"/>
    </row>
    <row r="3" spans="1:13">
      <c r="A3" s="392" t="s">
        <v>643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</row>
    <row r="4" spans="1:13">
      <c r="A4" s="393"/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</row>
    <row r="5" spans="1:13">
      <c r="C5" s="8" t="s">
        <v>0</v>
      </c>
    </row>
    <row r="6" spans="1:13" ht="12.75" thickBot="1"/>
    <row r="7" spans="1:13" ht="12.75" thickBot="1">
      <c r="A7" s="394" t="s">
        <v>356</v>
      </c>
      <c r="B7" s="395"/>
      <c r="C7" s="395"/>
      <c r="D7" s="395"/>
      <c r="E7" s="395"/>
      <c r="F7" s="395"/>
      <c r="G7" s="395"/>
      <c r="H7" s="395"/>
      <c r="I7" s="395"/>
      <c r="J7" s="395"/>
      <c r="K7" s="395"/>
      <c r="L7" s="395"/>
    </row>
    <row r="8" spans="1:13" ht="12.75" thickBot="1">
      <c r="A8" s="396" t="s">
        <v>3</v>
      </c>
      <c r="B8" s="396"/>
      <c r="C8" s="397" t="s">
        <v>4</v>
      </c>
      <c r="D8" s="397"/>
      <c r="E8" s="397"/>
      <c r="F8" s="397"/>
      <c r="G8" s="397"/>
      <c r="H8" s="397"/>
      <c r="I8" s="11" t="s">
        <v>5</v>
      </c>
      <c r="J8" s="11" t="s">
        <v>6</v>
      </c>
      <c r="K8" s="11" t="s">
        <v>7</v>
      </c>
      <c r="L8" s="11" t="s">
        <v>8</v>
      </c>
    </row>
    <row r="9" spans="1:13">
      <c r="A9" s="12">
        <v>1</v>
      </c>
      <c r="B9" s="13" t="s">
        <v>357</v>
      </c>
      <c r="C9" s="398" t="s">
        <v>358</v>
      </c>
      <c r="D9" s="398"/>
      <c r="E9" s="398"/>
      <c r="F9" s="398"/>
      <c r="G9" s="398"/>
      <c r="H9" s="398"/>
      <c r="I9" s="14">
        <v>1</v>
      </c>
      <c r="J9" s="9" t="s">
        <v>113</v>
      </c>
      <c r="K9" s="20">
        <v>0</v>
      </c>
      <c r="L9" s="15">
        <f>ROUND(I9*K9,2)</f>
        <v>0</v>
      </c>
      <c r="M9" s="8" t="s">
        <v>359</v>
      </c>
    </row>
    <row r="10" spans="1:13">
      <c r="A10" s="401"/>
      <c r="B10" s="401"/>
      <c r="C10" s="399" t="s">
        <v>360</v>
      </c>
      <c r="D10" s="400"/>
      <c r="E10" s="400"/>
      <c r="F10" s="400"/>
      <c r="G10" s="400"/>
      <c r="H10" s="400"/>
      <c r="J10" s="402"/>
      <c r="K10" s="402"/>
      <c r="L10" s="402"/>
    </row>
    <row r="11" spans="1:13">
      <c r="A11" s="12">
        <v>2</v>
      </c>
      <c r="B11" s="13" t="s">
        <v>361</v>
      </c>
      <c r="C11" s="402" t="s">
        <v>362</v>
      </c>
      <c r="D11" s="402"/>
      <c r="E11" s="402"/>
      <c r="F11" s="402"/>
      <c r="G11" s="402"/>
      <c r="H11" s="402"/>
      <c r="I11" s="14">
        <v>1</v>
      </c>
      <c r="J11" s="9" t="s">
        <v>113</v>
      </c>
      <c r="K11" s="20">
        <v>0</v>
      </c>
      <c r="L11" s="15">
        <f>ROUND(I11*K11,2)</f>
        <v>0</v>
      </c>
      <c r="M11" s="8" t="s">
        <v>363</v>
      </c>
    </row>
    <row r="12" spans="1:13">
      <c r="A12" s="401"/>
      <c r="B12" s="401"/>
      <c r="C12" s="399">
        <v>1</v>
      </c>
      <c r="D12" s="400"/>
      <c r="E12" s="400"/>
      <c r="F12" s="400"/>
      <c r="G12" s="400"/>
      <c r="H12" s="400"/>
      <c r="I12" s="16">
        <v>1</v>
      </c>
      <c r="K12" s="402"/>
      <c r="L12" s="402"/>
    </row>
    <row r="13" spans="1:13">
      <c r="A13" s="12">
        <v>3</v>
      </c>
      <c r="B13" s="13" t="s">
        <v>364</v>
      </c>
      <c r="C13" s="402" t="s">
        <v>365</v>
      </c>
      <c r="D13" s="402"/>
      <c r="E13" s="402"/>
      <c r="F13" s="402"/>
      <c r="G13" s="402"/>
      <c r="H13" s="402"/>
      <c r="I13" s="14">
        <v>2250</v>
      </c>
      <c r="J13" s="9" t="s">
        <v>366</v>
      </c>
      <c r="K13" s="20">
        <v>0</v>
      </c>
      <c r="L13" s="15">
        <f>ROUND(I13*K13,2)</f>
        <v>0</v>
      </c>
      <c r="M13" s="8" t="s">
        <v>367</v>
      </c>
    </row>
    <row r="14" spans="1:13">
      <c r="A14" s="401"/>
      <c r="B14" s="401"/>
      <c r="C14" s="399" t="s">
        <v>368</v>
      </c>
      <c r="D14" s="400"/>
      <c r="E14" s="400"/>
      <c r="F14" s="400"/>
      <c r="G14" s="400"/>
      <c r="H14" s="400"/>
      <c r="I14" s="16">
        <v>2250</v>
      </c>
      <c r="K14" s="402"/>
      <c r="L14" s="402"/>
    </row>
    <row r="15" spans="1:13">
      <c r="A15" s="12">
        <v>4</v>
      </c>
      <c r="B15" s="13" t="s">
        <v>369</v>
      </c>
      <c r="C15" s="402" t="s">
        <v>370</v>
      </c>
      <c r="D15" s="402"/>
      <c r="E15" s="402"/>
      <c r="F15" s="402"/>
      <c r="G15" s="402"/>
      <c r="H15" s="402"/>
      <c r="I15" s="14">
        <v>8</v>
      </c>
      <c r="J15" s="9" t="s">
        <v>66</v>
      </c>
      <c r="K15" s="20">
        <v>0</v>
      </c>
      <c r="L15" s="15">
        <f>ROUND(I15*K15,2)</f>
        <v>0</v>
      </c>
      <c r="M15" s="8" t="s">
        <v>371</v>
      </c>
    </row>
    <row r="16" spans="1:13">
      <c r="A16" s="401"/>
      <c r="B16" s="401"/>
      <c r="C16" s="399">
        <v>8</v>
      </c>
      <c r="D16" s="400"/>
      <c r="E16" s="400"/>
      <c r="F16" s="400"/>
      <c r="G16" s="400"/>
      <c r="H16" s="400"/>
      <c r="I16" s="16">
        <v>8</v>
      </c>
      <c r="K16" s="402"/>
      <c r="L16" s="402"/>
    </row>
    <row r="17" spans="1:13">
      <c r="A17" s="12">
        <v>5</v>
      </c>
      <c r="B17" s="13" t="s">
        <v>372</v>
      </c>
      <c r="C17" s="402" t="s">
        <v>373</v>
      </c>
      <c r="D17" s="402"/>
      <c r="E17" s="402"/>
      <c r="F17" s="402"/>
      <c r="G17" s="402"/>
      <c r="H17" s="402"/>
      <c r="I17" s="14">
        <v>1</v>
      </c>
      <c r="J17" s="9" t="s">
        <v>113</v>
      </c>
      <c r="K17" s="20">
        <v>0</v>
      </c>
      <c r="L17" s="15">
        <f>ROUND(I17*K17,2)</f>
        <v>0</v>
      </c>
      <c r="M17" s="8" t="s">
        <v>374</v>
      </c>
    </row>
    <row r="18" spans="1:13">
      <c r="A18" s="401"/>
      <c r="B18" s="401"/>
      <c r="C18" s="399" t="s">
        <v>375</v>
      </c>
      <c r="D18" s="400"/>
      <c r="E18" s="400"/>
      <c r="F18" s="400"/>
      <c r="G18" s="400"/>
      <c r="H18" s="400"/>
      <c r="J18" s="402"/>
      <c r="K18" s="402"/>
      <c r="L18" s="402"/>
    </row>
    <row r="19" spans="1:13">
      <c r="A19" s="12">
        <v>6</v>
      </c>
      <c r="B19" s="13" t="s">
        <v>376</v>
      </c>
      <c r="C19" s="402" t="s">
        <v>377</v>
      </c>
      <c r="D19" s="402"/>
      <c r="E19" s="402"/>
      <c r="F19" s="402"/>
      <c r="G19" s="402"/>
      <c r="H19" s="402"/>
      <c r="I19" s="14">
        <v>1</v>
      </c>
      <c r="J19" s="9" t="s">
        <v>113</v>
      </c>
      <c r="K19" s="20">
        <v>0</v>
      </c>
      <c r="L19" s="15">
        <f>ROUND(I19*K19,2)</f>
        <v>0</v>
      </c>
      <c r="M19" s="8" t="s">
        <v>378</v>
      </c>
    </row>
    <row r="20" spans="1:13" ht="28.9" customHeight="1">
      <c r="A20" s="401"/>
      <c r="B20" s="401"/>
      <c r="C20" s="406" t="s">
        <v>379</v>
      </c>
      <c r="D20" s="400"/>
      <c r="E20" s="400"/>
      <c r="F20" s="400"/>
      <c r="G20" s="400"/>
      <c r="H20" s="400"/>
      <c r="J20" s="402"/>
      <c r="K20" s="402"/>
      <c r="L20" s="402"/>
    </row>
    <row r="21" spans="1:13">
      <c r="A21" s="12">
        <v>7</v>
      </c>
      <c r="B21" s="13" t="s">
        <v>380</v>
      </c>
      <c r="C21" s="402" t="s">
        <v>381</v>
      </c>
      <c r="D21" s="402"/>
      <c r="E21" s="402"/>
      <c r="F21" s="402"/>
      <c r="G21" s="402"/>
      <c r="H21" s="402"/>
      <c r="I21" s="14">
        <v>1</v>
      </c>
      <c r="J21" s="9" t="s">
        <v>113</v>
      </c>
      <c r="K21" s="20">
        <v>0</v>
      </c>
      <c r="L21" s="15">
        <f>ROUND(I21*K21,2)</f>
        <v>0</v>
      </c>
      <c r="M21" s="8" t="s">
        <v>382</v>
      </c>
    </row>
    <row r="22" spans="1:13">
      <c r="A22" s="12">
        <v>8</v>
      </c>
      <c r="B22" s="13" t="s">
        <v>383</v>
      </c>
      <c r="C22" s="402" t="s">
        <v>358</v>
      </c>
      <c r="D22" s="402"/>
      <c r="E22" s="402"/>
      <c r="F22" s="402"/>
      <c r="G22" s="402"/>
      <c r="H22" s="402"/>
      <c r="I22" s="14">
        <v>1</v>
      </c>
      <c r="J22" s="9" t="s">
        <v>113</v>
      </c>
      <c r="K22" s="20">
        <v>0</v>
      </c>
      <c r="L22" s="15">
        <f>ROUND(I22*K22,2)</f>
        <v>0</v>
      </c>
      <c r="M22" s="8" t="s">
        <v>384</v>
      </c>
    </row>
    <row r="23" spans="1:13" ht="43.15" customHeight="1">
      <c r="A23" s="401"/>
      <c r="B23" s="401"/>
      <c r="C23" s="406" t="s">
        <v>385</v>
      </c>
      <c r="D23" s="400"/>
      <c r="E23" s="400"/>
      <c r="F23" s="400"/>
      <c r="G23" s="400"/>
      <c r="H23" s="400"/>
      <c r="J23" s="402"/>
      <c r="K23" s="402"/>
      <c r="L23" s="402"/>
    </row>
    <row r="24" spans="1:13">
      <c r="A24" s="407" t="s">
        <v>8</v>
      </c>
      <c r="B24" s="407"/>
      <c r="C24" s="17"/>
      <c r="D24" s="409"/>
      <c r="E24" s="409"/>
      <c r="F24" s="409"/>
      <c r="G24" s="409"/>
      <c r="H24" s="408" t="s">
        <v>275</v>
      </c>
      <c r="I24" s="408"/>
      <c r="J24" s="408"/>
      <c r="K24" s="18">
        <f>L9+L11+L13+L15+L17+L19+SUM(L21:L22)</f>
        <v>0</v>
      </c>
      <c r="L24" s="19"/>
    </row>
    <row r="25" spans="1:13">
      <c r="A25" s="401"/>
      <c r="B25" s="401"/>
      <c r="C25" s="401"/>
      <c r="D25" s="401"/>
      <c r="E25" s="401"/>
      <c r="F25" s="401"/>
      <c r="G25" s="401"/>
      <c r="H25" s="401"/>
      <c r="I25" s="401"/>
      <c r="J25" s="401"/>
      <c r="K25" s="401"/>
      <c r="L25" s="401"/>
    </row>
  </sheetData>
  <sheetProtection algorithmName="SHA-512" hashValue="fmhRyTBD9xjCehUvnupm1z740CETxEIqiWu8It6gKX5EQ38v0MOpX1WX0Fvqgn1PYiTRUcxfbBhBl45i8i6/PQ==" saltValue="z7xW1qOc8o4mhqLH0mMDWA==" spinCount="100000" sheet="1" objects="1" scenarios="1"/>
  <mergeCells count="42">
    <mergeCell ref="A24:B24"/>
    <mergeCell ref="H24:J24"/>
    <mergeCell ref="D24:E24"/>
    <mergeCell ref="F24:G24"/>
    <mergeCell ref="A25:L25"/>
    <mergeCell ref="J20:L20"/>
    <mergeCell ref="C21:H21"/>
    <mergeCell ref="C23:H23"/>
    <mergeCell ref="A23:B23"/>
    <mergeCell ref="J23:L23"/>
    <mergeCell ref="C12:H12"/>
    <mergeCell ref="A12:B12"/>
    <mergeCell ref="K12:L12"/>
    <mergeCell ref="C13:H13"/>
    <mergeCell ref="C22:H22"/>
    <mergeCell ref="C15:H15"/>
    <mergeCell ref="C16:H16"/>
    <mergeCell ref="A16:B16"/>
    <mergeCell ref="K16:L16"/>
    <mergeCell ref="C17:H17"/>
    <mergeCell ref="C18:H18"/>
    <mergeCell ref="A18:B18"/>
    <mergeCell ref="J18:L18"/>
    <mergeCell ref="C19:H19"/>
    <mergeCell ref="C20:H20"/>
    <mergeCell ref="A20:B20"/>
    <mergeCell ref="A1:C1"/>
    <mergeCell ref="E1:H2"/>
    <mergeCell ref="K1:L1"/>
    <mergeCell ref="K2:L2"/>
    <mergeCell ref="C14:H14"/>
    <mergeCell ref="A14:B14"/>
    <mergeCell ref="K14:L14"/>
    <mergeCell ref="A3:L4"/>
    <mergeCell ref="A7:L7"/>
    <mergeCell ref="A8:B8"/>
    <mergeCell ref="C8:H8"/>
    <mergeCell ref="C9:H9"/>
    <mergeCell ref="C10:H10"/>
    <mergeCell ref="A10:B10"/>
    <mergeCell ref="J10:L10"/>
    <mergeCell ref="C11:H11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31</vt:i4>
      </vt:variant>
    </vt:vector>
  </HeadingPairs>
  <TitlesOfParts>
    <vt:vector size="40" baseType="lpstr">
      <vt:lpstr>REKAPITULACE</vt:lpstr>
      <vt:lpstr>101</vt:lpstr>
      <vt:lpstr>102</vt:lpstr>
      <vt:lpstr>301</vt:lpstr>
      <vt:lpstr>302</vt:lpstr>
      <vt:lpstr>401</vt:lpstr>
      <vt:lpstr>402</vt:lpstr>
      <vt:lpstr>501</vt:lpstr>
      <vt:lpstr>SO 999</vt:lpstr>
      <vt:lpstr>'301'!Excel_BuiltIn_Print_Area</vt:lpstr>
      <vt:lpstr>'302'!Excel_BuiltIn_Print_Area</vt:lpstr>
      <vt:lpstr>'301'!Excel_BuiltIn_Print_Titles</vt:lpstr>
      <vt:lpstr>'302'!Excel_BuiltIn_Print_Titles</vt:lpstr>
      <vt:lpstr>'301'!Názvy_tisku</vt:lpstr>
      <vt:lpstr>'302'!Názvy_tisku</vt:lpstr>
      <vt:lpstr>'501'!Názvy_tisku</vt:lpstr>
      <vt:lpstr>'301'!Oblast_tisku</vt:lpstr>
      <vt:lpstr>'302'!Oblast_tisku</vt:lpstr>
      <vt:lpstr>'501'!Oblast_tisku</vt:lpstr>
      <vt:lpstr>'302'!SloupecCC</vt:lpstr>
      <vt:lpstr>'501'!SloupecCC</vt:lpstr>
      <vt:lpstr>SloupecCC</vt:lpstr>
      <vt:lpstr>'302'!SloupecCisloPol</vt:lpstr>
      <vt:lpstr>'501'!SloupecCisloPol</vt:lpstr>
      <vt:lpstr>SloupecCisloPol</vt:lpstr>
      <vt:lpstr>'302'!SloupecJC</vt:lpstr>
      <vt:lpstr>'501'!SloupecJC</vt:lpstr>
      <vt:lpstr>SloupecJC</vt:lpstr>
      <vt:lpstr>'302'!SloupecMJ</vt:lpstr>
      <vt:lpstr>'501'!SloupecMJ</vt:lpstr>
      <vt:lpstr>SloupecMJ</vt:lpstr>
      <vt:lpstr>'302'!SloupecMnozstvi</vt:lpstr>
      <vt:lpstr>'501'!SloupecMnozstvi</vt:lpstr>
      <vt:lpstr>SloupecMnozstvi</vt:lpstr>
      <vt:lpstr>'302'!SloupecNazPol</vt:lpstr>
      <vt:lpstr>'501'!SloupecNazPol</vt:lpstr>
      <vt:lpstr>SloupecNazPol</vt:lpstr>
      <vt:lpstr>'302'!SloupecPC</vt:lpstr>
      <vt:lpstr>'501'!SloupecPC</vt:lpstr>
      <vt:lpstr>SloupecPC</vt:lpstr>
    </vt:vector>
  </TitlesOfParts>
  <Manager>Vladimír Zadák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Vláďa</dc:creator>
  <cp:lastModifiedBy>Šťastný Martin Bc.</cp:lastModifiedBy>
  <dcterms:created xsi:type="dcterms:W3CDTF">2025-09-28T21:13:28Z</dcterms:created>
  <dcterms:modified xsi:type="dcterms:W3CDTF">2025-11-17T14:32:53Z</dcterms:modified>
</cp:coreProperties>
</file>