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quaregio.sharepoint.com/sites/AQUAR/AR/ZAK_AKT/408_OVN_Obec Baňovice/DOTACE MZE/"/>
    </mc:Choice>
  </mc:AlternateContent>
  <xr:revisionPtr revIDLastSave="0" documentId="8_{62824345-01BF-447D-AE53-13FA3DB9DBF3}" xr6:coauthVersionLast="47" xr6:coauthVersionMax="47" xr10:uidLastSave="{00000000-0000-0000-0000-000000000000}"/>
  <bookViews>
    <workbookView xWindow="168" yWindow="12" windowWidth="22872" windowHeight="12348" xr2:uid="{00000000-000D-0000-FFFF-FFFF00000000}"/>
  </bookViews>
  <sheets>
    <sheet name="Rekapitulace stavby" sheetId="1" r:id="rId1"/>
    <sheet name="01 - odbahnění, sanace hr..." sheetId="2" r:id="rId2"/>
  </sheets>
  <definedNames>
    <definedName name="_xlnm._FilterDatabase" localSheetId="1" hidden="1">'01 - odbahnění, sanace hr...'!$C$120:$K$220</definedName>
    <definedName name="_xlnm.Print_Titles" localSheetId="1">'01 - odbahnění, sanace hr...'!$120:$120</definedName>
    <definedName name="_xlnm.Print_Titles" localSheetId="0">'Rekapitulace stavby'!$92:$92</definedName>
    <definedName name="_xlnm.Print_Area" localSheetId="1">'01 - odbahnění, sanace hr...'!$C$4:$J$76,'01 - odbahnění, sanace hr...'!$C$82:$J$102,'01 - odbahnění, sanace hr...'!$C$108:$J$220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F36" i="2" s="1"/>
  <c r="BG125" i="2"/>
  <c r="BF125" i="2"/>
  <c r="T125" i="2"/>
  <c r="R125" i="2"/>
  <c r="P125" i="2"/>
  <c r="BI124" i="2"/>
  <c r="BH124" i="2"/>
  <c r="BG124" i="2"/>
  <c r="F35" i="2" s="1"/>
  <c r="BF124" i="2"/>
  <c r="T124" i="2"/>
  <c r="R124" i="2"/>
  <c r="P124" i="2"/>
  <c r="BI123" i="2"/>
  <c r="F37" i="2" s="1"/>
  <c r="BH123" i="2"/>
  <c r="BG123" i="2"/>
  <c r="BF123" i="2"/>
  <c r="J34" i="2" s="1"/>
  <c r="T123" i="2"/>
  <c r="R123" i="2"/>
  <c r="P123" i="2"/>
  <c r="F115" i="2"/>
  <c r="E113" i="2"/>
  <c r="F89" i="2"/>
  <c r="E87" i="2"/>
  <c r="J24" i="2"/>
  <c r="E24" i="2"/>
  <c r="J118" i="2" s="1"/>
  <c r="J23" i="2"/>
  <c r="J21" i="2"/>
  <c r="E21" i="2"/>
  <c r="J117" i="2" s="1"/>
  <c r="J20" i="2"/>
  <c r="J18" i="2"/>
  <c r="E18" i="2"/>
  <c r="F118" i="2" s="1"/>
  <c r="J17" i="2"/>
  <c r="J15" i="2"/>
  <c r="E15" i="2"/>
  <c r="F117" i="2" s="1"/>
  <c r="J14" i="2"/>
  <c r="J12" i="2"/>
  <c r="J115" i="2"/>
  <c r="E7" i="2"/>
  <c r="E111" i="2"/>
  <c r="L90" i="1"/>
  <c r="AM90" i="1"/>
  <c r="AM89" i="1"/>
  <c r="L89" i="1"/>
  <c r="AM87" i="1"/>
  <c r="L87" i="1"/>
  <c r="L85" i="1"/>
  <c r="L84" i="1"/>
  <c r="BK219" i="2"/>
  <c r="J217" i="2"/>
  <c r="BK214" i="2"/>
  <c r="J212" i="2"/>
  <c r="BK206" i="2"/>
  <c r="J201" i="2"/>
  <c r="J198" i="2"/>
  <c r="BK195" i="2"/>
  <c r="J192" i="2"/>
  <c r="J187" i="2"/>
  <c r="BK182" i="2"/>
  <c r="J178" i="2"/>
  <c r="BK174" i="2"/>
  <c r="J171" i="2"/>
  <c r="BK167" i="2"/>
  <c r="BK164" i="2"/>
  <c r="J161" i="2"/>
  <c r="BK157" i="2"/>
  <c r="J153" i="2"/>
  <c r="J146" i="2"/>
  <c r="BK142" i="2"/>
  <c r="BK139" i="2"/>
  <c r="J135" i="2"/>
  <c r="BK131" i="2"/>
  <c r="J128" i="2"/>
  <c r="BK124" i="2"/>
  <c r="BK193" i="2"/>
  <c r="J190" i="2"/>
  <c r="J185" i="2"/>
  <c r="J180" i="2"/>
  <c r="J177" i="2"/>
  <c r="J174" i="2"/>
  <c r="BK170" i="2"/>
  <c r="BK166" i="2"/>
  <c r="BK162" i="2"/>
  <c r="J159" i="2"/>
  <c r="J156" i="2"/>
  <c r="J151" i="2"/>
  <c r="J148" i="2"/>
  <c r="BK141" i="2"/>
  <c r="BK136" i="2"/>
  <c r="J132" i="2"/>
  <c r="J129" i="2"/>
  <c r="J126" i="2"/>
  <c r="F34" i="2"/>
  <c r="BK196" i="2"/>
  <c r="BK192" i="2"/>
  <c r="BK187" i="2"/>
  <c r="J184" i="2"/>
  <c r="J179" i="2"/>
  <c r="BK173" i="2"/>
  <c r="J170" i="2"/>
  <c r="J165" i="2"/>
  <c r="BK161" i="2"/>
  <c r="BK156" i="2"/>
  <c r="J152" i="2"/>
  <c r="BK148" i="2"/>
  <c r="BK144" i="2"/>
  <c r="J140" i="2"/>
  <c r="BK135" i="2"/>
  <c r="J130" i="2"/>
  <c r="J125" i="2"/>
  <c r="BK220" i="2"/>
  <c r="BK217" i="2"/>
  <c r="BK215" i="2"/>
  <c r="J213" i="2"/>
  <c r="J210" i="2"/>
  <c r="BK208" i="2"/>
  <c r="BK204" i="2"/>
  <c r="BK202" i="2"/>
  <c r="J199" i="2"/>
  <c r="J197" i="2"/>
  <c r="J193" i="2"/>
  <c r="BK190" i="2"/>
  <c r="BK184" i="2"/>
  <c r="BK178" i="2"/>
  <c r="J175" i="2"/>
  <c r="BK168" i="2"/>
  <c r="J164" i="2"/>
  <c r="J160" i="2"/>
  <c r="J157" i="2"/>
  <c r="BK151" i="2"/>
  <c r="BK145" i="2"/>
  <c r="J142" i="2"/>
  <c r="BK138" i="2"/>
  <c r="BK134" i="2"/>
  <c r="J131" i="2"/>
  <c r="BK125" i="2"/>
  <c r="J219" i="2"/>
  <c r="J215" i="2"/>
  <c r="BK212" i="2"/>
  <c r="BK209" i="2"/>
  <c r="BK205" i="2"/>
  <c r="BK203" i="2"/>
  <c r="J200" i="2"/>
  <c r="J196" i="2"/>
  <c r="BK191" i="2"/>
  <c r="J186" i="2"/>
  <c r="J182" i="2"/>
  <c r="BK179" i="2"/>
  <c r="J176" i="2"/>
  <c r="BK171" i="2"/>
  <c r="J168" i="2"/>
  <c r="J163" i="2"/>
  <c r="BK159" i="2"/>
  <c r="BK153" i="2"/>
  <c r="BK150" i="2"/>
  <c r="BK146" i="2"/>
  <c r="BK143" i="2"/>
  <c r="BK140" i="2"/>
  <c r="J137" i="2"/>
  <c r="J133" i="2"/>
  <c r="BK129" i="2"/>
  <c r="J127" i="2"/>
  <c r="J123" i="2"/>
  <c r="BK218" i="2"/>
  <c r="J216" i="2"/>
  <c r="BK213" i="2"/>
  <c r="BK210" i="2"/>
  <c r="J208" i="2"/>
  <c r="J204" i="2"/>
  <c r="BK201" i="2"/>
  <c r="BK198" i="2"/>
  <c r="J194" i="2"/>
  <c r="BK188" i="2"/>
  <c r="BK183" i="2"/>
  <c r="J181" i="2"/>
  <c r="BK177" i="2"/>
  <c r="J173" i="2"/>
  <c r="J167" i="2"/>
  <c r="BK163" i="2"/>
  <c r="BK158" i="2"/>
  <c r="BK152" i="2"/>
  <c r="J149" i="2"/>
  <c r="J145" i="2"/>
  <c r="J139" i="2"/>
  <c r="J136" i="2"/>
  <c r="BK132" i="2"/>
  <c r="BK127" i="2"/>
  <c r="BK123" i="2"/>
  <c r="J220" i="2"/>
  <c r="J218" i="2"/>
  <c r="BK216" i="2"/>
  <c r="J214" i="2"/>
  <c r="J211" i="2"/>
  <c r="J206" i="2"/>
  <c r="J203" i="2"/>
  <c r="BK200" i="2"/>
  <c r="BK197" i="2"/>
  <c r="BK194" i="2"/>
  <c r="J188" i="2"/>
  <c r="BK185" i="2"/>
  <c r="BK181" i="2"/>
  <c r="BK176" i="2"/>
  <c r="BK172" i="2"/>
  <c r="BK169" i="2"/>
  <c r="J166" i="2"/>
  <c r="BK160" i="2"/>
  <c r="BK155" i="2"/>
  <c r="J150" i="2"/>
  <c r="J143" i="2"/>
  <c r="BK137" i="2"/>
  <c r="J134" i="2"/>
  <c r="BK128" i="2"/>
  <c r="J124" i="2"/>
  <c r="BK211" i="2"/>
  <c r="J209" i="2"/>
  <c r="J205" i="2"/>
  <c r="J202" i="2"/>
  <c r="BK199" i="2"/>
  <c r="J195" i="2"/>
  <c r="J191" i="2"/>
  <c r="BK186" i="2"/>
  <c r="J183" i="2"/>
  <c r="BK180" i="2"/>
  <c r="BK175" i="2"/>
  <c r="J172" i="2"/>
  <c r="J169" i="2"/>
  <c r="BK165" i="2"/>
  <c r="J162" i="2"/>
  <c r="J158" i="2"/>
  <c r="J155" i="2"/>
  <c r="BK149" i="2"/>
  <c r="J144" i="2"/>
  <c r="J141" i="2"/>
  <c r="J138" i="2"/>
  <c r="BK133" i="2"/>
  <c r="BK130" i="2"/>
  <c r="BK126" i="2"/>
  <c r="AS94" i="1"/>
  <c r="P122" i="2" l="1"/>
  <c r="P121" i="2" s="1"/>
  <c r="AU95" i="1" s="1"/>
  <c r="AU94" i="1" s="1"/>
  <c r="P147" i="2"/>
  <c r="T147" i="2"/>
  <c r="BK147" i="2"/>
  <c r="J147" i="2"/>
  <c r="J98" i="2"/>
  <c r="R147" i="2"/>
  <c r="BK189" i="2"/>
  <c r="J189" i="2"/>
  <c r="J100" i="2"/>
  <c r="BK122" i="2"/>
  <c r="T154" i="2"/>
  <c r="BK207" i="2"/>
  <c r="J207" i="2"/>
  <c r="J101" i="2"/>
  <c r="T122" i="2"/>
  <c r="T121" i="2" s="1"/>
  <c r="R154" i="2"/>
  <c r="R189" i="2"/>
  <c r="P207" i="2"/>
  <c r="BK154" i="2"/>
  <c r="BK121" i="2" s="1"/>
  <c r="J121" i="2" s="1"/>
  <c r="J30" i="2" s="1"/>
  <c r="J154" i="2"/>
  <c r="J99" i="2"/>
  <c r="T189" i="2"/>
  <c r="R207" i="2"/>
  <c r="R122" i="2"/>
  <c r="R121" i="2"/>
  <c r="P154" i="2"/>
  <c r="P189" i="2"/>
  <c r="T207" i="2"/>
  <c r="AW95" i="1"/>
  <c r="BC95" i="1"/>
  <c r="BC94" i="1" s="1"/>
  <c r="W32" i="1" s="1"/>
  <c r="E85" i="2"/>
  <c r="J89" i="2"/>
  <c r="F91" i="2"/>
  <c r="J91" i="2"/>
  <c r="F92" i="2"/>
  <c r="J9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8" i="2"/>
  <c r="BE149" i="2"/>
  <c r="BE150" i="2"/>
  <c r="BE151" i="2"/>
  <c r="BE152" i="2"/>
  <c r="BE153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B95" i="1"/>
  <c r="BA95" i="1"/>
  <c r="BD95" i="1"/>
  <c r="BB94" i="1"/>
  <c r="W31" i="1" s="1"/>
  <c r="BA94" i="1"/>
  <c r="W30" i="1" s="1"/>
  <c r="BD94" i="1"/>
  <c r="W33" i="1" s="1"/>
  <c r="AG95" i="1" l="1"/>
  <c r="J122" i="2"/>
  <c r="J97" i="2"/>
  <c r="J96" i="2"/>
  <c r="AG94" i="1"/>
  <c r="AW94" i="1"/>
  <c r="AK30" i="1"/>
  <c r="F33" i="2"/>
  <c r="AZ95" i="1" s="1"/>
  <c r="AZ94" i="1" s="1"/>
  <c r="W29" i="1" s="1"/>
  <c r="AY94" i="1"/>
  <c r="AX94" i="1"/>
  <c r="J33" i="2"/>
  <c r="AV95" i="1"/>
  <c r="AT95" i="1"/>
  <c r="AN95" i="1" s="1"/>
  <c r="J39" i="2" l="1"/>
  <c r="AK26" i="1"/>
  <c r="AV94" i="1"/>
  <c r="AK29" i="1" s="1"/>
  <c r="AK35" i="1" s="1"/>
  <c r="AT94" i="1" l="1"/>
  <c r="AN94" i="1" l="1"/>
</calcChain>
</file>

<file path=xl/sharedStrings.xml><?xml version="1.0" encoding="utf-8"?>
<sst xmlns="http://schemas.openxmlformats.org/spreadsheetml/2006/main" count="1593" uniqueCount="431">
  <si>
    <t>Export Komplet</t>
  </si>
  <si>
    <t/>
  </si>
  <si>
    <t>2.0</t>
  </si>
  <si>
    <t>ZAMOK</t>
  </si>
  <si>
    <t>False</t>
  </si>
  <si>
    <t>{11c56d47-e110-4c58-917f-9ead0c7c0748}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</si>
  <si>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</si>
  <si>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</si>
  <si>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</si>
  <si>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</si>
  <si>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</si>
  <si>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</si>
  <si>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</si>
  <si>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</si>
  <si>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</si>
  <si>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</si>
  <si>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</si>
  <si>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Rybník V Dálce, k.ú. Báňovice</t>
  </si>
  <si>
    <t>KSO:</t>
  </si>
  <si>
    <t>CC-CZ:</t>
  </si>
  <si>
    <t>Místo:</t>
  </si>
  <si>
    <t xml:space="preserve"> </t>
  </si>
  <si>
    <t>Datum:</t>
  </si>
  <si>
    <t>19. 11. 2024</t>
  </si>
  <si>
    <t>Zadavatel:</t>
  </si>
  <si>
    <t>IČ:</t>
  </si>
  <si>
    <t>00512915</t>
  </si>
  <si>
    <t>Obec Báňovice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</si>
  <si>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</si>
  <si>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</si>
  <si>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</si>
  <si>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</si>
  <si>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</si>
  <si>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</si>
  <si>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</si>
  <si>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</si>
  <si>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</si>
  <si>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</si>
  <si>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</si>
  <si>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</si>
  <si>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</si>
  <si>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</si>
  <si>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</si>
  <si>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</si>
  <si>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</si>
  <si>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</si>
  <si>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</si>
  <si>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</si>
  <si>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</si>
  <si>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</si>
  <si>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</si>
  <si>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</si>
  <si>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</si>
  <si>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</si>
  <si>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</si>
  <si>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</si>
  <si>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</si>
  <si>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</si>
  <si>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</si>
  <si>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</si>
  <si>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</si>
  <si>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</si>
  <si>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</si>
  <si>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</si>
  <si>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</si>
  <si>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</si>
  <si>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</si>
  <si>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</si>
  <si>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</si>
  <si>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</si>
  <si>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</si>
  <si>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</si>
  <si>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</si>
  <si>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</si>
  <si>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</si>
  <si>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</si>
  <si>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</si>
  <si>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</si>
  <si>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</si>
  <si>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</si>
  <si>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</si>
  <si>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</si>
  <si>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odbahnění, sanace hráze a pravého břehu, obnova funkčních objektů</t>
  </si>
  <si>
    <t>STA</t>
  </si>
  <si>
    <t>1</t>
  </si>
  <si>
    <t>{bb19d694-24bf-40ad-b411-0ae56f8e6a18}</t>
  </si>
  <si>
    <t>2</t>
  </si>
  <si>
    <t>KRYCÍ LIST SOUPISU PRACÍ</t>
  </si>
  <si>
    <t>Objekt:</t>
  </si>
  <si>
    <t>01 - odbahnění, sanace hráze a pravého břehu, obnova funkčních objektů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</si>
  <si>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</si>
  <si>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</si>
  <si>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</si>
  <si>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</si>
  <si>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</si>
  <si>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SO-01 - SANACE HRÁZE A BŘEHU </t>
  </si>
  <si>
    <t>SO-02 - ÚPRAVY VE ZDRŽI-ODBAHNĚNÍ</t>
  </si>
  <si>
    <t>SO-03 - VÝPUSTNÉ ZAŘÍZENÍ</t>
  </si>
  <si>
    <t>SO-04 - BEZPEČNOSTNÍ PŘELIV</t>
  </si>
  <si>
    <t>VN - Vedlejší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</si>
  <si>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</si>
  <si>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</si>
  <si>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</si>
  <si>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</si>
  <si>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</si>
  <si>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</si>
  <si>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</si>
  <si>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</si>
  <si>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</si>
  <si>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</si>
  <si>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</si>
  <si>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</si>
  <si>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</si>
  <si>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SO-01</t>
  </si>
  <si>
    <t xml:space="preserve">SANACE HRÁZE A BŘEHU </t>
  </si>
  <si>
    <t>ROZPOCET</t>
  </si>
  <si>
    <t>K</t>
  </si>
  <si>
    <t>112101102</t>
  </si>
  <si>
    <t>Kácení stromů listnatých o průměru kmene 30-50 cm</t>
  </si>
  <si>
    <t>kus</t>
  </si>
  <si>
    <t>4</t>
  </si>
  <si>
    <t>1235110193</t>
  </si>
  <si>
    <t>112101104</t>
  </si>
  <si>
    <t>Kácení stromů listnatých o průměru kmene 70-90 cm</t>
  </si>
  <si>
    <t>-758145851</t>
  </si>
  <si>
    <t>3</t>
  </si>
  <si>
    <t>112201102</t>
  </si>
  <si>
    <t>Odstranění pařezů pod úrovní, o průměru 30 - 50 cm</t>
  </si>
  <si>
    <t>112201104</t>
  </si>
  <si>
    <t>Odstranění pařezů pod úrovní, o průměru 70 - 90 cm</t>
  </si>
  <si>
    <t>5</t>
  </si>
  <si>
    <t>112211112</t>
  </si>
  <si>
    <t>Spálení pařezů na hromadách o D do 50 cm</t>
  </si>
  <si>
    <t>6</t>
  </si>
  <si>
    <t>112211113</t>
  </si>
  <si>
    <t>Spálení pařezů na hromadách o D do 1 m</t>
  </si>
  <si>
    <t>8</t>
  </si>
  <si>
    <t>7</t>
  </si>
  <si>
    <t>121101100</t>
  </si>
  <si>
    <t>Sejmutí ornice, pl. do 400 m2, přemístění do 50 m</t>
  </si>
  <si>
    <t>m3</t>
  </si>
  <si>
    <t>10</t>
  </si>
  <si>
    <t>122301102</t>
  </si>
  <si>
    <t>Odkopávky nezapažené v hor. 4 do 1000 m3</t>
  </si>
  <si>
    <t>9</t>
  </si>
  <si>
    <t>132201211</t>
  </si>
  <si>
    <t>Hloubení rýh š.do 200 cm hor.3 do 100 m3,STROJNĚ</t>
  </si>
  <si>
    <t>14</t>
  </si>
  <si>
    <t>132201219</t>
  </si>
  <si>
    <t>Přípl.za lepivost,hloubení rýh 200cm,hor.3,STROJNĚ</t>
  </si>
  <si>
    <t>16</t>
  </si>
  <si>
    <t>11</t>
  </si>
  <si>
    <t>162301101</t>
  </si>
  <si>
    <t>Vodorovné přemístění výkopku z hor.1-4 do 500 m</t>
  </si>
  <si>
    <t>18</t>
  </si>
  <si>
    <t>162206113</t>
  </si>
  <si>
    <t>Vodorovné přemístění zemin pro zúrodnění do 100 m</t>
  </si>
  <si>
    <t>20</t>
  </si>
  <si>
    <t>13</t>
  </si>
  <si>
    <t>167103101</t>
  </si>
  <si>
    <t>Nakládání výkopku zeminy schopné zúrodnění</t>
  </si>
  <si>
    <t>22</t>
  </si>
  <si>
    <t>171201101</t>
  </si>
  <si>
    <t>Uložení sypaniny do násypů nezhutněných</t>
  </si>
  <si>
    <t>24</t>
  </si>
  <si>
    <t>15</t>
  </si>
  <si>
    <t>172103102</t>
  </si>
  <si>
    <t>Zřízení těsnícího jádra, 100% PS, š.vrstvy do 3,0m</t>
  </si>
  <si>
    <t>26</t>
  </si>
  <si>
    <t>180401211</t>
  </si>
  <si>
    <t>Založení trávníku lučního výsevem v rovině</t>
  </si>
  <si>
    <t>m2</t>
  </si>
  <si>
    <t>28</t>
  </si>
  <si>
    <t>17</t>
  </si>
  <si>
    <t>180401212</t>
  </si>
  <si>
    <t>Založení trávníku lučního výsevem ve svahu do 1:2</t>
  </si>
  <si>
    <t>30</t>
  </si>
  <si>
    <t>181101102</t>
  </si>
  <si>
    <t>Úprava pláně v zářezech v hor. 1-4, se zhutněním</t>
  </si>
  <si>
    <t>32</t>
  </si>
  <si>
    <t>19</t>
  </si>
  <si>
    <t>181301103</t>
  </si>
  <si>
    <t>Rozprostření ornice, rovina, tl. 15-20 cm,do 500m2</t>
  </si>
  <si>
    <t>34</t>
  </si>
  <si>
    <t>182201101</t>
  </si>
  <si>
    <t>Svahování násypů</t>
  </si>
  <si>
    <t>36</t>
  </si>
  <si>
    <t>182301133</t>
  </si>
  <si>
    <t>Rozprostření ornice, svah, tl. 15-20 cm, nad 500m2</t>
  </si>
  <si>
    <t>38</t>
  </si>
  <si>
    <t>464511111</t>
  </si>
  <si>
    <t>Pohoz z lom.kamene neupraveného tříděného z terénu</t>
  </si>
  <si>
    <t>40</t>
  </si>
  <si>
    <t>23</t>
  </si>
  <si>
    <t>M</t>
  </si>
  <si>
    <t>00572406</t>
  </si>
  <si>
    <t>Směs travní do stínu I PROFI á 25 kg</t>
  </si>
  <si>
    <t>kg</t>
  </si>
  <si>
    <t>42</t>
  </si>
  <si>
    <t>998321011</t>
  </si>
  <si>
    <t>Přesun hmot pro hráze přehradní zemní a kamenité</t>
  </si>
  <si>
    <t>t</t>
  </si>
  <si>
    <t>44</t>
  </si>
  <si>
    <t>SO-02</t>
  </si>
  <si>
    <t>ÚPRAVY VE ZDRŽI-ODBAHNĚNÍ</t>
  </si>
  <si>
    <t>25</t>
  </si>
  <si>
    <t>122703602</t>
  </si>
  <si>
    <t>Odstranění nánosu při únosnosti dna 40 - 60 kPa</t>
  </si>
  <si>
    <t>46</t>
  </si>
  <si>
    <t>162401101</t>
  </si>
  <si>
    <t>Vodorovné přemístění výkopku z hor.1-4 do 1500 m</t>
  </si>
  <si>
    <t>48</t>
  </si>
  <si>
    <t>27</t>
  </si>
  <si>
    <t>162253101</t>
  </si>
  <si>
    <t>Vodorovné přemístění nánosu, únos.dna přes 40 kPa</t>
  </si>
  <si>
    <t>50</t>
  </si>
  <si>
    <t>167101102</t>
  </si>
  <si>
    <t>Nakládání výkopku z hor.1-4 v množství nad 100 m3</t>
  </si>
  <si>
    <t>52</t>
  </si>
  <si>
    <t>29</t>
  </si>
  <si>
    <t>181006111</t>
  </si>
  <si>
    <t>Rozprostření zemin v rov./sklonu 1:5, tl. do 10 cm</t>
  </si>
  <si>
    <t>54</t>
  </si>
  <si>
    <t>181101101</t>
  </si>
  <si>
    <t>Úprava pláně v zářezech v hor. 1-4, bez zhutnění</t>
  </si>
  <si>
    <t>56</t>
  </si>
  <si>
    <t>SO-03</t>
  </si>
  <si>
    <t>VÝPUSTNÉ ZAŘÍZENÍ</t>
  </si>
  <si>
    <t>31</t>
  </si>
  <si>
    <t>120901121</t>
  </si>
  <si>
    <t>Bourání konstrukcí z prostého betonu v odkopávkách</t>
  </si>
  <si>
    <t>58</t>
  </si>
  <si>
    <t>122201102</t>
  </si>
  <si>
    <t>Odkopávky nezapažené v hor. 3 do 1000 m3</t>
  </si>
  <si>
    <t>60</t>
  </si>
  <si>
    <t>33</t>
  </si>
  <si>
    <t>122201109</t>
  </si>
  <si>
    <t>Příplatek za lepivost - odkopávky v hor. 3</t>
  </si>
  <si>
    <t>62</t>
  </si>
  <si>
    <t>133301101</t>
  </si>
  <si>
    <t>Hloubení šachet v hor.4 do 100 m3</t>
  </si>
  <si>
    <t>64</t>
  </si>
  <si>
    <t>35</t>
  </si>
  <si>
    <t>133301109</t>
  </si>
  <si>
    <t>Příplatek za lepivost - hloubení šachet v hor.4</t>
  </si>
  <si>
    <t>66</t>
  </si>
  <si>
    <t>162201102</t>
  </si>
  <si>
    <t>Vodorovné přemístění výkopku z hor.1-4 do 50 m</t>
  </si>
  <si>
    <t>68</t>
  </si>
  <si>
    <t>37</t>
  </si>
  <si>
    <t>70</t>
  </si>
  <si>
    <t>72</t>
  </si>
  <si>
    <t>39</t>
  </si>
  <si>
    <t>182101101</t>
  </si>
  <si>
    <t>Svahování v zářezech v hor. 1 - 4</t>
  </si>
  <si>
    <t>74</t>
  </si>
  <si>
    <t>273121111</t>
  </si>
  <si>
    <t>Osazení prefab. desek ze ŽB hmotnosti do 5 t</t>
  </si>
  <si>
    <t>76</t>
  </si>
  <si>
    <t>41</t>
  </si>
  <si>
    <t>273121112</t>
  </si>
  <si>
    <t>Osazení prefab. desek ze ŽB hmotnosti do 10 t</t>
  </si>
  <si>
    <t>78</t>
  </si>
  <si>
    <t>321321114</t>
  </si>
  <si>
    <t>Konstrukce přehrad z želez. betonu C 25/30 XA2</t>
  </si>
  <si>
    <t>80</t>
  </si>
  <si>
    <t>43</t>
  </si>
  <si>
    <t>321351010</t>
  </si>
  <si>
    <t>Obednění konstrukcí přehrad ploch rovinných</t>
  </si>
  <si>
    <t>82</t>
  </si>
  <si>
    <t>321352010</t>
  </si>
  <si>
    <t>Odbednění konstrukcí přehrad ploch rovinných</t>
  </si>
  <si>
    <t>84</t>
  </si>
  <si>
    <t>45</t>
  </si>
  <si>
    <t>321368211</t>
  </si>
  <si>
    <t>Výztuž ŽB konstrukcí přehrad ze svařovaných sítí</t>
  </si>
  <si>
    <t>86</t>
  </si>
  <si>
    <t>451311821</t>
  </si>
  <si>
    <t>Podklad pod dlažbu z betonu C 25/30 XA1,do 15 cm</t>
  </si>
  <si>
    <t>88</t>
  </si>
  <si>
    <t>47</t>
  </si>
  <si>
    <t>462511270</t>
  </si>
  <si>
    <t>Zához z kamene bez proštěrk. z terénu do 200 kg</t>
  </si>
  <si>
    <t>90</t>
  </si>
  <si>
    <t>465513227</t>
  </si>
  <si>
    <t>Dlažba z kamene na MC, s vyspárov. MC, tl. 25 cm</t>
  </si>
  <si>
    <t>92</t>
  </si>
  <si>
    <t>49</t>
  </si>
  <si>
    <t>465511328</t>
  </si>
  <si>
    <t>Dlažba z kamene na sucho, s vyklínov. tl.do 30 cm</t>
  </si>
  <si>
    <t>94</t>
  </si>
  <si>
    <t>871373121</t>
  </si>
  <si>
    <t>Montáž trub kanaliz. z plastu, hrdlových, DN 300</t>
  </si>
  <si>
    <t>m</t>
  </si>
  <si>
    <t>96</t>
  </si>
  <si>
    <t>51</t>
  </si>
  <si>
    <t>934956114</t>
  </si>
  <si>
    <t>Hradítka z měkkého dřeva tloušťky 5 cm</t>
  </si>
  <si>
    <t>98</t>
  </si>
  <si>
    <t>936501111</t>
  </si>
  <si>
    <t>Limnigrafická lať</t>
  </si>
  <si>
    <t>100</t>
  </si>
  <si>
    <t>53</t>
  </si>
  <si>
    <t>979096205</t>
  </si>
  <si>
    <t>Plnění mobilní drticí jednotky stavební sutí</t>
  </si>
  <si>
    <t>102</t>
  </si>
  <si>
    <t>979096211</t>
  </si>
  <si>
    <t>Drcení stavební suti mobilní drticí jednotkou</t>
  </si>
  <si>
    <t>104</t>
  </si>
  <si>
    <t>55</t>
  </si>
  <si>
    <t>979096221</t>
  </si>
  <si>
    <t>Třídění stavební suti mobilní třídicí jednotkou</t>
  </si>
  <si>
    <t>106</t>
  </si>
  <si>
    <t>767995104</t>
  </si>
  <si>
    <t>Výroba a montáž kov. atypických konstr. do 50 kg</t>
  </si>
  <si>
    <t>108</t>
  </si>
  <si>
    <t>57</t>
  </si>
  <si>
    <t>783344201</t>
  </si>
  <si>
    <t>Pozinkování  zámečnických konstrukcí</t>
  </si>
  <si>
    <t>110</t>
  </si>
  <si>
    <t>286142904</t>
  </si>
  <si>
    <t>Trubka kanalizační korugovaná PRAGMA+ID SN 12 DN 300 x 6000 mm PP</t>
  </si>
  <si>
    <t>114</t>
  </si>
  <si>
    <t>59</t>
  </si>
  <si>
    <t>286544803</t>
  </si>
  <si>
    <t>Hrdlo dvojité s dorazem PRAGMA+ID DN 300 mm PP</t>
  </si>
  <si>
    <t>116</t>
  </si>
  <si>
    <t>59346765</t>
  </si>
  <si>
    <t>Vtokový objekt  včetně kotvící délky do základu</t>
  </si>
  <si>
    <t>ks</t>
  </si>
  <si>
    <t>118</t>
  </si>
  <si>
    <t>61</t>
  </si>
  <si>
    <t>59346770</t>
  </si>
  <si>
    <t>Kbel bet.  dle PD  -uzavřený dvoudlužový vše pozink včetně kotvící délky do základu</t>
  </si>
  <si>
    <t>120</t>
  </si>
  <si>
    <t>998324011</t>
  </si>
  <si>
    <t>Přesun hmot pro objekty v zemních hrázích</t>
  </si>
  <si>
    <t>122</t>
  </si>
  <si>
    <t>63</t>
  </si>
  <si>
    <t>979083112</t>
  </si>
  <si>
    <t>Vodorovné přemístění suti na skládku do 1000 m</t>
  </si>
  <si>
    <t>124</t>
  </si>
  <si>
    <t>979093111</t>
  </si>
  <si>
    <t>Uložení suti na skládku bez zhutnění</t>
  </si>
  <si>
    <t>126</t>
  </si>
  <si>
    <t>SO-04</t>
  </si>
  <si>
    <t>BEZPEČNOSTNÍ PŘELIV</t>
  </si>
  <si>
    <t>65</t>
  </si>
  <si>
    <t>128</t>
  </si>
  <si>
    <t>130</t>
  </si>
  <si>
    <t>67</t>
  </si>
  <si>
    <t>132201111</t>
  </si>
  <si>
    <t>Hloubení rýh š.do 60 cm v hor.3 do 100 m3, STROJNĚ</t>
  </si>
  <si>
    <t>132</t>
  </si>
  <si>
    <t>132201119</t>
  </si>
  <si>
    <t>Přípl.za lepivost,hloubení rýh 60 cm,hor.3,STROJNĚ</t>
  </si>
  <si>
    <t>134</t>
  </si>
  <si>
    <t>69</t>
  </si>
  <si>
    <t>136</t>
  </si>
  <si>
    <t>171103201</t>
  </si>
  <si>
    <t>Ulož. sypaniny do hrází,100%PS, objem jílu do 20%</t>
  </si>
  <si>
    <t>138</t>
  </si>
  <si>
    <t>71</t>
  </si>
  <si>
    <t>140</t>
  </si>
  <si>
    <t>142</t>
  </si>
  <si>
    <t>73</t>
  </si>
  <si>
    <t>144</t>
  </si>
  <si>
    <t>146</t>
  </si>
  <si>
    <t>75</t>
  </si>
  <si>
    <t>148</t>
  </si>
  <si>
    <t>150</t>
  </si>
  <si>
    <t>77</t>
  </si>
  <si>
    <t>462519002</t>
  </si>
  <si>
    <t>Příplatek-urovnání ploch záhozu, kameny do 200 kg</t>
  </si>
  <si>
    <t>152</t>
  </si>
  <si>
    <t>462513161</t>
  </si>
  <si>
    <t>Zához z kamene zához. nad 200 kg bez výplně mezer</t>
  </si>
  <si>
    <t>154</t>
  </si>
  <si>
    <t>79</t>
  </si>
  <si>
    <t>156</t>
  </si>
  <si>
    <t>158</t>
  </si>
  <si>
    <t>81</t>
  </si>
  <si>
    <t>160</t>
  </si>
  <si>
    <t>VN</t>
  </si>
  <si>
    <t>Vedlejší náklady</t>
  </si>
  <si>
    <t>00511 R</t>
  </si>
  <si>
    <t>Geodetické práce</t>
  </si>
  <si>
    <t>Soubor</t>
  </si>
  <si>
    <t>162</t>
  </si>
  <si>
    <t>83</t>
  </si>
  <si>
    <t>005111021R</t>
  </si>
  <si>
    <t>Vytyčení inženýrských sítí</t>
  </si>
  <si>
    <t>164</t>
  </si>
  <si>
    <t>005121010R</t>
  </si>
  <si>
    <t>Vybudování zařízení staveniště</t>
  </si>
  <si>
    <t>166</t>
  </si>
  <si>
    <t>85</t>
  </si>
  <si>
    <t>005121020R</t>
  </si>
  <si>
    <t>Provoz zařízení staveniště</t>
  </si>
  <si>
    <t>168</t>
  </si>
  <si>
    <t>005124010R</t>
  </si>
  <si>
    <t>Rozbor sedimentu a hlášení dle platné legislativy po odvodnění před odvozem</t>
  </si>
  <si>
    <t>170</t>
  </si>
  <si>
    <t>87</t>
  </si>
  <si>
    <t>005211020R</t>
  </si>
  <si>
    <t>Ochrana stávaj. inženýrských sítí na staveništi</t>
  </si>
  <si>
    <t>172</t>
  </si>
  <si>
    <t>005211030R</t>
  </si>
  <si>
    <t>Dočasná dopravní opatření , značení, přístupová komunikace stavby,passportizace</t>
  </si>
  <si>
    <t>174</t>
  </si>
  <si>
    <t>89</t>
  </si>
  <si>
    <t>005211040R</t>
  </si>
  <si>
    <t>Užívání veřejných ploch a prostranství</t>
  </si>
  <si>
    <t>176</t>
  </si>
  <si>
    <t>005211080R</t>
  </si>
  <si>
    <t>Bezpečnostní a hygienická opatření na staveništi</t>
  </si>
  <si>
    <t>178</t>
  </si>
  <si>
    <t>91</t>
  </si>
  <si>
    <t>005231040R</t>
  </si>
  <si>
    <t>Havarijní a povodňový plán stavby</t>
  </si>
  <si>
    <t>180</t>
  </si>
  <si>
    <t>00523  R</t>
  </si>
  <si>
    <t>Zkoušky a revize</t>
  </si>
  <si>
    <t>182</t>
  </si>
  <si>
    <t>93</t>
  </si>
  <si>
    <t>005241010R</t>
  </si>
  <si>
    <t>Dokumentace skutečného provedení</t>
  </si>
  <si>
    <t>184</t>
  </si>
  <si>
    <t>005241020R</t>
  </si>
  <si>
    <t>Geodetické zaměření skutečného provedení</t>
  </si>
  <si>
    <t>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</si>
</sst>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167" fontId="18" fillId="0" borderId="22" xfId="0" applyNumberFormat="1" applyFont="1" applyBorder="1" applyAlignment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center" vertical="center" wrapText="1"/>
    </xf>
    <xf numFmtId="167" fontId="30" fillId="0" borderId="22" xfId="0" applyNumberFormat="1" applyFont="1" applyBorder="1" applyAlignment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" customHeight="1"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S2" s="12" t="s">
        <v>6</v>
      </c>
      <c r="BT2" s="12" t="s">
        <v>7</v>
      </c>
    </row>
    <row r="3" spans="1:74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151" t="s">
        <v>14</v>
      </c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R5" s="15"/>
      <c r="BE5" s="148" t="s">
        <v>15</v>
      </c>
      <c r="BS5" s="12" t="s">
        <v>6</v>
      </c>
    </row>
    <row r="6" spans="1:74" ht="36.9" customHeight="1">
      <c r="B6" s="15"/>
      <c r="D6" s="21" t="s">
        <v>16</v>
      </c>
      <c r="K6" s="153" t="s">
        <v>17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R6" s="15"/>
      <c r="BE6" s="149"/>
      <c r="BS6" s="12" t="s">
        <v>6</v>
      </c>
    </row>
    <row r="7" spans="1:74" ht="12" customHeight="1">
      <c r="B7" s="15"/>
      <c r="D7" s="22" t="s">
        <v>18</v>
      </c>
      <c r="K7" s="20" t="s">
        <v>1</v>
      </c>
      <c r="AK7" s="22" t="s">
        <v>19</v>
      </c>
      <c r="AN7" s="20" t="s">
        <v>1</v>
      </c>
      <c r="AR7" s="15"/>
      <c r="BE7" s="149"/>
      <c r="BS7" s="12" t="s">
        <v>6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23" t="s">
        <v>23</v>
      </c>
      <c r="AR8" s="15"/>
      <c r="BE8" s="149"/>
      <c r="BS8" s="12" t="s">
        <v>6</v>
      </c>
    </row>
    <row r="9" spans="1:74" ht="14.4" customHeight="1">
      <c r="B9" s="15"/>
      <c r="AR9" s="15"/>
      <c r="BE9" s="149"/>
      <c r="BS9" s="12" t="s">
        <v>6</v>
      </c>
    </row>
    <row r="10" spans="1:74" ht="12" customHeight="1">
      <c r="B10" s="15"/>
      <c r="D10" s="22" t="s">
        <v>24</v>
      </c>
      <c r="AK10" s="22" t="s">
        <v>25</v>
      </c>
      <c r="AN10" s="20" t="s">
        <v>26</v>
      </c>
      <c r="AR10" s="15"/>
      <c r="BE10" s="149"/>
      <c r="BS10" s="12" t="s">
        <v>6</v>
      </c>
    </row>
    <row r="11" spans="1:74" ht="18.45" customHeight="1">
      <c r="B11" s="15"/>
      <c r="E11" s="20" t="s">
        <v>27</v>
      </c>
      <c r="AK11" s="22" t="s">
        <v>28</v>
      </c>
      <c r="AN11" s="20" t="s">
        <v>1</v>
      </c>
      <c r="AR11" s="15"/>
      <c r="BE11" s="149"/>
      <c r="BS11" s="12" t="s">
        <v>6</v>
      </c>
    </row>
    <row r="12" spans="1:74" ht="6.9" customHeight="1">
      <c r="B12" s="15"/>
      <c r="AR12" s="15"/>
      <c r="BE12" s="149"/>
      <c r="BS12" s="12" t="s">
        <v>6</v>
      </c>
    </row>
    <row r="13" spans="1:74" ht="12" customHeight="1">
      <c r="B13" s="15"/>
      <c r="D13" s="22" t="s">
        <v>29</v>
      </c>
      <c r="AK13" s="22" t="s">
        <v>25</v>
      </c>
      <c r="AN13" s="24" t="s">
        <v>30</v>
      </c>
      <c r="AR13" s="15"/>
      <c r="BE13" s="149"/>
      <c r="BS13" s="12" t="s">
        <v>6</v>
      </c>
    </row>
    <row r="14" spans="1:74" ht="13.2">
      <c r="B14" s="15"/>
      <c r="E14" s="154" t="s">
        <v>30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22" t="s">
        <v>28</v>
      </c>
      <c r="AN14" s="24" t="s">
        <v>30</v>
      </c>
      <c r="AR14" s="15"/>
      <c r="BE14" s="149"/>
      <c r="BS14" s="12" t="s">
        <v>6</v>
      </c>
    </row>
    <row r="15" spans="1:74" ht="6.9" customHeight="1">
      <c r="B15" s="15"/>
      <c r="AR15" s="15"/>
      <c r="BE15" s="149"/>
      <c r="BS15" s="12" t="s">
        <v>4</v>
      </c>
    </row>
    <row r="16" spans="1:74" ht="12" customHeight="1">
      <c r="B16" s="15"/>
      <c r="D16" s="22" t="s">
        <v>31</v>
      </c>
      <c r="AK16" s="22" t="s">
        <v>25</v>
      </c>
      <c r="AN16" s="20" t="s">
        <v>1</v>
      </c>
      <c r="AR16" s="15"/>
      <c r="BE16" s="149"/>
      <c r="BS16" s="12" t="s">
        <v>4</v>
      </c>
    </row>
    <row r="17" spans="2:71" ht="18.45" customHeight="1">
      <c r="B17" s="15"/>
      <c r="E17" s="20" t="s">
        <v>21</v>
      </c>
      <c r="AK17" s="22" t="s">
        <v>28</v>
      </c>
      <c r="AN17" s="20" t="s">
        <v>1</v>
      </c>
      <c r="AR17" s="15"/>
      <c r="BE17" s="149"/>
      <c r="BS17" s="12" t="s">
        <v>32</v>
      </c>
    </row>
    <row r="18" spans="2:71" ht="6.9" customHeight="1">
      <c r="B18" s="15"/>
      <c r="AR18" s="15"/>
      <c r="BE18" s="149"/>
      <c r="BS18" s="12" t="s">
        <v>6</v>
      </c>
    </row>
    <row r="19" spans="2:71" ht="12" customHeight="1">
      <c r="B19" s="15"/>
      <c r="D19" s="22" t="s">
        <v>33</v>
      </c>
      <c r="AK19" s="22" t="s">
        <v>25</v>
      </c>
      <c r="AN19" s="20" t="s">
        <v>1</v>
      </c>
      <c r="AR19" s="15"/>
      <c r="BE19" s="149"/>
      <c r="BS19" s="12" t="s">
        <v>6</v>
      </c>
    </row>
    <row r="20" spans="2:71" ht="18.45" customHeight="1">
      <c r="B20" s="15"/>
      <c r="E20" s="20" t="s">
        <v>21</v>
      </c>
      <c r="AK20" s="22" t="s">
        <v>28</v>
      </c>
      <c r="AN20" s="20" t="s">
        <v>1</v>
      </c>
      <c r="AR20" s="15"/>
      <c r="BE20" s="149"/>
      <c r="BS20" s="12" t="s">
        <v>32</v>
      </c>
    </row>
    <row r="21" spans="2:71" ht="6.9" customHeight="1">
      <c r="B21" s="15"/>
      <c r="AR21" s="15"/>
      <c r="BE21" s="149"/>
    </row>
    <row r="22" spans="2:71" ht="12" customHeight="1">
      <c r="B22" s="15"/>
      <c r="D22" s="22" t="s">
        <v>34</v>
      </c>
      <c r="AR22" s="15"/>
      <c r="BE22" s="149"/>
    </row>
    <row r="23" spans="2:71" ht="47.25" customHeight="1">
      <c r="B23" s="15"/>
      <c r="E23" s="156" t="s">
        <v>35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R23" s="15"/>
      <c r="BE23" s="149"/>
    </row>
    <row r="24" spans="2:71" ht="6.9" customHeight="1">
      <c r="B24" s="15"/>
      <c r="AR24" s="15"/>
      <c r="BE24" s="149"/>
    </row>
    <row r="25" spans="2:71" ht="6.9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149"/>
    </row>
    <row r="26" spans="2:71" s="1" customFormat="1" ht="25.95" customHeight="1">
      <c r="B26" s="27"/>
      <c r="D26" s="28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7">
        <f>ROUND(AG94,2)</f>
        <v>0</v>
      </c>
      <c r="AL26" s="158"/>
      <c r="AM26" s="158"/>
      <c r="AN26" s="158"/>
      <c r="AO26" s="158"/>
      <c r="AR26" s="27"/>
      <c r="BE26" s="149"/>
    </row>
    <row r="27" spans="2:71" s="1" customFormat="1" ht="6.9" customHeight="1">
      <c r="B27" s="27"/>
      <c r="AR27" s="27"/>
      <c r="BE27" s="149"/>
    </row>
    <row r="28" spans="2:71" s="1" customFormat="1" ht="13.2">
      <c r="B28" s="27"/>
      <c r="L28" s="159" t="s">
        <v>37</v>
      </c>
      <c r="M28" s="159"/>
      <c r="N28" s="159"/>
      <c r="O28" s="159"/>
      <c r="P28" s="159"/>
      <c r="W28" s="159" t="s">
        <v>38</v>
      </c>
      <c r="X28" s="159"/>
      <c r="Y28" s="159"/>
      <c r="Z28" s="159"/>
      <c r="AA28" s="159"/>
      <c r="AB28" s="159"/>
      <c r="AC28" s="159"/>
      <c r="AD28" s="159"/>
      <c r="AE28" s="159"/>
      <c r="AK28" s="159" t="s">
        <v>39</v>
      </c>
      <c r="AL28" s="159"/>
      <c r="AM28" s="159"/>
      <c r="AN28" s="159"/>
      <c r="AO28" s="159"/>
      <c r="AR28" s="27"/>
      <c r="BE28" s="149"/>
    </row>
    <row r="29" spans="2:71" s="2" customFormat="1" ht="14.4" customHeight="1">
      <c r="B29" s="31"/>
      <c r="D29" s="22" t="s">
        <v>40</v>
      </c>
      <c r="F29" s="22" t="s">
        <v>41</v>
      </c>
      <c r="L29" s="162">
        <v>0.21</v>
      </c>
      <c r="M29" s="161"/>
      <c r="N29" s="161"/>
      <c r="O29" s="161"/>
      <c r="P29" s="161"/>
      <c r="W29" s="160">
        <f>ROUND(AZ94, 2)</f>
        <v>0</v>
      </c>
      <c r="X29" s="161"/>
      <c r="Y29" s="161"/>
      <c r="Z29" s="161"/>
      <c r="AA29" s="161"/>
      <c r="AB29" s="161"/>
      <c r="AC29" s="161"/>
      <c r="AD29" s="161"/>
      <c r="AE29" s="161"/>
      <c r="AK29" s="160">
        <f>ROUND(AV94, 2)</f>
        <v>0</v>
      </c>
      <c r="AL29" s="161"/>
      <c r="AM29" s="161"/>
      <c r="AN29" s="161"/>
      <c r="AO29" s="161"/>
      <c r="AR29" s="31"/>
      <c r="BE29" s="150"/>
    </row>
    <row r="30" spans="2:71" s="2" customFormat="1" ht="14.4" customHeight="1">
      <c r="B30" s="31"/>
      <c r="F30" s="22" t="s">
        <v>42</v>
      </c>
      <c r="L30" s="162">
        <v>0.12</v>
      </c>
      <c r="M30" s="161"/>
      <c r="N30" s="161"/>
      <c r="O30" s="161"/>
      <c r="P30" s="161"/>
      <c r="W30" s="160">
        <f>ROUND(BA94, 2)</f>
        <v>0</v>
      </c>
      <c r="X30" s="161"/>
      <c r="Y30" s="161"/>
      <c r="Z30" s="161"/>
      <c r="AA30" s="161"/>
      <c r="AB30" s="161"/>
      <c r="AC30" s="161"/>
      <c r="AD30" s="161"/>
      <c r="AE30" s="161"/>
      <c r="AK30" s="160">
        <f>ROUND(AW94, 2)</f>
        <v>0</v>
      </c>
      <c r="AL30" s="161"/>
      <c r="AM30" s="161"/>
      <c r="AN30" s="161"/>
      <c r="AO30" s="161"/>
      <c r="AR30" s="31"/>
      <c r="BE30" s="150"/>
    </row>
    <row r="31" spans="2:71" s="2" customFormat="1" ht="14.4" hidden="1" customHeight="1">
      <c r="B31" s="31"/>
      <c r="F31" s="22" t="s">
        <v>43</v>
      </c>
      <c r="L31" s="162">
        <v>0.21</v>
      </c>
      <c r="M31" s="161"/>
      <c r="N31" s="161"/>
      <c r="O31" s="161"/>
      <c r="P31" s="161"/>
      <c r="W31" s="160">
        <f>ROUND(BB94, 2)</f>
        <v>0</v>
      </c>
      <c r="X31" s="161"/>
      <c r="Y31" s="161"/>
      <c r="Z31" s="161"/>
      <c r="AA31" s="161"/>
      <c r="AB31" s="161"/>
      <c r="AC31" s="161"/>
      <c r="AD31" s="161"/>
      <c r="AE31" s="161"/>
      <c r="AK31" s="160">
        <v>0</v>
      </c>
      <c r="AL31" s="161"/>
      <c r="AM31" s="161"/>
      <c r="AN31" s="161"/>
      <c r="AO31" s="161"/>
      <c r="AR31" s="31"/>
      <c r="BE31" s="150"/>
    </row>
    <row r="32" spans="2:71" s="2" customFormat="1" ht="14.4" hidden="1" customHeight="1">
      <c r="B32" s="31"/>
      <c r="F32" s="22" t="s">
        <v>44</v>
      </c>
      <c r="L32" s="162">
        <v>0.12</v>
      </c>
      <c r="M32" s="161"/>
      <c r="N32" s="161"/>
      <c r="O32" s="161"/>
      <c r="P32" s="161"/>
      <c r="W32" s="160">
        <f>ROUND(BC94, 2)</f>
        <v>0</v>
      </c>
      <c r="X32" s="161"/>
      <c r="Y32" s="161"/>
      <c r="Z32" s="161"/>
      <c r="AA32" s="161"/>
      <c r="AB32" s="161"/>
      <c r="AC32" s="161"/>
      <c r="AD32" s="161"/>
      <c r="AE32" s="161"/>
      <c r="AK32" s="160">
        <v>0</v>
      </c>
      <c r="AL32" s="161"/>
      <c r="AM32" s="161"/>
      <c r="AN32" s="161"/>
      <c r="AO32" s="161"/>
      <c r="AR32" s="31"/>
      <c r="BE32" s="150"/>
    </row>
    <row r="33" spans="2:57" s="2" customFormat="1" ht="14.4" hidden="1" customHeight="1">
      <c r="B33" s="31"/>
      <c r="F33" s="22" t="s">
        <v>45</v>
      </c>
      <c r="L33" s="162">
        <v>0</v>
      </c>
      <c r="M33" s="161"/>
      <c r="N33" s="161"/>
      <c r="O33" s="161"/>
      <c r="P33" s="161"/>
      <c r="W33" s="160">
        <f>ROUND(BD94, 2)</f>
        <v>0</v>
      </c>
      <c r="X33" s="161"/>
      <c r="Y33" s="161"/>
      <c r="Z33" s="161"/>
      <c r="AA33" s="161"/>
      <c r="AB33" s="161"/>
      <c r="AC33" s="161"/>
      <c r="AD33" s="161"/>
      <c r="AE33" s="161"/>
      <c r="AK33" s="160">
        <v>0</v>
      </c>
      <c r="AL33" s="161"/>
      <c r="AM33" s="161"/>
      <c r="AN33" s="161"/>
      <c r="AO33" s="161"/>
      <c r="AR33" s="31"/>
      <c r="BE33" s="150"/>
    </row>
    <row r="34" spans="2:57" s="1" customFormat="1" ht="6.9" customHeight="1">
      <c r="B34" s="27"/>
      <c r="AR34" s="27"/>
      <c r="BE34" s="149"/>
    </row>
    <row r="35" spans="2:57" s="1" customFormat="1" ht="25.95" customHeight="1">
      <c r="B35" s="27"/>
      <c r="C35" s="32"/>
      <c r="D35" s="33" t="s">
        <v>46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47</v>
      </c>
      <c r="U35" s="34"/>
      <c r="V35" s="34"/>
      <c r="W35" s="34"/>
      <c r="X35" s="163" t="s">
        <v>48</v>
      </c>
      <c r="Y35" s="164"/>
      <c r="Z35" s="164"/>
      <c r="AA35" s="164"/>
      <c r="AB35" s="164"/>
      <c r="AC35" s="34"/>
      <c r="AD35" s="34"/>
      <c r="AE35" s="34"/>
      <c r="AF35" s="34"/>
      <c r="AG35" s="34"/>
      <c r="AH35" s="34"/>
      <c r="AI35" s="34"/>
      <c r="AJ35" s="34"/>
      <c r="AK35" s="165">
        <f>SUM(AK26:AK33)</f>
        <v>0</v>
      </c>
      <c r="AL35" s="164"/>
      <c r="AM35" s="164"/>
      <c r="AN35" s="164"/>
      <c r="AO35" s="166"/>
      <c r="AP35" s="32"/>
      <c r="AQ35" s="32"/>
      <c r="AR35" s="27"/>
    </row>
    <row r="36" spans="2:57" s="1" customFormat="1" ht="6.9" customHeight="1">
      <c r="B36" s="27"/>
      <c r="AR36" s="27"/>
    </row>
    <row r="37" spans="2:57" s="1" customFormat="1" ht="14.4" customHeight="1">
      <c r="B37" s="27"/>
      <c r="AR37" s="27"/>
    </row>
    <row r="38" spans="2:57" ht="14.4" customHeight="1">
      <c r="B38" s="15"/>
      <c r="AR38" s="15"/>
    </row>
    <row r="39" spans="2:57" ht="14.4" customHeight="1">
      <c r="B39" s="15"/>
      <c r="AR39" s="15"/>
    </row>
    <row r="40" spans="2:57" ht="14.4" customHeight="1">
      <c r="B40" s="15"/>
      <c r="AR40" s="15"/>
    </row>
    <row r="41" spans="2:57" ht="14.4" customHeight="1">
      <c r="B41" s="15"/>
      <c r="AR41" s="15"/>
    </row>
    <row r="42" spans="2:57" ht="14.4" customHeight="1">
      <c r="B42" s="15"/>
      <c r="AR42" s="15"/>
    </row>
    <row r="43" spans="2:57" ht="14.4" customHeight="1">
      <c r="B43" s="15"/>
      <c r="AR43" s="15"/>
    </row>
    <row r="44" spans="2:57" ht="14.4" customHeight="1">
      <c r="B44" s="15"/>
      <c r="AR44" s="15"/>
    </row>
    <row r="45" spans="2:57" ht="14.4" customHeight="1">
      <c r="B45" s="15"/>
      <c r="AR45" s="15"/>
    </row>
    <row r="46" spans="2:57" ht="14.4" customHeight="1">
      <c r="B46" s="15"/>
      <c r="AR46" s="15"/>
    </row>
    <row r="47" spans="2:57" ht="14.4" customHeight="1">
      <c r="B47" s="15"/>
      <c r="AR47" s="15"/>
    </row>
    <row r="48" spans="2:57" ht="14.4" customHeight="1">
      <c r="B48" s="15"/>
      <c r="AR48" s="15"/>
    </row>
    <row r="49" spans="2:44" s="1" customFormat="1" ht="14.4" customHeight="1">
      <c r="B49" s="27"/>
      <c r="D49" s="36" t="s">
        <v>49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50</v>
      </c>
      <c r="AI49" s="37"/>
      <c r="AJ49" s="37"/>
      <c r="AK49" s="37"/>
      <c r="AL49" s="37"/>
      <c r="AM49" s="37"/>
      <c r="AN49" s="37"/>
      <c r="AO49" s="37"/>
      <c r="AR49" s="27"/>
    </row>
    <row r="50" spans="2:44" ht="10.199999999999999">
      <c r="B50" s="15"/>
      <c r="AR50" s="15"/>
    </row>
    <row r="51" spans="2:44" ht="10.199999999999999">
      <c r="B51" s="15"/>
      <c r="AR51" s="15"/>
    </row>
    <row r="52" spans="2:44" ht="10.199999999999999">
      <c r="B52" s="15"/>
      <c r="AR52" s="15"/>
    </row>
    <row r="53" spans="2:44" ht="10.199999999999999">
      <c r="B53" s="15"/>
      <c r="AR53" s="15"/>
    </row>
    <row r="54" spans="2:44" ht="10.199999999999999">
      <c r="B54" s="15"/>
      <c r="AR54" s="15"/>
    </row>
    <row r="55" spans="2:44" ht="10.199999999999999">
      <c r="B55" s="15"/>
      <c r="AR55" s="15"/>
    </row>
    <row r="56" spans="2:44" ht="10.199999999999999">
      <c r="B56" s="15"/>
      <c r="AR56" s="15"/>
    </row>
    <row r="57" spans="2:44" ht="10.199999999999999">
      <c r="B57" s="15"/>
      <c r="AR57" s="15"/>
    </row>
    <row r="58" spans="2:44" ht="10.199999999999999">
      <c r="B58" s="15"/>
      <c r="AR58" s="15"/>
    </row>
    <row r="59" spans="2:44" ht="10.199999999999999">
      <c r="B59" s="15"/>
      <c r="AR59" s="15"/>
    </row>
    <row r="60" spans="2:44" s="1" customFormat="1" ht="13.2">
      <c r="B60" s="27"/>
      <c r="D60" s="38" t="s">
        <v>51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52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51</v>
      </c>
      <c r="AI60" s="29"/>
      <c r="AJ60" s="29"/>
      <c r="AK60" s="29"/>
      <c r="AL60" s="29"/>
      <c r="AM60" s="38" t="s">
        <v>52</v>
      </c>
      <c r="AN60" s="29"/>
      <c r="AO60" s="29"/>
      <c r="AR60" s="27"/>
    </row>
    <row r="61" spans="2:44" ht="10.199999999999999">
      <c r="B61" s="15"/>
      <c r="AR61" s="15"/>
    </row>
    <row r="62" spans="2:44" ht="10.199999999999999">
      <c r="B62" s="15"/>
      <c r="AR62" s="15"/>
    </row>
    <row r="63" spans="2:44" ht="10.199999999999999">
      <c r="B63" s="15"/>
      <c r="AR63" s="15"/>
    </row>
    <row r="64" spans="2:44" s="1" customFormat="1" ht="13.2">
      <c r="B64" s="27"/>
      <c r="D64" s="36" t="s">
        <v>53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54</v>
      </c>
      <c r="AI64" s="37"/>
      <c r="AJ64" s="37"/>
      <c r="AK64" s="37"/>
      <c r="AL64" s="37"/>
      <c r="AM64" s="37"/>
      <c r="AN64" s="37"/>
      <c r="AO64" s="37"/>
      <c r="AR64" s="27"/>
    </row>
    <row r="65" spans="2:44" ht="10.199999999999999">
      <c r="B65" s="15"/>
      <c r="AR65" s="15"/>
    </row>
    <row r="66" spans="2:44" ht="10.199999999999999">
      <c r="B66" s="15"/>
      <c r="AR66" s="15"/>
    </row>
    <row r="67" spans="2:44" ht="10.199999999999999">
      <c r="B67" s="15"/>
      <c r="AR67" s="15"/>
    </row>
    <row r="68" spans="2:44" ht="10.199999999999999">
      <c r="B68" s="15"/>
      <c r="AR68" s="15"/>
    </row>
    <row r="69" spans="2:44" ht="10.199999999999999">
      <c r="B69" s="15"/>
      <c r="AR69" s="15"/>
    </row>
    <row r="70" spans="2:44" ht="10.199999999999999">
      <c r="B70" s="15"/>
      <c r="AR70" s="15"/>
    </row>
    <row r="71" spans="2:44" ht="10.199999999999999">
      <c r="B71" s="15"/>
      <c r="AR71" s="15"/>
    </row>
    <row r="72" spans="2:44" ht="10.199999999999999">
      <c r="B72" s="15"/>
      <c r="AR72" s="15"/>
    </row>
    <row r="73" spans="2:44" ht="10.199999999999999">
      <c r="B73" s="15"/>
      <c r="AR73" s="15"/>
    </row>
    <row r="74" spans="2:44" ht="10.199999999999999">
      <c r="B74" s="15"/>
      <c r="AR74" s="15"/>
    </row>
    <row r="75" spans="2:44" s="1" customFormat="1" ht="13.2">
      <c r="B75" s="27"/>
      <c r="D75" s="38" t="s">
        <v>51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52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51</v>
      </c>
      <c r="AI75" s="29"/>
      <c r="AJ75" s="29"/>
      <c r="AK75" s="29"/>
      <c r="AL75" s="29"/>
      <c r="AM75" s="38" t="s">
        <v>52</v>
      </c>
      <c r="AN75" s="29"/>
      <c r="AO75" s="29"/>
      <c r="AR75" s="27"/>
    </row>
    <row r="76" spans="2:44" s="1" customFormat="1" ht="10.199999999999999">
      <c r="B76" s="27"/>
      <c r="AR76" s="27"/>
    </row>
    <row r="77" spans="2:44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" customHeight="1">
      <c r="B82" s="27"/>
      <c r="C82" s="16" t="s">
        <v>55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3"/>
      <c r="C84" s="22" t="s">
        <v>13</v>
      </c>
      <c r="L84" s="3" t="str">
        <f>K5</f>
        <v>408</v>
      </c>
      <c r="AR84" s="43"/>
    </row>
    <row r="85" spans="1:91" s="4" customFormat="1" ht="36.9" customHeight="1">
      <c r="B85" s="44"/>
      <c r="C85" s="45" t="s">
        <v>16</v>
      </c>
      <c r="L85" s="167" t="str">
        <f>K6</f>
        <v>Rybník V Dálce, k.ú. Báňovice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R85" s="44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2" t="s">
        <v>20</v>
      </c>
      <c r="L87" s="46" t="str">
        <f>IF(K8="","",K8)</f>
        <v xml:space="preserve"> </v>
      </c>
      <c r="AI87" s="22" t="s">
        <v>22</v>
      </c>
      <c r="AM87" s="169" t="str">
        <f>IF(AN8= "","",AN8)</f>
        <v>19. 11. 2024</v>
      </c>
      <c r="AN87" s="169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2" t="s">
        <v>24</v>
      </c>
      <c r="L89" s="3" t="str">
        <f>IF(E11= "","",E11)</f>
        <v>Obec Báňovice</v>
      </c>
      <c r="AI89" s="22" t="s">
        <v>31</v>
      </c>
      <c r="AM89" s="170" t="str">
        <f>IF(E17="","",E17)</f>
        <v xml:space="preserve"> </v>
      </c>
      <c r="AN89" s="171"/>
      <c r="AO89" s="171"/>
      <c r="AP89" s="171"/>
      <c r="AR89" s="27"/>
      <c r="AS89" s="172" t="s">
        <v>56</v>
      </c>
      <c r="AT89" s="173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2" t="s">
        <v>29</v>
      </c>
      <c r="L90" s="3" t="str">
        <f>IF(E14= "Vyplň údaj","",E14)</f>
        <v/>
      </c>
      <c r="AI90" s="22" t="s">
        <v>33</v>
      </c>
      <c r="AM90" s="170" t="str">
        <f>IF(E20="","",E20)</f>
        <v xml:space="preserve"> </v>
      </c>
      <c r="AN90" s="171"/>
      <c r="AO90" s="171"/>
      <c r="AP90" s="171"/>
      <c r="AR90" s="27"/>
      <c r="AS90" s="174"/>
      <c r="AT90" s="175"/>
      <c r="BD90" s="51"/>
    </row>
    <row r="91" spans="1:91" s="1" customFormat="1" ht="10.8" customHeight="1">
      <c r="B91" s="27"/>
      <c r="AR91" s="27"/>
      <c r="AS91" s="174"/>
      <c r="AT91" s="175"/>
      <c r="BD91" s="51"/>
    </row>
    <row r="92" spans="1:91" s="1" customFormat="1" ht="29.25" customHeight="1">
      <c r="B92" s="27"/>
      <c r="C92" s="176" t="s">
        <v>57</v>
      </c>
      <c r="D92" s="177"/>
      <c r="E92" s="177"/>
      <c r="F92" s="177"/>
      <c r="G92" s="177"/>
      <c r="H92" s="52"/>
      <c r="I92" s="178" t="s">
        <v>58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59</v>
      </c>
      <c r="AH92" s="177"/>
      <c r="AI92" s="177"/>
      <c r="AJ92" s="177"/>
      <c r="AK92" s="177"/>
      <c r="AL92" s="177"/>
      <c r="AM92" s="177"/>
      <c r="AN92" s="178" t="s">
        <v>60</v>
      </c>
      <c r="AO92" s="177"/>
      <c r="AP92" s="180"/>
      <c r="AQ92" s="53" t="s">
        <v>61</v>
      </c>
      <c r="AR92" s="27"/>
      <c r="AS92" s="54" t="s">
        <v>62</v>
      </c>
      <c r="AT92" s="55" t="s">
        <v>63</v>
      </c>
      <c r="AU92" s="55" t="s">
        <v>64</v>
      </c>
      <c r="AV92" s="55" t="s">
        <v>65</v>
      </c>
      <c r="AW92" s="55" t="s">
        <v>66</v>
      </c>
      <c r="AX92" s="55" t="s">
        <v>67</v>
      </c>
      <c r="AY92" s="55" t="s">
        <v>68</v>
      </c>
      <c r="AZ92" s="55" t="s">
        <v>69</v>
      </c>
      <c r="BA92" s="55" t="s">
        <v>70</v>
      </c>
      <c r="BB92" s="55" t="s">
        <v>71</v>
      </c>
      <c r="BC92" s="55" t="s">
        <v>72</v>
      </c>
      <c r="BD92" s="56" t="s">
        <v>73</v>
      </c>
    </row>
    <row r="93" spans="1:91" s="1" customFormat="1" ht="10.8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74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4">
        <f>ROUND(AG95,2)</f>
        <v>0</v>
      </c>
      <c r="AH94" s="184"/>
      <c r="AI94" s="184"/>
      <c r="AJ94" s="184"/>
      <c r="AK94" s="184"/>
      <c r="AL94" s="184"/>
      <c r="AM94" s="184"/>
      <c r="AN94" s="185">
        <f>SUM(AG94,AT94)</f>
        <v>0</v>
      </c>
      <c r="AO94" s="185"/>
      <c r="AP94" s="185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75</v>
      </c>
      <c r="BT94" s="67" t="s">
        <v>76</v>
      </c>
      <c r="BU94" s="68" t="s">
        <v>77</v>
      </c>
      <c r="BV94" s="67" t="s">
        <v>78</v>
      </c>
      <c r="BW94" s="67" t="s">
        <v>5</v>
      </c>
      <c r="BX94" s="67" t="s">
        <v>79</v>
      </c>
      <c r="CL94" s="67" t="s">
        <v>1</v>
      </c>
    </row>
    <row r="95" spans="1:91" s="6" customFormat="1" ht="24.75" customHeight="1">
      <c r="A95" s="69" t="s">
        <v>80</v>
      </c>
      <c r="B95" s="70"/>
      <c r="C95" s="71"/>
      <c r="D95" s="183" t="s">
        <v>81</v>
      </c>
      <c r="E95" s="183"/>
      <c r="F95" s="183"/>
      <c r="G95" s="183"/>
      <c r="H95" s="183"/>
      <c r="I95" s="72"/>
      <c r="J95" s="183" t="s">
        <v>82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'01 - odbahnění, sanace hr...'!J30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73" t="s">
        <v>83</v>
      </c>
      <c r="AR95" s="70"/>
      <c r="AS95" s="74">
        <v>0</v>
      </c>
      <c r="AT95" s="75">
        <f>ROUND(SUM(AV95:AW95),2)</f>
        <v>0</v>
      </c>
      <c r="AU95" s="76">
        <f>'01 - odbahnění, sanace hr...'!P121</f>
        <v>0</v>
      </c>
      <c r="AV95" s="75">
        <f>'01 - odbahnění, sanace hr...'!J33</f>
        <v>0</v>
      </c>
      <c r="AW95" s="75">
        <f>'01 - odbahnění, sanace hr...'!J34</f>
        <v>0</v>
      </c>
      <c r="AX95" s="75">
        <f>'01 - odbahnění, sanace hr...'!J35</f>
        <v>0</v>
      </c>
      <c r="AY95" s="75">
        <f>'01 - odbahnění, sanace hr...'!J36</f>
        <v>0</v>
      </c>
      <c r="AZ95" s="75">
        <f>'01 - odbahnění, sanace hr...'!F33</f>
        <v>0</v>
      </c>
      <c r="BA95" s="75">
        <f>'01 - odbahnění, sanace hr...'!F34</f>
        <v>0</v>
      </c>
      <c r="BB95" s="75">
        <f>'01 - odbahnění, sanace hr...'!F35</f>
        <v>0</v>
      </c>
      <c r="BC95" s="75">
        <f>'01 - odbahnění, sanace hr...'!F36</f>
        <v>0</v>
      </c>
      <c r="BD95" s="77">
        <f>'01 - odbahnění, sanace hr...'!F37</f>
        <v>0</v>
      </c>
      <c r="BT95" s="78" t="s">
        <v>84</v>
      </c>
      <c r="BV95" s="78" t="s">
        <v>78</v>
      </c>
      <c r="BW95" s="78" t="s">
        <v>85</v>
      </c>
      <c r="BX95" s="78" t="s">
        <v>5</v>
      </c>
      <c r="CL95" s="78" t="s">
        <v>1</v>
      </c>
      <c r="CM95" s="78" t="s">
        <v>86</v>
      </c>
    </row>
    <row r="96" spans="1:91" s="1" customFormat="1" ht="30" customHeight="1">
      <c r="B96" s="27"/>
      <c r="AR96" s="27"/>
    </row>
    <row r="97" spans="2:44" s="1" customFormat="1" ht="6.9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sheetProtection algorithmName="SHA-512" hashValue="pUNa7Nbx8ANGQxB0Ozb6UnraWX1tK+fVeptWBIg42fDTDf2I2ZNHAsEIO2vRl+r/MtDkFdPJSH/qBITRyibpzw==" saltValue="gpNTVJ308USu6mv4UK8uluZMzq/U0lDas9kFxyxtXr6WdnqqKNls3DVps6h1/lQJKI02Cp+N871Gm/icA03Le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odbahnění, sanace h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2" t="s">
        <v>85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86</v>
      </c>
    </row>
    <row r="4" spans="2:46" ht="24.9" customHeight="1">
      <c r="B4" s="15"/>
      <c r="D4" s="16" t="s">
        <v>87</v>
      </c>
      <c r="L4" s="15"/>
      <c r="M4" s="79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86" t="str">
        <f>'Rekapitulace stavby'!K6</f>
        <v>Rybník V Dálce, k.ú. Báňovice</v>
      </c>
      <c r="F7" s="187"/>
      <c r="G7" s="187"/>
      <c r="H7" s="187"/>
      <c r="L7" s="15"/>
    </row>
    <row r="8" spans="2:46" s="1" customFormat="1" ht="12" customHeight="1">
      <c r="B8" s="27"/>
      <c r="D8" s="22" t="s">
        <v>88</v>
      </c>
      <c r="L8" s="27"/>
    </row>
    <row r="9" spans="2:46" s="1" customFormat="1" ht="30" customHeight="1">
      <c r="B9" s="27"/>
      <c r="E9" s="167" t="s">
        <v>89</v>
      </c>
      <c r="F9" s="188"/>
      <c r="G9" s="188"/>
      <c r="H9" s="188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7" t="str">
        <f>'Rekapitulace stavby'!AN8</f>
        <v>19. 11. 2024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00512915</v>
      </c>
      <c r="L14" s="27"/>
    </row>
    <row r="15" spans="2:46" s="1" customFormat="1" ht="18" customHeight="1">
      <c r="B15" s="27"/>
      <c r="E15" s="20" t="str">
        <f>IF('Rekapitulace stavby'!E11="","",'Rekapitulace stavby'!E11)</f>
        <v>Obec Báňovice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9" t="str">
        <f>'Rekapitulace stavby'!E14</f>
        <v>Vyplň údaj</v>
      </c>
      <c r="F18" s="151"/>
      <c r="G18" s="151"/>
      <c r="H18" s="151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33</v>
      </c>
      <c r="I23" s="22" t="s">
        <v>25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34</v>
      </c>
      <c r="L26" s="27"/>
    </row>
    <row r="27" spans="2:12" s="7" customFormat="1" ht="16.5" customHeight="1">
      <c r="B27" s="80"/>
      <c r="E27" s="156" t="s">
        <v>1</v>
      </c>
      <c r="F27" s="156"/>
      <c r="G27" s="156"/>
      <c r="H27" s="156"/>
      <c r="L27" s="80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1" t="s">
        <v>36</v>
      </c>
      <c r="J30" s="61">
        <f>ROUND(J121,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38</v>
      </c>
      <c r="I32" s="30" t="s">
        <v>37</v>
      </c>
      <c r="J32" s="30" t="s">
        <v>39</v>
      </c>
      <c r="L32" s="27"/>
    </row>
    <row r="33" spans="2:12" s="1" customFormat="1" ht="14.4" customHeight="1">
      <c r="B33" s="27"/>
      <c r="D33" s="50" t="s">
        <v>40</v>
      </c>
      <c r="E33" s="22" t="s">
        <v>41</v>
      </c>
      <c r="F33" s="82">
        <f>ROUND((SUM(BE121:BE220)),  2)</f>
        <v>0</v>
      </c>
      <c r="I33" s="83">
        <v>0.21</v>
      </c>
      <c r="J33" s="82">
        <f>ROUND(((SUM(BE121:BE220))*I33),  2)</f>
        <v>0</v>
      </c>
      <c r="L33" s="27"/>
    </row>
    <row r="34" spans="2:12" s="1" customFormat="1" ht="14.4" customHeight="1">
      <c r="B34" s="27"/>
      <c r="E34" s="22" t="s">
        <v>42</v>
      </c>
      <c r="F34" s="82">
        <f>ROUND((SUM(BF121:BF220)),  2)</f>
        <v>0</v>
      </c>
      <c r="I34" s="83">
        <v>0.12</v>
      </c>
      <c r="J34" s="82">
        <f>ROUND(((SUM(BF121:BF220))*I34),  2)</f>
        <v>0</v>
      </c>
      <c r="L34" s="27"/>
    </row>
    <row r="35" spans="2:12" s="1" customFormat="1" ht="14.4" hidden="1" customHeight="1">
      <c r="B35" s="27"/>
      <c r="E35" s="22" t="s">
        <v>43</v>
      </c>
      <c r="F35" s="82">
        <f>ROUND((SUM(BG121:BG220)),  2)</f>
        <v>0</v>
      </c>
      <c r="I35" s="83">
        <v>0.21</v>
      </c>
      <c r="J35" s="82">
        <f>0</f>
        <v>0</v>
      </c>
      <c r="L35" s="27"/>
    </row>
    <row r="36" spans="2:12" s="1" customFormat="1" ht="14.4" hidden="1" customHeight="1">
      <c r="B36" s="27"/>
      <c r="E36" s="22" t="s">
        <v>44</v>
      </c>
      <c r="F36" s="82">
        <f>ROUND((SUM(BH121:BH220)),  2)</f>
        <v>0</v>
      </c>
      <c r="I36" s="83">
        <v>0.12</v>
      </c>
      <c r="J36" s="82">
        <f>0</f>
        <v>0</v>
      </c>
      <c r="L36" s="27"/>
    </row>
    <row r="37" spans="2:12" s="1" customFormat="1" ht="14.4" hidden="1" customHeight="1">
      <c r="B37" s="27"/>
      <c r="E37" s="22" t="s">
        <v>45</v>
      </c>
      <c r="F37" s="82">
        <f>ROUND((SUM(BI121:BI220)),  2)</f>
        <v>0</v>
      </c>
      <c r="I37" s="83">
        <v>0</v>
      </c>
      <c r="J37" s="82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4"/>
      <c r="D39" s="85" t="s">
        <v>46</v>
      </c>
      <c r="E39" s="52"/>
      <c r="F39" s="52"/>
      <c r="G39" s="86" t="s">
        <v>47</v>
      </c>
      <c r="H39" s="87" t="s">
        <v>48</v>
      </c>
      <c r="I39" s="52"/>
      <c r="J39" s="88">
        <f>SUM(J30:J37)</f>
        <v>0</v>
      </c>
      <c r="K39" s="89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49</v>
      </c>
      <c r="E50" s="37"/>
      <c r="F50" s="37"/>
      <c r="G50" s="36" t="s">
        <v>50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51</v>
      </c>
      <c r="E61" s="29"/>
      <c r="F61" s="90" t="s">
        <v>52</v>
      </c>
      <c r="G61" s="38" t="s">
        <v>51</v>
      </c>
      <c r="H61" s="29"/>
      <c r="I61" s="29"/>
      <c r="J61" s="91" t="s">
        <v>52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53</v>
      </c>
      <c r="E65" s="37"/>
      <c r="F65" s="37"/>
      <c r="G65" s="36" t="s">
        <v>54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51</v>
      </c>
      <c r="E76" s="29"/>
      <c r="F76" s="90" t="s">
        <v>52</v>
      </c>
      <c r="G76" s="38" t="s">
        <v>51</v>
      </c>
      <c r="H76" s="29"/>
      <c r="I76" s="29"/>
      <c r="J76" s="91" t="s">
        <v>52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90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86" t="str">
        <f>E7</f>
        <v>Rybník V Dálce, k.ú. Báňovice</v>
      </c>
      <c r="F85" s="187"/>
      <c r="G85" s="187"/>
      <c r="H85" s="187"/>
      <c r="L85" s="27"/>
    </row>
    <row r="86" spans="2:47" s="1" customFormat="1" ht="12" customHeight="1">
      <c r="B86" s="27"/>
      <c r="C86" s="22" t="s">
        <v>88</v>
      </c>
      <c r="L86" s="27"/>
    </row>
    <row r="87" spans="2:47" s="1" customFormat="1" ht="30" customHeight="1">
      <c r="B87" s="27"/>
      <c r="E87" s="167" t="str">
        <f>E9</f>
        <v>01 - odbahnění, sanace hráze a pravého břehu, obnova funkčních objektů</v>
      </c>
      <c r="F87" s="188"/>
      <c r="G87" s="188"/>
      <c r="H87" s="188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19. 11. 2024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Obec Báňovice</v>
      </c>
      <c r="I91" s="22" t="s">
        <v>31</v>
      </c>
      <c r="J91" s="25" t="str">
        <f>E21</f>
        <v xml:space="preserve"> 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33</v>
      </c>
      <c r="J92" s="25" t="str">
        <f>E24</f>
        <v xml:space="preserve"> 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2" t="s">
        <v>91</v>
      </c>
      <c r="D94" s="84"/>
      <c r="E94" s="84"/>
      <c r="F94" s="84"/>
      <c r="G94" s="84"/>
      <c r="H94" s="84"/>
      <c r="I94" s="84"/>
      <c r="J94" s="93" t="s">
        <v>92</v>
      </c>
      <c r="K94" s="84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4" t="s">
        <v>93</v>
      </c>
      <c r="J96" s="61">
        <f>J121</f>
        <v>0</v>
      </c>
      <c r="L96" s="27"/>
      <c r="AU96" s="12" t="s">
        <v>94</v>
      </c>
    </row>
    <row r="97" spans="2:12" s="8" customFormat="1" ht="24.9" customHeight="1">
      <c r="B97" s="95"/>
      <c r="D97" s="96" t="s">
        <v>95</v>
      </c>
      <c r="E97" s="97"/>
      <c r="F97" s="97"/>
      <c r="G97" s="97"/>
      <c r="H97" s="97"/>
      <c r="I97" s="97"/>
      <c r="J97" s="98">
        <f>J122</f>
        <v>0</v>
      </c>
      <c r="L97" s="95"/>
    </row>
    <row r="98" spans="2:12" s="8" customFormat="1" ht="24.9" customHeight="1">
      <c r="B98" s="95"/>
      <c r="D98" s="96" t="s">
        <v>96</v>
      </c>
      <c r="E98" s="97"/>
      <c r="F98" s="97"/>
      <c r="G98" s="97"/>
      <c r="H98" s="97"/>
      <c r="I98" s="97"/>
      <c r="J98" s="98">
        <f>J147</f>
        <v>0</v>
      </c>
      <c r="L98" s="95"/>
    </row>
    <row r="99" spans="2:12" s="8" customFormat="1" ht="24.9" customHeight="1">
      <c r="B99" s="95"/>
      <c r="D99" s="96" t="s">
        <v>97</v>
      </c>
      <c r="E99" s="97"/>
      <c r="F99" s="97"/>
      <c r="G99" s="97"/>
      <c r="H99" s="97"/>
      <c r="I99" s="97"/>
      <c r="J99" s="98">
        <f>J154</f>
        <v>0</v>
      </c>
      <c r="L99" s="95"/>
    </row>
    <row r="100" spans="2:12" s="8" customFormat="1" ht="24.9" customHeight="1">
      <c r="B100" s="95"/>
      <c r="D100" s="96" t="s">
        <v>98</v>
      </c>
      <c r="E100" s="97"/>
      <c r="F100" s="97"/>
      <c r="G100" s="97"/>
      <c r="H100" s="97"/>
      <c r="I100" s="97"/>
      <c r="J100" s="98">
        <f>J189</f>
        <v>0</v>
      </c>
      <c r="L100" s="95"/>
    </row>
    <row r="101" spans="2:12" s="8" customFormat="1" ht="24.9" customHeight="1">
      <c r="B101" s="95"/>
      <c r="D101" s="96" t="s">
        <v>99</v>
      </c>
      <c r="E101" s="97"/>
      <c r="F101" s="97"/>
      <c r="G101" s="97"/>
      <c r="H101" s="97"/>
      <c r="I101" s="97"/>
      <c r="J101" s="98">
        <f>J207</f>
        <v>0</v>
      </c>
      <c r="L101" s="95"/>
    </row>
    <row r="102" spans="2:12" s="1" customFormat="1" ht="21.75" customHeight="1">
      <c r="B102" s="27"/>
      <c r="L102" s="27"/>
    </row>
    <row r="103" spans="2:12" s="1" customFormat="1" ht="6.9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12" s="1" customFormat="1" ht="6.9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12" s="1" customFormat="1" ht="24.9" customHeight="1">
      <c r="B108" s="27"/>
      <c r="C108" s="16" t="s">
        <v>100</v>
      </c>
      <c r="L108" s="27"/>
    </row>
    <row r="109" spans="2:12" s="1" customFormat="1" ht="6.9" customHeight="1">
      <c r="B109" s="27"/>
      <c r="L109" s="27"/>
    </row>
    <row r="110" spans="2:12" s="1" customFormat="1" ht="12" customHeight="1">
      <c r="B110" s="27"/>
      <c r="C110" s="22" t="s">
        <v>16</v>
      </c>
      <c r="L110" s="27"/>
    </row>
    <row r="111" spans="2:12" s="1" customFormat="1" ht="16.5" customHeight="1">
      <c r="B111" s="27"/>
      <c r="E111" s="186" t="str">
        <f>E7</f>
        <v>Rybník V Dálce, k.ú. Báňovice</v>
      </c>
      <c r="F111" s="187"/>
      <c r="G111" s="187"/>
      <c r="H111" s="187"/>
      <c r="L111" s="27"/>
    </row>
    <row r="112" spans="2:12" s="1" customFormat="1" ht="12" customHeight="1">
      <c r="B112" s="27"/>
      <c r="C112" s="22" t="s">
        <v>88</v>
      </c>
      <c r="L112" s="27"/>
    </row>
    <row r="113" spans="2:65" s="1" customFormat="1" ht="30" customHeight="1">
      <c r="B113" s="27"/>
      <c r="E113" s="167" t="str">
        <f>E9</f>
        <v>01 - odbahnění, sanace hráze a pravého břehu, obnova funkčních objektů</v>
      </c>
      <c r="F113" s="188"/>
      <c r="G113" s="188"/>
      <c r="H113" s="188"/>
      <c r="L113" s="27"/>
    </row>
    <row r="114" spans="2:65" s="1" customFormat="1" ht="6.9" customHeight="1">
      <c r="B114" s="27"/>
      <c r="L114" s="27"/>
    </row>
    <row r="115" spans="2:65" s="1" customFormat="1" ht="12" customHeight="1">
      <c r="B115" s="27"/>
      <c r="C115" s="22" t="s">
        <v>20</v>
      </c>
      <c r="F115" s="20" t="str">
        <f>F12</f>
        <v xml:space="preserve"> </v>
      </c>
      <c r="I115" s="22" t="s">
        <v>22</v>
      </c>
      <c r="J115" s="47" t="str">
        <f>IF(J12="","",J12)</f>
        <v>19. 11. 2024</v>
      </c>
      <c r="L115" s="27"/>
    </row>
    <row r="116" spans="2:65" s="1" customFormat="1" ht="6.9" customHeight="1">
      <c r="B116" s="27"/>
      <c r="L116" s="27"/>
    </row>
    <row r="117" spans="2:65" s="1" customFormat="1" ht="15.15" customHeight="1">
      <c r="B117" s="27"/>
      <c r="C117" s="22" t="s">
        <v>24</v>
      </c>
      <c r="F117" s="20" t="str">
        <f>E15</f>
        <v>Obec Báňovice</v>
      </c>
      <c r="I117" s="22" t="s">
        <v>31</v>
      </c>
      <c r="J117" s="25" t="str">
        <f>E21</f>
        <v xml:space="preserve"> </v>
      </c>
      <c r="L117" s="27"/>
    </row>
    <row r="118" spans="2:65" s="1" customFormat="1" ht="15.15" customHeight="1">
      <c r="B118" s="27"/>
      <c r="C118" s="22" t="s">
        <v>29</v>
      </c>
      <c r="F118" s="20" t="str">
        <f>IF(E18="","",E18)</f>
        <v>Vyplň údaj</v>
      </c>
      <c r="I118" s="22" t="s">
        <v>33</v>
      </c>
      <c r="J118" s="25" t="str">
        <f>E24</f>
        <v xml:space="preserve"> </v>
      </c>
      <c r="L118" s="27"/>
    </row>
    <row r="119" spans="2:65" s="1" customFormat="1" ht="10.35" customHeight="1">
      <c r="B119" s="27"/>
      <c r="L119" s="27"/>
    </row>
    <row r="120" spans="2:65" s="9" customFormat="1" ht="29.25" customHeight="1">
      <c r="B120" s="99"/>
      <c r="C120" s="100" t="s">
        <v>101</v>
      </c>
      <c r="D120" s="101" t="s">
        <v>61</v>
      </c>
      <c r="E120" s="101" t="s">
        <v>57</v>
      </c>
      <c r="F120" s="101" t="s">
        <v>58</v>
      </c>
      <c r="G120" s="101" t="s">
        <v>102</v>
      </c>
      <c r="H120" s="101" t="s">
        <v>103</v>
      </c>
      <c r="I120" s="101" t="s">
        <v>104</v>
      </c>
      <c r="J120" s="102" t="s">
        <v>92</v>
      </c>
      <c r="K120" s="103" t="s">
        <v>105</v>
      </c>
      <c r="L120" s="99"/>
      <c r="M120" s="54" t="s">
        <v>1</v>
      </c>
      <c r="N120" s="55" t="s">
        <v>40</v>
      </c>
      <c r="O120" s="55" t="s">
        <v>106</v>
      </c>
      <c r="P120" s="55" t="s">
        <v>107</v>
      </c>
      <c r="Q120" s="55" t="s">
        <v>108</v>
      </c>
      <c r="R120" s="55" t="s">
        <v>109</v>
      </c>
      <c r="S120" s="55" t="s">
        <v>110</v>
      </c>
      <c r="T120" s="56" t="s">
        <v>111</v>
      </c>
    </row>
    <row r="121" spans="2:65" s="1" customFormat="1" ht="22.8" customHeight="1">
      <c r="B121" s="27"/>
      <c r="C121" s="59" t="s">
        <v>112</v>
      </c>
      <c r="J121" s="104">
        <f>BK121</f>
        <v>0</v>
      </c>
      <c r="L121" s="27"/>
      <c r="M121" s="57"/>
      <c r="N121" s="48"/>
      <c r="O121" s="48"/>
      <c r="P121" s="105">
        <f>P122+P147+P154+P189+P207</f>
        <v>0</v>
      </c>
      <c r="Q121" s="48"/>
      <c r="R121" s="105">
        <f>R122+R147+R154+R189+R207</f>
        <v>0</v>
      </c>
      <c r="S121" s="48"/>
      <c r="T121" s="106">
        <f>T122+T147+T154+T189+T207</f>
        <v>0</v>
      </c>
      <c r="AT121" s="12" t="s">
        <v>75</v>
      </c>
      <c r="AU121" s="12" t="s">
        <v>94</v>
      </c>
      <c r="BK121" s="107">
        <f>BK122+BK147+BK154+BK189+BK207</f>
        <v>0</v>
      </c>
    </row>
    <row r="122" spans="2:65" s="10" customFormat="1" ht="25.95" customHeight="1">
      <c r="B122" s="108"/>
      <c r="D122" s="109" t="s">
        <v>75</v>
      </c>
      <c r="E122" s="110" t="s">
        <v>113</v>
      </c>
      <c r="F122" s="110" t="s">
        <v>114</v>
      </c>
      <c r="I122" s="111"/>
      <c r="J122" s="112">
        <f>BK122</f>
        <v>0</v>
      </c>
      <c r="L122" s="108"/>
      <c r="M122" s="113"/>
      <c r="P122" s="114">
        <f>SUM(P123:P146)</f>
        <v>0</v>
      </c>
      <c r="R122" s="114">
        <f>SUM(R123:R146)</f>
        <v>0</v>
      </c>
      <c r="T122" s="115">
        <f>SUM(T123:T146)</f>
        <v>0</v>
      </c>
      <c r="AR122" s="109" t="s">
        <v>84</v>
      </c>
      <c r="AT122" s="116" t="s">
        <v>75</v>
      </c>
      <c r="AU122" s="116" t="s">
        <v>76</v>
      </c>
      <c r="AY122" s="109" t="s">
        <v>115</v>
      </c>
      <c r="BK122" s="117">
        <f>SUM(BK123:BK146)</f>
        <v>0</v>
      </c>
    </row>
    <row r="123" spans="2:65" s="1" customFormat="1" ht="21.75" customHeight="1">
      <c r="B123" s="27"/>
      <c r="C123" s="118" t="s">
        <v>84</v>
      </c>
      <c r="D123" s="118" t="s">
        <v>116</v>
      </c>
      <c r="E123" s="119" t="s">
        <v>117</v>
      </c>
      <c r="F123" s="120" t="s">
        <v>118</v>
      </c>
      <c r="G123" s="121" t="s">
        <v>119</v>
      </c>
      <c r="H123" s="122">
        <v>8</v>
      </c>
      <c r="I123" s="123"/>
      <c r="J123" s="124">
        <f t="shared" ref="J123:J146" si="0">ROUND(I123*H123,2)</f>
        <v>0</v>
      </c>
      <c r="K123" s="125"/>
      <c r="L123" s="27"/>
      <c r="M123" s="126" t="s">
        <v>1</v>
      </c>
      <c r="N123" s="127" t="s">
        <v>41</v>
      </c>
      <c r="P123" s="128">
        <f t="shared" ref="P123:P146" si="1">O123*H123</f>
        <v>0</v>
      </c>
      <c r="Q123" s="128">
        <v>0</v>
      </c>
      <c r="R123" s="128">
        <f t="shared" ref="R123:R146" si="2">Q123*H123</f>
        <v>0</v>
      </c>
      <c r="S123" s="128">
        <v>0</v>
      </c>
      <c r="T123" s="129">
        <f t="shared" ref="T123:T146" si="3">S123*H123</f>
        <v>0</v>
      </c>
      <c r="AR123" s="130" t="s">
        <v>120</v>
      </c>
      <c r="AT123" s="130" t="s">
        <v>116</v>
      </c>
      <c r="AU123" s="130" t="s">
        <v>84</v>
      </c>
      <c r="AY123" s="12" t="s">
        <v>115</v>
      </c>
      <c r="BE123" s="131">
        <f t="shared" ref="BE123:BE146" si="4">IF(N123="základní",J123,0)</f>
        <v>0</v>
      </c>
      <c r="BF123" s="131">
        <f t="shared" ref="BF123:BF146" si="5">IF(N123="snížená",J123,0)</f>
        <v>0</v>
      </c>
      <c r="BG123" s="131">
        <f t="shared" ref="BG123:BG146" si="6">IF(N123="zákl. přenesená",J123,0)</f>
        <v>0</v>
      </c>
      <c r="BH123" s="131">
        <f t="shared" ref="BH123:BH146" si="7">IF(N123="sníž. přenesená",J123,0)</f>
        <v>0</v>
      </c>
      <c r="BI123" s="131">
        <f t="shared" ref="BI123:BI146" si="8">IF(N123="nulová",J123,0)</f>
        <v>0</v>
      </c>
      <c r="BJ123" s="12" t="s">
        <v>84</v>
      </c>
      <c r="BK123" s="131">
        <f t="shared" ref="BK123:BK146" si="9">ROUND(I123*H123,2)</f>
        <v>0</v>
      </c>
      <c r="BL123" s="12" t="s">
        <v>120</v>
      </c>
      <c r="BM123" s="130" t="s">
        <v>121</v>
      </c>
    </row>
    <row r="124" spans="2:65" s="1" customFormat="1" ht="21.75" customHeight="1">
      <c r="B124" s="27"/>
      <c r="C124" s="118" t="s">
        <v>86</v>
      </c>
      <c r="D124" s="118" t="s">
        <v>116</v>
      </c>
      <c r="E124" s="119" t="s">
        <v>122</v>
      </c>
      <c r="F124" s="120" t="s">
        <v>123</v>
      </c>
      <c r="G124" s="121" t="s">
        <v>119</v>
      </c>
      <c r="H124" s="122">
        <v>7</v>
      </c>
      <c r="I124" s="123"/>
      <c r="J124" s="124">
        <f t="shared" si="0"/>
        <v>0</v>
      </c>
      <c r="K124" s="125"/>
      <c r="L124" s="27"/>
      <c r="M124" s="126" t="s">
        <v>1</v>
      </c>
      <c r="N124" s="127" t="s">
        <v>41</v>
      </c>
      <c r="P124" s="128">
        <f t="shared" si="1"/>
        <v>0</v>
      </c>
      <c r="Q124" s="128">
        <v>0</v>
      </c>
      <c r="R124" s="128">
        <f t="shared" si="2"/>
        <v>0</v>
      </c>
      <c r="S124" s="128">
        <v>0</v>
      </c>
      <c r="T124" s="129">
        <f t="shared" si="3"/>
        <v>0</v>
      </c>
      <c r="AR124" s="130" t="s">
        <v>120</v>
      </c>
      <c r="AT124" s="130" t="s">
        <v>116</v>
      </c>
      <c r="AU124" s="130" t="s">
        <v>84</v>
      </c>
      <c r="AY124" s="12" t="s">
        <v>115</v>
      </c>
      <c r="BE124" s="131">
        <f t="shared" si="4"/>
        <v>0</v>
      </c>
      <c r="BF124" s="131">
        <f t="shared" si="5"/>
        <v>0</v>
      </c>
      <c r="BG124" s="131">
        <f t="shared" si="6"/>
        <v>0</v>
      </c>
      <c r="BH124" s="131">
        <f t="shared" si="7"/>
        <v>0</v>
      </c>
      <c r="BI124" s="131">
        <f t="shared" si="8"/>
        <v>0</v>
      </c>
      <c r="BJ124" s="12" t="s">
        <v>84</v>
      </c>
      <c r="BK124" s="131">
        <f t="shared" si="9"/>
        <v>0</v>
      </c>
      <c r="BL124" s="12" t="s">
        <v>120</v>
      </c>
      <c r="BM124" s="130" t="s">
        <v>124</v>
      </c>
    </row>
    <row r="125" spans="2:65" s="1" customFormat="1" ht="21.75" customHeight="1">
      <c r="B125" s="27"/>
      <c r="C125" s="118" t="s">
        <v>125</v>
      </c>
      <c r="D125" s="118" t="s">
        <v>116</v>
      </c>
      <c r="E125" s="119" t="s">
        <v>126</v>
      </c>
      <c r="F125" s="120" t="s">
        <v>127</v>
      </c>
      <c r="G125" s="121" t="s">
        <v>119</v>
      </c>
      <c r="H125" s="122">
        <v>8</v>
      </c>
      <c r="I125" s="123"/>
      <c r="J125" s="124">
        <f t="shared" si="0"/>
        <v>0</v>
      </c>
      <c r="K125" s="125"/>
      <c r="L125" s="27"/>
      <c r="M125" s="126" t="s">
        <v>1</v>
      </c>
      <c r="N125" s="127" t="s">
        <v>41</v>
      </c>
      <c r="P125" s="128">
        <f t="shared" si="1"/>
        <v>0</v>
      </c>
      <c r="Q125" s="128">
        <v>0</v>
      </c>
      <c r="R125" s="128">
        <f t="shared" si="2"/>
        <v>0</v>
      </c>
      <c r="S125" s="128">
        <v>0</v>
      </c>
      <c r="T125" s="129">
        <f t="shared" si="3"/>
        <v>0</v>
      </c>
      <c r="AR125" s="130" t="s">
        <v>120</v>
      </c>
      <c r="AT125" s="130" t="s">
        <v>116</v>
      </c>
      <c r="AU125" s="130" t="s">
        <v>84</v>
      </c>
      <c r="AY125" s="12" t="s">
        <v>115</v>
      </c>
      <c r="BE125" s="131">
        <f t="shared" si="4"/>
        <v>0</v>
      </c>
      <c r="BF125" s="131">
        <f t="shared" si="5"/>
        <v>0</v>
      </c>
      <c r="BG125" s="131">
        <f t="shared" si="6"/>
        <v>0</v>
      </c>
      <c r="BH125" s="131">
        <f t="shared" si="7"/>
        <v>0</v>
      </c>
      <c r="BI125" s="131">
        <f t="shared" si="8"/>
        <v>0</v>
      </c>
      <c r="BJ125" s="12" t="s">
        <v>84</v>
      </c>
      <c r="BK125" s="131">
        <f t="shared" si="9"/>
        <v>0</v>
      </c>
      <c r="BL125" s="12" t="s">
        <v>120</v>
      </c>
      <c r="BM125" s="130" t="s">
        <v>86</v>
      </c>
    </row>
    <row r="126" spans="2:65" s="1" customFormat="1" ht="21.75" customHeight="1">
      <c r="B126" s="27"/>
      <c r="C126" s="118" t="s">
        <v>120</v>
      </c>
      <c r="D126" s="118" t="s">
        <v>116</v>
      </c>
      <c r="E126" s="119" t="s">
        <v>128</v>
      </c>
      <c r="F126" s="120" t="s">
        <v>129</v>
      </c>
      <c r="G126" s="121" t="s">
        <v>119</v>
      </c>
      <c r="H126" s="122">
        <v>7</v>
      </c>
      <c r="I126" s="123"/>
      <c r="J126" s="124">
        <f t="shared" si="0"/>
        <v>0</v>
      </c>
      <c r="K126" s="125"/>
      <c r="L126" s="27"/>
      <c r="M126" s="126" t="s">
        <v>1</v>
      </c>
      <c r="N126" s="127" t="s">
        <v>41</v>
      </c>
      <c r="P126" s="128">
        <f t="shared" si="1"/>
        <v>0</v>
      </c>
      <c r="Q126" s="128">
        <v>0</v>
      </c>
      <c r="R126" s="128">
        <f t="shared" si="2"/>
        <v>0</v>
      </c>
      <c r="S126" s="128">
        <v>0</v>
      </c>
      <c r="T126" s="129">
        <f t="shared" si="3"/>
        <v>0</v>
      </c>
      <c r="AR126" s="130" t="s">
        <v>120</v>
      </c>
      <c r="AT126" s="130" t="s">
        <v>116</v>
      </c>
      <c r="AU126" s="130" t="s">
        <v>84</v>
      </c>
      <c r="AY126" s="12" t="s">
        <v>115</v>
      </c>
      <c r="BE126" s="131">
        <f t="shared" si="4"/>
        <v>0</v>
      </c>
      <c r="BF126" s="131">
        <f t="shared" si="5"/>
        <v>0</v>
      </c>
      <c r="BG126" s="131">
        <f t="shared" si="6"/>
        <v>0</v>
      </c>
      <c r="BH126" s="131">
        <f t="shared" si="7"/>
        <v>0</v>
      </c>
      <c r="BI126" s="131">
        <f t="shared" si="8"/>
        <v>0</v>
      </c>
      <c r="BJ126" s="12" t="s">
        <v>84</v>
      </c>
      <c r="BK126" s="131">
        <f t="shared" si="9"/>
        <v>0</v>
      </c>
      <c r="BL126" s="12" t="s">
        <v>120</v>
      </c>
      <c r="BM126" s="130" t="s">
        <v>120</v>
      </c>
    </row>
    <row r="127" spans="2:65" s="1" customFormat="1" ht="16.5" customHeight="1">
      <c r="B127" s="27"/>
      <c r="C127" s="118" t="s">
        <v>130</v>
      </c>
      <c r="D127" s="118" t="s">
        <v>116</v>
      </c>
      <c r="E127" s="119" t="s">
        <v>131</v>
      </c>
      <c r="F127" s="120" t="s">
        <v>132</v>
      </c>
      <c r="G127" s="121" t="s">
        <v>119</v>
      </c>
      <c r="H127" s="122">
        <v>7</v>
      </c>
      <c r="I127" s="123"/>
      <c r="J127" s="124">
        <f t="shared" si="0"/>
        <v>0</v>
      </c>
      <c r="K127" s="125"/>
      <c r="L127" s="27"/>
      <c r="M127" s="126" t="s">
        <v>1</v>
      </c>
      <c r="N127" s="127" t="s">
        <v>41</v>
      </c>
      <c r="P127" s="128">
        <f t="shared" si="1"/>
        <v>0</v>
      </c>
      <c r="Q127" s="128">
        <v>0</v>
      </c>
      <c r="R127" s="128">
        <f t="shared" si="2"/>
        <v>0</v>
      </c>
      <c r="S127" s="128">
        <v>0</v>
      </c>
      <c r="T127" s="129">
        <f t="shared" si="3"/>
        <v>0</v>
      </c>
      <c r="AR127" s="130" t="s">
        <v>120</v>
      </c>
      <c r="AT127" s="130" t="s">
        <v>116</v>
      </c>
      <c r="AU127" s="130" t="s">
        <v>84</v>
      </c>
      <c r="AY127" s="12" t="s">
        <v>115</v>
      </c>
      <c r="BE127" s="131">
        <f t="shared" si="4"/>
        <v>0</v>
      </c>
      <c r="BF127" s="131">
        <f t="shared" si="5"/>
        <v>0</v>
      </c>
      <c r="BG127" s="131">
        <f t="shared" si="6"/>
        <v>0</v>
      </c>
      <c r="BH127" s="131">
        <f t="shared" si="7"/>
        <v>0</v>
      </c>
      <c r="BI127" s="131">
        <f t="shared" si="8"/>
        <v>0</v>
      </c>
      <c r="BJ127" s="12" t="s">
        <v>84</v>
      </c>
      <c r="BK127" s="131">
        <f t="shared" si="9"/>
        <v>0</v>
      </c>
      <c r="BL127" s="12" t="s">
        <v>120</v>
      </c>
      <c r="BM127" s="130" t="s">
        <v>133</v>
      </c>
    </row>
    <row r="128" spans="2:65" s="1" customFormat="1" ht="16.5" customHeight="1">
      <c r="B128" s="27"/>
      <c r="C128" s="118" t="s">
        <v>133</v>
      </c>
      <c r="D128" s="118" t="s">
        <v>116</v>
      </c>
      <c r="E128" s="119" t="s">
        <v>134</v>
      </c>
      <c r="F128" s="120" t="s">
        <v>135</v>
      </c>
      <c r="G128" s="121" t="s">
        <v>119</v>
      </c>
      <c r="H128" s="122">
        <v>7</v>
      </c>
      <c r="I128" s="123"/>
      <c r="J128" s="124">
        <f t="shared" si="0"/>
        <v>0</v>
      </c>
      <c r="K128" s="125"/>
      <c r="L128" s="27"/>
      <c r="M128" s="126" t="s">
        <v>1</v>
      </c>
      <c r="N128" s="127" t="s">
        <v>41</v>
      </c>
      <c r="P128" s="128">
        <f t="shared" si="1"/>
        <v>0</v>
      </c>
      <c r="Q128" s="128">
        <v>0</v>
      </c>
      <c r="R128" s="128">
        <f t="shared" si="2"/>
        <v>0</v>
      </c>
      <c r="S128" s="128">
        <v>0</v>
      </c>
      <c r="T128" s="129">
        <f t="shared" si="3"/>
        <v>0</v>
      </c>
      <c r="AR128" s="130" t="s">
        <v>120</v>
      </c>
      <c r="AT128" s="130" t="s">
        <v>116</v>
      </c>
      <c r="AU128" s="130" t="s">
        <v>84</v>
      </c>
      <c r="AY128" s="12" t="s">
        <v>115</v>
      </c>
      <c r="BE128" s="131">
        <f t="shared" si="4"/>
        <v>0</v>
      </c>
      <c r="BF128" s="131">
        <f t="shared" si="5"/>
        <v>0</v>
      </c>
      <c r="BG128" s="131">
        <f t="shared" si="6"/>
        <v>0</v>
      </c>
      <c r="BH128" s="131">
        <f t="shared" si="7"/>
        <v>0</v>
      </c>
      <c r="BI128" s="131">
        <f t="shared" si="8"/>
        <v>0</v>
      </c>
      <c r="BJ128" s="12" t="s">
        <v>84</v>
      </c>
      <c r="BK128" s="131">
        <f t="shared" si="9"/>
        <v>0</v>
      </c>
      <c r="BL128" s="12" t="s">
        <v>120</v>
      </c>
      <c r="BM128" s="130" t="s">
        <v>136</v>
      </c>
    </row>
    <row r="129" spans="2:65" s="1" customFormat="1" ht="21.75" customHeight="1">
      <c r="B129" s="27"/>
      <c r="C129" s="118" t="s">
        <v>137</v>
      </c>
      <c r="D129" s="118" t="s">
        <v>116</v>
      </c>
      <c r="E129" s="119" t="s">
        <v>138</v>
      </c>
      <c r="F129" s="120" t="s">
        <v>139</v>
      </c>
      <c r="G129" s="121" t="s">
        <v>140</v>
      </c>
      <c r="H129" s="122">
        <v>310.5</v>
      </c>
      <c r="I129" s="123"/>
      <c r="J129" s="124">
        <f t="shared" si="0"/>
        <v>0</v>
      </c>
      <c r="K129" s="125"/>
      <c r="L129" s="27"/>
      <c r="M129" s="126" t="s">
        <v>1</v>
      </c>
      <c r="N129" s="127" t="s">
        <v>41</v>
      </c>
      <c r="P129" s="128">
        <f t="shared" si="1"/>
        <v>0</v>
      </c>
      <c r="Q129" s="128">
        <v>0</v>
      </c>
      <c r="R129" s="128">
        <f t="shared" si="2"/>
        <v>0</v>
      </c>
      <c r="S129" s="128">
        <v>0</v>
      </c>
      <c r="T129" s="129">
        <f t="shared" si="3"/>
        <v>0</v>
      </c>
      <c r="AR129" s="130" t="s">
        <v>120</v>
      </c>
      <c r="AT129" s="130" t="s">
        <v>116</v>
      </c>
      <c r="AU129" s="130" t="s">
        <v>84</v>
      </c>
      <c r="AY129" s="12" t="s">
        <v>115</v>
      </c>
      <c r="BE129" s="131">
        <f t="shared" si="4"/>
        <v>0</v>
      </c>
      <c r="BF129" s="131">
        <f t="shared" si="5"/>
        <v>0</v>
      </c>
      <c r="BG129" s="131">
        <f t="shared" si="6"/>
        <v>0</v>
      </c>
      <c r="BH129" s="131">
        <f t="shared" si="7"/>
        <v>0</v>
      </c>
      <c r="BI129" s="131">
        <f t="shared" si="8"/>
        <v>0</v>
      </c>
      <c r="BJ129" s="12" t="s">
        <v>84</v>
      </c>
      <c r="BK129" s="131">
        <f t="shared" si="9"/>
        <v>0</v>
      </c>
      <c r="BL129" s="12" t="s">
        <v>120</v>
      </c>
      <c r="BM129" s="130" t="s">
        <v>141</v>
      </c>
    </row>
    <row r="130" spans="2:65" s="1" customFormat="1" ht="16.5" customHeight="1">
      <c r="B130" s="27"/>
      <c r="C130" s="118" t="s">
        <v>136</v>
      </c>
      <c r="D130" s="118" t="s">
        <v>116</v>
      </c>
      <c r="E130" s="119" t="s">
        <v>142</v>
      </c>
      <c r="F130" s="120" t="s">
        <v>143</v>
      </c>
      <c r="G130" s="121" t="s">
        <v>140</v>
      </c>
      <c r="H130" s="122">
        <v>243</v>
      </c>
      <c r="I130" s="123"/>
      <c r="J130" s="124">
        <f t="shared" si="0"/>
        <v>0</v>
      </c>
      <c r="K130" s="125"/>
      <c r="L130" s="27"/>
      <c r="M130" s="126" t="s">
        <v>1</v>
      </c>
      <c r="N130" s="127" t="s">
        <v>41</v>
      </c>
      <c r="P130" s="128">
        <f t="shared" si="1"/>
        <v>0</v>
      </c>
      <c r="Q130" s="128">
        <v>0</v>
      </c>
      <c r="R130" s="128">
        <f t="shared" si="2"/>
        <v>0</v>
      </c>
      <c r="S130" s="128">
        <v>0</v>
      </c>
      <c r="T130" s="129">
        <f t="shared" si="3"/>
        <v>0</v>
      </c>
      <c r="AR130" s="130" t="s">
        <v>120</v>
      </c>
      <c r="AT130" s="130" t="s">
        <v>116</v>
      </c>
      <c r="AU130" s="130" t="s">
        <v>84</v>
      </c>
      <c r="AY130" s="12" t="s">
        <v>115</v>
      </c>
      <c r="BE130" s="131">
        <f t="shared" si="4"/>
        <v>0</v>
      </c>
      <c r="BF130" s="131">
        <f t="shared" si="5"/>
        <v>0</v>
      </c>
      <c r="BG130" s="131">
        <f t="shared" si="6"/>
        <v>0</v>
      </c>
      <c r="BH130" s="131">
        <f t="shared" si="7"/>
        <v>0</v>
      </c>
      <c r="BI130" s="131">
        <f t="shared" si="8"/>
        <v>0</v>
      </c>
      <c r="BJ130" s="12" t="s">
        <v>84</v>
      </c>
      <c r="BK130" s="131">
        <f t="shared" si="9"/>
        <v>0</v>
      </c>
      <c r="BL130" s="12" t="s">
        <v>120</v>
      </c>
      <c r="BM130" s="130" t="s">
        <v>8</v>
      </c>
    </row>
    <row r="131" spans="2:65" s="1" customFormat="1" ht="21.75" customHeight="1">
      <c r="B131" s="27"/>
      <c r="C131" s="118" t="s">
        <v>144</v>
      </c>
      <c r="D131" s="118" t="s">
        <v>116</v>
      </c>
      <c r="E131" s="119" t="s">
        <v>145</v>
      </c>
      <c r="F131" s="120" t="s">
        <v>146</v>
      </c>
      <c r="G131" s="121" t="s">
        <v>140</v>
      </c>
      <c r="H131" s="122">
        <v>15</v>
      </c>
      <c r="I131" s="123"/>
      <c r="J131" s="124">
        <f t="shared" si="0"/>
        <v>0</v>
      </c>
      <c r="K131" s="125"/>
      <c r="L131" s="27"/>
      <c r="M131" s="126" t="s">
        <v>1</v>
      </c>
      <c r="N131" s="127" t="s">
        <v>41</v>
      </c>
      <c r="P131" s="128">
        <f t="shared" si="1"/>
        <v>0</v>
      </c>
      <c r="Q131" s="128">
        <v>0</v>
      </c>
      <c r="R131" s="128">
        <f t="shared" si="2"/>
        <v>0</v>
      </c>
      <c r="S131" s="128">
        <v>0</v>
      </c>
      <c r="T131" s="129">
        <f t="shared" si="3"/>
        <v>0</v>
      </c>
      <c r="AR131" s="130" t="s">
        <v>120</v>
      </c>
      <c r="AT131" s="130" t="s">
        <v>116</v>
      </c>
      <c r="AU131" s="130" t="s">
        <v>84</v>
      </c>
      <c r="AY131" s="12" t="s">
        <v>115</v>
      </c>
      <c r="BE131" s="131">
        <f t="shared" si="4"/>
        <v>0</v>
      </c>
      <c r="BF131" s="131">
        <f t="shared" si="5"/>
        <v>0</v>
      </c>
      <c r="BG131" s="131">
        <f t="shared" si="6"/>
        <v>0</v>
      </c>
      <c r="BH131" s="131">
        <f t="shared" si="7"/>
        <v>0</v>
      </c>
      <c r="BI131" s="131">
        <f t="shared" si="8"/>
        <v>0</v>
      </c>
      <c r="BJ131" s="12" t="s">
        <v>84</v>
      </c>
      <c r="BK131" s="131">
        <f t="shared" si="9"/>
        <v>0</v>
      </c>
      <c r="BL131" s="12" t="s">
        <v>120</v>
      </c>
      <c r="BM131" s="130" t="s">
        <v>147</v>
      </c>
    </row>
    <row r="132" spans="2:65" s="1" customFormat="1" ht="21.75" customHeight="1">
      <c r="B132" s="27"/>
      <c r="C132" s="118" t="s">
        <v>141</v>
      </c>
      <c r="D132" s="118" t="s">
        <v>116</v>
      </c>
      <c r="E132" s="119" t="s">
        <v>148</v>
      </c>
      <c r="F132" s="120" t="s">
        <v>149</v>
      </c>
      <c r="G132" s="121" t="s">
        <v>140</v>
      </c>
      <c r="H132" s="122">
        <v>50</v>
      </c>
      <c r="I132" s="123"/>
      <c r="J132" s="124">
        <f t="shared" si="0"/>
        <v>0</v>
      </c>
      <c r="K132" s="125"/>
      <c r="L132" s="27"/>
      <c r="M132" s="126" t="s">
        <v>1</v>
      </c>
      <c r="N132" s="127" t="s">
        <v>41</v>
      </c>
      <c r="P132" s="128">
        <f t="shared" si="1"/>
        <v>0</v>
      </c>
      <c r="Q132" s="128">
        <v>0</v>
      </c>
      <c r="R132" s="128">
        <f t="shared" si="2"/>
        <v>0</v>
      </c>
      <c r="S132" s="128">
        <v>0</v>
      </c>
      <c r="T132" s="129">
        <f t="shared" si="3"/>
        <v>0</v>
      </c>
      <c r="AR132" s="130" t="s">
        <v>120</v>
      </c>
      <c r="AT132" s="130" t="s">
        <v>116</v>
      </c>
      <c r="AU132" s="130" t="s">
        <v>84</v>
      </c>
      <c r="AY132" s="12" t="s">
        <v>115</v>
      </c>
      <c r="BE132" s="131">
        <f t="shared" si="4"/>
        <v>0</v>
      </c>
      <c r="BF132" s="131">
        <f t="shared" si="5"/>
        <v>0</v>
      </c>
      <c r="BG132" s="131">
        <f t="shared" si="6"/>
        <v>0</v>
      </c>
      <c r="BH132" s="131">
        <f t="shared" si="7"/>
        <v>0</v>
      </c>
      <c r="BI132" s="131">
        <f t="shared" si="8"/>
        <v>0</v>
      </c>
      <c r="BJ132" s="12" t="s">
        <v>84</v>
      </c>
      <c r="BK132" s="131">
        <f t="shared" si="9"/>
        <v>0</v>
      </c>
      <c r="BL132" s="12" t="s">
        <v>120</v>
      </c>
      <c r="BM132" s="130" t="s">
        <v>150</v>
      </c>
    </row>
    <row r="133" spans="2:65" s="1" customFormat="1" ht="21.75" customHeight="1">
      <c r="B133" s="27"/>
      <c r="C133" s="118" t="s">
        <v>151</v>
      </c>
      <c r="D133" s="118" t="s">
        <v>116</v>
      </c>
      <c r="E133" s="119" t="s">
        <v>152</v>
      </c>
      <c r="F133" s="120" t="s">
        <v>153</v>
      </c>
      <c r="G133" s="121" t="s">
        <v>140</v>
      </c>
      <c r="H133" s="122">
        <v>570</v>
      </c>
      <c r="I133" s="123"/>
      <c r="J133" s="124">
        <f t="shared" si="0"/>
        <v>0</v>
      </c>
      <c r="K133" s="125"/>
      <c r="L133" s="27"/>
      <c r="M133" s="126" t="s">
        <v>1</v>
      </c>
      <c r="N133" s="127" t="s">
        <v>41</v>
      </c>
      <c r="P133" s="128">
        <f t="shared" si="1"/>
        <v>0</v>
      </c>
      <c r="Q133" s="128">
        <v>0</v>
      </c>
      <c r="R133" s="128">
        <f t="shared" si="2"/>
        <v>0</v>
      </c>
      <c r="S133" s="128">
        <v>0</v>
      </c>
      <c r="T133" s="129">
        <f t="shared" si="3"/>
        <v>0</v>
      </c>
      <c r="AR133" s="130" t="s">
        <v>120</v>
      </c>
      <c r="AT133" s="130" t="s">
        <v>116</v>
      </c>
      <c r="AU133" s="130" t="s">
        <v>84</v>
      </c>
      <c r="AY133" s="12" t="s">
        <v>115</v>
      </c>
      <c r="BE133" s="131">
        <f t="shared" si="4"/>
        <v>0</v>
      </c>
      <c r="BF133" s="131">
        <f t="shared" si="5"/>
        <v>0</v>
      </c>
      <c r="BG133" s="131">
        <f t="shared" si="6"/>
        <v>0</v>
      </c>
      <c r="BH133" s="131">
        <f t="shared" si="7"/>
        <v>0</v>
      </c>
      <c r="BI133" s="131">
        <f t="shared" si="8"/>
        <v>0</v>
      </c>
      <c r="BJ133" s="12" t="s">
        <v>84</v>
      </c>
      <c r="BK133" s="131">
        <f t="shared" si="9"/>
        <v>0</v>
      </c>
      <c r="BL133" s="12" t="s">
        <v>120</v>
      </c>
      <c r="BM133" s="130" t="s">
        <v>154</v>
      </c>
    </row>
    <row r="134" spans="2:65" s="1" customFormat="1" ht="21.75" customHeight="1">
      <c r="B134" s="27"/>
      <c r="C134" s="118" t="s">
        <v>8</v>
      </c>
      <c r="D134" s="118" t="s">
        <v>116</v>
      </c>
      <c r="E134" s="119" t="s">
        <v>155</v>
      </c>
      <c r="F134" s="120" t="s">
        <v>156</v>
      </c>
      <c r="G134" s="121" t="s">
        <v>140</v>
      </c>
      <c r="H134" s="122">
        <v>138</v>
      </c>
      <c r="I134" s="123"/>
      <c r="J134" s="124">
        <f t="shared" si="0"/>
        <v>0</v>
      </c>
      <c r="K134" s="125"/>
      <c r="L134" s="27"/>
      <c r="M134" s="126" t="s">
        <v>1</v>
      </c>
      <c r="N134" s="127" t="s">
        <v>41</v>
      </c>
      <c r="P134" s="128">
        <f t="shared" si="1"/>
        <v>0</v>
      </c>
      <c r="Q134" s="128">
        <v>0</v>
      </c>
      <c r="R134" s="128">
        <f t="shared" si="2"/>
        <v>0</v>
      </c>
      <c r="S134" s="128">
        <v>0</v>
      </c>
      <c r="T134" s="129">
        <f t="shared" si="3"/>
        <v>0</v>
      </c>
      <c r="AR134" s="130" t="s">
        <v>120</v>
      </c>
      <c r="AT134" s="130" t="s">
        <v>116</v>
      </c>
      <c r="AU134" s="130" t="s">
        <v>84</v>
      </c>
      <c r="AY134" s="12" t="s">
        <v>115</v>
      </c>
      <c r="BE134" s="131">
        <f t="shared" si="4"/>
        <v>0</v>
      </c>
      <c r="BF134" s="131">
        <f t="shared" si="5"/>
        <v>0</v>
      </c>
      <c r="BG134" s="131">
        <f t="shared" si="6"/>
        <v>0</v>
      </c>
      <c r="BH134" s="131">
        <f t="shared" si="7"/>
        <v>0</v>
      </c>
      <c r="BI134" s="131">
        <f t="shared" si="8"/>
        <v>0</v>
      </c>
      <c r="BJ134" s="12" t="s">
        <v>84</v>
      </c>
      <c r="BK134" s="131">
        <f t="shared" si="9"/>
        <v>0</v>
      </c>
      <c r="BL134" s="12" t="s">
        <v>120</v>
      </c>
      <c r="BM134" s="130" t="s">
        <v>157</v>
      </c>
    </row>
    <row r="135" spans="2:65" s="1" customFormat="1" ht="16.5" customHeight="1">
      <c r="B135" s="27"/>
      <c r="C135" s="118" t="s">
        <v>158</v>
      </c>
      <c r="D135" s="118" t="s">
        <v>116</v>
      </c>
      <c r="E135" s="119" t="s">
        <v>159</v>
      </c>
      <c r="F135" s="120" t="s">
        <v>160</v>
      </c>
      <c r="G135" s="121" t="s">
        <v>140</v>
      </c>
      <c r="H135" s="122">
        <v>138</v>
      </c>
      <c r="I135" s="123"/>
      <c r="J135" s="124">
        <f t="shared" si="0"/>
        <v>0</v>
      </c>
      <c r="K135" s="125"/>
      <c r="L135" s="27"/>
      <c r="M135" s="126" t="s">
        <v>1</v>
      </c>
      <c r="N135" s="127" t="s">
        <v>41</v>
      </c>
      <c r="P135" s="128">
        <f t="shared" si="1"/>
        <v>0</v>
      </c>
      <c r="Q135" s="128">
        <v>0</v>
      </c>
      <c r="R135" s="128">
        <f t="shared" si="2"/>
        <v>0</v>
      </c>
      <c r="S135" s="128">
        <v>0</v>
      </c>
      <c r="T135" s="129">
        <f t="shared" si="3"/>
        <v>0</v>
      </c>
      <c r="AR135" s="130" t="s">
        <v>120</v>
      </c>
      <c r="AT135" s="130" t="s">
        <v>116</v>
      </c>
      <c r="AU135" s="130" t="s">
        <v>84</v>
      </c>
      <c r="AY135" s="12" t="s">
        <v>115</v>
      </c>
      <c r="BE135" s="131">
        <f t="shared" si="4"/>
        <v>0</v>
      </c>
      <c r="BF135" s="131">
        <f t="shared" si="5"/>
        <v>0</v>
      </c>
      <c r="BG135" s="131">
        <f t="shared" si="6"/>
        <v>0</v>
      </c>
      <c r="BH135" s="131">
        <f t="shared" si="7"/>
        <v>0</v>
      </c>
      <c r="BI135" s="131">
        <f t="shared" si="8"/>
        <v>0</v>
      </c>
      <c r="BJ135" s="12" t="s">
        <v>84</v>
      </c>
      <c r="BK135" s="131">
        <f t="shared" si="9"/>
        <v>0</v>
      </c>
      <c r="BL135" s="12" t="s">
        <v>120</v>
      </c>
      <c r="BM135" s="130" t="s">
        <v>161</v>
      </c>
    </row>
    <row r="136" spans="2:65" s="1" customFormat="1" ht="16.5" customHeight="1">
      <c r="B136" s="27"/>
      <c r="C136" s="118" t="s">
        <v>147</v>
      </c>
      <c r="D136" s="118" t="s">
        <v>116</v>
      </c>
      <c r="E136" s="119" t="s">
        <v>162</v>
      </c>
      <c r="F136" s="120" t="s">
        <v>163</v>
      </c>
      <c r="G136" s="121" t="s">
        <v>140</v>
      </c>
      <c r="H136" s="122">
        <v>310</v>
      </c>
      <c r="I136" s="123"/>
      <c r="J136" s="124">
        <f t="shared" si="0"/>
        <v>0</v>
      </c>
      <c r="K136" s="125"/>
      <c r="L136" s="27"/>
      <c r="M136" s="126" t="s">
        <v>1</v>
      </c>
      <c r="N136" s="127" t="s">
        <v>41</v>
      </c>
      <c r="P136" s="128">
        <f t="shared" si="1"/>
        <v>0</v>
      </c>
      <c r="Q136" s="128">
        <v>0</v>
      </c>
      <c r="R136" s="128">
        <f t="shared" si="2"/>
        <v>0</v>
      </c>
      <c r="S136" s="128">
        <v>0</v>
      </c>
      <c r="T136" s="129">
        <f t="shared" si="3"/>
        <v>0</v>
      </c>
      <c r="AR136" s="130" t="s">
        <v>120</v>
      </c>
      <c r="AT136" s="130" t="s">
        <v>116</v>
      </c>
      <c r="AU136" s="130" t="s">
        <v>84</v>
      </c>
      <c r="AY136" s="12" t="s">
        <v>115</v>
      </c>
      <c r="BE136" s="131">
        <f t="shared" si="4"/>
        <v>0</v>
      </c>
      <c r="BF136" s="131">
        <f t="shared" si="5"/>
        <v>0</v>
      </c>
      <c r="BG136" s="131">
        <f t="shared" si="6"/>
        <v>0</v>
      </c>
      <c r="BH136" s="131">
        <f t="shared" si="7"/>
        <v>0</v>
      </c>
      <c r="BI136" s="131">
        <f t="shared" si="8"/>
        <v>0</v>
      </c>
      <c r="BJ136" s="12" t="s">
        <v>84</v>
      </c>
      <c r="BK136" s="131">
        <f t="shared" si="9"/>
        <v>0</v>
      </c>
      <c r="BL136" s="12" t="s">
        <v>120</v>
      </c>
      <c r="BM136" s="130" t="s">
        <v>164</v>
      </c>
    </row>
    <row r="137" spans="2:65" s="1" customFormat="1" ht="21.75" customHeight="1">
      <c r="B137" s="27"/>
      <c r="C137" s="118" t="s">
        <v>165</v>
      </c>
      <c r="D137" s="118" t="s">
        <v>116</v>
      </c>
      <c r="E137" s="119" t="s">
        <v>166</v>
      </c>
      <c r="F137" s="120" t="s">
        <v>167</v>
      </c>
      <c r="G137" s="121" t="s">
        <v>140</v>
      </c>
      <c r="H137" s="122">
        <v>243</v>
      </c>
      <c r="I137" s="123"/>
      <c r="J137" s="124">
        <f t="shared" si="0"/>
        <v>0</v>
      </c>
      <c r="K137" s="125"/>
      <c r="L137" s="27"/>
      <c r="M137" s="126" t="s">
        <v>1</v>
      </c>
      <c r="N137" s="127" t="s">
        <v>41</v>
      </c>
      <c r="P137" s="128">
        <f t="shared" si="1"/>
        <v>0</v>
      </c>
      <c r="Q137" s="128">
        <v>0</v>
      </c>
      <c r="R137" s="128">
        <f t="shared" si="2"/>
        <v>0</v>
      </c>
      <c r="S137" s="128">
        <v>0</v>
      </c>
      <c r="T137" s="129">
        <f t="shared" si="3"/>
        <v>0</v>
      </c>
      <c r="AR137" s="130" t="s">
        <v>120</v>
      </c>
      <c r="AT137" s="130" t="s">
        <v>116</v>
      </c>
      <c r="AU137" s="130" t="s">
        <v>84</v>
      </c>
      <c r="AY137" s="12" t="s">
        <v>115</v>
      </c>
      <c r="BE137" s="131">
        <f t="shared" si="4"/>
        <v>0</v>
      </c>
      <c r="BF137" s="131">
        <f t="shared" si="5"/>
        <v>0</v>
      </c>
      <c r="BG137" s="131">
        <f t="shared" si="6"/>
        <v>0</v>
      </c>
      <c r="BH137" s="131">
        <f t="shared" si="7"/>
        <v>0</v>
      </c>
      <c r="BI137" s="131">
        <f t="shared" si="8"/>
        <v>0</v>
      </c>
      <c r="BJ137" s="12" t="s">
        <v>84</v>
      </c>
      <c r="BK137" s="131">
        <f t="shared" si="9"/>
        <v>0</v>
      </c>
      <c r="BL137" s="12" t="s">
        <v>120</v>
      </c>
      <c r="BM137" s="130" t="s">
        <v>168</v>
      </c>
    </row>
    <row r="138" spans="2:65" s="1" customFormat="1" ht="16.5" customHeight="1">
      <c r="B138" s="27"/>
      <c r="C138" s="118" t="s">
        <v>150</v>
      </c>
      <c r="D138" s="118" t="s">
        <v>116</v>
      </c>
      <c r="E138" s="119" t="s">
        <v>169</v>
      </c>
      <c r="F138" s="120" t="s">
        <v>170</v>
      </c>
      <c r="G138" s="121" t="s">
        <v>171</v>
      </c>
      <c r="H138" s="122">
        <v>210</v>
      </c>
      <c r="I138" s="123"/>
      <c r="J138" s="124">
        <f t="shared" si="0"/>
        <v>0</v>
      </c>
      <c r="K138" s="125"/>
      <c r="L138" s="27"/>
      <c r="M138" s="126" t="s">
        <v>1</v>
      </c>
      <c r="N138" s="127" t="s">
        <v>41</v>
      </c>
      <c r="P138" s="128">
        <f t="shared" si="1"/>
        <v>0</v>
      </c>
      <c r="Q138" s="128">
        <v>0</v>
      </c>
      <c r="R138" s="128">
        <f t="shared" si="2"/>
        <v>0</v>
      </c>
      <c r="S138" s="128">
        <v>0</v>
      </c>
      <c r="T138" s="129">
        <f t="shared" si="3"/>
        <v>0</v>
      </c>
      <c r="AR138" s="130" t="s">
        <v>120</v>
      </c>
      <c r="AT138" s="130" t="s">
        <v>116</v>
      </c>
      <c r="AU138" s="130" t="s">
        <v>84</v>
      </c>
      <c r="AY138" s="12" t="s">
        <v>115</v>
      </c>
      <c r="BE138" s="131">
        <f t="shared" si="4"/>
        <v>0</v>
      </c>
      <c r="BF138" s="131">
        <f t="shared" si="5"/>
        <v>0</v>
      </c>
      <c r="BG138" s="131">
        <f t="shared" si="6"/>
        <v>0</v>
      </c>
      <c r="BH138" s="131">
        <f t="shared" si="7"/>
        <v>0</v>
      </c>
      <c r="BI138" s="131">
        <f t="shared" si="8"/>
        <v>0</v>
      </c>
      <c r="BJ138" s="12" t="s">
        <v>84</v>
      </c>
      <c r="BK138" s="131">
        <f t="shared" si="9"/>
        <v>0</v>
      </c>
      <c r="BL138" s="12" t="s">
        <v>120</v>
      </c>
      <c r="BM138" s="130" t="s">
        <v>172</v>
      </c>
    </row>
    <row r="139" spans="2:65" s="1" customFormat="1" ht="21.75" customHeight="1">
      <c r="B139" s="27"/>
      <c r="C139" s="118" t="s">
        <v>173</v>
      </c>
      <c r="D139" s="118" t="s">
        <v>116</v>
      </c>
      <c r="E139" s="119" t="s">
        <v>174</v>
      </c>
      <c r="F139" s="120" t="s">
        <v>175</v>
      </c>
      <c r="G139" s="121" t="s">
        <v>171</v>
      </c>
      <c r="H139" s="122">
        <v>710</v>
      </c>
      <c r="I139" s="123"/>
      <c r="J139" s="124">
        <f t="shared" si="0"/>
        <v>0</v>
      </c>
      <c r="K139" s="125"/>
      <c r="L139" s="27"/>
      <c r="M139" s="126" t="s">
        <v>1</v>
      </c>
      <c r="N139" s="127" t="s">
        <v>41</v>
      </c>
      <c r="P139" s="128">
        <f t="shared" si="1"/>
        <v>0</v>
      </c>
      <c r="Q139" s="128">
        <v>0</v>
      </c>
      <c r="R139" s="128">
        <f t="shared" si="2"/>
        <v>0</v>
      </c>
      <c r="S139" s="128">
        <v>0</v>
      </c>
      <c r="T139" s="129">
        <f t="shared" si="3"/>
        <v>0</v>
      </c>
      <c r="AR139" s="130" t="s">
        <v>120</v>
      </c>
      <c r="AT139" s="130" t="s">
        <v>116</v>
      </c>
      <c r="AU139" s="130" t="s">
        <v>84</v>
      </c>
      <c r="AY139" s="12" t="s">
        <v>115</v>
      </c>
      <c r="BE139" s="131">
        <f t="shared" si="4"/>
        <v>0</v>
      </c>
      <c r="BF139" s="131">
        <f t="shared" si="5"/>
        <v>0</v>
      </c>
      <c r="BG139" s="131">
        <f t="shared" si="6"/>
        <v>0</v>
      </c>
      <c r="BH139" s="131">
        <f t="shared" si="7"/>
        <v>0</v>
      </c>
      <c r="BI139" s="131">
        <f t="shared" si="8"/>
        <v>0</v>
      </c>
      <c r="BJ139" s="12" t="s">
        <v>84</v>
      </c>
      <c r="BK139" s="131">
        <f t="shared" si="9"/>
        <v>0</v>
      </c>
      <c r="BL139" s="12" t="s">
        <v>120</v>
      </c>
      <c r="BM139" s="130" t="s">
        <v>176</v>
      </c>
    </row>
    <row r="140" spans="2:65" s="1" customFormat="1" ht="21.75" customHeight="1">
      <c r="B140" s="27"/>
      <c r="C140" s="118" t="s">
        <v>154</v>
      </c>
      <c r="D140" s="118" t="s">
        <v>116</v>
      </c>
      <c r="E140" s="119" t="s">
        <v>177</v>
      </c>
      <c r="F140" s="120" t="s">
        <v>178</v>
      </c>
      <c r="G140" s="121" t="s">
        <v>171</v>
      </c>
      <c r="H140" s="122">
        <v>210</v>
      </c>
      <c r="I140" s="123"/>
      <c r="J140" s="124">
        <f t="shared" si="0"/>
        <v>0</v>
      </c>
      <c r="K140" s="125"/>
      <c r="L140" s="27"/>
      <c r="M140" s="126" t="s">
        <v>1</v>
      </c>
      <c r="N140" s="127" t="s">
        <v>41</v>
      </c>
      <c r="P140" s="128">
        <f t="shared" si="1"/>
        <v>0</v>
      </c>
      <c r="Q140" s="128">
        <v>0</v>
      </c>
      <c r="R140" s="128">
        <f t="shared" si="2"/>
        <v>0</v>
      </c>
      <c r="S140" s="128">
        <v>0</v>
      </c>
      <c r="T140" s="129">
        <f t="shared" si="3"/>
        <v>0</v>
      </c>
      <c r="AR140" s="130" t="s">
        <v>120</v>
      </c>
      <c r="AT140" s="130" t="s">
        <v>116</v>
      </c>
      <c r="AU140" s="130" t="s">
        <v>84</v>
      </c>
      <c r="AY140" s="12" t="s">
        <v>115</v>
      </c>
      <c r="BE140" s="131">
        <f t="shared" si="4"/>
        <v>0</v>
      </c>
      <c r="BF140" s="131">
        <f t="shared" si="5"/>
        <v>0</v>
      </c>
      <c r="BG140" s="131">
        <f t="shared" si="6"/>
        <v>0</v>
      </c>
      <c r="BH140" s="131">
        <f t="shared" si="7"/>
        <v>0</v>
      </c>
      <c r="BI140" s="131">
        <f t="shared" si="8"/>
        <v>0</v>
      </c>
      <c r="BJ140" s="12" t="s">
        <v>84</v>
      </c>
      <c r="BK140" s="131">
        <f t="shared" si="9"/>
        <v>0</v>
      </c>
      <c r="BL140" s="12" t="s">
        <v>120</v>
      </c>
      <c r="BM140" s="130" t="s">
        <v>179</v>
      </c>
    </row>
    <row r="141" spans="2:65" s="1" customFormat="1" ht="21.75" customHeight="1">
      <c r="B141" s="27"/>
      <c r="C141" s="118" t="s">
        <v>180</v>
      </c>
      <c r="D141" s="118" t="s">
        <v>116</v>
      </c>
      <c r="E141" s="119" t="s">
        <v>181</v>
      </c>
      <c r="F141" s="120" t="s">
        <v>182</v>
      </c>
      <c r="G141" s="121" t="s">
        <v>171</v>
      </c>
      <c r="H141" s="122">
        <v>210</v>
      </c>
      <c r="I141" s="123"/>
      <c r="J141" s="124">
        <f t="shared" si="0"/>
        <v>0</v>
      </c>
      <c r="K141" s="125"/>
      <c r="L141" s="27"/>
      <c r="M141" s="126" t="s">
        <v>1</v>
      </c>
      <c r="N141" s="127" t="s">
        <v>41</v>
      </c>
      <c r="P141" s="128">
        <f t="shared" si="1"/>
        <v>0</v>
      </c>
      <c r="Q141" s="128">
        <v>0</v>
      </c>
      <c r="R141" s="128">
        <f t="shared" si="2"/>
        <v>0</v>
      </c>
      <c r="S141" s="128">
        <v>0</v>
      </c>
      <c r="T141" s="129">
        <f t="shared" si="3"/>
        <v>0</v>
      </c>
      <c r="AR141" s="130" t="s">
        <v>120</v>
      </c>
      <c r="AT141" s="130" t="s">
        <v>116</v>
      </c>
      <c r="AU141" s="130" t="s">
        <v>84</v>
      </c>
      <c r="AY141" s="12" t="s">
        <v>115</v>
      </c>
      <c r="BE141" s="131">
        <f t="shared" si="4"/>
        <v>0</v>
      </c>
      <c r="BF141" s="131">
        <f t="shared" si="5"/>
        <v>0</v>
      </c>
      <c r="BG141" s="131">
        <f t="shared" si="6"/>
        <v>0</v>
      </c>
      <c r="BH141" s="131">
        <f t="shared" si="7"/>
        <v>0</v>
      </c>
      <c r="BI141" s="131">
        <f t="shared" si="8"/>
        <v>0</v>
      </c>
      <c r="BJ141" s="12" t="s">
        <v>84</v>
      </c>
      <c r="BK141" s="131">
        <f t="shared" si="9"/>
        <v>0</v>
      </c>
      <c r="BL141" s="12" t="s">
        <v>120</v>
      </c>
      <c r="BM141" s="130" t="s">
        <v>183</v>
      </c>
    </row>
    <row r="142" spans="2:65" s="1" customFormat="1" ht="16.5" customHeight="1">
      <c r="B142" s="27"/>
      <c r="C142" s="118" t="s">
        <v>157</v>
      </c>
      <c r="D142" s="118" t="s">
        <v>116</v>
      </c>
      <c r="E142" s="119" t="s">
        <v>184</v>
      </c>
      <c r="F142" s="120" t="s">
        <v>185</v>
      </c>
      <c r="G142" s="121" t="s">
        <v>171</v>
      </c>
      <c r="H142" s="122">
        <v>985</v>
      </c>
      <c r="I142" s="123"/>
      <c r="J142" s="124">
        <f t="shared" si="0"/>
        <v>0</v>
      </c>
      <c r="K142" s="125"/>
      <c r="L142" s="27"/>
      <c r="M142" s="126" t="s">
        <v>1</v>
      </c>
      <c r="N142" s="127" t="s">
        <v>41</v>
      </c>
      <c r="P142" s="128">
        <f t="shared" si="1"/>
        <v>0</v>
      </c>
      <c r="Q142" s="128">
        <v>0</v>
      </c>
      <c r="R142" s="128">
        <f t="shared" si="2"/>
        <v>0</v>
      </c>
      <c r="S142" s="128">
        <v>0</v>
      </c>
      <c r="T142" s="129">
        <f t="shared" si="3"/>
        <v>0</v>
      </c>
      <c r="AR142" s="130" t="s">
        <v>120</v>
      </c>
      <c r="AT142" s="130" t="s">
        <v>116</v>
      </c>
      <c r="AU142" s="130" t="s">
        <v>84</v>
      </c>
      <c r="AY142" s="12" t="s">
        <v>115</v>
      </c>
      <c r="BE142" s="131">
        <f t="shared" si="4"/>
        <v>0</v>
      </c>
      <c r="BF142" s="131">
        <f t="shared" si="5"/>
        <v>0</v>
      </c>
      <c r="BG142" s="131">
        <f t="shared" si="6"/>
        <v>0</v>
      </c>
      <c r="BH142" s="131">
        <f t="shared" si="7"/>
        <v>0</v>
      </c>
      <c r="BI142" s="131">
        <f t="shared" si="8"/>
        <v>0</v>
      </c>
      <c r="BJ142" s="12" t="s">
        <v>84</v>
      </c>
      <c r="BK142" s="131">
        <f t="shared" si="9"/>
        <v>0</v>
      </c>
      <c r="BL142" s="12" t="s">
        <v>120</v>
      </c>
      <c r="BM142" s="130" t="s">
        <v>186</v>
      </c>
    </row>
    <row r="143" spans="2:65" s="1" customFormat="1" ht="21.75" customHeight="1">
      <c r="B143" s="27"/>
      <c r="C143" s="118" t="s">
        <v>7</v>
      </c>
      <c r="D143" s="118" t="s">
        <v>116</v>
      </c>
      <c r="E143" s="119" t="s">
        <v>187</v>
      </c>
      <c r="F143" s="120" t="s">
        <v>188</v>
      </c>
      <c r="G143" s="121" t="s">
        <v>171</v>
      </c>
      <c r="H143" s="122">
        <v>710</v>
      </c>
      <c r="I143" s="123"/>
      <c r="J143" s="124">
        <f t="shared" si="0"/>
        <v>0</v>
      </c>
      <c r="K143" s="125"/>
      <c r="L143" s="27"/>
      <c r="M143" s="126" t="s">
        <v>1</v>
      </c>
      <c r="N143" s="127" t="s">
        <v>41</v>
      </c>
      <c r="P143" s="128">
        <f t="shared" si="1"/>
        <v>0</v>
      </c>
      <c r="Q143" s="128">
        <v>0</v>
      </c>
      <c r="R143" s="128">
        <f t="shared" si="2"/>
        <v>0</v>
      </c>
      <c r="S143" s="128">
        <v>0</v>
      </c>
      <c r="T143" s="129">
        <f t="shared" si="3"/>
        <v>0</v>
      </c>
      <c r="AR143" s="130" t="s">
        <v>120</v>
      </c>
      <c r="AT143" s="130" t="s">
        <v>116</v>
      </c>
      <c r="AU143" s="130" t="s">
        <v>84</v>
      </c>
      <c r="AY143" s="12" t="s">
        <v>115</v>
      </c>
      <c r="BE143" s="131">
        <f t="shared" si="4"/>
        <v>0</v>
      </c>
      <c r="BF143" s="131">
        <f t="shared" si="5"/>
        <v>0</v>
      </c>
      <c r="BG143" s="131">
        <f t="shared" si="6"/>
        <v>0</v>
      </c>
      <c r="BH143" s="131">
        <f t="shared" si="7"/>
        <v>0</v>
      </c>
      <c r="BI143" s="131">
        <f t="shared" si="8"/>
        <v>0</v>
      </c>
      <c r="BJ143" s="12" t="s">
        <v>84</v>
      </c>
      <c r="BK143" s="131">
        <f t="shared" si="9"/>
        <v>0</v>
      </c>
      <c r="BL143" s="12" t="s">
        <v>120</v>
      </c>
      <c r="BM143" s="130" t="s">
        <v>189</v>
      </c>
    </row>
    <row r="144" spans="2:65" s="1" customFormat="1" ht="21.75" customHeight="1">
      <c r="B144" s="27"/>
      <c r="C144" s="118" t="s">
        <v>161</v>
      </c>
      <c r="D144" s="118" t="s">
        <v>116</v>
      </c>
      <c r="E144" s="119" t="s">
        <v>190</v>
      </c>
      <c r="F144" s="120" t="s">
        <v>191</v>
      </c>
      <c r="G144" s="121" t="s">
        <v>140</v>
      </c>
      <c r="H144" s="122">
        <v>105</v>
      </c>
      <c r="I144" s="123"/>
      <c r="J144" s="124">
        <f t="shared" si="0"/>
        <v>0</v>
      </c>
      <c r="K144" s="125"/>
      <c r="L144" s="27"/>
      <c r="M144" s="126" t="s">
        <v>1</v>
      </c>
      <c r="N144" s="127" t="s">
        <v>41</v>
      </c>
      <c r="P144" s="128">
        <f t="shared" si="1"/>
        <v>0</v>
      </c>
      <c r="Q144" s="128">
        <v>0</v>
      </c>
      <c r="R144" s="128">
        <f t="shared" si="2"/>
        <v>0</v>
      </c>
      <c r="S144" s="128">
        <v>0</v>
      </c>
      <c r="T144" s="129">
        <f t="shared" si="3"/>
        <v>0</v>
      </c>
      <c r="AR144" s="130" t="s">
        <v>120</v>
      </c>
      <c r="AT144" s="130" t="s">
        <v>116</v>
      </c>
      <c r="AU144" s="130" t="s">
        <v>84</v>
      </c>
      <c r="AY144" s="12" t="s">
        <v>115</v>
      </c>
      <c r="BE144" s="131">
        <f t="shared" si="4"/>
        <v>0</v>
      </c>
      <c r="BF144" s="131">
        <f t="shared" si="5"/>
        <v>0</v>
      </c>
      <c r="BG144" s="131">
        <f t="shared" si="6"/>
        <v>0</v>
      </c>
      <c r="BH144" s="131">
        <f t="shared" si="7"/>
        <v>0</v>
      </c>
      <c r="BI144" s="131">
        <f t="shared" si="8"/>
        <v>0</v>
      </c>
      <c r="BJ144" s="12" t="s">
        <v>84</v>
      </c>
      <c r="BK144" s="131">
        <f t="shared" si="9"/>
        <v>0</v>
      </c>
      <c r="BL144" s="12" t="s">
        <v>120</v>
      </c>
      <c r="BM144" s="130" t="s">
        <v>192</v>
      </c>
    </row>
    <row r="145" spans="2:65" s="1" customFormat="1" ht="16.5" customHeight="1">
      <c r="B145" s="27"/>
      <c r="C145" s="132" t="s">
        <v>193</v>
      </c>
      <c r="D145" s="132" t="s">
        <v>194</v>
      </c>
      <c r="E145" s="133" t="s">
        <v>195</v>
      </c>
      <c r="F145" s="134" t="s">
        <v>196</v>
      </c>
      <c r="G145" s="135" t="s">
        <v>197</v>
      </c>
      <c r="H145" s="136">
        <v>25</v>
      </c>
      <c r="I145" s="137"/>
      <c r="J145" s="138">
        <f t="shared" si="0"/>
        <v>0</v>
      </c>
      <c r="K145" s="139"/>
      <c r="L145" s="140"/>
      <c r="M145" s="141" t="s">
        <v>1</v>
      </c>
      <c r="N145" s="142" t="s">
        <v>41</v>
      </c>
      <c r="P145" s="128">
        <f t="shared" si="1"/>
        <v>0</v>
      </c>
      <c r="Q145" s="128">
        <v>0</v>
      </c>
      <c r="R145" s="128">
        <f t="shared" si="2"/>
        <v>0</v>
      </c>
      <c r="S145" s="128">
        <v>0</v>
      </c>
      <c r="T145" s="129">
        <f t="shared" si="3"/>
        <v>0</v>
      </c>
      <c r="AR145" s="130" t="s">
        <v>136</v>
      </c>
      <c r="AT145" s="130" t="s">
        <v>194</v>
      </c>
      <c r="AU145" s="130" t="s">
        <v>84</v>
      </c>
      <c r="AY145" s="12" t="s">
        <v>115</v>
      </c>
      <c r="BE145" s="131">
        <f t="shared" si="4"/>
        <v>0</v>
      </c>
      <c r="BF145" s="131">
        <f t="shared" si="5"/>
        <v>0</v>
      </c>
      <c r="BG145" s="131">
        <f t="shared" si="6"/>
        <v>0</v>
      </c>
      <c r="BH145" s="131">
        <f t="shared" si="7"/>
        <v>0</v>
      </c>
      <c r="BI145" s="131">
        <f t="shared" si="8"/>
        <v>0</v>
      </c>
      <c r="BJ145" s="12" t="s">
        <v>84</v>
      </c>
      <c r="BK145" s="131">
        <f t="shared" si="9"/>
        <v>0</v>
      </c>
      <c r="BL145" s="12" t="s">
        <v>120</v>
      </c>
      <c r="BM145" s="130" t="s">
        <v>198</v>
      </c>
    </row>
    <row r="146" spans="2:65" s="1" customFormat="1" ht="21.75" customHeight="1">
      <c r="B146" s="27"/>
      <c r="C146" s="118" t="s">
        <v>164</v>
      </c>
      <c r="D146" s="118" t="s">
        <v>116</v>
      </c>
      <c r="E146" s="119" t="s">
        <v>199</v>
      </c>
      <c r="F146" s="120" t="s">
        <v>200</v>
      </c>
      <c r="G146" s="121" t="s">
        <v>201</v>
      </c>
      <c r="H146" s="122">
        <v>126.026</v>
      </c>
      <c r="I146" s="123"/>
      <c r="J146" s="124">
        <f t="shared" si="0"/>
        <v>0</v>
      </c>
      <c r="K146" s="125"/>
      <c r="L146" s="27"/>
      <c r="M146" s="126" t="s">
        <v>1</v>
      </c>
      <c r="N146" s="127" t="s">
        <v>41</v>
      </c>
      <c r="P146" s="128">
        <f t="shared" si="1"/>
        <v>0</v>
      </c>
      <c r="Q146" s="128">
        <v>0</v>
      </c>
      <c r="R146" s="128">
        <f t="shared" si="2"/>
        <v>0</v>
      </c>
      <c r="S146" s="128">
        <v>0</v>
      </c>
      <c r="T146" s="129">
        <f t="shared" si="3"/>
        <v>0</v>
      </c>
      <c r="AR146" s="130" t="s">
        <v>120</v>
      </c>
      <c r="AT146" s="130" t="s">
        <v>116</v>
      </c>
      <c r="AU146" s="130" t="s">
        <v>84</v>
      </c>
      <c r="AY146" s="12" t="s">
        <v>115</v>
      </c>
      <c r="BE146" s="131">
        <f t="shared" si="4"/>
        <v>0</v>
      </c>
      <c r="BF146" s="131">
        <f t="shared" si="5"/>
        <v>0</v>
      </c>
      <c r="BG146" s="131">
        <f t="shared" si="6"/>
        <v>0</v>
      </c>
      <c r="BH146" s="131">
        <f t="shared" si="7"/>
        <v>0</v>
      </c>
      <c r="BI146" s="131">
        <f t="shared" si="8"/>
        <v>0</v>
      </c>
      <c r="BJ146" s="12" t="s">
        <v>84</v>
      </c>
      <c r="BK146" s="131">
        <f t="shared" si="9"/>
        <v>0</v>
      </c>
      <c r="BL146" s="12" t="s">
        <v>120</v>
      </c>
      <c r="BM146" s="130" t="s">
        <v>202</v>
      </c>
    </row>
    <row r="147" spans="2:65" s="10" customFormat="1" ht="25.95" customHeight="1">
      <c r="B147" s="108"/>
      <c r="D147" s="109" t="s">
        <v>75</v>
      </c>
      <c r="E147" s="110" t="s">
        <v>203</v>
      </c>
      <c r="F147" s="110" t="s">
        <v>204</v>
      </c>
      <c r="I147" s="111"/>
      <c r="J147" s="112">
        <f>BK147</f>
        <v>0</v>
      </c>
      <c r="L147" s="108"/>
      <c r="M147" s="113"/>
      <c r="P147" s="114">
        <f>SUM(P148:P153)</f>
        <v>0</v>
      </c>
      <c r="R147" s="114">
        <f>SUM(R148:R153)</f>
        <v>0</v>
      </c>
      <c r="T147" s="115">
        <f>SUM(T148:T153)</f>
        <v>0</v>
      </c>
      <c r="AR147" s="109" t="s">
        <v>84</v>
      </c>
      <c r="AT147" s="116" t="s">
        <v>75</v>
      </c>
      <c r="AU147" s="116" t="s">
        <v>76</v>
      </c>
      <c r="AY147" s="109" t="s">
        <v>115</v>
      </c>
      <c r="BK147" s="117">
        <f>SUM(BK148:BK153)</f>
        <v>0</v>
      </c>
    </row>
    <row r="148" spans="2:65" s="1" customFormat="1" ht="21.75" customHeight="1">
      <c r="B148" s="27"/>
      <c r="C148" s="118" t="s">
        <v>205</v>
      </c>
      <c r="D148" s="118" t="s">
        <v>116</v>
      </c>
      <c r="E148" s="119" t="s">
        <v>206</v>
      </c>
      <c r="F148" s="120" t="s">
        <v>207</v>
      </c>
      <c r="G148" s="121" t="s">
        <v>140</v>
      </c>
      <c r="H148" s="122">
        <v>830.3</v>
      </c>
      <c r="I148" s="123"/>
      <c r="J148" s="124">
        <f t="shared" ref="J148:J153" si="10">ROUND(I148*H148,2)</f>
        <v>0</v>
      </c>
      <c r="K148" s="125"/>
      <c r="L148" s="27"/>
      <c r="M148" s="126" t="s">
        <v>1</v>
      </c>
      <c r="N148" s="127" t="s">
        <v>41</v>
      </c>
      <c r="P148" s="128">
        <f t="shared" ref="P148:P153" si="11">O148*H148</f>
        <v>0</v>
      </c>
      <c r="Q148" s="128">
        <v>0</v>
      </c>
      <c r="R148" s="128">
        <f t="shared" ref="R148:R153" si="12">Q148*H148</f>
        <v>0</v>
      </c>
      <c r="S148" s="128">
        <v>0</v>
      </c>
      <c r="T148" s="129">
        <f t="shared" ref="T148:T153" si="13">S148*H148</f>
        <v>0</v>
      </c>
      <c r="AR148" s="130" t="s">
        <v>120</v>
      </c>
      <c r="AT148" s="130" t="s">
        <v>116</v>
      </c>
      <c r="AU148" s="130" t="s">
        <v>84</v>
      </c>
      <c r="AY148" s="12" t="s">
        <v>115</v>
      </c>
      <c r="BE148" s="131">
        <f t="shared" ref="BE148:BE153" si="14">IF(N148="základní",J148,0)</f>
        <v>0</v>
      </c>
      <c r="BF148" s="131">
        <f t="shared" ref="BF148:BF153" si="15">IF(N148="snížená",J148,0)</f>
        <v>0</v>
      </c>
      <c r="BG148" s="131">
        <f t="shared" ref="BG148:BG153" si="16">IF(N148="zákl. přenesená",J148,0)</f>
        <v>0</v>
      </c>
      <c r="BH148" s="131">
        <f t="shared" ref="BH148:BH153" si="17">IF(N148="sníž. přenesená",J148,0)</f>
        <v>0</v>
      </c>
      <c r="BI148" s="131">
        <f t="shared" ref="BI148:BI153" si="18">IF(N148="nulová",J148,0)</f>
        <v>0</v>
      </c>
      <c r="BJ148" s="12" t="s">
        <v>84</v>
      </c>
      <c r="BK148" s="131">
        <f t="shared" ref="BK148:BK153" si="19">ROUND(I148*H148,2)</f>
        <v>0</v>
      </c>
      <c r="BL148" s="12" t="s">
        <v>120</v>
      </c>
      <c r="BM148" s="130" t="s">
        <v>208</v>
      </c>
    </row>
    <row r="149" spans="2:65" s="1" customFormat="1" ht="21.75" customHeight="1">
      <c r="B149" s="27"/>
      <c r="C149" s="118" t="s">
        <v>168</v>
      </c>
      <c r="D149" s="118" t="s">
        <v>116</v>
      </c>
      <c r="E149" s="119" t="s">
        <v>209</v>
      </c>
      <c r="F149" s="120" t="s">
        <v>210</v>
      </c>
      <c r="G149" s="121" t="s">
        <v>140</v>
      </c>
      <c r="H149" s="122">
        <v>830.3</v>
      </c>
      <c r="I149" s="123"/>
      <c r="J149" s="124">
        <f t="shared" si="10"/>
        <v>0</v>
      </c>
      <c r="K149" s="125"/>
      <c r="L149" s="27"/>
      <c r="M149" s="126" t="s">
        <v>1</v>
      </c>
      <c r="N149" s="127" t="s">
        <v>41</v>
      </c>
      <c r="P149" s="128">
        <f t="shared" si="11"/>
        <v>0</v>
      </c>
      <c r="Q149" s="128">
        <v>0</v>
      </c>
      <c r="R149" s="128">
        <f t="shared" si="12"/>
        <v>0</v>
      </c>
      <c r="S149" s="128">
        <v>0</v>
      </c>
      <c r="T149" s="129">
        <f t="shared" si="13"/>
        <v>0</v>
      </c>
      <c r="AR149" s="130" t="s">
        <v>120</v>
      </c>
      <c r="AT149" s="130" t="s">
        <v>116</v>
      </c>
      <c r="AU149" s="130" t="s">
        <v>84</v>
      </c>
      <c r="AY149" s="12" t="s">
        <v>115</v>
      </c>
      <c r="BE149" s="131">
        <f t="shared" si="14"/>
        <v>0</v>
      </c>
      <c r="BF149" s="131">
        <f t="shared" si="15"/>
        <v>0</v>
      </c>
      <c r="BG149" s="131">
        <f t="shared" si="16"/>
        <v>0</v>
      </c>
      <c r="BH149" s="131">
        <f t="shared" si="17"/>
        <v>0</v>
      </c>
      <c r="BI149" s="131">
        <f t="shared" si="18"/>
        <v>0</v>
      </c>
      <c r="BJ149" s="12" t="s">
        <v>84</v>
      </c>
      <c r="BK149" s="131">
        <f t="shared" si="19"/>
        <v>0</v>
      </c>
      <c r="BL149" s="12" t="s">
        <v>120</v>
      </c>
      <c r="BM149" s="130" t="s">
        <v>211</v>
      </c>
    </row>
    <row r="150" spans="2:65" s="1" customFormat="1" ht="21.75" customHeight="1">
      <c r="B150" s="27"/>
      <c r="C150" s="118" t="s">
        <v>212</v>
      </c>
      <c r="D150" s="118" t="s">
        <v>116</v>
      </c>
      <c r="E150" s="119" t="s">
        <v>213</v>
      </c>
      <c r="F150" s="120" t="s">
        <v>214</v>
      </c>
      <c r="G150" s="121" t="s">
        <v>140</v>
      </c>
      <c r="H150" s="122">
        <v>830.3</v>
      </c>
      <c r="I150" s="123"/>
      <c r="J150" s="124">
        <f t="shared" si="10"/>
        <v>0</v>
      </c>
      <c r="K150" s="125"/>
      <c r="L150" s="27"/>
      <c r="M150" s="126" t="s">
        <v>1</v>
      </c>
      <c r="N150" s="127" t="s">
        <v>41</v>
      </c>
      <c r="P150" s="128">
        <f t="shared" si="11"/>
        <v>0</v>
      </c>
      <c r="Q150" s="128">
        <v>0</v>
      </c>
      <c r="R150" s="128">
        <f t="shared" si="12"/>
        <v>0</v>
      </c>
      <c r="S150" s="128">
        <v>0</v>
      </c>
      <c r="T150" s="129">
        <f t="shared" si="13"/>
        <v>0</v>
      </c>
      <c r="AR150" s="130" t="s">
        <v>120</v>
      </c>
      <c r="AT150" s="130" t="s">
        <v>116</v>
      </c>
      <c r="AU150" s="130" t="s">
        <v>84</v>
      </c>
      <c r="AY150" s="12" t="s">
        <v>115</v>
      </c>
      <c r="BE150" s="131">
        <f t="shared" si="14"/>
        <v>0</v>
      </c>
      <c r="BF150" s="131">
        <f t="shared" si="15"/>
        <v>0</v>
      </c>
      <c r="BG150" s="131">
        <f t="shared" si="16"/>
        <v>0</v>
      </c>
      <c r="BH150" s="131">
        <f t="shared" si="17"/>
        <v>0</v>
      </c>
      <c r="BI150" s="131">
        <f t="shared" si="18"/>
        <v>0</v>
      </c>
      <c r="BJ150" s="12" t="s">
        <v>84</v>
      </c>
      <c r="BK150" s="131">
        <f t="shared" si="19"/>
        <v>0</v>
      </c>
      <c r="BL150" s="12" t="s">
        <v>120</v>
      </c>
      <c r="BM150" s="130" t="s">
        <v>215</v>
      </c>
    </row>
    <row r="151" spans="2:65" s="1" customFormat="1" ht="21.75" customHeight="1">
      <c r="B151" s="27"/>
      <c r="C151" s="118" t="s">
        <v>172</v>
      </c>
      <c r="D151" s="118" t="s">
        <v>116</v>
      </c>
      <c r="E151" s="119" t="s">
        <v>216</v>
      </c>
      <c r="F151" s="120" t="s">
        <v>217</v>
      </c>
      <c r="G151" s="121" t="s">
        <v>140</v>
      </c>
      <c r="H151" s="122">
        <v>830.3</v>
      </c>
      <c r="I151" s="123"/>
      <c r="J151" s="124">
        <f t="shared" si="10"/>
        <v>0</v>
      </c>
      <c r="K151" s="125"/>
      <c r="L151" s="27"/>
      <c r="M151" s="126" t="s">
        <v>1</v>
      </c>
      <c r="N151" s="127" t="s">
        <v>41</v>
      </c>
      <c r="P151" s="128">
        <f t="shared" si="11"/>
        <v>0</v>
      </c>
      <c r="Q151" s="128">
        <v>0</v>
      </c>
      <c r="R151" s="128">
        <f t="shared" si="12"/>
        <v>0</v>
      </c>
      <c r="S151" s="128">
        <v>0</v>
      </c>
      <c r="T151" s="129">
        <f t="shared" si="13"/>
        <v>0</v>
      </c>
      <c r="AR151" s="130" t="s">
        <v>120</v>
      </c>
      <c r="AT151" s="130" t="s">
        <v>116</v>
      </c>
      <c r="AU151" s="130" t="s">
        <v>84</v>
      </c>
      <c r="AY151" s="12" t="s">
        <v>115</v>
      </c>
      <c r="BE151" s="131">
        <f t="shared" si="14"/>
        <v>0</v>
      </c>
      <c r="BF151" s="131">
        <f t="shared" si="15"/>
        <v>0</v>
      </c>
      <c r="BG151" s="131">
        <f t="shared" si="16"/>
        <v>0</v>
      </c>
      <c r="BH151" s="131">
        <f t="shared" si="17"/>
        <v>0</v>
      </c>
      <c r="BI151" s="131">
        <f t="shared" si="18"/>
        <v>0</v>
      </c>
      <c r="BJ151" s="12" t="s">
        <v>84</v>
      </c>
      <c r="BK151" s="131">
        <f t="shared" si="19"/>
        <v>0</v>
      </c>
      <c r="BL151" s="12" t="s">
        <v>120</v>
      </c>
      <c r="BM151" s="130" t="s">
        <v>218</v>
      </c>
    </row>
    <row r="152" spans="2:65" s="1" customFormat="1" ht="21.75" customHeight="1">
      <c r="B152" s="27"/>
      <c r="C152" s="118" t="s">
        <v>219</v>
      </c>
      <c r="D152" s="118" t="s">
        <v>116</v>
      </c>
      <c r="E152" s="119" t="s">
        <v>220</v>
      </c>
      <c r="F152" s="120" t="s">
        <v>221</v>
      </c>
      <c r="G152" s="121" t="s">
        <v>171</v>
      </c>
      <c r="H152" s="122">
        <v>8303</v>
      </c>
      <c r="I152" s="123"/>
      <c r="J152" s="124">
        <f t="shared" si="10"/>
        <v>0</v>
      </c>
      <c r="K152" s="125"/>
      <c r="L152" s="27"/>
      <c r="M152" s="126" t="s">
        <v>1</v>
      </c>
      <c r="N152" s="127" t="s">
        <v>41</v>
      </c>
      <c r="P152" s="128">
        <f t="shared" si="11"/>
        <v>0</v>
      </c>
      <c r="Q152" s="128">
        <v>0</v>
      </c>
      <c r="R152" s="128">
        <f t="shared" si="12"/>
        <v>0</v>
      </c>
      <c r="S152" s="128">
        <v>0</v>
      </c>
      <c r="T152" s="129">
        <f t="shared" si="13"/>
        <v>0</v>
      </c>
      <c r="AR152" s="130" t="s">
        <v>120</v>
      </c>
      <c r="AT152" s="130" t="s">
        <v>116</v>
      </c>
      <c r="AU152" s="130" t="s">
        <v>84</v>
      </c>
      <c r="AY152" s="12" t="s">
        <v>115</v>
      </c>
      <c r="BE152" s="131">
        <f t="shared" si="14"/>
        <v>0</v>
      </c>
      <c r="BF152" s="131">
        <f t="shared" si="15"/>
        <v>0</v>
      </c>
      <c r="BG152" s="131">
        <f t="shared" si="16"/>
        <v>0</v>
      </c>
      <c r="BH152" s="131">
        <f t="shared" si="17"/>
        <v>0</v>
      </c>
      <c r="BI152" s="131">
        <f t="shared" si="18"/>
        <v>0</v>
      </c>
      <c r="BJ152" s="12" t="s">
        <v>84</v>
      </c>
      <c r="BK152" s="131">
        <f t="shared" si="19"/>
        <v>0</v>
      </c>
      <c r="BL152" s="12" t="s">
        <v>120</v>
      </c>
      <c r="BM152" s="130" t="s">
        <v>222</v>
      </c>
    </row>
    <row r="153" spans="2:65" s="1" customFormat="1" ht="21.75" customHeight="1">
      <c r="B153" s="27"/>
      <c r="C153" s="118" t="s">
        <v>176</v>
      </c>
      <c r="D153" s="118" t="s">
        <v>116</v>
      </c>
      <c r="E153" s="119" t="s">
        <v>223</v>
      </c>
      <c r="F153" s="120" t="s">
        <v>224</v>
      </c>
      <c r="G153" s="121" t="s">
        <v>171</v>
      </c>
      <c r="H153" s="122">
        <v>1860</v>
      </c>
      <c r="I153" s="123"/>
      <c r="J153" s="124">
        <f t="shared" si="10"/>
        <v>0</v>
      </c>
      <c r="K153" s="125"/>
      <c r="L153" s="27"/>
      <c r="M153" s="126" t="s">
        <v>1</v>
      </c>
      <c r="N153" s="127" t="s">
        <v>41</v>
      </c>
      <c r="P153" s="128">
        <f t="shared" si="11"/>
        <v>0</v>
      </c>
      <c r="Q153" s="128">
        <v>0</v>
      </c>
      <c r="R153" s="128">
        <f t="shared" si="12"/>
        <v>0</v>
      </c>
      <c r="S153" s="128">
        <v>0</v>
      </c>
      <c r="T153" s="129">
        <f t="shared" si="13"/>
        <v>0</v>
      </c>
      <c r="AR153" s="130" t="s">
        <v>120</v>
      </c>
      <c r="AT153" s="130" t="s">
        <v>116</v>
      </c>
      <c r="AU153" s="130" t="s">
        <v>84</v>
      </c>
      <c r="AY153" s="12" t="s">
        <v>115</v>
      </c>
      <c r="BE153" s="131">
        <f t="shared" si="14"/>
        <v>0</v>
      </c>
      <c r="BF153" s="131">
        <f t="shared" si="15"/>
        <v>0</v>
      </c>
      <c r="BG153" s="131">
        <f t="shared" si="16"/>
        <v>0</v>
      </c>
      <c r="BH153" s="131">
        <f t="shared" si="17"/>
        <v>0</v>
      </c>
      <c r="BI153" s="131">
        <f t="shared" si="18"/>
        <v>0</v>
      </c>
      <c r="BJ153" s="12" t="s">
        <v>84</v>
      </c>
      <c r="BK153" s="131">
        <f t="shared" si="19"/>
        <v>0</v>
      </c>
      <c r="BL153" s="12" t="s">
        <v>120</v>
      </c>
      <c r="BM153" s="130" t="s">
        <v>225</v>
      </c>
    </row>
    <row r="154" spans="2:65" s="10" customFormat="1" ht="25.95" customHeight="1">
      <c r="B154" s="108"/>
      <c r="D154" s="109" t="s">
        <v>75</v>
      </c>
      <c r="E154" s="110" t="s">
        <v>226</v>
      </c>
      <c r="F154" s="110" t="s">
        <v>227</v>
      </c>
      <c r="I154" s="111"/>
      <c r="J154" s="112">
        <f>BK154</f>
        <v>0</v>
      </c>
      <c r="L154" s="108"/>
      <c r="M154" s="113"/>
      <c r="P154" s="114">
        <f>SUM(P155:P188)</f>
        <v>0</v>
      </c>
      <c r="R154" s="114">
        <f>SUM(R155:R188)</f>
        <v>0</v>
      </c>
      <c r="T154" s="115">
        <f>SUM(T155:T188)</f>
        <v>0</v>
      </c>
      <c r="AR154" s="109" t="s">
        <v>84</v>
      </c>
      <c r="AT154" s="116" t="s">
        <v>75</v>
      </c>
      <c r="AU154" s="116" t="s">
        <v>76</v>
      </c>
      <c r="AY154" s="109" t="s">
        <v>115</v>
      </c>
      <c r="BK154" s="117">
        <f>SUM(BK155:BK188)</f>
        <v>0</v>
      </c>
    </row>
    <row r="155" spans="2:65" s="1" customFormat="1" ht="21.75" customHeight="1">
      <c r="B155" s="27"/>
      <c r="C155" s="118" t="s">
        <v>228</v>
      </c>
      <c r="D155" s="118" t="s">
        <v>116</v>
      </c>
      <c r="E155" s="119" t="s">
        <v>229</v>
      </c>
      <c r="F155" s="120" t="s">
        <v>230</v>
      </c>
      <c r="G155" s="121" t="s">
        <v>140</v>
      </c>
      <c r="H155" s="122">
        <v>9.6479999999999997</v>
      </c>
      <c r="I155" s="123"/>
      <c r="J155" s="124">
        <f t="shared" ref="J155:J188" si="20">ROUND(I155*H155,2)</f>
        <v>0</v>
      </c>
      <c r="K155" s="125"/>
      <c r="L155" s="27"/>
      <c r="M155" s="126" t="s">
        <v>1</v>
      </c>
      <c r="N155" s="127" t="s">
        <v>41</v>
      </c>
      <c r="P155" s="128">
        <f t="shared" ref="P155:P188" si="21">O155*H155</f>
        <v>0</v>
      </c>
      <c r="Q155" s="128">
        <v>0</v>
      </c>
      <c r="R155" s="128">
        <f t="shared" ref="R155:R188" si="22">Q155*H155</f>
        <v>0</v>
      </c>
      <c r="S155" s="128">
        <v>0</v>
      </c>
      <c r="T155" s="129">
        <f t="shared" ref="T155:T188" si="23">S155*H155</f>
        <v>0</v>
      </c>
      <c r="AR155" s="130" t="s">
        <v>120</v>
      </c>
      <c r="AT155" s="130" t="s">
        <v>116</v>
      </c>
      <c r="AU155" s="130" t="s">
        <v>84</v>
      </c>
      <c r="AY155" s="12" t="s">
        <v>115</v>
      </c>
      <c r="BE155" s="131">
        <f t="shared" ref="BE155:BE188" si="24">IF(N155="základní",J155,0)</f>
        <v>0</v>
      </c>
      <c r="BF155" s="131">
        <f t="shared" ref="BF155:BF188" si="25">IF(N155="snížená",J155,0)</f>
        <v>0</v>
      </c>
      <c r="BG155" s="131">
        <f t="shared" ref="BG155:BG188" si="26">IF(N155="zákl. přenesená",J155,0)</f>
        <v>0</v>
      </c>
      <c r="BH155" s="131">
        <f t="shared" ref="BH155:BH188" si="27">IF(N155="sníž. přenesená",J155,0)</f>
        <v>0</v>
      </c>
      <c r="BI155" s="131">
        <f t="shared" ref="BI155:BI188" si="28">IF(N155="nulová",J155,0)</f>
        <v>0</v>
      </c>
      <c r="BJ155" s="12" t="s">
        <v>84</v>
      </c>
      <c r="BK155" s="131">
        <f t="shared" ref="BK155:BK188" si="29">ROUND(I155*H155,2)</f>
        <v>0</v>
      </c>
      <c r="BL155" s="12" t="s">
        <v>120</v>
      </c>
      <c r="BM155" s="130" t="s">
        <v>231</v>
      </c>
    </row>
    <row r="156" spans="2:65" s="1" customFormat="1" ht="16.5" customHeight="1">
      <c r="B156" s="27"/>
      <c r="C156" s="118" t="s">
        <v>179</v>
      </c>
      <c r="D156" s="118" t="s">
        <v>116</v>
      </c>
      <c r="E156" s="119" t="s">
        <v>232</v>
      </c>
      <c r="F156" s="120" t="s">
        <v>233</v>
      </c>
      <c r="G156" s="121" t="s">
        <v>140</v>
      </c>
      <c r="H156" s="122">
        <v>178.68100000000001</v>
      </c>
      <c r="I156" s="123"/>
      <c r="J156" s="124">
        <f t="shared" si="20"/>
        <v>0</v>
      </c>
      <c r="K156" s="125"/>
      <c r="L156" s="27"/>
      <c r="M156" s="126" t="s">
        <v>1</v>
      </c>
      <c r="N156" s="127" t="s">
        <v>41</v>
      </c>
      <c r="P156" s="128">
        <f t="shared" si="21"/>
        <v>0</v>
      </c>
      <c r="Q156" s="128">
        <v>0</v>
      </c>
      <c r="R156" s="128">
        <f t="shared" si="22"/>
        <v>0</v>
      </c>
      <c r="S156" s="128">
        <v>0</v>
      </c>
      <c r="T156" s="129">
        <f t="shared" si="23"/>
        <v>0</v>
      </c>
      <c r="AR156" s="130" t="s">
        <v>120</v>
      </c>
      <c r="AT156" s="130" t="s">
        <v>116</v>
      </c>
      <c r="AU156" s="130" t="s">
        <v>84</v>
      </c>
      <c r="AY156" s="12" t="s">
        <v>115</v>
      </c>
      <c r="BE156" s="131">
        <f t="shared" si="24"/>
        <v>0</v>
      </c>
      <c r="BF156" s="131">
        <f t="shared" si="25"/>
        <v>0</v>
      </c>
      <c r="BG156" s="131">
        <f t="shared" si="26"/>
        <v>0</v>
      </c>
      <c r="BH156" s="131">
        <f t="shared" si="27"/>
        <v>0</v>
      </c>
      <c r="BI156" s="131">
        <f t="shared" si="28"/>
        <v>0</v>
      </c>
      <c r="BJ156" s="12" t="s">
        <v>84</v>
      </c>
      <c r="BK156" s="131">
        <f t="shared" si="29"/>
        <v>0</v>
      </c>
      <c r="BL156" s="12" t="s">
        <v>120</v>
      </c>
      <c r="BM156" s="130" t="s">
        <v>234</v>
      </c>
    </row>
    <row r="157" spans="2:65" s="1" customFormat="1" ht="16.5" customHeight="1">
      <c r="B157" s="27"/>
      <c r="C157" s="118" t="s">
        <v>235</v>
      </c>
      <c r="D157" s="118" t="s">
        <v>116</v>
      </c>
      <c r="E157" s="119" t="s">
        <v>236</v>
      </c>
      <c r="F157" s="120" t="s">
        <v>237</v>
      </c>
      <c r="G157" s="121" t="s">
        <v>140</v>
      </c>
      <c r="H157" s="122">
        <v>79</v>
      </c>
      <c r="I157" s="123"/>
      <c r="J157" s="124">
        <f t="shared" si="20"/>
        <v>0</v>
      </c>
      <c r="K157" s="125"/>
      <c r="L157" s="27"/>
      <c r="M157" s="126" t="s">
        <v>1</v>
      </c>
      <c r="N157" s="127" t="s">
        <v>41</v>
      </c>
      <c r="P157" s="128">
        <f t="shared" si="21"/>
        <v>0</v>
      </c>
      <c r="Q157" s="128">
        <v>0</v>
      </c>
      <c r="R157" s="128">
        <f t="shared" si="22"/>
        <v>0</v>
      </c>
      <c r="S157" s="128">
        <v>0</v>
      </c>
      <c r="T157" s="129">
        <f t="shared" si="23"/>
        <v>0</v>
      </c>
      <c r="AR157" s="130" t="s">
        <v>120</v>
      </c>
      <c r="AT157" s="130" t="s">
        <v>116</v>
      </c>
      <c r="AU157" s="130" t="s">
        <v>84</v>
      </c>
      <c r="AY157" s="12" t="s">
        <v>115</v>
      </c>
      <c r="BE157" s="131">
        <f t="shared" si="24"/>
        <v>0</v>
      </c>
      <c r="BF157" s="131">
        <f t="shared" si="25"/>
        <v>0</v>
      </c>
      <c r="BG157" s="131">
        <f t="shared" si="26"/>
        <v>0</v>
      </c>
      <c r="BH157" s="131">
        <f t="shared" si="27"/>
        <v>0</v>
      </c>
      <c r="BI157" s="131">
        <f t="shared" si="28"/>
        <v>0</v>
      </c>
      <c r="BJ157" s="12" t="s">
        <v>84</v>
      </c>
      <c r="BK157" s="131">
        <f t="shared" si="29"/>
        <v>0</v>
      </c>
      <c r="BL157" s="12" t="s">
        <v>120</v>
      </c>
      <c r="BM157" s="130" t="s">
        <v>238</v>
      </c>
    </row>
    <row r="158" spans="2:65" s="1" customFormat="1" ht="16.5" customHeight="1">
      <c r="B158" s="27"/>
      <c r="C158" s="118" t="s">
        <v>183</v>
      </c>
      <c r="D158" s="118" t="s">
        <v>116</v>
      </c>
      <c r="E158" s="119" t="s">
        <v>239</v>
      </c>
      <c r="F158" s="120" t="s">
        <v>240</v>
      </c>
      <c r="G158" s="121" t="s">
        <v>140</v>
      </c>
      <c r="H158" s="122">
        <v>9.09</v>
      </c>
      <c r="I158" s="123"/>
      <c r="J158" s="124">
        <f t="shared" si="20"/>
        <v>0</v>
      </c>
      <c r="K158" s="125"/>
      <c r="L158" s="27"/>
      <c r="M158" s="126" t="s">
        <v>1</v>
      </c>
      <c r="N158" s="127" t="s">
        <v>41</v>
      </c>
      <c r="P158" s="128">
        <f t="shared" si="21"/>
        <v>0</v>
      </c>
      <c r="Q158" s="128">
        <v>0</v>
      </c>
      <c r="R158" s="128">
        <f t="shared" si="22"/>
        <v>0</v>
      </c>
      <c r="S158" s="128">
        <v>0</v>
      </c>
      <c r="T158" s="129">
        <f t="shared" si="23"/>
        <v>0</v>
      </c>
      <c r="AR158" s="130" t="s">
        <v>120</v>
      </c>
      <c r="AT158" s="130" t="s">
        <v>116</v>
      </c>
      <c r="AU158" s="130" t="s">
        <v>84</v>
      </c>
      <c r="AY158" s="12" t="s">
        <v>115</v>
      </c>
      <c r="BE158" s="131">
        <f t="shared" si="24"/>
        <v>0</v>
      </c>
      <c r="BF158" s="131">
        <f t="shared" si="25"/>
        <v>0</v>
      </c>
      <c r="BG158" s="131">
        <f t="shared" si="26"/>
        <v>0</v>
      </c>
      <c r="BH158" s="131">
        <f t="shared" si="27"/>
        <v>0</v>
      </c>
      <c r="BI158" s="131">
        <f t="shared" si="28"/>
        <v>0</v>
      </c>
      <c r="BJ158" s="12" t="s">
        <v>84</v>
      </c>
      <c r="BK158" s="131">
        <f t="shared" si="29"/>
        <v>0</v>
      </c>
      <c r="BL158" s="12" t="s">
        <v>120</v>
      </c>
      <c r="BM158" s="130" t="s">
        <v>241</v>
      </c>
    </row>
    <row r="159" spans="2:65" s="1" customFormat="1" ht="16.5" customHeight="1">
      <c r="B159" s="27"/>
      <c r="C159" s="118" t="s">
        <v>242</v>
      </c>
      <c r="D159" s="118" t="s">
        <v>116</v>
      </c>
      <c r="E159" s="119" t="s">
        <v>243</v>
      </c>
      <c r="F159" s="120" t="s">
        <v>244</v>
      </c>
      <c r="G159" s="121" t="s">
        <v>140</v>
      </c>
      <c r="H159" s="122">
        <v>9.09</v>
      </c>
      <c r="I159" s="123"/>
      <c r="J159" s="124">
        <f t="shared" si="20"/>
        <v>0</v>
      </c>
      <c r="K159" s="125"/>
      <c r="L159" s="27"/>
      <c r="M159" s="126" t="s">
        <v>1</v>
      </c>
      <c r="N159" s="127" t="s">
        <v>41</v>
      </c>
      <c r="P159" s="128">
        <f t="shared" si="21"/>
        <v>0</v>
      </c>
      <c r="Q159" s="128">
        <v>0</v>
      </c>
      <c r="R159" s="128">
        <f t="shared" si="22"/>
        <v>0</v>
      </c>
      <c r="S159" s="128">
        <v>0</v>
      </c>
      <c r="T159" s="129">
        <f t="shared" si="23"/>
        <v>0</v>
      </c>
      <c r="AR159" s="130" t="s">
        <v>120</v>
      </c>
      <c r="AT159" s="130" t="s">
        <v>116</v>
      </c>
      <c r="AU159" s="130" t="s">
        <v>84</v>
      </c>
      <c r="AY159" s="12" t="s">
        <v>115</v>
      </c>
      <c r="BE159" s="131">
        <f t="shared" si="24"/>
        <v>0</v>
      </c>
      <c r="BF159" s="131">
        <f t="shared" si="25"/>
        <v>0</v>
      </c>
      <c r="BG159" s="131">
        <f t="shared" si="26"/>
        <v>0</v>
      </c>
      <c r="BH159" s="131">
        <f t="shared" si="27"/>
        <v>0</v>
      </c>
      <c r="BI159" s="131">
        <f t="shared" si="28"/>
        <v>0</v>
      </c>
      <c r="BJ159" s="12" t="s">
        <v>84</v>
      </c>
      <c r="BK159" s="131">
        <f t="shared" si="29"/>
        <v>0</v>
      </c>
      <c r="BL159" s="12" t="s">
        <v>120</v>
      </c>
      <c r="BM159" s="130" t="s">
        <v>245</v>
      </c>
    </row>
    <row r="160" spans="2:65" s="1" customFormat="1" ht="21.75" customHeight="1">
      <c r="B160" s="27"/>
      <c r="C160" s="118" t="s">
        <v>186</v>
      </c>
      <c r="D160" s="118" t="s">
        <v>116</v>
      </c>
      <c r="E160" s="119" t="s">
        <v>246</v>
      </c>
      <c r="F160" s="120" t="s">
        <v>247</v>
      </c>
      <c r="G160" s="121" t="s">
        <v>140</v>
      </c>
      <c r="H160" s="122">
        <v>331.52</v>
      </c>
      <c r="I160" s="123"/>
      <c r="J160" s="124">
        <f t="shared" si="20"/>
        <v>0</v>
      </c>
      <c r="K160" s="125"/>
      <c r="L160" s="27"/>
      <c r="M160" s="126" t="s">
        <v>1</v>
      </c>
      <c r="N160" s="127" t="s">
        <v>41</v>
      </c>
      <c r="P160" s="128">
        <f t="shared" si="21"/>
        <v>0</v>
      </c>
      <c r="Q160" s="128">
        <v>0</v>
      </c>
      <c r="R160" s="128">
        <f t="shared" si="22"/>
        <v>0</v>
      </c>
      <c r="S160" s="128">
        <v>0</v>
      </c>
      <c r="T160" s="129">
        <f t="shared" si="23"/>
        <v>0</v>
      </c>
      <c r="AR160" s="130" t="s">
        <v>120</v>
      </c>
      <c r="AT160" s="130" t="s">
        <v>116</v>
      </c>
      <c r="AU160" s="130" t="s">
        <v>84</v>
      </c>
      <c r="AY160" s="12" t="s">
        <v>115</v>
      </c>
      <c r="BE160" s="131">
        <f t="shared" si="24"/>
        <v>0</v>
      </c>
      <c r="BF160" s="131">
        <f t="shared" si="25"/>
        <v>0</v>
      </c>
      <c r="BG160" s="131">
        <f t="shared" si="26"/>
        <v>0</v>
      </c>
      <c r="BH160" s="131">
        <f t="shared" si="27"/>
        <v>0</v>
      </c>
      <c r="BI160" s="131">
        <f t="shared" si="28"/>
        <v>0</v>
      </c>
      <c r="BJ160" s="12" t="s">
        <v>84</v>
      </c>
      <c r="BK160" s="131">
        <f t="shared" si="29"/>
        <v>0</v>
      </c>
      <c r="BL160" s="12" t="s">
        <v>120</v>
      </c>
      <c r="BM160" s="130" t="s">
        <v>248</v>
      </c>
    </row>
    <row r="161" spans="2:65" s="1" customFormat="1" ht="21.75" customHeight="1">
      <c r="B161" s="27"/>
      <c r="C161" s="118" t="s">
        <v>249</v>
      </c>
      <c r="D161" s="118" t="s">
        <v>116</v>
      </c>
      <c r="E161" s="119" t="s">
        <v>216</v>
      </c>
      <c r="F161" s="120" t="s">
        <v>217</v>
      </c>
      <c r="G161" s="121" t="s">
        <v>140</v>
      </c>
      <c r="H161" s="122">
        <v>165.76</v>
      </c>
      <c r="I161" s="123"/>
      <c r="J161" s="124">
        <f t="shared" si="20"/>
        <v>0</v>
      </c>
      <c r="K161" s="125"/>
      <c r="L161" s="27"/>
      <c r="M161" s="126" t="s">
        <v>1</v>
      </c>
      <c r="N161" s="127" t="s">
        <v>41</v>
      </c>
      <c r="P161" s="128">
        <f t="shared" si="21"/>
        <v>0</v>
      </c>
      <c r="Q161" s="128">
        <v>0</v>
      </c>
      <c r="R161" s="128">
        <f t="shared" si="22"/>
        <v>0</v>
      </c>
      <c r="S161" s="128">
        <v>0</v>
      </c>
      <c r="T161" s="129">
        <f t="shared" si="23"/>
        <v>0</v>
      </c>
      <c r="AR161" s="130" t="s">
        <v>120</v>
      </c>
      <c r="AT161" s="130" t="s">
        <v>116</v>
      </c>
      <c r="AU161" s="130" t="s">
        <v>84</v>
      </c>
      <c r="AY161" s="12" t="s">
        <v>115</v>
      </c>
      <c r="BE161" s="131">
        <f t="shared" si="24"/>
        <v>0</v>
      </c>
      <c r="BF161" s="131">
        <f t="shared" si="25"/>
        <v>0</v>
      </c>
      <c r="BG161" s="131">
        <f t="shared" si="26"/>
        <v>0</v>
      </c>
      <c r="BH161" s="131">
        <f t="shared" si="27"/>
        <v>0</v>
      </c>
      <c r="BI161" s="131">
        <f t="shared" si="28"/>
        <v>0</v>
      </c>
      <c r="BJ161" s="12" t="s">
        <v>84</v>
      </c>
      <c r="BK161" s="131">
        <f t="shared" si="29"/>
        <v>0</v>
      </c>
      <c r="BL161" s="12" t="s">
        <v>120</v>
      </c>
      <c r="BM161" s="130" t="s">
        <v>250</v>
      </c>
    </row>
    <row r="162" spans="2:65" s="1" customFormat="1" ht="21.75" customHeight="1">
      <c r="B162" s="27"/>
      <c r="C162" s="118" t="s">
        <v>189</v>
      </c>
      <c r="D162" s="118" t="s">
        <v>116</v>
      </c>
      <c r="E162" s="119" t="s">
        <v>166</v>
      </c>
      <c r="F162" s="120" t="s">
        <v>167</v>
      </c>
      <c r="G162" s="121" t="s">
        <v>140</v>
      </c>
      <c r="H162" s="122">
        <v>165.76</v>
      </c>
      <c r="I162" s="123"/>
      <c r="J162" s="124">
        <f t="shared" si="20"/>
        <v>0</v>
      </c>
      <c r="K162" s="125"/>
      <c r="L162" s="27"/>
      <c r="M162" s="126" t="s">
        <v>1</v>
      </c>
      <c r="N162" s="127" t="s">
        <v>41</v>
      </c>
      <c r="P162" s="128">
        <f t="shared" si="21"/>
        <v>0</v>
      </c>
      <c r="Q162" s="128">
        <v>0</v>
      </c>
      <c r="R162" s="128">
        <f t="shared" si="22"/>
        <v>0</v>
      </c>
      <c r="S162" s="128">
        <v>0</v>
      </c>
      <c r="T162" s="129">
        <f t="shared" si="23"/>
        <v>0</v>
      </c>
      <c r="AR162" s="130" t="s">
        <v>120</v>
      </c>
      <c r="AT162" s="130" t="s">
        <v>116</v>
      </c>
      <c r="AU162" s="130" t="s">
        <v>84</v>
      </c>
      <c r="AY162" s="12" t="s">
        <v>115</v>
      </c>
      <c r="BE162" s="131">
        <f t="shared" si="24"/>
        <v>0</v>
      </c>
      <c r="BF162" s="131">
        <f t="shared" si="25"/>
        <v>0</v>
      </c>
      <c r="BG162" s="131">
        <f t="shared" si="26"/>
        <v>0</v>
      </c>
      <c r="BH162" s="131">
        <f t="shared" si="27"/>
        <v>0</v>
      </c>
      <c r="BI162" s="131">
        <f t="shared" si="28"/>
        <v>0</v>
      </c>
      <c r="BJ162" s="12" t="s">
        <v>84</v>
      </c>
      <c r="BK162" s="131">
        <f t="shared" si="29"/>
        <v>0</v>
      </c>
      <c r="BL162" s="12" t="s">
        <v>120</v>
      </c>
      <c r="BM162" s="130" t="s">
        <v>251</v>
      </c>
    </row>
    <row r="163" spans="2:65" s="1" customFormat="1" ht="16.5" customHeight="1">
      <c r="B163" s="27"/>
      <c r="C163" s="118" t="s">
        <v>252</v>
      </c>
      <c r="D163" s="118" t="s">
        <v>116</v>
      </c>
      <c r="E163" s="119" t="s">
        <v>253</v>
      </c>
      <c r="F163" s="120" t="s">
        <v>254</v>
      </c>
      <c r="G163" s="121" t="s">
        <v>171</v>
      </c>
      <c r="H163" s="122">
        <v>51.24</v>
      </c>
      <c r="I163" s="123"/>
      <c r="J163" s="124">
        <f t="shared" si="20"/>
        <v>0</v>
      </c>
      <c r="K163" s="125"/>
      <c r="L163" s="27"/>
      <c r="M163" s="126" t="s">
        <v>1</v>
      </c>
      <c r="N163" s="127" t="s">
        <v>41</v>
      </c>
      <c r="P163" s="128">
        <f t="shared" si="21"/>
        <v>0</v>
      </c>
      <c r="Q163" s="128">
        <v>0</v>
      </c>
      <c r="R163" s="128">
        <f t="shared" si="22"/>
        <v>0</v>
      </c>
      <c r="S163" s="128">
        <v>0</v>
      </c>
      <c r="T163" s="129">
        <f t="shared" si="23"/>
        <v>0</v>
      </c>
      <c r="AR163" s="130" t="s">
        <v>120</v>
      </c>
      <c r="AT163" s="130" t="s">
        <v>116</v>
      </c>
      <c r="AU163" s="130" t="s">
        <v>84</v>
      </c>
      <c r="AY163" s="12" t="s">
        <v>115</v>
      </c>
      <c r="BE163" s="131">
        <f t="shared" si="24"/>
        <v>0</v>
      </c>
      <c r="BF163" s="131">
        <f t="shared" si="25"/>
        <v>0</v>
      </c>
      <c r="BG163" s="131">
        <f t="shared" si="26"/>
        <v>0</v>
      </c>
      <c r="BH163" s="131">
        <f t="shared" si="27"/>
        <v>0</v>
      </c>
      <c r="BI163" s="131">
        <f t="shared" si="28"/>
        <v>0</v>
      </c>
      <c r="BJ163" s="12" t="s">
        <v>84</v>
      </c>
      <c r="BK163" s="131">
        <f t="shared" si="29"/>
        <v>0</v>
      </c>
      <c r="BL163" s="12" t="s">
        <v>120</v>
      </c>
      <c r="BM163" s="130" t="s">
        <v>255</v>
      </c>
    </row>
    <row r="164" spans="2:65" s="1" customFormat="1" ht="16.5" customHeight="1">
      <c r="B164" s="27"/>
      <c r="C164" s="118" t="s">
        <v>192</v>
      </c>
      <c r="D164" s="118" t="s">
        <v>116</v>
      </c>
      <c r="E164" s="119" t="s">
        <v>256</v>
      </c>
      <c r="F164" s="120" t="s">
        <v>257</v>
      </c>
      <c r="G164" s="121" t="s">
        <v>119</v>
      </c>
      <c r="H164" s="122">
        <v>1</v>
      </c>
      <c r="I164" s="123"/>
      <c r="J164" s="124">
        <f t="shared" si="20"/>
        <v>0</v>
      </c>
      <c r="K164" s="125"/>
      <c r="L164" s="27"/>
      <c r="M164" s="126" t="s">
        <v>1</v>
      </c>
      <c r="N164" s="127" t="s">
        <v>41</v>
      </c>
      <c r="P164" s="128">
        <f t="shared" si="21"/>
        <v>0</v>
      </c>
      <c r="Q164" s="128">
        <v>0</v>
      </c>
      <c r="R164" s="128">
        <f t="shared" si="22"/>
        <v>0</v>
      </c>
      <c r="S164" s="128">
        <v>0</v>
      </c>
      <c r="T164" s="129">
        <f t="shared" si="23"/>
        <v>0</v>
      </c>
      <c r="AR164" s="130" t="s">
        <v>120</v>
      </c>
      <c r="AT164" s="130" t="s">
        <v>116</v>
      </c>
      <c r="AU164" s="130" t="s">
        <v>84</v>
      </c>
      <c r="AY164" s="12" t="s">
        <v>115</v>
      </c>
      <c r="BE164" s="131">
        <f t="shared" si="24"/>
        <v>0</v>
      </c>
      <c r="BF164" s="131">
        <f t="shared" si="25"/>
        <v>0</v>
      </c>
      <c r="BG164" s="131">
        <f t="shared" si="26"/>
        <v>0</v>
      </c>
      <c r="BH164" s="131">
        <f t="shared" si="27"/>
        <v>0</v>
      </c>
      <c r="BI164" s="131">
        <f t="shared" si="28"/>
        <v>0</v>
      </c>
      <c r="BJ164" s="12" t="s">
        <v>84</v>
      </c>
      <c r="BK164" s="131">
        <f t="shared" si="29"/>
        <v>0</v>
      </c>
      <c r="BL164" s="12" t="s">
        <v>120</v>
      </c>
      <c r="BM164" s="130" t="s">
        <v>258</v>
      </c>
    </row>
    <row r="165" spans="2:65" s="1" customFormat="1" ht="16.5" customHeight="1">
      <c r="B165" s="27"/>
      <c r="C165" s="118" t="s">
        <v>259</v>
      </c>
      <c r="D165" s="118" t="s">
        <v>116</v>
      </c>
      <c r="E165" s="119" t="s">
        <v>260</v>
      </c>
      <c r="F165" s="120" t="s">
        <v>261</v>
      </c>
      <c r="G165" s="121" t="s">
        <v>119</v>
      </c>
      <c r="H165" s="122">
        <v>1</v>
      </c>
      <c r="I165" s="123"/>
      <c r="J165" s="124">
        <f t="shared" si="20"/>
        <v>0</v>
      </c>
      <c r="K165" s="125"/>
      <c r="L165" s="27"/>
      <c r="M165" s="126" t="s">
        <v>1</v>
      </c>
      <c r="N165" s="127" t="s">
        <v>41</v>
      </c>
      <c r="P165" s="128">
        <f t="shared" si="21"/>
        <v>0</v>
      </c>
      <c r="Q165" s="128">
        <v>0</v>
      </c>
      <c r="R165" s="128">
        <f t="shared" si="22"/>
        <v>0</v>
      </c>
      <c r="S165" s="128">
        <v>0</v>
      </c>
      <c r="T165" s="129">
        <f t="shared" si="23"/>
        <v>0</v>
      </c>
      <c r="AR165" s="130" t="s">
        <v>120</v>
      </c>
      <c r="AT165" s="130" t="s">
        <v>116</v>
      </c>
      <c r="AU165" s="130" t="s">
        <v>84</v>
      </c>
      <c r="AY165" s="12" t="s">
        <v>115</v>
      </c>
      <c r="BE165" s="131">
        <f t="shared" si="24"/>
        <v>0</v>
      </c>
      <c r="BF165" s="131">
        <f t="shared" si="25"/>
        <v>0</v>
      </c>
      <c r="BG165" s="131">
        <f t="shared" si="26"/>
        <v>0</v>
      </c>
      <c r="BH165" s="131">
        <f t="shared" si="27"/>
        <v>0</v>
      </c>
      <c r="BI165" s="131">
        <f t="shared" si="28"/>
        <v>0</v>
      </c>
      <c r="BJ165" s="12" t="s">
        <v>84</v>
      </c>
      <c r="BK165" s="131">
        <f t="shared" si="29"/>
        <v>0</v>
      </c>
      <c r="BL165" s="12" t="s">
        <v>120</v>
      </c>
      <c r="BM165" s="130" t="s">
        <v>262</v>
      </c>
    </row>
    <row r="166" spans="2:65" s="1" customFormat="1" ht="21.75" customHeight="1">
      <c r="B166" s="27"/>
      <c r="C166" s="118" t="s">
        <v>198</v>
      </c>
      <c r="D166" s="118" t="s">
        <v>116</v>
      </c>
      <c r="E166" s="119" t="s">
        <v>263</v>
      </c>
      <c r="F166" s="120" t="s">
        <v>264</v>
      </c>
      <c r="G166" s="121" t="s">
        <v>140</v>
      </c>
      <c r="H166" s="122">
        <v>13.41</v>
      </c>
      <c r="I166" s="123"/>
      <c r="J166" s="124">
        <f t="shared" si="20"/>
        <v>0</v>
      </c>
      <c r="K166" s="125"/>
      <c r="L166" s="27"/>
      <c r="M166" s="126" t="s">
        <v>1</v>
      </c>
      <c r="N166" s="127" t="s">
        <v>41</v>
      </c>
      <c r="P166" s="128">
        <f t="shared" si="21"/>
        <v>0</v>
      </c>
      <c r="Q166" s="128">
        <v>0</v>
      </c>
      <c r="R166" s="128">
        <f t="shared" si="22"/>
        <v>0</v>
      </c>
      <c r="S166" s="128">
        <v>0</v>
      </c>
      <c r="T166" s="129">
        <f t="shared" si="23"/>
        <v>0</v>
      </c>
      <c r="AR166" s="130" t="s">
        <v>120</v>
      </c>
      <c r="AT166" s="130" t="s">
        <v>116</v>
      </c>
      <c r="AU166" s="130" t="s">
        <v>84</v>
      </c>
      <c r="AY166" s="12" t="s">
        <v>115</v>
      </c>
      <c r="BE166" s="131">
        <f t="shared" si="24"/>
        <v>0</v>
      </c>
      <c r="BF166" s="131">
        <f t="shared" si="25"/>
        <v>0</v>
      </c>
      <c r="BG166" s="131">
        <f t="shared" si="26"/>
        <v>0</v>
      </c>
      <c r="BH166" s="131">
        <f t="shared" si="27"/>
        <v>0</v>
      </c>
      <c r="BI166" s="131">
        <f t="shared" si="28"/>
        <v>0</v>
      </c>
      <c r="BJ166" s="12" t="s">
        <v>84</v>
      </c>
      <c r="BK166" s="131">
        <f t="shared" si="29"/>
        <v>0</v>
      </c>
      <c r="BL166" s="12" t="s">
        <v>120</v>
      </c>
      <c r="BM166" s="130" t="s">
        <v>265</v>
      </c>
    </row>
    <row r="167" spans="2:65" s="1" customFormat="1" ht="16.5" customHeight="1">
      <c r="B167" s="27"/>
      <c r="C167" s="118" t="s">
        <v>266</v>
      </c>
      <c r="D167" s="118" t="s">
        <v>116</v>
      </c>
      <c r="E167" s="119" t="s">
        <v>267</v>
      </c>
      <c r="F167" s="120" t="s">
        <v>268</v>
      </c>
      <c r="G167" s="121" t="s">
        <v>171</v>
      </c>
      <c r="H167" s="122">
        <v>33.92</v>
      </c>
      <c r="I167" s="123"/>
      <c r="J167" s="124">
        <f t="shared" si="20"/>
        <v>0</v>
      </c>
      <c r="K167" s="125"/>
      <c r="L167" s="27"/>
      <c r="M167" s="126" t="s">
        <v>1</v>
      </c>
      <c r="N167" s="127" t="s">
        <v>41</v>
      </c>
      <c r="P167" s="128">
        <f t="shared" si="21"/>
        <v>0</v>
      </c>
      <c r="Q167" s="128">
        <v>0</v>
      </c>
      <c r="R167" s="128">
        <f t="shared" si="22"/>
        <v>0</v>
      </c>
      <c r="S167" s="128">
        <v>0</v>
      </c>
      <c r="T167" s="129">
        <f t="shared" si="23"/>
        <v>0</v>
      </c>
      <c r="AR167" s="130" t="s">
        <v>120</v>
      </c>
      <c r="AT167" s="130" t="s">
        <v>116</v>
      </c>
      <c r="AU167" s="130" t="s">
        <v>84</v>
      </c>
      <c r="AY167" s="12" t="s">
        <v>115</v>
      </c>
      <c r="BE167" s="131">
        <f t="shared" si="24"/>
        <v>0</v>
      </c>
      <c r="BF167" s="131">
        <f t="shared" si="25"/>
        <v>0</v>
      </c>
      <c r="BG167" s="131">
        <f t="shared" si="26"/>
        <v>0</v>
      </c>
      <c r="BH167" s="131">
        <f t="shared" si="27"/>
        <v>0</v>
      </c>
      <c r="BI167" s="131">
        <f t="shared" si="28"/>
        <v>0</v>
      </c>
      <c r="BJ167" s="12" t="s">
        <v>84</v>
      </c>
      <c r="BK167" s="131">
        <f t="shared" si="29"/>
        <v>0</v>
      </c>
      <c r="BL167" s="12" t="s">
        <v>120</v>
      </c>
      <c r="BM167" s="130" t="s">
        <v>269</v>
      </c>
    </row>
    <row r="168" spans="2:65" s="1" customFormat="1" ht="16.5" customHeight="1">
      <c r="B168" s="27"/>
      <c r="C168" s="118" t="s">
        <v>202</v>
      </c>
      <c r="D168" s="118" t="s">
        <v>116</v>
      </c>
      <c r="E168" s="119" t="s">
        <v>270</v>
      </c>
      <c r="F168" s="120" t="s">
        <v>271</v>
      </c>
      <c r="G168" s="121" t="s">
        <v>171</v>
      </c>
      <c r="H168" s="122">
        <v>33.92</v>
      </c>
      <c r="I168" s="123"/>
      <c r="J168" s="124">
        <f t="shared" si="20"/>
        <v>0</v>
      </c>
      <c r="K168" s="125"/>
      <c r="L168" s="27"/>
      <c r="M168" s="126" t="s">
        <v>1</v>
      </c>
      <c r="N168" s="127" t="s">
        <v>41</v>
      </c>
      <c r="P168" s="128">
        <f t="shared" si="21"/>
        <v>0</v>
      </c>
      <c r="Q168" s="128">
        <v>0</v>
      </c>
      <c r="R168" s="128">
        <f t="shared" si="22"/>
        <v>0</v>
      </c>
      <c r="S168" s="128">
        <v>0</v>
      </c>
      <c r="T168" s="129">
        <f t="shared" si="23"/>
        <v>0</v>
      </c>
      <c r="AR168" s="130" t="s">
        <v>120</v>
      </c>
      <c r="AT168" s="130" t="s">
        <v>116</v>
      </c>
      <c r="AU168" s="130" t="s">
        <v>84</v>
      </c>
      <c r="AY168" s="12" t="s">
        <v>115</v>
      </c>
      <c r="BE168" s="131">
        <f t="shared" si="24"/>
        <v>0</v>
      </c>
      <c r="BF168" s="131">
        <f t="shared" si="25"/>
        <v>0</v>
      </c>
      <c r="BG168" s="131">
        <f t="shared" si="26"/>
        <v>0</v>
      </c>
      <c r="BH168" s="131">
        <f t="shared" si="27"/>
        <v>0</v>
      </c>
      <c r="BI168" s="131">
        <f t="shared" si="28"/>
        <v>0</v>
      </c>
      <c r="BJ168" s="12" t="s">
        <v>84</v>
      </c>
      <c r="BK168" s="131">
        <f t="shared" si="29"/>
        <v>0</v>
      </c>
      <c r="BL168" s="12" t="s">
        <v>120</v>
      </c>
      <c r="BM168" s="130" t="s">
        <v>272</v>
      </c>
    </row>
    <row r="169" spans="2:65" s="1" customFormat="1" ht="16.5" customHeight="1">
      <c r="B169" s="27"/>
      <c r="C169" s="118" t="s">
        <v>273</v>
      </c>
      <c r="D169" s="118" t="s">
        <v>116</v>
      </c>
      <c r="E169" s="119" t="s">
        <v>274</v>
      </c>
      <c r="F169" s="120" t="s">
        <v>275</v>
      </c>
      <c r="G169" s="121" t="s">
        <v>201</v>
      </c>
      <c r="H169" s="122">
        <v>2.093</v>
      </c>
      <c r="I169" s="123"/>
      <c r="J169" s="124">
        <f t="shared" si="20"/>
        <v>0</v>
      </c>
      <c r="K169" s="125"/>
      <c r="L169" s="27"/>
      <c r="M169" s="126" t="s">
        <v>1</v>
      </c>
      <c r="N169" s="127" t="s">
        <v>41</v>
      </c>
      <c r="P169" s="128">
        <f t="shared" si="21"/>
        <v>0</v>
      </c>
      <c r="Q169" s="128">
        <v>0</v>
      </c>
      <c r="R169" s="128">
        <f t="shared" si="22"/>
        <v>0</v>
      </c>
      <c r="S169" s="128">
        <v>0</v>
      </c>
      <c r="T169" s="129">
        <f t="shared" si="23"/>
        <v>0</v>
      </c>
      <c r="AR169" s="130" t="s">
        <v>120</v>
      </c>
      <c r="AT169" s="130" t="s">
        <v>116</v>
      </c>
      <c r="AU169" s="130" t="s">
        <v>84</v>
      </c>
      <c r="AY169" s="12" t="s">
        <v>115</v>
      </c>
      <c r="BE169" s="131">
        <f t="shared" si="24"/>
        <v>0</v>
      </c>
      <c r="BF169" s="131">
        <f t="shared" si="25"/>
        <v>0</v>
      </c>
      <c r="BG169" s="131">
        <f t="shared" si="26"/>
        <v>0</v>
      </c>
      <c r="BH169" s="131">
        <f t="shared" si="27"/>
        <v>0</v>
      </c>
      <c r="BI169" s="131">
        <f t="shared" si="28"/>
        <v>0</v>
      </c>
      <c r="BJ169" s="12" t="s">
        <v>84</v>
      </c>
      <c r="BK169" s="131">
        <f t="shared" si="29"/>
        <v>0</v>
      </c>
      <c r="BL169" s="12" t="s">
        <v>120</v>
      </c>
      <c r="BM169" s="130" t="s">
        <v>276</v>
      </c>
    </row>
    <row r="170" spans="2:65" s="1" customFormat="1" ht="21.75" customHeight="1">
      <c r="B170" s="27"/>
      <c r="C170" s="118" t="s">
        <v>208</v>
      </c>
      <c r="D170" s="118" t="s">
        <v>116</v>
      </c>
      <c r="E170" s="119" t="s">
        <v>277</v>
      </c>
      <c r="F170" s="120" t="s">
        <v>278</v>
      </c>
      <c r="G170" s="121" t="s">
        <v>171</v>
      </c>
      <c r="H170" s="122">
        <v>22.09</v>
      </c>
      <c r="I170" s="123"/>
      <c r="J170" s="124">
        <f t="shared" si="20"/>
        <v>0</v>
      </c>
      <c r="K170" s="125"/>
      <c r="L170" s="27"/>
      <c r="M170" s="126" t="s">
        <v>1</v>
      </c>
      <c r="N170" s="127" t="s">
        <v>41</v>
      </c>
      <c r="P170" s="128">
        <f t="shared" si="21"/>
        <v>0</v>
      </c>
      <c r="Q170" s="128">
        <v>0</v>
      </c>
      <c r="R170" s="128">
        <f t="shared" si="22"/>
        <v>0</v>
      </c>
      <c r="S170" s="128">
        <v>0</v>
      </c>
      <c r="T170" s="129">
        <f t="shared" si="23"/>
        <v>0</v>
      </c>
      <c r="AR170" s="130" t="s">
        <v>120</v>
      </c>
      <c r="AT170" s="130" t="s">
        <v>116</v>
      </c>
      <c r="AU170" s="130" t="s">
        <v>84</v>
      </c>
      <c r="AY170" s="12" t="s">
        <v>115</v>
      </c>
      <c r="BE170" s="131">
        <f t="shared" si="24"/>
        <v>0</v>
      </c>
      <c r="BF170" s="131">
        <f t="shared" si="25"/>
        <v>0</v>
      </c>
      <c r="BG170" s="131">
        <f t="shared" si="26"/>
        <v>0</v>
      </c>
      <c r="BH170" s="131">
        <f t="shared" si="27"/>
        <v>0</v>
      </c>
      <c r="BI170" s="131">
        <f t="shared" si="28"/>
        <v>0</v>
      </c>
      <c r="BJ170" s="12" t="s">
        <v>84</v>
      </c>
      <c r="BK170" s="131">
        <f t="shared" si="29"/>
        <v>0</v>
      </c>
      <c r="BL170" s="12" t="s">
        <v>120</v>
      </c>
      <c r="BM170" s="130" t="s">
        <v>279</v>
      </c>
    </row>
    <row r="171" spans="2:65" s="1" customFormat="1" ht="21.75" customHeight="1">
      <c r="B171" s="27"/>
      <c r="C171" s="118" t="s">
        <v>280</v>
      </c>
      <c r="D171" s="118" t="s">
        <v>116</v>
      </c>
      <c r="E171" s="119" t="s">
        <v>281</v>
      </c>
      <c r="F171" s="120" t="s">
        <v>282</v>
      </c>
      <c r="G171" s="121" t="s">
        <v>140</v>
      </c>
      <c r="H171" s="122">
        <v>4.8</v>
      </c>
      <c r="I171" s="123"/>
      <c r="J171" s="124">
        <f t="shared" si="20"/>
        <v>0</v>
      </c>
      <c r="K171" s="125"/>
      <c r="L171" s="27"/>
      <c r="M171" s="126" t="s">
        <v>1</v>
      </c>
      <c r="N171" s="127" t="s">
        <v>41</v>
      </c>
      <c r="P171" s="128">
        <f t="shared" si="21"/>
        <v>0</v>
      </c>
      <c r="Q171" s="128">
        <v>0</v>
      </c>
      <c r="R171" s="128">
        <f t="shared" si="22"/>
        <v>0</v>
      </c>
      <c r="S171" s="128">
        <v>0</v>
      </c>
      <c r="T171" s="129">
        <f t="shared" si="23"/>
        <v>0</v>
      </c>
      <c r="AR171" s="130" t="s">
        <v>120</v>
      </c>
      <c r="AT171" s="130" t="s">
        <v>116</v>
      </c>
      <c r="AU171" s="130" t="s">
        <v>84</v>
      </c>
      <c r="AY171" s="12" t="s">
        <v>115</v>
      </c>
      <c r="BE171" s="131">
        <f t="shared" si="24"/>
        <v>0</v>
      </c>
      <c r="BF171" s="131">
        <f t="shared" si="25"/>
        <v>0</v>
      </c>
      <c r="BG171" s="131">
        <f t="shared" si="26"/>
        <v>0</v>
      </c>
      <c r="BH171" s="131">
        <f t="shared" si="27"/>
        <v>0</v>
      </c>
      <c r="BI171" s="131">
        <f t="shared" si="28"/>
        <v>0</v>
      </c>
      <c r="BJ171" s="12" t="s">
        <v>84</v>
      </c>
      <c r="BK171" s="131">
        <f t="shared" si="29"/>
        <v>0</v>
      </c>
      <c r="BL171" s="12" t="s">
        <v>120</v>
      </c>
      <c r="BM171" s="130" t="s">
        <v>283</v>
      </c>
    </row>
    <row r="172" spans="2:65" s="1" customFormat="1" ht="21.75" customHeight="1">
      <c r="B172" s="27"/>
      <c r="C172" s="118" t="s">
        <v>211</v>
      </c>
      <c r="D172" s="118" t="s">
        <v>116</v>
      </c>
      <c r="E172" s="119" t="s">
        <v>284</v>
      </c>
      <c r="F172" s="120" t="s">
        <v>285</v>
      </c>
      <c r="G172" s="121" t="s">
        <v>171</v>
      </c>
      <c r="H172" s="122">
        <v>22.09</v>
      </c>
      <c r="I172" s="123"/>
      <c r="J172" s="124">
        <f t="shared" si="20"/>
        <v>0</v>
      </c>
      <c r="K172" s="125"/>
      <c r="L172" s="27"/>
      <c r="M172" s="126" t="s">
        <v>1</v>
      </c>
      <c r="N172" s="127" t="s">
        <v>41</v>
      </c>
      <c r="P172" s="128">
        <f t="shared" si="21"/>
        <v>0</v>
      </c>
      <c r="Q172" s="128">
        <v>0</v>
      </c>
      <c r="R172" s="128">
        <f t="shared" si="22"/>
        <v>0</v>
      </c>
      <c r="S172" s="128">
        <v>0</v>
      </c>
      <c r="T172" s="129">
        <f t="shared" si="23"/>
        <v>0</v>
      </c>
      <c r="AR172" s="130" t="s">
        <v>120</v>
      </c>
      <c r="AT172" s="130" t="s">
        <v>116</v>
      </c>
      <c r="AU172" s="130" t="s">
        <v>84</v>
      </c>
      <c r="AY172" s="12" t="s">
        <v>115</v>
      </c>
      <c r="BE172" s="131">
        <f t="shared" si="24"/>
        <v>0</v>
      </c>
      <c r="BF172" s="131">
        <f t="shared" si="25"/>
        <v>0</v>
      </c>
      <c r="BG172" s="131">
        <f t="shared" si="26"/>
        <v>0</v>
      </c>
      <c r="BH172" s="131">
        <f t="shared" si="27"/>
        <v>0</v>
      </c>
      <c r="BI172" s="131">
        <f t="shared" si="28"/>
        <v>0</v>
      </c>
      <c r="BJ172" s="12" t="s">
        <v>84</v>
      </c>
      <c r="BK172" s="131">
        <f t="shared" si="29"/>
        <v>0</v>
      </c>
      <c r="BL172" s="12" t="s">
        <v>120</v>
      </c>
      <c r="BM172" s="130" t="s">
        <v>286</v>
      </c>
    </row>
    <row r="173" spans="2:65" s="1" customFormat="1" ht="21.75" customHeight="1">
      <c r="B173" s="27"/>
      <c r="C173" s="118" t="s">
        <v>287</v>
      </c>
      <c r="D173" s="118" t="s">
        <v>116</v>
      </c>
      <c r="E173" s="119" t="s">
        <v>288</v>
      </c>
      <c r="F173" s="120" t="s">
        <v>289</v>
      </c>
      <c r="G173" s="121" t="s">
        <v>171</v>
      </c>
      <c r="H173" s="122">
        <v>1.5</v>
      </c>
      <c r="I173" s="123"/>
      <c r="J173" s="124">
        <f t="shared" si="20"/>
        <v>0</v>
      </c>
      <c r="K173" s="125"/>
      <c r="L173" s="27"/>
      <c r="M173" s="126" t="s">
        <v>1</v>
      </c>
      <c r="N173" s="127" t="s">
        <v>41</v>
      </c>
      <c r="P173" s="128">
        <f t="shared" si="21"/>
        <v>0</v>
      </c>
      <c r="Q173" s="128">
        <v>0</v>
      </c>
      <c r="R173" s="128">
        <f t="shared" si="22"/>
        <v>0</v>
      </c>
      <c r="S173" s="128">
        <v>0</v>
      </c>
      <c r="T173" s="129">
        <f t="shared" si="23"/>
        <v>0</v>
      </c>
      <c r="AR173" s="130" t="s">
        <v>120</v>
      </c>
      <c r="AT173" s="130" t="s">
        <v>116</v>
      </c>
      <c r="AU173" s="130" t="s">
        <v>84</v>
      </c>
      <c r="AY173" s="12" t="s">
        <v>115</v>
      </c>
      <c r="BE173" s="131">
        <f t="shared" si="24"/>
        <v>0</v>
      </c>
      <c r="BF173" s="131">
        <f t="shared" si="25"/>
        <v>0</v>
      </c>
      <c r="BG173" s="131">
        <f t="shared" si="26"/>
        <v>0</v>
      </c>
      <c r="BH173" s="131">
        <f t="shared" si="27"/>
        <v>0</v>
      </c>
      <c r="BI173" s="131">
        <f t="shared" si="28"/>
        <v>0</v>
      </c>
      <c r="BJ173" s="12" t="s">
        <v>84</v>
      </c>
      <c r="BK173" s="131">
        <f t="shared" si="29"/>
        <v>0</v>
      </c>
      <c r="BL173" s="12" t="s">
        <v>120</v>
      </c>
      <c r="BM173" s="130" t="s">
        <v>290</v>
      </c>
    </row>
    <row r="174" spans="2:65" s="1" customFormat="1" ht="16.5" customHeight="1">
      <c r="B174" s="27"/>
      <c r="C174" s="118" t="s">
        <v>215</v>
      </c>
      <c r="D174" s="118" t="s">
        <v>116</v>
      </c>
      <c r="E174" s="119" t="s">
        <v>291</v>
      </c>
      <c r="F174" s="120" t="s">
        <v>292</v>
      </c>
      <c r="G174" s="121" t="s">
        <v>293</v>
      </c>
      <c r="H174" s="122">
        <v>16.2</v>
      </c>
      <c r="I174" s="123"/>
      <c r="J174" s="124">
        <f t="shared" si="20"/>
        <v>0</v>
      </c>
      <c r="K174" s="125"/>
      <c r="L174" s="27"/>
      <c r="M174" s="126" t="s">
        <v>1</v>
      </c>
      <c r="N174" s="127" t="s">
        <v>41</v>
      </c>
      <c r="P174" s="128">
        <f t="shared" si="21"/>
        <v>0</v>
      </c>
      <c r="Q174" s="128">
        <v>0</v>
      </c>
      <c r="R174" s="128">
        <f t="shared" si="22"/>
        <v>0</v>
      </c>
      <c r="S174" s="128">
        <v>0</v>
      </c>
      <c r="T174" s="129">
        <f t="shared" si="23"/>
        <v>0</v>
      </c>
      <c r="AR174" s="130" t="s">
        <v>120</v>
      </c>
      <c r="AT174" s="130" t="s">
        <v>116</v>
      </c>
      <c r="AU174" s="130" t="s">
        <v>84</v>
      </c>
      <c r="AY174" s="12" t="s">
        <v>115</v>
      </c>
      <c r="BE174" s="131">
        <f t="shared" si="24"/>
        <v>0</v>
      </c>
      <c r="BF174" s="131">
        <f t="shared" si="25"/>
        <v>0</v>
      </c>
      <c r="BG174" s="131">
        <f t="shared" si="26"/>
        <v>0</v>
      </c>
      <c r="BH174" s="131">
        <f t="shared" si="27"/>
        <v>0</v>
      </c>
      <c r="BI174" s="131">
        <f t="shared" si="28"/>
        <v>0</v>
      </c>
      <c r="BJ174" s="12" t="s">
        <v>84</v>
      </c>
      <c r="BK174" s="131">
        <f t="shared" si="29"/>
        <v>0</v>
      </c>
      <c r="BL174" s="12" t="s">
        <v>120</v>
      </c>
      <c r="BM174" s="130" t="s">
        <v>294</v>
      </c>
    </row>
    <row r="175" spans="2:65" s="1" customFormat="1" ht="16.5" customHeight="1">
      <c r="B175" s="27"/>
      <c r="C175" s="118" t="s">
        <v>295</v>
      </c>
      <c r="D175" s="118" t="s">
        <v>116</v>
      </c>
      <c r="E175" s="119" t="s">
        <v>296</v>
      </c>
      <c r="F175" s="120" t="s">
        <v>297</v>
      </c>
      <c r="G175" s="121" t="s">
        <v>171</v>
      </c>
      <c r="H175" s="122">
        <v>4.8600000000000003</v>
      </c>
      <c r="I175" s="123"/>
      <c r="J175" s="124">
        <f t="shared" si="20"/>
        <v>0</v>
      </c>
      <c r="K175" s="125"/>
      <c r="L175" s="27"/>
      <c r="M175" s="126" t="s">
        <v>1</v>
      </c>
      <c r="N175" s="127" t="s">
        <v>41</v>
      </c>
      <c r="P175" s="128">
        <f t="shared" si="21"/>
        <v>0</v>
      </c>
      <c r="Q175" s="128">
        <v>0</v>
      </c>
      <c r="R175" s="128">
        <f t="shared" si="22"/>
        <v>0</v>
      </c>
      <c r="S175" s="128">
        <v>0</v>
      </c>
      <c r="T175" s="129">
        <f t="shared" si="23"/>
        <v>0</v>
      </c>
      <c r="AR175" s="130" t="s">
        <v>120</v>
      </c>
      <c r="AT175" s="130" t="s">
        <v>116</v>
      </c>
      <c r="AU175" s="130" t="s">
        <v>84</v>
      </c>
      <c r="AY175" s="12" t="s">
        <v>115</v>
      </c>
      <c r="BE175" s="131">
        <f t="shared" si="24"/>
        <v>0</v>
      </c>
      <c r="BF175" s="131">
        <f t="shared" si="25"/>
        <v>0</v>
      </c>
      <c r="BG175" s="131">
        <f t="shared" si="26"/>
        <v>0</v>
      </c>
      <c r="BH175" s="131">
        <f t="shared" si="27"/>
        <v>0</v>
      </c>
      <c r="BI175" s="131">
        <f t="shared" si="28"/>
        <v>0</v>
      </c>
      <c r="BJ175" s="12" t="s">
        <v>84</v>
      </c>
      <c r="BK175" s="131">
        <f t="shared" si="29"/>
        <v>0</v>
      </c>
      <c r="BL175" s="12" t="s">
        <v>120</v>
      </c>
      <c r="BM175" s="130" t="s">
        <v>298</v>
      </c>
    </row>
    <row r="176" spans="2:65" s="1" customFormat="1" ht="16.5" customHeight="1">
      <c r="B176" s="27"/>
      <c r="C176" s="118" t="s">
        <v>218</v>
      </c>
      <c r="D176" s="118" t="s">
        <v>116</v>
      </c>
      <c r="E176" s="119" t="s">
        <v>299</v>
      </c>
      <c r="F176" s="120" t="s">
        <v>300</v>
      </c>
      <c r="G176" s="121" t="s">
        <v>293</v>
      </c>
      <c r="H176" s="122">
        <v>1</v>
      </c>
      <c r="I176" s="123"/>
      <c r="J176" s="124">
        <f t="shared" si="20"/>
        <v>0</v>
      </c>
      <c r="K176" s="125"/>
      <c r="L176" s="27"/>
      <c r="M176" s="126" t="s">
        <v>1</v>
      </c>
      <c r="N176" s="127" t="s">
        <v>41</v>
      </c>
      <c r="P176" s="128">
        <f t="shared" si="21"/>
        <v>0</v>
      </c>
      <c r="Q176" s="128">
        <v>0</v>
      </c>
      <c r="R176" s="128">
        <f t="shared" si="22"/>
        <v>0</v>
      </c>
      <c r="S176" s="128">
        <v>0</v>
      </c>
      <c r="T176" s="129">
        <f t="shared" si="23"/>
        <v>0</v>
      </c>
      <c r="AR176" s="130" t="s">
        <v>120</v>
      </c>
      <c r="AT176" s="130" t="s">
        <v>116</v>
      </c>
      <c r="AU176" s="130" t="s">
        <v>84</v>
      </c>
      <c r="AY176" s="12" t="s">
        <v>115</v>
      </c>
      <c r="BE176" s="131">
        <f t="shared" si="24"/>
        <v>0</v>
      </c>
      <c r="BF176" s="131">
        <f t="shared" si="25"/>
        <v>0</v>
      </c>
      <c r="BG176" s="131">
        <f t="shared" si="26"/>
        <v>0</v>
      </c>
      <c r="BH176" s="131">
        <f t="shared" si="27"/>
        <v>0</v>
      </c>
      <c r="BI176" s="131">
        <f t="shared" si="28"/>
        <v>0</v>
      </c>
      <c r="BJ176" s="12" t="s">
        <v>84</v>
      </c>
      <c r="BK176" s="131">
        <f t="shared" si="29"/>
        <v>0</v>
      </c>
      <c r="BL176" s="12" t="s">
        <v>120</v>
      </c>
      <c r="BM176" s="130" t="s">
        <v>301</v>
      </c>
    </row>
    <row r="177" spans="2:65" s="1" customFormat="1" ht="16.5" customHeight="1">
      <c r="B177" s="27"/>
      <c r="C177" s="118" t="s">
        <v>302</v>
      </c>
      <c r="D177" s="118" t="s">
        <v>116</v>
      </c>
      <c r="E177" s="119" t="s">
        <v>303</v>
      </c>
      <c r="F177" s="120" t="s">
        <v>304</v>
      </c>
      <c r="G177" s="121" t="s">
        <v>201</v>
      </c>
      <c r="H177" s="122">
        <v>22.19</v>
      </c>
      <c r="I177" s="123"/>
      <c r="J177" s="124">
        <f t="shared" si="20"/>
        <v>0</v>
      </c>
      <c r="K177" s="125"/>
      <c r="L177" s="27"/>
      <c r="M177" s="126" t="s">
        <v>1</v>
      </c>
      <c r="N177" s="127" t="s">
        <v>41</v>
      </c>
      <c r="P177" s="128">
        <f t="shared" si="21"/>
        <v>0</v>
      </c>
      <c r="Q177" s="128">
        <v>0</v>
      </c>
      <c r="R177" s="128">
        <f t="shared" si="22"/>
        <v>0</v>
      </c>
      <c r="S177" s="128">
        <v>0</v>
      </c>
      <c r="T177" s="129">
        <f t="shared" si="23"/>
        <v>0</v>
      </c>
      <c r="AR177" s="130" t="s">
        <v>120</v>
      </c>
      <c r="AT177" s="130" t="s">
        <v>116</v>
      </c>
      <c r="AU177" s="130" t="s">
        <v>84</v>
      </c>
      <c r="AY177" s="12" t="s">
        <v>115</v>
      </c>
      <c r="BE177" s="131">
        <f t="shared" si="24"/>
        <v>0</v>
      </c>
      <c r="BF177" s="131">
        <f t="shared" si="25"/>
        <v>0</v>
      </c>
      <c r="BG177" s="131">
        <f t="shared" si="26"/>
        <v>0</v>
      </c>
      <c r="BH177" s="131">
        <f t="shared" si="27"/>
        <v>0</v>
      </c>
      <c r="BI177" s="131">
        <f t="shared" si="28"/>
        <v>0</v>
      </c>
      <c r="BJ177" s="12" t="s">
        <v>84</v>
      </c>
      <c r="BK177" s="131">
        <f t="shared" si="29"/>
        <v>0</v>
      </c>
      <c r="BL177" s="12" t="s">
        <v>120</v>
      </c>
      <c r="BM177" s="130" t="s">
        <v>305</v>
      </c>
    </row>
    <row r="178" spans="2:65" s="1" customFormat="1" ht="16.5" customHeight="1">
      <c r="B178" s="27"/>
      <c r="C178" s="118" t="s">
        <v>222</v>
      </c>
      <c r="D178" s="118" t="s">
        <v>116</v>
      </c>
      <c r="E178" s="119" t="s">
        <v>306</v>
      </c>
      <c r="F178" s="120" t="s">
        <v>307</v>
      </c>
      <c r="G178" s="121" t="s">
        <v>201</v>
      </c>
      <c r="H178" s="122">
        <v>22.19</v>
      </c>
      <c r="I178" s="123"/>
      <c r="J178" s="124">
        <f t="shared" si="20"/>
        <v>0</v>
      </c>
      <c r="K178" s="125"/>
      <c r="L178" s="27"/>
      <c r="M178" s="126" t="s">
        <v>1</v>
      </c>
      <c r="N178" s="127" t="s">
        <v>41</v>
      </c>
      <c r="P178" s="128">
        <f t="shared" si="21"/>
        <v>0</v>
      </c>
      <c r="Q178" s="128">
        <v>0</v>
      </c>
      <c r="R178" s="128">
        <f t="shared" si="22"/>
        <v>0</v>
      </c>
      <c r="S178" s="128">
        <v>0</v>
      </c>
      <c r="T178" s="129">
        <f t="shared" si="23"/>
        <v>0</v>
      </c>
      <c r="AR178" s="130" t="s">
        <v>120</v>
      </c>
      <c r="AT178" s="130" t="s">
        <v>116</v>
      </c>
      <c r="AU178" s="130" t="s">
        <v>84</v>
      </c>
      <c r="AY178" s="12" t="s">
        <v>115</v>
      </c>
      <c r="BE178" s="131">
        <f t="shared" si="24"/>
        <v>0</v>
      </c>
      <c r="BF178" s="131">
        <f t="shared" si="25"/>
        <v>0</v>
      </c>
      <c r="BG178" s="131">
        <f t="shared" si="26"/>
        <v>0</v>
      </c>
      <c r="BH178" s="131">
        <f t="shared" si="27"/>
        <v>0</v>
      </c>
      <c r="BI178" s="131">
        <f t="shared" si="28"/>
        <v>0</v>
      </c>
      <c r="BJ178" s="12" t="s">
        <v>84</v>
      </c>
      <c r="BK178" s="131">
        <f t="shared" si="29"/>
        <v>0</v>
      </c>
      <c r="BL178" s="12" t="s">
        <v>120</v>
      </c>
      <c r="BM178" s="130" t="s">
        <v>308</v>
      </c>
    </row>
    <row r="179" spans="2:65" s="1" customFormat="1" ht="16.5" customHeight="1">
      <c r="B179" s="27"/>
      <c r="C179" s="118" t="s">
        <v>309</v>
      </c>
      <c r="D179" s="118" t="s">
        <v>116</v>
      </c>
      <c r="E179" s="119" t="s">
        <v>310</v>
      </c>
      <c r="F179" s="120" t="s">
        <v>311</v>
      </c>
      <c r="G179" s="121" t="s">
        <v>201</v>
      </c>
      <c r="H179" s="122">
        <v>22.19</v>
      </c>
      <c r="I179" s="123"/>
      <c r="J179" s="124">
        <f t="shared" si="20"/>
        <v>0</v>
      </c>
      <c r="K179" s="125"/>
      <c r="L179" s="27"/>
      <c r="M179" s="126" t="s">
        <v>1</v>
      </c>
      <c r="N179" s="127" t="s">
        <v>41</v>
      </c>
      <c r="P179" s="128">
        <f t="shared" si="21"/>
        <v>0</v>
      </c>
      <c r="Q179" s="128">
        <v>0</v>
      </c>
      <c r="R179" s="128">
        <f t="shared" si="22"/>
        <v>0</v>
      </c>
      <c r="S179" s="128">
        <v>0</v>
      </c>
      <c r="T179" s="129">
        <f t="shared" si="23"/>
        <v>0</v>
      </c>
      <c r="AR179" s="130" t="s">
        <v>120</v>
      </c>
      <c r="AT179" s="130" t="s">
        <v>116</v>
      </c>
      <c r="AU179" s="130" t="s">
        <v>84</v>
      </c>
      <c r="AY179" s="12" t="s">
        <v>115</v>
      </c>
      <c r="BE179" s="131">
        <f t="shared" si="24"/>
        <v>0</v>
      </c>
      <c r="BF179" s="131">
        <f t="shared" si="25"/>
        <v>0</v>
      </c>
      <c r="BG179" s="131">
        <f t="shared" si="26"/>
        <v>0</v>
      </c>
      <c r="BH179" s="131">
        <f t="shared" si="27"/>
        <v>0</v>
      </c>
      <c r="BI179" s="131">
        <f t="shared" si="28"/>
        <v>0</v>
      </c>
      <c r="BJ179" s="12" t="s">
        <v>84</v>
      </c>
      <c r="BK179" s="131">
        <f t="shared" si="29"/>
        <v>0</v>
      </c>
      <c r="BL179" s="12" t="s">
        <v>120</v>
      </c>
      <c r="BM179" s="130" t="s">
        <v>312</v>
      </c>
    </row>
    <row r="180" spans="2:65" s="1" customFormat="1" ht="21.75" customHeight="1">
      <c r="B180" s="27"/>
      <c r="C180" s="118" t="s">
        <v>225</v>
      </c>
      <c r="D180" s="118" t="s">
        <v>116</v>
      </c>
      <c r="E180" s="119" t="s">
        <v>313</v>
      </c>
      <c r="F180" s="120" t="s">
        <v>314</v>
      </c>
      <c r="G180" s="121" t="s">
        <v>197</v>
      </c>
      <c r="H180" s="122">
        <v>124</v>
      </c>
      <c r="I180" s="123"/>
      <c r="J180" s="124">
        <f t="shared" si="20"/>
        <v>0</v>
      </c>
      <c r="K180" s="125"/>
      <c r="L180" s="27"/>
      <c r="M180" s="126" t="s">
        <v>1</v>
      </c>
      <c r="N180" s="127" t="s">
        <v>41</v>
      </c>
      <c r="P180" s="128">
        <f t="shared" si="21"/>
        <v>0</v>
      </c>
      <c r="Q180" s="128">
        <v>0</v>
      </c>
      <c r="R180" s="128">
        <f t="shared" si="22"/>
        <v>0</v>
      </c>
      <c r="S180" s="128">
        <v>0</v>
      </c>
      <c r="T180" s="129">
        <f t="shared" si="23"/>
        <v>0</v>
      </c>
      <c r="AR180" s="130" t="s">
        <v>120</v>
      </c>
      <c r="AT180" s="130" t="s">
        <v>116</v>
      </c>
      <c r="AU180" s="130" t="s">
        <v>84</v>
      </c>
      <c r="AY180" s="12" t="s">
        <v>115</v>
      </c>
      <c r="BE180" s="131">
        <f t="shared" si="24"/>
        <v>0</v>
      </c>
      <c r="BF180" s="131">
        <f t="shared" si="25"/>
        <v>0</v>
      </c>
      <c r="BG180" s="131">
        <f t="shared" si="26"/>
        <v>0</v>
      </c>
      <c r="BH180" s="131">
        <f t="shared" si="27"/>
        <v>0</v>
      </c>
      <c r="BI180" s="131">
        <f t="shared" si="28"/>
        <v>0</v>
      </c>
      <c r="BJ180" s="12" t="s">
        <v>84</v>
      </c>
      <c r="BK180" s="131">
        <f t="shared" si="29"/>
        <v>0</v>
      </c>
      <c r="BL180" s="12" t="s">
        <v>120</v>
      </c>
      <c r="BM180" s="130" t="s">
        <v>315</v>
      </c>
    </row>
    <row r="181" spans="2:65" s="1" customFormat="1" ht="16.5" customHeight="1">
      <c r="B181" s="27"/>
      <c r="C181" s="118" t="s">
        <v>316</v>
      </c>
      <c r="D181" s="118" t="s">
        <v>116</v>
      </c>
      <c r="E181" s="119" t="s">
        <v>317</v>
      </c>
      <c r="F181" s="120" t="s">
        <v>318</v>
      </c>
      <c r="G181" s="121" t="s">
        <v>197</v>
      </c>
      <c r="H181" s="122">
        <v>124</v>
      </c>
      <c r="I181" s="123"/>
      <c r="J181" s="124">
        <f t="shared" si="20"/>
        <v>0</v>
      </c>
      <c r="K181" s="125"/>
      <c r="L181" s="27"/>
      <c r="M181" s="126" t="s">
        <v>1</v>
      </c>
      <c r="N181" s="127" t="s">
        <v>41</v>
      </c>
      <c r="P181" s="128">
        <f t="shared" si="21"/>
        <v>0</v>
      </c>
      <c r="Q181" s="128">
        <v>0</v>
      </c>
      <c r="R181" s="128">
        <f t="shared" si="22"/>
        <v>0</v>
      </c>
      <c r="S181" s="128">
        <v>0</v>
      </c>
      <c r="T181" s="129">
        <f t="shared" si="23"/>
        <v>0</v>
      </c>
      <c r="AR181" s="130" t="s">
        <v>120</v>
      </c>
      <c r="AT181" s="130" t="s">
        <v>116</v>
      </c>
      <c r="AU181" s="130" t="s">
        <v>84</v>
      </c>
      <c r="AY181" s="12" t="s">
        <v>115</v>
      </c>
      <c r="BE181" s="131">
        <f t="shared" si="24"/>
        <v>0</v>
      </c>
      <c r="BF181" s="131">
        <f t="shared" si="25"/>
        <v>0</v>
      </c>
      <c r="BG181" s="131">
        <f t="shared" si="26"/>
        <v>0</v>
      </c>
      <c r="BH181" s="131">
        <f t="shared" si="27"/>
        <v>0</v>
      </c>
      <c r="BI181" s="131">
        <f t="shared" si="28"/>
        <v>0</v>
      </c>
      <c r="BJ181" s="12" t="s">
        <v>84</v>
      </c>
      <c r="BK181" s="131">
        <f t="shared" si="29"/>
        <v>0</v>
      </c>
      <c r="BL181" s="12" t="s">
        <v>120</v>
      </c>
      <c r="BM181" s="130" t="s">
        <v>319</v>
      </c>
    </row>
    <row r="182" spans="2:65" s="1" customFormat="1" ht="24.15" customHeight="1">
      <c r="B182" s="27"/>
      <c r="C182" s="132" t="s">
        <v>231</v>
      </c>
      <c r="D182" s="132" t="s">
        <v>194</v>
      </c>
      <c r="E182" s="133" t="s">
        <v>320</v>
      </c>
      <c r="F182" s="134" t="s">
        <v>321</v>
      </c>
      <c r="G182" s="135" t="s">
        <v>119</v>
      </c>
      <c r="H182" s="136">
        <v>4</v>
      </c>
      <c r="I182" s="137"/>
      <c r="J182" s="138">
        <f t="shared" si="20"/>
        <v>0</v>
      </c>
      <c r="K182" s="139"/>
      <c r="L182" s="140"/>
      <c r="M182" s="141" t="s">
        <v>1</v>
      </c>
      <c r="N182" s="142" t="s">
        <v>41</v>
      </c>
      <c r="P182" s="128">
        <f t="shared" si="21"/>
        <v>0</v>
      </c>
      <c r="Q182" s="128">
        <v>0</v>
      </c>
      <c r="R182" s="128">
        <f t="shared" si="22"/>
        <v>0</v>
      </c>
      <c r="S182" s="128">
        <v>0</v>
      </c>
      <c r="T182" s="129">
        <f t="shared" si="23"/>
        <v>0</v>
      </c>
      <c r="AR182" s="130" t="s">
        <v>136</v>
      </c>
      <c r="AT182" s="130" t="s">
        <v>194</v>
      </c>
      <c r="AU182" s="130" t="s">
        <v>84</v>
      </c>
      <c r="AY182" s="12" t="s">
        <v>115</v>
      </c>
      <c r="BE182" s="131">
        <f t="shared" si="24"/>
        <v>0</v>
      </c>
      <c r="BF182" s="131">
        <f t="shared" si="25"/>
        <v>0</v>
      </c>
      <c r="BG182" s="131">
        <f t="shared" si="26"/>
        <v>0</v>
      </c>
      <c r="BH182" s="131">
        <f t="shared" si="27"/>
        <v>0</v>
      </c>
      <c r="BI182" s="131">
        <f t="shared" si="28"/>
        <v>0</v>
      </c>
      <c r="BJ182" s="12" t="s">
        <v>84</v>
      </c>
      <c r="BK182" s="131">
        <f t="shared" si="29"/>
        <v>0</v>
      </c>
      <c r="BL182" s="12" t="s">
        <v>120</v>
      </c>
      <c r="BM182" s="130" t="s">
        <v>322</v>
      </c>
    </row>
    <row r="183" spans="2:65" s="1" customFormat="1" ht="21.75" customHeight="1">
      <c r="B183" s="27"/>
      <c r="C183" s="132" t="s">
        <v>323</v>
      </c>
      <c r="D183" s="132" t="s">
        <v>194</v>
      </c>
      <c r="E183" s="133" t="s">
        <v>324</v>
      </c>
      <c r="F183" s="134" t="s">
        <v>325</v>
      </c>
      <c r="G183" s="135" t="s">
        <v>119</v>
      </c>
      <c r="H183" s="136">
        <v>4</v>
      </c>
      <c r="I183" s="137"/>
      <c r="J183" s="138">
        <f t="shared" si="20"/>
        <v>0</v>
      </c>
      <c r="K183" s="139"/>
      <c r="L183" s="140"/>
      <c r="M183" s="141" t="s">
        <v>1</v>
      </c>
      <c r="N183" s="142" t="s">
        <v>41</v>
      </c>
      <c r="P183" s="128">
        <f t="shared" si="21"/>
        <v>0</v>
      </c>
      <c r="Q183" s="128">
        <v>0</v>
      </c>
      <c r="R183" s="128">
        <f t="shared" si="22"/>
        <v>0</v>
      </c>
      <c r="S183" s="128">
        <v>0</v>
      </c>
      <c r="T183" s="129">
        <f t="shared" si="23"/>
        <v>0</v>
      </c>
      <c r="AR183" s="130" t="s">
        <v>136</v>
      </c>
      <c r="AT183" s="130" t="s">
        <v>194</v>
      </c>
      <c r="AU183" s="130" t="s">
        <v>84</v>
      </c>
      <c r="AY183" s="12" t="s">
        <v>115</v>
      </c>
      <c r="BE183" s="131">
        <f t="shared" si="24"/>
        <v>0</v>
      </c>
      <c r="BF183" s="131">
        <f t="shared" si="25"/>
        <v>0</v>
      </c>
      <c r="BG183" s="131">
        <f t="shared" si="26"/>
        <v>0</v>
      </c>
      <c r="BH183" s="131">
        <f t="shared" si="27"/>
        <v>0</v>
      </c>
      <c r="BI183" s="131">
        <f t="shared" si="28"/>
        <v>0</v>
      </c>
      <c r="BJ183" s="12" t="s">
        <v>84</v>
      </c>
      <c r="BK183" s="131">
        <f t="shared" si="29"/>
        <v>0</v>
      </c>
      <c r="BL183" s="12" t="s">
        <v>120</v>
      </c>
      <c r="BM183" s="130" t="s">
        <v>326</v>
      </c>
    </row>
    <row r="184" spans="2:65" s="1" customFormat="1" ht="16.5" customHeight="1">
      <c r="B184" s="27"/>
      <c r="C184" s="132" t="s">
        <v>234</v>
      </c>
      <c r="D184" s="132" t="s">
        <v>194</v>
      </c>
      <c r="E184" s="133" t="s">
        <v>327</v>
      </c>
      <c r="F184" s="134" t="s">
        <v>328</v>
      </c>
      <c r="G184" s="135" t="s">
        <v>329</v>
      </c>
      <c r="H184" s="136">
        <v>1</v>
      </c>
      <c r="I184" s="137"/>
      <c r="J184" s="138">
        <f t="shared" si="20"/>
        <v>0</v>
      </c>
      <c r="K184" s="139"/>
      <c r="L184" s="140"/>
      <c r="M184" s="141" t="s">
        <v>1</v>
      </c>
      <c r="N184" s="142" t="s">
        <v>41</v>
      </c>
      <c r="P184" s="128">
        <f t="shared" si="21"/>
        <v>0</v>
      </c>
      <c r="Q184" s="128">
        <v>0</v>
      </c>
      <c r="R184" s="128">
        <f t="shared" si="22"/>
        <v>0</v>
      </c>
      <c r="S184" s="128">
        <v>0</v>
      </c>
      <c r="T184" s="129">
        <f t="shared" si="23"/>
        <v>0</v>
      </c>
      <c r="AR184" s="130" t="s">
        <v>136</v>
      </c>
      <c r="AT184" s="130" t="s">
        <v>194</v>
      </c>
      <c r="AU184" s="130" t="s">
        <v>84</v>
      </c>
      <c r="AY184" s="12" t="s">
        <v>115</v>
      </c>
      <c r="BE184" s="131">
        <f t="shared" si="24"/>
        <v>0</v>
      </c>
      <c r="BF184" s="131">
        <f t="shared" si="25"/>
        <v>0</v>
      </c>
      <c r="BG184" s="131">
        <f t="shared" si="26"/>
        <v>0</v>
      </c>
      <c r="BH184" s="131">
        <f t="shared" si="27"/>
        <v>0</v>
      </c>
      <c r="BI184" s="131">
        <f t="shared" si="28"/>
        <v>0</v>
      </c>
      <c r="BJ184" s="12" t="s">
        <v>84</v>
      </c>
      <c r="BK184" s="131">
        <f t="shared" si="29"/>
        <v>0</v>
      </c>
      <c r="BL184" s="12" t="s">
        <v>120</v>
      </c>
      <c r="BM184" s="130" t="s">
        <v>330</v>
      </c>
    </row>
    <row r="185" spans="2:65" s="1" customFormat="1" ht="24.15" customHeight="1">
      <c r="B185" s="27"/>
      <c r="C185" s="132" t="s">
        <v>331</v>
      </c>
      <c r="D185" s="132" t="s">
        <v>194</v>
      </c>
      <c r="E185" s="133" t="s">
        <v>332</v>
      </c>
      <c r="F185" s="134" t="s">
        <v>333</v>
      </c>
      <c r="G185" s="135" t="s">
        <v>293</v>
      </c>
      <c r="H185" s="136">
        <v>4.3</v>
      </c>
      <c r="I185" s="137"/>
      <c r="J185" s="138">
        <f t="shared" si="20"/>
        <v>0</v>
      </c>
      <c r="K185" s="139"/>
      <c r="L185" s="140"/>
      <c r="M185" s="141" t="s">
        <v>1</v>
      </c>
      <c r="N185" s="142" t="s">
        <v>41</v>
      </c>
      <c r="P185" s="128">
        <f t="shared" si="21"/>
        <v>0</v>
      </c>
      <c r="Q185" s="128">
        <v>0</v>
      </c>
      <c r="R185" s="128">
        <f t="shared" si="22"/>
        <v>0</v>
      </c>
      <c r="S185" s="128">
        <v>0</v>
      </c>
      <c r="T185" s="129">
        <f t="shared" si="23"/>
        <v>0</v>
      </c>
      <c r="AR185" s="130" t="s">
        <v>136</v>
      </c>
      <c r="AT185" s="130" t="s">
        <v>194</v>
      </c>
      <c r="AU185" s="130" t="s">
        <v>84</v>
      </c>
      <c r="AY185" s="12" t="s">
        <v>115</v>
      </c>
      <c r="BE185" s="131">
        <f t="shared" si="24"/>
        <v>0</v>
      </c>
      <c r="BF185" s="131">
        <f t="shared" si="25"/>
        <v>0</v>
      </c>
      <c r="BG185" s="131">
        <f t="shared" si="26"/>
        <v>0</v>
      </c>
      <c r="BH185" s="131">
        <f t="shared" si="27"/>
        <v>0</v>
      </c>
      <c r="BI185" s="131">
        <f t="shared" si="28"/>
        <v>0</v>
      </c>
      <c r="BJ185" s="12" t="s">
        <v>84</v>
      </c>
      <c r="BK185" s="131">
        <f t="shared" si="29"/>
        <v>0</v>
      </c>
      <c r="BL185" s="12" t="s">
        <v>120</v>
      </c>
      <c r="BM185" s="130" t="s">
        <v>334</v>
      </c>
    </row>
    <row r="186" spans="2:65" s="1" customFormat="1" ht="16.5" customHeight="1">
      <c r="B186" s="27"/>
      <c r="C186" s="118" t="s">
        <v>238</v>
      </c>
      <c r="D186" s="118" t="s">
        <v>116</v>
      </c>
      <c r="E186" s="119" t="s">
        <v>335</v>
      </c>
      <c r="F186" s="120" t="s">
        <v>336</v>
      </c>
      <c r="G186" s="121" t="s">
        <v>201</v>
      </c>
      <c r="H186" s="122">
        <v>89.462000000000003</v>
      </c>
      <c r="I186" s="123"/>
      <c r="J186" s="124">
        <f t="shared" si="20"/>
        <v>0</v>
      </c>
      <c r="K186" s="125"/>
      <c r="L186" s="27"/>
      <c r="M186" s="126" t="s">
        <v>1</v>
      </c>
      <c r="N186" s="127" t="s">
        <v>41</v>
      </c>
      <c r="P186" s="128">
        <f t="shared" si="21"/>
        <v>0</v>
      </c>
      <c r="Q186" s="128">
        <v>0</v>
      </c>
      <c r="R186" s="128">
        <f t="shared" si="22"/>
        <v>0</v>
      </c>
      <c r="S186" s="128">
        <v>0</v>
      </c>
      <c r="T186" s="129">
        <f t="shared" si="23"/>
        <v>0</v>
      </c>
      <c r="AR186" s="130" t="s">
        <v>120</v>
      </c>
      <c r="AT186" s="130" t="s">
        <v>116</v>
      </c>
      <c r="AU186" s="130" t="s">
        <v>84</v>
      </c>
      <c r="AY186" s="12" t="s">
        <v>115</v>
      </c>
      <c r="BE186" s="131">
        <f t="shared" si="24"/>
        <v>0</v>
      </c>
      <c r="BF186" s="131">
        <f t="shared" si="25"/>
        <v>0</v>
      </c>
      <c r="BG186" s="131">
        <f t="shared" si="26"/>
        <v>0</v>
      </c>
      <c r="BH186" s="131">
        <f t="shared" si="27"/>
        <v>0</v>
      </c>
      <c r="BI186" s="131">
        <f t="shared" si="28"/>
        <v>0</v>
      </c>
      <c r="BJ186" s="12" t="s">
        <v>84</v>
      </c>
      <c r="BK186" s="131">
        <f t="shared" si="29"/>
        <v>0</v>
      </c>
      <c r="BL186" s="12" t="s">
        <v>120</v>
      </c>
      <c r="BM186" s="130" t="s">
        <v>337</v>
      </c>
    </row>
    <row r="187" spans="2:65" s="1" customFormat="1" ht="21.75" customHeight="1">
      <c r="B187" s="27"/>
      <c r="C187" s="118" t="s">
        <v>338</v>
      </c>
      <c r="D187" s="118" t="s">
        <v>116</v>
      </c>
      <c r="E187" s="119" t="s">
        <v>339</v>
      </c>
      <c r="F187" s="120" t="s">
        <v>340</v>
      </c>
      <c r="G187" s="121" t="s">
        <v>201</v>
      </c>
      <c r="H187" s="122">
        <v>22.19</v>
      </c>
      <c r="I187" s="123"/>
      <c r="J187" s="124">
        <f t="shared" si="20"/>
        <v>0</v>
      </c>
      <c r="K187" s="125"/>
      <c r="L187" s="27"/>
      <c r="M187" s="126" t="s">
        <v>1</v>
      </c>
      <c r="N187" s="127" t="s">
        <v>41</v>
      </c>
      <c r="P187" s="128">
        <f t="shared" si="21"/>
        <v>0</v>
      </c>
      <c r="Q187" s="128">
        <v>0</v>
      </c>
      <c r="R187" s="128">
        <f t="shared" si="22"/>
        <v>0</v>
      </c>
      <c r="S187" s="128">
        <v>0</v>
      </c>
      <c r="T187" s="129">
        <f t="shared" si="23"/>
        <v>0</v>
      </c>
      <c r="AR187" s="130" t="s">
        <v>120</v>
      </c>
      <c r="AT187" s="130" t="s">
        <v>116</v>
      </c>
      <c r="AU187" s="130" t="s">
        <v>84</v>
      </c>
      <c r="AY187" s="12" t="s">
        <v>115</v>
      </c>
      <c r="BE187" s="131">
        <f t="shared" si="24"/>
        <v>0</v>
      </c>
      <c r="BF187" s="131">
        <f t="shared" si="25"/>
        <v>0</v>
      </c>
      <c r="BG187" s="131">
        <f t="shared" si="26"/>
        <v>0</v>
      </c>
      <c r="BH187" s="131">
        <f t="shared" si="27"/>
        <v>0</v>
      </c>
      <c r="BI187" s="131">
        <f t="shared" si="28"/>
        <v>0</v>
      </c>
      <c r="BJ187" s="12" t="s">
        <v>84</v>
      </c>
      <c r="BK187" s="131">
        <f t="shared" si="29"/>
        <v>0</v>
      </c>
      <c r="BL187" s="12" t="s">
        <v>120</v>
      </c>
      <c r="BM187" s="130" t="s">
        <v>341</v>
      </c>
    </row>
    <row r="188" spans="2:65" s="1" customFormat="1" ht="16.5" customHeight="1">
      <c r="B188" s="27"/>
      <c r="C188" s="118" t="s">
        <v>241</v>
      </c>
      <c r="D188" s="118" t="s">
        <v>116</v>
      </c>
      <c r="E188" s="119" t="s">
        <v>342</v>
      </c>
      <c r="F188" s="120" t="s">
        <v>343</v>
      </c>
      <c r="G188" s="121" t="s">
        <v>201</v>
      </c>
      <c r="H188" s="122">
        <v>22.19</v>
      </c>
      <c r="I188" s="123"/>
      <c r="J188" s="124">
        <f t="shared" si="20"/>
        <v>0</v>
      </c>
      <c r="K188" s="125"/>
      <c r="L188" s="27"/>
      <c r="M188" s="126" t="s">
        <v>1</v>
      </c>
      <c r="N188" s="127" t="s">
        <v>41</v>
      </c>
      <c r="P188" s="128">
        <f t="shared" si="21"/>
        <v>0</v>
      </c>
      <c r="Q188" s="128">
        <v>0</v>
      </c>
      <c r="R188" s="128">
        <f t="shared" si="22"/>
        <v>0</v>
      </c>
      <c r="S188" s="128">
        <v>0</v>
      </c>
      <c r="T188" s="129">
        <f t="shared" si="23"/>
        <v>0</v>
      </c>
      <c r="AR188" s="130" t="s">
        <v>120</v>
      </c>
      <c r="AT188" s="130" t="s">
        <v>116</v>
      </c>
      <c r="AU188" s="130" t="s">
        <v>84</v>
      </c>
      <c r="AY188" s="12" t="s">
        <v>115</v>
      </c>
      <c r="BE188" s="131">
        <f t="shared" si="24"/>
        <v>0</v>
      </c>
      <c r="BF188" s="131">
        <f t="shared" si="25"/>
        <v>0</v>
      </c>
      <c r="BG188" s="131">
        <f t="shared" si="26"/>
        <v>0</v>
      </c>
      <c r="BH188" s="131">
        <f t="shared" si="27"/>
        <v>0</v>
      </c>
      <c r="BI188" s="131">
        <f t="shared" si="28"/>
        <v>0</v>
      </c>
      <c r="BJ188" s="12" t="s">
        <v>84</v>
      </c>
      <c r="BK188" s="131">
        <f t="shared" si="29"/>
        <v>0</v>
      </c>
      <c r="BL188" s="12" t="s">
        <v>120</v>
      </c>
      <c r="BM188" s="130" t="s">
        <v>344</v>
      </c>
    </row>
    <row r="189" spans="2:65" s="10" customFormat="1" ht="25.95" customHeight="1">
      <c r="B189" s="108"/>
      <c r="D189" s="109" t="s">
        <v>75</v>
      </c>
      <c r="E189" s="110" t="s">
        <v>345</v>
      </c>
      <c r="F189" s="110" t="s">
        <v>346</v>
      </c>
      <c r="I189" s="111"/>
      <c r="J189" s="112">
        <f>BK189</f>
        <v>0</v>
      </c>
      <c r="L189" s="108"/>
      <c r="M189" s="113"/>
      <c r="P189" s="114">
        <f>SUM(P190:P206)</f>
        <v>0</v>
      </c>
      <c r="R189" s="114">
        <f>SUM(R190:R206)</f>
        <v>0</v>
      </c>
      <c r="T189" s="115">
        <f>SUM(T190:T206)</f>
        <v>0</v>
      </c>
      <c r="AR189" s="109" t="s">
        <v>84</v>
      </c>
      <c r="AT189" s="116" t="s">
        <v>75</v>
      </c>
      <c r="AU189" s="116" t="s">
        <v>76</v>
      </c>
      <c r="AY189" s="109" t="s">
        <v>115</v>
      </c>
      <c r="BK189" s="117">
        <f>SUM(BK190:BK206)</f>
        <v>0</v>
      </c>
    </row>
    <row r="190" spans="2:65" s="1" customFormat="1" ht="16.5" customHeight="1">
      <c r="B190" s="27"/>
      <c r="C190" s="118" t="s">
        <v>347</v>
      </c>
      <c r="D190" s="118" t="s">
        <v>116</v>
      </c>
      <c r="E190" s="119" t="s">
        <v>232</v>
      </c>
      <c r="F190" s="120" t="s">
        <v>233</v>
      </c>
      <c r="G190" s="121" t="s">
        <v>140</v>
      </c>
      <c r="H190" s="122">
        <v>206</v>
      </c>
      <c r="I190" s="123"/>
      <c r="J190" s="124">
        <f t="shared" ref="J190:J206" si="30">ROUND(I190*H190,2)</f>
        <v>0</v>
      </c>
      <c r="K190" s="125"/>
      <c r="L190" s="27"/>
      <c r="M190" s="126" t="s">
        <v>1</v>
      </c>
      <c r="N190" s="127" t="s">
        <v>41</v>
      </c>
      <c r="P190" s="128">
        <f t="shared" ref="P190:P206" si="31">O190*H190</f>
        <v>0</v>
      </c>
      <c r="Q190" s="128">
        <v>0</v>
      </c>
      <c r="R190" s="128">
        <f t="shared" ref="R190:R206" si="32">Q190*H190</f>
        <v>0</v>
      </c>
      <c r="S190" s="128">
        <v>0</v>
      </c>
      <c r="T190" s="129">
        <f t="shared" ref="T190:T206" si="33">S190*H190</f>
        <v>0</v>
      </c>
      <c r="AR190" s="130" t="s">
        <v>120</v>
      </c>
      <c r="AT190" s="130" t="s">
        <v>116</v>
      </c>
      <c r="AU190" s="130" t="s">
        <v>84</v>
      </c>
      <c r="AY190" s="12" t="s">
        <v>115</v>
      </c>
      <c r="BE190" s="131">
        <f t="shared" ref="BE190:BE206" si="34">IF(N190="základní",J190,0)</f>
        <v>0</v>
      </c>
      <c r="BF190" s="131">
        <f t="shared" ref="BF190:BF206" si="35">IF(N190="snížená",J190,0)</f>
        <v>0</v>
      </c>
      <c r="BG190" s="131">
        <f t="shared" ref="BG190:BG206" si="36">IF(N190="zákl. přenesená",J190,0)</f>
        <v>0</v>
      </c>
      <c r="BH190" s="131">
        <f t="shared" ref="BH190:BH206" si="37">IF(N190="sníž. přenesená",J190,0)</f>
        <v>0</v>
      </c>
      <c r="BI190" s="131">
        <f t="shared" ref="BI190:BI206" si="38">IF(N190="nulová",J190,0)</f>
        <v>0</v>
      </c>
      <c r="BJ190" s="12" t="s">
        <v>84</v>
      </c>
      <c r="BK190" s="131">
        <f t="shared" ref="BK190:BK206" si="39">ROUND(I190*H190,2)</f>
        <v>0</v>
      </c>
      <c r="BL190" s="12" t="s">
        <v>120</v>
      </c>
      <c r="BM190" s="130" t="s">
        <v>348</v>
      </c>
    </row>
    <row r="191" spans="2:65" s="1" customFormat="1" ht="16.5" customHeight="1">
      <c r="B191" s="27"/>
      <c r="C191" s="118" t="s">
        <v>245</v>
      </c>
      <c r="D191" s="118" t="s">
        <v>116</v>
      </c>
      <c r="E191" s="119" t="s">
        <v>236</v>
      </c>
      <c r="F191" s="120" t="s">
        <v>237</v>
      </c>
      <c r="G191" s="121" t="s">
        <v>140</v>
      </c>
      <c r="H191" s="122">
        <v>103</v>
      </c>
      <c r="I191" s="123"/>
      <c r="J191" s="124">
        <f t="shared" si="30"/>
        <v>0</v>
      </c>
      <c r="K191" s="125"/>
      <c r="L191" s="27"/>
      <c r="M191" s="126" t="s">
        <v>1</v>
      </c>
      <c r="N191" s="127" t="s">
        <v>41</v>
      </c>
      <c r="P191" s="128">
        <f t="shared" si="31"/>
        <v>0</v>
      </c>
      <c r="Q191" s="128">
        <v>0</v>
      </c>
      <c r="R191" s="128">
        <f t="shared" si="32"/>
        <v>0</v>
      </c>
      <c r="S191" s="128">
        <v>0</v>
      </c>
      <c r="T191" s="129">
        <f t="shared" si="33"/>
        <v>0</v>
      </c>
      <c r="AR191" s="130" t="s">
        <v>120</v>
      </c>
      <c r="AT191" s="130" t="s">
        <v>116</v>
      </c>
      <c r="AU191" s="130" t="s">
        <v>84</v>
      </c>
      <c r="AY191" s="12" t="s">
        <v>115</v>
      </c>
      <c r="BE191" s="131">
        <f t="shared" si="34"/>
        <v>0</v>
      </c>
      <c r="BF191" s="131">
        <f t="shared" si="35"/>
        <v>0</v>
      </c>
      <c r="BG191" s="131">
        <f t="shared" si="36"/>
        <v>0</v>
      </c>
      <c r="BH191" s="131">
        <f t="shared" si="37"/>
        <v>0</v>
      </c>
      <c r="BI191" s="131">
        <f t="shared" si="38"/>
        <v>0</v>
      </c>
      <c r="BJ191" s="12" t="s">
        <v>84</v>
      </c>
      <c r="BK191" s="131">
        <f t="shared" si="39"/>
        <v>0</v>
      </c>
      <c r="BL191" s="12" t="s">
        <v>120</v>
      </c>
      <c r="BM191" s="130" t="s">
        <v>349</v>
      </c>
    </row>
    <row r="192" spans="2:65" s="1" customFormat="1" ht="21.75" customHeight="1">
      <c r="B192" s="27"/>
      <c r="C192" s="118" t="s">
        <v>350</v>
      </c>
      <c r="D192" s="118" t="s">
        <v>116</v>
      </c>
      <c r="E192" s="119" t="s">
        <v>351</v>
      </c>
      <c r="F192" s="120" t="s">
        <v>352</v>
      </c>
      <c r="G192" s="121" t="s">
        <v>140</v>
      </c>
      <c r="H192" s="122">
        <v>7</v>
      </c>
      <c r="I192" s="123"/>
      <c r="J192" s="124">
        <f t="shared" si="30"/>
        <v>0</v>
      </c>
      <c r="K192" s="125"/>
      <c r="L192" s="27"/>
      <c r="M192" s="126" t="s">
        <v>1</v>
      </c>
      <c r="N192" s="127" t="s">
        <v>41</v>
      </c>
      <c r="P192" s="128">
        <f t="shared" si="31"/>
        <v>0</v>
      </c>
      <c r="Q192" s="128">
        <v>0</v>
      </c>
      <c r="R192" s="128">
        <f t="shared" si="32"/>
        <v>0</v>
      </c>
      <c r="S192" s="128">
        <v>0</v>
      </c>
      <c r="T192" s="129">
        <f t="shared" si="33"/>
        <v>0</v>
      </c>
      <c r="AR192" s="130" t="s">
        <v>120</v>
      </c>
      <c r="AT192" s="130" t="s">
        <v>116</v>
      </c>
      <c r="AU192" s="130" t="s">
        <v>84</v>
      </c>
      <c r="AY192" s="12" t="s">
        <v>115</v>
      </c>
      <c r="BE192" s="131">
        <f t="shared" si="34"/>
        <v>0</v>
      </c>
      <c r="BF192" s="131">
        <f t="shared" si="35"/>
        <v>0</v>
      </c>
      <c r="BG192" s="131">
        <f t="shared" si="36"/>
        <v>0</v>
      </c>
      <c r="BH192" s="131">
        <f t="shared" si="37"/>
        <v>0</v>
      </c>
      <c r="BI192" s="131">
        <f t="shared" si="38"/>
        <v>0</v>
      </c>
      <c r="BJ192" s="12" t="s">
        <v>84</v>
      </c>
      <c r="BK192" s="131">
        <f t="shared" si="39"/>
        <v>0</v>
      </c>
      <c r="BL192" s="12" t="s">
        <v>120</v>
      </c>
      <c r="BM192" s="130" t="s">
        <v>353</v>
      </c>
    </row>
    <row r="193" spans="2:65" s="1" customFormat="1" ht="21.75" customHeight="1">
      <c r="B193" s="27"/>
      <c r="C193" s="118" t="s">
        <v>248</v>
      </c>
      <c r="D193" s="118" t="s">
        <v>116</v>
      </c>
      <c r="E193" s="119" t="s">
        <v>354</v>
      </c>
      <c r="F193" s="120" t="s">
        <v>355</v>
      </c>
      <c r="G193" s="121" t="s">
        <v>140</v>
      </c>
      <c r="H193" s="122">
        <v>7</v>
      </c>
      <c r="I193" s="123"/>
      <c r="J193" s="124">
        <f t="shared" si="30"/>
        <v>0</v>
      </c>
      <c r="K193" s="125"/>
      <c r="L193" s="27"/>
      <c r="M193" s="126" t="s">
        <v>1</v>
      </c>
      <c r="N193" s="127" t="s">
        <v>41</v>
      </c>
      <c r="P193" s="128">
        <f t="shared" si="31"/>
        <v>0</v>
      </c>
      <c r="Q193" s="128">
        <v>0</v>
      </c>
      <c r="R193" s="128">
        <f t="shared" si="32"/>
        <v>0</v>
      </c>
      <c r="S193" s="128">
        <v>0</v>
      </c>
      <c r="T193" s="129">
        <f t="shared" si="33"/>
        <v>0</v>
      </c>
      <c r="AR193" s="130" t="s">
        <v>120</v>
      </c>
      <c r="AT193" s="130" t="s">
        <v>116</v>
      </c>
      <c r="AU193" s="130" t="s">
        <v>84</v>
      </c>
      <c r="AY193" s="12" t="s">
        <v>115</v>
      </c>
      <c r="BE193" s="131">
        <f t="shared" si="34"/>
        <v>0</v>
      </c>
      <c r="BF193" s="131">
        <f t="shared" si="35"/>
        <v>0</v>
      </c>
      <c r="BG193" s="131">
        <f t="shared" si="36"/>
        <v>0</v>
      </c>
      <c r="BH193" s="131">
        <f t="shared" si="37"/>
        <v>0</v>
      </c>
      <c r="BI193" s="131">
        <f t="shared" si="38"/>
        <v>0</v>
      </c>
      <c r="BJ193" s="12" t="s">
        <v>84</v>
      </c>
      <c r="BK193" s="131">
        <f t="shared" si="39"/>
        <v>0</v>
      </c>
      <c r="BL193" s="12" t="s">
        <v>120</v>
      </c>
      <c r="BM193" s="130" t="s">
        <v>356</v>
      </c>
    </row>
    <row r="194" spans="2:65" s="1" customFormat="1" ht="21.75" customHeight="1">
      <c r="B194" s="27"/>
      <c r="C194" s="118" t="s">
        <v>357</v>
      </c>
      <c r="D194" s="118" t="s">
        <v>116</v>
      </c>
      <c r="E194" s="119" t="s">
        <v>246</v>
      </c>
      <c r="F194" s="120" t="s">
        <v>247</v>
      </c>
      <c r="G194" s="121" t="s">
        <v>140</v>
      </c>
      <c r="H194" s="122">
        <v>213</v>
      </c>
      <c r="I194" s="123"/>
      <c r="J194" s="124">
        <f t="shared" si="30"/>
        <v>0</v>
      </c>
      <c r="K194" s="125"/>
      <c r="L194" s="27"/>
      <c r="M194" s="126" t="s">
        <v>1</v>
      </c>
      <c r="N194" s="127" t="s">
        <v>41</v>
      </c>
      <c r="P194" s="128">
        <f t="shared" si="31"/>
        <v>0</v>
      </c>
      <c r="Q194" s="128">
        <v>0</v>
      </c>
      <c r="R194" s="128">
        <f t="shared" si="32"/>
        <v>0</v>
      </c>
      <c r="S194" s="128">
        <v>0</v>
      </c>
      <c r="T194" s="129">
        <f t="shared" si="33"/>
        <v>0</v>
      </c>
      <c r="AR194" s="130" t="s">
        <v>120</v>
      </c>
      <c r="AT194" s="130" t="s">
        <v>116</v>
      </c>
      <c r="AU194" s="130" t="s">
        <v>84</v>
      </c>
      <c r="AY194" s="12" t="s">
        <v>115</v>
      </c>
      <c r="BE194" s="131">
        <f t="shared" si="34"/>
        <v>0</v>
      </c>
      <c r="BF194" s="131">
        <f t="shared" si="35"/>
        <v>0</v>
      </c>
      <c r="BG194" s="131">
        <f t="shared" si="36"/>
        <v>0</v>
      </c>
      <c r="BH194" s="131">
        <f t="shared" si="37"/>
        <v>0</v>
      </c>
      <c r="BI194" s="131">
        <f t="shared" si="38"/>
        <v>0</v>
      </c>
      <c r="BJ194" s="12" t="s">
        <v>84</v>
      </c>
      <c r="BK194" s="131">
        <f t="shared" si="39"/>
        <v>0</v>
      </c>
      <c r="BL194" s="12" t="s">
        <v>120</v>
      </c>
      <c r="BM194" s="130" t="s">
        <v>358</v>
      </c>
    </row>
    <row r="195" spans="2:65" s="1" customFormat="1" ht="21.75" customHeight="1">
      <c r="B195" s="27"/>
      <c r="C195" s="118" t="s">
        <v>250</v>
      </c>
      <c r="D195" s="118" t="s">
        <v>116</v>
      </c>
      <c r="E195" s="119" t="s">
        <v>359</v>
      </c>
      <c r="F195" s="120" t="s">
        <v>360</v>
      </c>
      <c r="G195" s="121" t="s">
        <v>140</v>
      </c>
      <c r="H195" s="122">
        <v>213</v>
      </c>
      <c r="I195" s="123"/>
      <c r="J195" s="124">
        <f t="shared" si="30"/>
        <v>0</v>
      </c>
      <c r="K195" s="125"/>
      <c r="L195" s="27"/>
      <c r="M195" s="126" t="s">
        <v>1</v>
      </c>
      <c r="N195" s="127" t="s">
        <v>41</v>
      </c>
      <c r="P195" s="128">
        <f t="shared" si="31"/>
        <v>0</v>
      </c>
      <c r="Q195" s="128">
        <v>0</v>
      </c>
      <c r="R195" s="128">
        <f t="shared" si="32"/>
        <v>0</v>
      </c>
      <c r="S195" s="128">
        <v>0</v>
      </c>
      <c r="T195" s="129">
        <f t="shared" si="33"/>
        <v>0</v>
      </c>
      <c r="AR195" s="130" t="s">
        <v>120</v>
      </c>
      <c r="AT195" s="130" t="s">
        <v>116</v>
      </c>
      <c r="AU195" s="130" t="s">
        <v>84</v>
      </c>
      <c r="AY195" s="12" t="s">
        <v>115</v>
      </c>
      <c r="BE195" s="131">
        <f t="shared" si="34"/>
        <v>0</v>
      </c>
      <c r="BF195" s="131">
        <f t="shared" si="35"/>
        <v>0</v>
      </c>
      <c r="BG195" s="131">
        <f t="shared" si="36"/>
        <v>0</v>
      </c>
      <c r="BH195" s="131">
        <f t="shared" si="37"/>
        <v>0</v>
      </c>
      <c r="BI195" s="131">
        <f t="shared" si="38"/>
        <v>0</v>
      </c>
      <c r="BJ195" s="12" t="s">
        <v>84</v>
      </c>
      <c r="BK195" s="131">
        <f t="shared" si="39"/>
        <v>0</v>
      </c>
      <c r="BL195" s="12" t="s">
        <v>120</v>
      </c>
      <c r="BM195" s="130" t="s">
        <v>361</v>
      </c>
    </row>
    <row r="196" spans="2:65" s="1" customFormat="1" ht="16.5" customHeight="1">
      <c r="B196" s="27"/>
      <c r="C196" s="118" t="s">
        <v>362</v>
      </c>
      <c r="D196" s="118" t="s">
        <v>116</v>
      </c>
      <c r="E196" s="119" t="s">
        <v>253</v>
      </c>
      <c r="F196" s="120" t="s">
        <v>254</v>
      </c>
      <c r="G196" s="121" t="s">
        <v>171</v>
      </c>
      <c r="H196" s="122">
        <v>109.85</v>
      </c>
      <c r="I196" s="123"/>
      <c r="J196" s="124">
        <f t="shared" si="30"/>
        <v>0</v>
      </c>
      <c r="K196" s="125"/>
      <c r="L196" s="27"/>
      <c r="M196" s="126" t="s">
        <v>1</v>
      </c>
      <c r="N196" s="127" t="s">
        <v>41</v>
      </c>
      <c r="P196" s="128">
        <f t="shared" si="31"/>
        <v>0</v>
      </c>
      <c r="Q196" s="128">
        <v>0</v>
      </c>
      <c r="R196" s="128">
        <f t="shared" si="32"/>
        <v>0</v>
      </c>
      <c r="S196" s="128">
        <v>0</v>
      </c>
      <c r="T196" s="129">
        <f t="shared" si="33"/>
        <v>0</v>
      </c>
      <c r="AR196" s="130" t="s">
        <v>120</v>
      </c>
      <c r="AT196" s="130" t="s">
        <v>116</v>
      </c>
      <c r="AU196" s="130" t="s">
        <v>84</v>
      </c>
      <c r="AY196" s="12" t="s">
        <v>115</v>
      </c>
      <c r="BE196" s="131">
        <f t="shared" si="34"/>
        <v>0</v>
      </c>
      <c r="BF196" s="131">
        <f t="shared" si="35"/>
        <v>0</v>
      </c>
      <c r="BG196" s="131">
        <f t="shared" si="36"/>
        <v>0</v>
      </c>
      <c r="BH196" s="131">
        <f t="shared" si="37"/>
        <v>0</v>
      </c>
      <c r="BI196" s="131">
        <f t="shared" si="38"/>
        <v>0</v>
      </c>
      <c r="BJ196" s="12" t="s">
        <v>84</v>
      </c>
      <c r="BK196" s="131">
        <f t="shared" si="39"/>
        <v>0</v>
      </c>
      <c r="BL196" s="12" t="s">
        <v>120</v>
      </c>
      <c r="BM196" s="130" t="s">
        <v>363</v>
      </c>
    </row>
    <row r="197" spans="2:65" s="1" customFormat="1" ht="21.75" customHeight="1">
      <c r="B197" s="27"/>
      <c r="C197" s="118" t="s">
        <v>251</v>
      </c>
      <c r="D197" s="118" t="s">
        <v>116</v>
      </c>
      <c r="E197" s="119" t="s">
        <v>263</v>
      </c>
      <c r="F197" s="120" t="s">
        <v>264</v>
      </c>
      <c r="G197" s="121" t="s">
        <v>140</v>
      </c>
      <c r="H197" s="122">
        <v>8.8000000000000007</v>
      </c>
      <c r="I197" s="123"/>
      <c r="J197" s="124">
        <f t="shared" si="30"/>
        <v>0</v>
      </c>
      <c r="K197" s="125"/>
      <c r="L197" s="27"/>
      <c r="M197" s="126" t="s">
        <v>1</v>
      </c>
      <c r="N197" s="127" t="s">
        <v>41</v>
      </c>
      <c r="P197" s="128">
        <f t="shared" si="31"/>
        <v>0</v>
      </c>
      <c r="Q197" s="128">
        <v>0</v>
      </c>
      <c r="R197" s="128">
        <f t="shared" si="32"/>
        <v>0</v>
      </c>
      <c r="S197" s="128">
        <v>0</v>
      </c>
      <c r="T197" s="129">
        <f t="shared" si="33"/>
        <v>0</v>
      </c>
      <c r="AR197" s="130" t="s">
        <v>120</v>
      </c>
      <c r="AT197" s="130" t="s">
        <v>116</v>
      </c>
      <c r="AU197" s="130" t="s">
        <v>84</v>
      </c>
      <c r="AY197" s="12" t="s">
        <v>115</v>
      </c>
      <c r="BE197" s="131">
        <f t="shared" si="34"/>
        <v>0</v>
      </c>
      <c r="BF197" s="131">
        <f t="shared" si="35"/>
        <v>0</v>
      </c>
      <c r="BG197" s="131">
        <f t="shared" si="36"/>
        <v>0</v>
      </c>
      <c r="BH197" s="131">
        <f t="shared" si="37"/>
        <v>0</v>
      </c>
      <c r="BI197" s="131">
        <f t="shared" si="38"/>
        <v>0</v>
      </c>
      <c r="BJ197" s="12" t="s">
        <v>84</v>
      </c>
      <c r="BK197" s="131">
        <f t="shared" si="39"/>
        <v>0</v>
      </c>
      <c r="BL197" s="12" t="s">
        <v>120</v>
      </c>
      <c r="BM197" s="130" t="s">
        <v>364</v>
      </c>
    </row>
    <row r="198" spans="2:65" s="1" customFormat="1" ht="16.5" customHeight="1">
      <c r="B198" s="27"/>
      <c r="C198" s="118" t="s">
        <v>365</v>
      </c>
      <c r="D198" s="118" t="s">
        <v>116</v>
      </c>
      <c r="E198" s="119" t="s">
        <v>267</v>
      </c>
      <c r="F198" s="120" t="s">
        <v>268</v>
      </c>
      <c r="G198" s="121" t="s">
        <v>171</v>
      </c>
      <c r="H198" s="122">
        <v>42.8</v>
      </c>
      <c r="I198" s="123"/>
      <c r="J198" s="124">
        <f t="shared" si="30"/>
        <v>0</v>
      </c>
      <c r="K198" s="125"/>
      <c r="L198" s="27"/>
      <c r="M198" s="126" t="s">
        <v>1</v>
      </c>
      <c r="N198" s="127" t="s">
        <v>41</v>
      </c>
      <c r="P198" s="128">
        <f t="shared" si="31"/>
        <v>0</v>
      </c>
      <c r="Q198" s="128">
        <v>0</v>
      </c>
      <c r="R198" s="128">
        <f t="shared" si="32"/>
        <v>0</v>
      </c>
      <c r="S198" s="128">
        <v>0</v>
      </c>
      <c r="T198" s="129">
        <f t="shared" si="33"/>
        <v>0</v>
      </c>
      <c r="AR198" s="130" t="s">
        <v>120</v>
      </c>
      <c r="AT198" s="130" t="s">
        <v>116</v>
      </c>
      <c r="AU198" s="130" t="s">
        <v>84</v>
      </c>
      <c r="AY198" s="12" t="s">
        <v>115</v>
      </c>
      <c r="BE198" s="131">
        <f t="shared" si="34"/>
        <v>0</v>
      </c>
      <c r="BF198" s="131">
        <f t="shared" si="35"/>
        <v>0</v>
      </c>
      <c r="BG198" s="131">
        <f t="shared" si="36"/>
        <v>0</v>
      </c>
      <c r="BH198" s="131">
        <f t="shared" si="37"/>
        <v>0</v>
      </c>
      <c r="BI198" s="131">
        <f t="shared" si="38"/>
        <v>0</v>
      </c>
      <c r="BJ198" s="12" t="s">
        <v>84</v>
      </c>
      <c r="BK198" s="131">
        <f t="shared" si="39"/>
        <v>0</v>
      </c>
      <c r="BL198" s="12" t="s">
        <v>120</v>
      </c>
      <c r="BM198" s="130" t="s">
        <v>366</v>
      </c>
    </row>
    <row r="199" spans="2:65" s="1" customFormat="1" ht="16.5" customHeight="1">
      <c r="B199" s="27"/>
      <c r="C199" s="118" t="s">
        <v>255</v>
      </c>
      <c r="D199" s="118" t="s">
        <v>116</v>
      </c>
      <c r="E199" s="119" t="s">
        <v>270</v>
      </c>
      <c r="F199" s="120" t="s">
        <v>271</v>
      </c>
      <c r="G199" s="121" t="s">
        <v>171</v>
      </c>
      <c r="H199" s="122">
        <v>42.8</v>
      </c>
      <c r="I199" s="123"/>
      <c r="J199" s="124">
        <f t="shared" si="30"/>
        <v>0</v>
      </c>
      <c r="K199" s="125"/>
      <c r="L199" s="27"/>
      <c r="M199" s="126" t="s">
        <v>1</v>
      </c>
      <c r="N199" s="127" t="s">
        <v>41</v>
      </c>
      <c r="P199" s="128">
        <f t="shared" si="31"/>
        <v>0</v>
      </c>
      <c r="Q199" s="128">
        <v>0</v>
      </c>
      <c r="R199" s="128">
        <f t="shared" si="32"/>
        <v>0</v>
      </c>
      <c r="S199" s="128">
        <v>0</v>
      </c>
      <c r="T199" s="129">
        <f t="shared" si="33"/>
        <v>0</v>
      </c>
      <c r="AR199" s="130" t="s">
        <v>120</v>
      </c>
      <c r="AT199" s="130" t="s">
        <v>116</v>
      </c>
      <c r="AU199" s="130" t="s">
        <v>84</v>
      </c>
      <c r="AY199" s="12" t="s">
        <v>115</v>
      </c>
      <c r="BE199" s="131">
        <f t="shared" si="34"/>
        <v>0</v>
      </c>
      <c r="BF199" s="131">
        <f t="shared" si="35"/>
        <v>0</v>
      </c>
      <c r="BG199" s="131">
        <f t="shared" si="36"/>
        <v>0</v>
      </c>
      <c r="BH199" s="131">
        <f t="shared" si="37"/>
        <v>0</v>
      </c>
      <c r="BI199" s="131">
        <f t="shared" si="38"/>
        <v>0</v>
      </c>
      <c r="BJ199" s="12" t="s">
        <v>84</v>
      </c>
      <c r="BK199" s="131">
        <f t="shared" si="39"/>
        <v>0</v>
      </c>
      <c r="BL199" s="12" t="s">
        <v>120</v>
      </c>
      <c r="BM199" s="130" t="s">
        <v>367</v>
      </c>
    </row>
    <row r="200" spans="2:65" s="1" customFormat="1" ht="16.5" customHeight="1">
      <c r="B200" s="27"/>
      <c r="C200" s="118" t="s">
        <v>368</v>
      </c>
      <c r="D200" s="118" t="s">
        <v>116</v>
      </c>
      <c r="E200" s="119" t="s">
        <v>274</v>
      </c>
      <c r="F200" s="120" t="s">
        <v>275</v>
      </c>
      <c r="G200" s="121" t="s">
        <v>201</v>
      </c>
      <c r="H200" s="122">
        <v>0.41099999999999998</v>
      </c>
      <c r="I200" s="123"/>
      <c r="J200" s="124">
        <f t="shared" si="30"/>
        <v>0</v>
      </c>
      <c r="K200" s="125"/>
      <c r="L200" s="27"/>
      <c r="M200" s="126" t="s">
        <v>1</v>
      </c>
      <c r="N200" s="127" t="s">
        <v>41</v>
      </c>
      <c r="P200" s="128">
        <f t="shared" si="31"/>
        <v>0</v>
      </c>
      <c r="Q200" s="128">
        <v>0</v>
      </c>
      <c r="R200" s="128">
        <f t="shared" si="32"/>
        <v>0</v>
      </c>
      <c r="S200" s="128">
        <v>0</v>
      </c>
      <c r="T200" s="129">
        <f t="shared" si="33"/>
        <v>0</v>
      </c>
      <c r="AR200" s="130" t="s">
        <v>120</v>
      </c>
      <c r="AT200" s="130" t="s">
        <v>116</v>
      </c>
      <c r="AU200" s="130" t="s">
        <v>84</v>
      </c>
      <c r="AY200" s="12" t="s">
        <v>115</v>
      </c>
      <c r="BE200" s="131">
        <f t="shared" si="34"/>
        <v>0</v>
      </c>
      <c r="BF200" s="131">
        <f t="shared" si="35"/>
        <v>0</v>
      </c>
      <c r="BG200" s="131">
        <f t="shared" si="36"/>
        <v>0</v>
      </c>
      <c r="BH200" s="131">
        <f t="shared" si="37"/>
        <v>0</v>
      </c>
      <c r="BI200" s="131">
        <f t="shared" si="38"/>
        <v>0</v>
      </c>
      <c r="BJ200" s="12" t="s">
        <v>84</v>
      </c>
      <c r="BK200" s="131">
        <f t="shared" si="39"/>
        <v>0</v>
      </c>
      <c r="BL200" s="12" t="s">
        <v>120</v>
      </c>
      <c r="BM200" s="130" t="s">
        <v>369</v>
      </c>
    </row>
    <row r="201" spans="2:65" s="1" customFormat="1" ht="21.75" customHeight="1">
      <c r="B201" s="27"/>
      <c r="C201" s="118" t="s">
        <v>258</v>
      </c>
      <c r="D201" s="118" t="s">
        <v>116</v>
      </c>
      <c r="E201" s="119" t="s">
        <v>277</v>
      </c>
      <c r="F201" s="120" t="s">
        <v>278</v>
      </c>
      <c r="G201" s="121" t="s">
        <v>171</v>
      </c>
      <c r="H201" s="122">
        <v>34.25</v>
      </c>
      <c r="I201" s="123"/>
      <c r="J201" s="124">
        <f t="shared" si="30"/>
        <v>0</v>
      </c>
      <c r="K201" s="125"/>
      <c r="L201" s="27"/>
      <c r="M201" s="126" t="s">
        <v>1</v>
      </c>
      <c r="N201" s="127" t="s">
        <v>41</v>
      </c>
      <c r="P201" s="128">
        <f t="shared" si="31"/>
        <v>0</v>
      </c>
      <c r="Q201" s="128">
        <v>0</v>
      </c>
      <c r="R201" s="128">
        <f t="shared" si="32"/>
        <v>0</v>
      </c>
      <c r="S201" s="128">
        <v>0</v>
      </c>
      <c r="T201" s="129">
        <f t="shared" si="33"/>
        <v>0</v>
      </c>
      <c r="AR201" s="130" t="s">
        <v>120</v>
      </c>
      <c r="AT201" s="130" t="s">
        <v>116</v>
      </c>
      <c r="AU201" s="130" t="s">
        <v>84</v>
      </c>
      <c r="AY201" s="12" t="s">
        <v>115</v>
      </c>
      <c r="BE201" s="131">
        <f t="shared" si="34"/>
        <v>0</v>
      </c>
      <c r="BF201" s="131">
        <f t="shared" si="35"/>
        <v>0</v>
      </c>
      <c r="BG201" s="131">
        <f t="shared" si="36"/>
        <v>0</v>
      </c>
      <c r="BH201" s="131">
        <f t="shared" si="37"/>
        <v>0</v>
      </c>
      <c r="BI201" s="131">
        <f t="shared" si="38"/>
        <v>0</v>
      </c>
      <c r="BJ201" s="12" t="s">
        <v>84</v>
      </c>
      <c r="BK201" s="131">
        <f t="shared" si="39"/>
        <v>0</v>
      </c>
      <c r="BL201" s="12" t="s">
        <v>120</v>
      </c>
      <c r="BM201" s="130" t="s">
        <v>370</v>
      </c>
    </row>
    <row r="202" spans="2:65" s="1" customFormat="1" ht="21.75" customHeight="1">
      <c r="B202" s="27"/>
      <c r="C202" s="118" t="s">
        <v>371</v>
      </c>
      <c r="D202" s="118" t="s">
        <v>116</v>
      </c>
      <c r="E202" s="119" t="s">
        <v>372</v>
      </c>
      <c r="F202" s="120" t="s">
        <v>373</v>
      </c>
      <c r="G202" s="121" t="s">
        <v>171</v>
      </c>
      <c r="H202" s="122">
        <v>21</v>
      </c>
      <c r="I202" s="123"/>
      <c r="J202" s="124">
        <f t="shared" si="30"/>
        <v>0</v>
      </c>
      <c r="K202" s="125"/>
      <c r="L202" s="27"/>
      <c r="M202" s="126" t="s">
        <v>1</v>
      </c>
      <c r="N202" s="127" t="s">
        <v>41</v>
      </c>
      <c r="P202" s="128">
        <f t="shared" si="31"/>
        <v>0</v>
      </c>
      <c r="Q202" s="128">
        <v>0</v>
      </c>
      <c r="R202" s="128">
        <f t="shared" si="32"/>
        <v>0</v>
      </c>
      <c r="S202" s="128">
        <v>0</v>
      </c>
      <c r="T202" s="129">
        <f t="shared" si="33"/>
        <v>0</v>
      </c>
      <c r="AR202" s="130" t="s">
        <v>120</v>
      </c>
      <c r="AT202" s="130" t="s">
        <v>116</v>
      </c>
      <c r="AU202" s="130" t="s">
        <v>84</v>
      </c>
      <c r="AY202" s="12" t="s">
        <v>115</v>
      </c>
      <c r="BE202" s="131">
        <f t="shared" si="34"/>
        <v>0</v>
      </c>
      <c r="BF202" s="131">
        <f t="shared" si="35"/>
        <v>0</v>
      </c>
      <c r="BG202" s="131">
        <f t="shared" si="36"/>
        <v>0</v>
      </c>
      <c r="BH202" s="131">
        <f t="shared" si="37"/>
        <v>0</v>
      </c>
      <c r="BI202" s="131">
        <f t="shared" si="38"/>
        <v>0</v>
      </c>
      <c r="BJ202" s="12" t="s">
        <v>84</v>
      </c>
      <c r="BK202" s="131">
        <f t="shared" si="39"/>
        <v>0</v>
      </c>
      <c r="BL202" s="12" t="s">
        <v>120</v>
      </c>
      <c r="BM202" s="130" t="s">
        <v>374</v>
      </c>
    </row>
    <row r="203" spans="2:65" s="1" customFormat="1" ht="21.75" customHeight="1">
      <c r="B203" s="27"/>
      <c r="C203" s="118" t="s">
        <v>262</v>
      </c>
      <c r="D203" s="118" t="s">
        <v>116</v>
      </c>
      <c r="E203" s="119" t="s">
        <v>375</v>
      </c>
      <c r="F203" s="120" t="s">
        <v>376</v>
      </c>
      <c r="G203" s="121" t="s">
        <v>140</v>
      </c>
      <c r="H203" s="122">
        <v>12.6</v>
      </c>
      <c r="I203" s="123"/>
      <c r="J203" s="124">
        <f t="shared" si="30"/>
        <v>0</v>
      </c>
      <c r="K203" s="125"/>
      <c r="L203" s="27"/>
      <c r="M203" s="126" t="s">
        <v>1</v>
      </c>
      <c r="N203" s="127" t="s">
        <v>41</v>
      </c>
      <c r="P203" s="128">
        <f t="shared" si="31"/>
        <v>0</v>
      </c>
      <c r="Q203" s="128">
        <v>0</v>
      </c>
      <c r="R203" s="128">
        <f t="shared" si="32"/>
        <v>0</v>
      </c>
      <c r="S203" s="128">
        <v>0</v>
      </c>
      <c r="T203" s="129">
        <f t="shared" si="33"/>
        <v>0</v>
      </c>
      <c r="AR203" s="130" t="s">
        <v>120</v>
      </c>
      <c r="AT203" s="130" t="s">
        <v>116</v>
      </c>
      <c r="AU203" s="130" t="s">
        <v>84</v>
      </c>
      <c r="AY203" s="12" t="s">
        <v>115</v>
      </c>
      <c r="BE203" s="131">
        <f t="shared" si="34"/>
        <v>0</v>
      </c>
      <c r="BF203" s="131">
        <f t="shared" si="35"/>
        <v>0</v>
      </c>
      <c r="BG203" s="131">
        <f t="shared" si="36"/>
        <v>0</v>
      </c>
      <c r="BH203" s="131">
        <f t="shared" si="37"/>
        <v>0</v>
      </c>
      <c r="BI203" s="131">
        <f t="shared" si="38"/>
        <v>0</v>
      </c>
      <c r="BJ203" s="12" t="s">
        <v>84</v>
      </c>
      <c r="BK203" s="131">
        <f t="shared" si="39"/>
        <v>0</v>
      </c>
      <c r="BL203" s="12" t="s">
        <v>120</v>
      </c>
      <c r="BM203" s="130" t="s">
        <v>377</v>
      </c>
    </row>
    <row r="204" spans="2:65" s="1" customFormat="1" ht="21.75" customHeight="1">
      <c r="B204" s="27"/>
      <c r="C204" s="118" t="s">
        <v>378</v>
      </c>
      <c r="D204" s="118" t="s">
        <v>116</v>
      </c>
      <c r="E204" s="119" t="s">
        <v>190</v>
      </c>
      <c r="F204" s="120" t="s">
        <v>191</v>
      </c>
      <c r="G204" s="121" t="s">
        <v>140</v>
      </c>
      <c r="H204" s="122">
        <v>22.68</v>
      </c>
      <c r="I204" s="123"/>
      <c r="J204" s="124">
        <f t="shared" si="30"/>
        <v>0</v>
      </c>
      <c r="K204" s="125"/>
      <c r="L204" s="27"/>
      <c r="M204" s="126" t="s">
        <v>1</v>
      </c>
      <c r="N204" s="127" t="s">
        <v>41</v>
      </c>
      <c r="P204" s="128">
        <f t="shared" si="31"/>
        <v>0</v>
      </c>
      <c r="Q204" s="128">
        <v>0</v>
      </c>
      <c r="R204" s="128">
        <f t="shared" si="32"/>
        <v>0</v>
      </c>
      <c r="S204" s="128">
        <v>0</v>
      </c>
      <c r="T204" s="129">
        <f t="shared" si="33"/>
        <v>0</v>
      </c>
      <c r="AR204" s="130" t="s">
        <v>120</v>
      </c>
      <c r="AT204" s="130" t="s">
        <v>116</v>
      </c>
      <c r="AU204" s="130" t="s">
        <v>84</v>
      </c>
      <c r="AY204" s="12" t="s">
        <v>115</v>
      </c>
      <c r="BE204" s="131">
        <f t="shared" si="34"/>
        <v>0</v>
      </c>
      <c r="BF204" s="131">
        <f t="shared" si="35"/>
        <v>0</v>
      </c>
      <c r="BG204" s="131">
        <f t="shared" si="36"/>
        <v>0</v>
      </c>
      <c r="BH204" s="131">
        <f t="shared" si="37"/>
        <v>0</v>
      </c>
      <c r="BI204" s="131">
        <f t="shared" si="38"/>
        <v>0</v>
      </c>
      <c r="BJ204" s="12" t="s">
        <v>84</v>
      </c>
      <c r="BK204" s="131">
        <f t="shared" si="39"/>
        <v>0</v>
      </c>
      <c r="BL204" s="12" t="s">
        <v>120</v>
      </c>
      <c r="BM204" s="130" t="s">
        <v>379</v>
      </c>
    </row>
    <row r="205" spans="2:65" s="1" customFormat="1" ht="21.75" customHeight="1">
      <c r="B205" s="27"/>
      <c r="C205" s="118" t="s">
        <v>265</v>
      </c>
      <c r="D205" s="118" t="s">
        <v>116</v>
      </c>
      <c r="E205" s="119" t="s">
        <v>284</v>
      </c>
      <c r="F205" s="120" t="s">
        <v>285</v>
      </c>
      <c r="G205" s="121" t="s">
        <v>171</v>
      </c>
      <c r="H205" s="122">
        <v>34.25</v>
      </c>
      <c r="I205" s="123"/>
      <c r="J205" s="124">
        <f t="shared" si="30"/>
        <v>0</v>
      </c>
      <c r="K205" s="125"/>
      <c r="L205" s="27"/>
      <c r="M205" s="126" t="s">
        <v>1</v>
      </c>
      <c r="N205" s="127" t="s">
        <v>41</v>
      </c>
      <c r="P205" s="128">
        <f t="shared" si="31"/>
        <v>0</v>
      </c>
      <c r="Q205" s="128">
        <v>0</v>
      </c>
      <c r="R205" s="128">
        <f t="shared" si="32"/>
        <v>0</v>
      </c>
      <c r="S205" s="128">
        <v>0</v>
      </c>
      <c r="T205" s="129">
        <f t="shared" si="33"/>
        <v>0</v>
      </c>
      <c r="AR205" s="130" t="s">
        <v>120</v>
      </c>
      <c r="AT205" s="130" t="s">
        <v>116</v>
      </c>
      <c r="AU205" s="130" t="s">
        <v>84</v>
      </c>
      <c r="AY205" s="12" t="s">
        <v>115</v>
      </c>
      <c r="BE205" s="131">
        <f t="shared" si="34"/>
        <v>0</v>
      </c>
      <c r="BF205" s="131">
        <f t="shared" si="35"/>
        <v>0</v>
      </c>
      <c r="BG205" s="131">
        <f t="shared" si="36"/>
        <v>0</v>
      </c>
      <c r="BH205" s="131">
        <f t="shared" si="37"/>
        <v>0</v>
      </c>
      <c r="BI205" s="131">
        <f t="shared" si="38"/>
        <v>0</v>
      </c>
      <c r="BJ205" s="12" t="s">
        <v>84</v>
      </c>
      <c r="BK205" s="131">
        <f t="shared" si="39"/>
        <v>0</v>
      </c>
      <c r="BL205" s="12" t="s">
        <v>120</v>
      </c>
      <c r="BM205" s="130" t="s">
        <v>380</v>
      </c>
    </row>
    <row r="206" spans="2:65" s="1" customFormat="1" ht="16.5" customHeight="1">
      <c r="B206" s="27"/>
      <c r="C206" s="118" t="s">
        <v>381</v>
      </c>
      <c r="D206" s="118" t="s">
        <v>116</v>
      </c>
      <c r="E206" s="119" t="s">
        <v>335</v>
      </c>
      <c r="F206" s="120" t="s">
        <v>336</v>
      </c>
      <c r="G206" s="121" t="s">
        <v>201</v>
      </c>
      <c r="H206" s="122">
        <v>121.074</v>
      </c>
      <c r="I206" s="123"/>
      <c r="J206" s="124">
        <f t="shared" si="30"/>
        <v>0</v>
      </c>
      <c r="K206" s="125"/>
      <c r="L206" s="27"/>
      <c r="M206" s="126" t="s">
        <v>1</v>
      </c>
      <c r="N206" s="127" t="s">
        <v>41</v>
      </c>
      <c r="P206" s="128">
        <f t="shared" si="31"/>
        <v>0</v>
      </c>
      <c r="Q206" s="128">
        <v>0</v>
      </c>
      <c r="R206" s="128">
        <f t="shared" si="32"/>
        <v>0</v>
      </c>
      <c r="S206" s="128">
        <v>0</v>
      </c>
      <c r="T206" s="129">
        <f t="shared" si="33"/>
        <v>0</v>
      </c>
      <c r="AR206" s="130" t="s">
        <v>120</v>
      </c>
      <c r="AT206" s="130" t="s">
        <v>116</v>
      </c>
      <c r="AU206" s="130" t="s">
        <v>84</v>
      </c>
      <c r="AY206" s="12" t="s">
        <v>115</v>
      </c>
      <c r="BE206" s="131">
        <f t="shared" si="34"/>
        <v>0</v>
      </c>
      <c r="BF206" s="131">
        <f t="shared" si="35"/>
        <v>0</v>
      </c>
      <c r="BG206" s="131">
        <f t="shared" si="36"/>
        <v>0</v>
      </c>
      <c r="BH206" s="131">
        <f t="shared" si="37"/>
        <v>0</v>
      </c>
      <c r="BI206" s="131">
        <f t="shared" si="38"/>
        <v>0</v>
      </c>
      <c r="BJ206" s="12" t="s">
        <v>84</v>
      </c>
      <c r="BK206" s="131">
        <f t="shared" si="39"/>
        <v>0</v>
      </c>
      <c r="BL206" s="12" t="s">
        <v>120</v>
      </c>
      <c r="BM206" s="130" t="s">
        <v>382</v>
      </c>
    </row>
    <row r="207" spans="2:65" s="10" customFormat="1" ht="25.95" customHeight="1">
      <c r="B207" s="108"/>
      <c r="D207" s="109" t="s">
        <v>75</v>
      </c>
      <c r="E207" s="110" t="s">
        <v>383</v>
      </c>
      <c r="F207" s="110" t="s">
        <v>384</v>
      </c>
      <c r="I207" s="111"/>
      <c r="J207" s="112">
        <f>BK207</f>
        <v>0</v>
      </c>
      <c r="L207" s="108"/>
      <c r="M207" s="113"/>
      <c r="P207" s="114">
        <f>SUM(P208:P220)</f>
        <v>0</v>
      </c>
      <c r="R207" s="114">
        <f>SUM(R208:R220)</f>
        <v>0</v>
      </c>
      <c r="T207" s="115">
        <f>SUM(T208:T220)</f>
        <v>0</v>
      </c>
      <c r="AR207" s="109" t="s">
        <v>84</v>
      </c>
      <c r="AT207" s="116" t="s">
        <v>75</v>
      </c>
      <c r="AU207" s="116" t="s">
        <v>76</v>
      </c>
      <c r="AY207" s="109" t="s">
        <v>115</v>
      </c>
      <c r="BK207" s="117">
        <f>SUM(BK208:BK220)</f>
        <v>0</v>
      </c>
    </row>
    <row r="208" spans="2:65" s="1" customFormat="1" ht="16.5" customHeight="1">
      <c r="B208" s="27"/>
      <c r="C208" s="118" t="s">
        <v>269</v>
      </c>
      <c r="D208" s="118" t="s">
        <v>116</v>
      </c>
      <c r="E208" s="119" t="s">
        <v>385</v>
      </c>
      <c r="F208" s="120" t="s">
        <v>386</v>
      </c>
      <c r="G208" s="121" t="s">
        <v>387</v>
      </c>
      <c r="H208" s="122">
        <v>1</v>
      </c>
      <c r="I208" s="123"/>
      <c r="J208" s="124">
        <f t="shared" ref="J208:J220" si="40">ROUND(I208*H208,2)</f>
        <v>0</v>
      </c>
      <c r="K208" s="125"/>
      <c r="L208" s="27"/>
      <c r="M208" s="126" t="s">
        <v>1</v>
      </c>
      <c r="N208" s="127" t="s">
        <v>41</v>
      </c>
      <c r="P208" s="128">
        <f t="shared" ref="P208:P220" si="41">O208*H208</f>
        <v>0</v>
      </c>
      <c r="Q208" s="128">
        <v>0</v>
      </c>
      <c r="R208" s="128">
        <f t="shared" ref="R208:R220" si="42">Q208*H208</f>
        <v>0</v>
      </c>
      <c r="S208" s="128">
        <v>0</v>
      </c>
      <c r="T208" s="129">
        <f t="shared" ref="T208:T220" si="43">S208*H208</f>
        <v>0</v>
      </c>
      <c r="AR208" s="130" t="s">
        <v>120</v>
      </c>
      <c r="AT208" s="130" t="s">
        <v>116</v>
      </c>
      <c r="AU208" s="130" t="s">
        <v>84</v>
      </c>
      <c r="AY208" s="12" t="s">
        <v>115</v>
      </c>
      <c r="BE208" s="131">
        <f t="shared" ref="BE208:BE220" si="44">IF(N208="základní",J208,0)</f>
        <v>0</v>
      </c>
      <c r="BF208" s="131">
        <f t="shared" ref="BF208:BF220" si="45">IF(N208="snížená",J208,0)</f>
        <v>0</v>
      </c>
      <c r="BG208" s="131">
        <f t="shared" ref="BG208:BG220" si="46">IF(N208="zákl. přenesená",J208,0)</f>
        <v>0</v>
      </c>
      <c r="BH208" s="131">
        <f t="shared" ref="BH208:BH220" si="47">IF(N208="sníž. přenesená",J208,0)</f>
        <v>0</v>
      </c>
      <c r="BI208" s="131">
        <f t="shared" ref="BI208:BI220" si="48">IF(N208="nulová",J208,0)</f>
        <v>0</v>
      </c>
      <c r="BJ208" s="12" t="s">
        <v>84</v>
      </c>
      <c r="BK208" s="131">
        <f t="shared" ref="BK208:BK220" si="49">ROUND(I208*H208,2)</f>
        <v>0</v>
      </c>
      <c r="BL208" s="12" t="s">
        <v>120</v>
      </c>
      <c r="BM208" s="130" t="s">
        <v>388</v>
      </c>
    </row>
    <row r="209" spans="2:65" s="1" customFormat="1" ht="16.5" customHeight="1">
      <c r="B209" s="27"/>
      <c r="C209" s="118" t="s">
        <v>389</v>
      </c>
      <c r="D209" s="118" t="s">
        <v>116</v>
      </c>
      <c r="E209" s="119" t="s">
        <v>390</v>
      </c>
      <c r="F209" s="120" t="s">
        <v>391</v>
      </c>
      <c r="G209" s="121" t="s">
        <v>387</v>
      </c>
      <c r="H209" s="122">
        <v>1</v>
      </c>
      <c r="I209" s="123"/>
      <c r="J209" s="124">
        <f t="shared" si="40"/>
        <v>0</v>
      </c>
      <c r="K209" s="125"/>
      <c r="L209" s="27"/>
      <c r="M209" s="126" t="s">
        <v>1</v>
      </c>
      <c r="N209" s="127" t="s">
        <v>41</v>
      </c>
      <c r="P209" s="128">
        <f t="shared" si="41"/>
        <v>0</v>
      </c>
      <c r="Q209" s="128">
        <v>0</v>
      </c>
      <c r="R209" s="128">
        <f t="shared" si="42"/>
        <v>0</v>
      </c>
      <c r="S209" s="128">
        <v>0</v>
      </c>
      <c r="T209" s="129">
        <f t="shared" si="43"/>
        <v>0</v>
      </c>
      <c r="AR209" s="130" t="s">
        <v>120</v>
      </c>
      <c r="AT209" s="130" t="s">
        <v>116</v>
      </c>
      <c r="AU209" s="130" t="s">
        <v>84</v>
      </c>
      <c r="AY209" s="12" t="s">
        <v>115</v>
      </c>
      <c r="BE209" s="131">
        <f t="shared" si="44"/>
        <v>0</v>
      </c>
      <c r="BF209" s="131">
        <f t="shared" si="45"/>
        <v>0</v>
      </c>
      <c r="BG209" s="131">
        <f t="shared" si="46"/>
        <v>0</v>
      </c>
      <c r="BH209" s="131">
        <f t="shared" si="47"/>
        <v>0</v>
      </c>
      <c r="BI209" s="131">
        <f t="shared" si="48"/>
        <v>0</v>
      </c>
      <c r="BJ209" s="12" t="s">
        <v>84</v>
      </c>
      <c r="BK209" s="131">
        <f t="shared" si="49"/>
        <v>0</v>
      </c>
      <c r="BL209" s="12" t="s">
        <v>120</v>
      </c>
      <c r="BM209" s="130" t="s">
        <v>392</v>
      </c>
    </row>
    <row r="210" spans="2:65" s="1" customFormat="1" ht="16.5" customHeight="1">
      <c r="B210" s="27"/>
      <c r="C210" s="118" t="s">
        <v>272</v>
      </c>
      <c r="D210" s="118" t="s">
        <v>116</v>
      </c>
      <c r="E210" s="119" t="s">
        <v>393</v>
      </c>
      <c r="F210" s="120" t="s">
        <v>394</v>
      </c>
      <c r="G210" s="121" t="s">
        <v>387</v>
      </c>
      <c r="H210" s="122">
        <v>1</v>
      </c>
      <c r="I210" s="123"/>
      <c r="J210" s="124">
        <f t="shared" si="40"/>
        <v>0</v>
      </c>
      <c r="K210" s="125"/>
      <c r="L210" s="27"/>
      <c r="M210" s="126" t="s">
        <v>1</v>
      </c>
      <c r="N210" s="127" t="s">
        <v>41</v>
      </c>
      <c r="P210" s="128">
        <f t="shared" si="41"/>
        <v>0</v>
      </c>
      <c r="Q210" s="128">
        <v>0</v>
      </c>
      <c r="R210" s="128">
        <f t="shared" si="42"/>
        <v>0</v>
      </c>
      <c r="S210" s="128">
        <v>0</v>
      </c>
      <c r="T210" s="129">
        <f t="shared" si="43"/>
        <v>0</v>
      </c>
      <c r="AR210" s="130" t="s">
        <v>120</v>
      </c>
      <c r="AT210" s="130" t="s">
        <v>116</v>
      </c>
      <c r="AU210" s="130" t="s">
        <v>84</v>
      </c>
      <c r="AY210" s="12" t="s">
        <v>115</v>
      </c>
      <c r="BE210" s="131">
        <f t="shared" si="44"/>
        <v>0</v>
      </c>
      <c r="BF210" s="131">
        <f t="shared" si="45"/>
        <v>0</v>
      </c>
      <c r="BG210" s="131">
        <f t="shared" si="46"/>
        <v>0</v>
      </c>
      <c r="BH210" s="131">
        <f t="shared" si="47"/>
        <v>0</v>
      </c>
      <c r="BI210" s="131">
        <f t="shared" si="48"/>
        <v>0</v>
      </c>
      <c r="BJ210" s="12" t="s">
        <v>84</v>
      </c>
      <c r="BK210" s="131">
        <f t="shared" si="49"/>
        <v>0</v>
      </c>
      <c r="BL210" s="12" t="s">
        <v>120</v>
      </c>
      <c r="BM210" s="130" t="s">
        <v>395</v>
      </c>
    </row>
    <row r="211" spans="2:65" s="1" customFormat="1" ht="16.5" customHeight="1">
      <c r="B211" s="27"/>
      <c r="C211" s="118" t="s">
        <v>396</v>
      </c>
      <c r="D211" s="118" t="s">
        <v>116</v>
      </c>
      <c r="E211" s="119" t="s">
        <v>397</v>
      </c>
      <c r="F211" s="120" t="s">
        <v>398</v>
      </c>
      <c r="G211" s="121" t="s">
        <v>387</v>
      </c>
      <c r="H211" s="122">
        <v>1</v>
      </c>
      <c r="I211" s="123"/>
      <c r="J211" s="124">
        <f t="shared" si="40"/>
        <v>0</v>
      </c>
      <c r="K211" s="125"/>
      <c r="L211" s="27"/>
      <c r="M211" s="126" t="s">
        <v>1</v>
      </c>
      <c r="N211" s="127" t="s">
        <v>41</v>
      </c>
      <c r="P211" s="128">
        <f t="shared" si="41"/>
        <v>0</v>
      </c>
      <c r="Q211" s="128">
        <v>0</v>
      </c>
      <c r="R211" s="128">
        <f t="shared" si="42"/>
        <v>0</v>
      </c>
      <c r="S211" s="128">
        <v>0</v>
      </c>
      <c r="T211" s="129">
        <f t="shared" si="43"/>
        <v>0</v>
      </c>
      <c r="AR211" s="130" t="s">
        <v>120</v>
      </c>
      <c r="AT211" s="130" t="s">
        <v>116</v>
      </c>
      <c r="AU211" s="130" t="s">
        <v>84</v>
      </c>
      <c r="AY211" s="12" t="s">
        <v>115</v>
      </c>
      <c r="BE211" s="131">
        <f t="shared" si="44"/>
        <v>0</v>
      </c>
      <c r="BF211" s="131">
        <f t="shared" si="45"/>
        <v>0</v>
      </c>
      <c r="BG211" s="131">
        <f t="shared" si="46"/>
        <v>0</v>
      </c>
      <c r="BH211" s="131">
        <f t="shared" si="47"/>
        <v>0</v>
      </c>
      <c r="BI211" s="131">
        <f t="shared" si="48"/>
        <v>0</v>
      </c>
      <c r="BJ211" s="12" t="s">
        <v>84</v>
      </c>
      <c r="BK211" s="131">
        <f t="shared" si="49"/>
        <v>0</v>
      </c>
      <c r="BL211" s="12" t="s">
        <v>120</v>
      </c>
      <c r="BM211" s="130" t="s">
        <v>399</v>
      </c>
    </row>
    <row r="212" spans="2:65" s="1" customFormat="1" ht="24.15" customHeight="1">
      <c r="B212" s="27"/>
      <c r="C212" s="118" t="s">
        <v>276</v>
      </c>
      <c r="D212" s="118" t="s">
        <v>116</v>
      </c>
      <c r="E212" s="119" t="s">
        <v>400</v>
      </c>
      <c r="F212" s="120" t="s">
        <v>401</v>
      </c>
      <c r="G212" s="121" t="s">
        <v>387</v>
      </c>
      <c r="H212" s="122">
        <v>1</v>
      </c>
      <c r="I212" s="123"/>
      <c r="J212" s="124">
        <f t="shared" si="40"/>
        <v>0</v>
      </c>
      <c r="K212" s="125"/>
      <c r="L212" s="27"/>
      <c r="M212" s="126" t="s">
        <v>1</v>
      </c>
      <c r="N212" s="127" t="s">
        <v>41</v>
      </c>
      <c r="P212" s="128">
        <f t="shared" si="41"/>
        <v>0</v>
      </c>
      <c r="Q212" s="128">
        <v>0</v>
      </c>
      <c r="R212" s="128">
        <f t="shared" si="42"/>
        <v>0</v>
      </c>
      <c r="S212" s="128">
        <v>0</v>
      </c>
      <c r="T212" s="129">
        <f t="shared" si="43"/>
        <v>0</v>
      </c>
      <c r="AR212" s="130" t="s">
        <v>120</v>
      </c>
      <c r="AT212" s="130" t="s">
        <v>116</v>
      </c>
      <c r="AU212" s="130" t="s">
        <v>84</v>
      </c>
      <c r="AY212" s="12" t="s">
        <v>115</v>
      </c>
      <c r="BE212" s="131">
        <f t="shared" si="44"/>
        <v>0</v>
      </c>
      <c r="BF212" s="131">
        <f t="shared" si="45"/>
        <v>0</v>
      </c>
      <c r="BG212" s="131">
        <f t="shared" si="46"/>
        <v>0</v>
      </c>
      <c r="BH212" s="131">
        <f t="shared" si="47"/>
        <v>0</v>
      </c>
      <c r="BI212" s="131">
        <f t="shared" si="48"/>
        <v>0</v>
      </c>
      <c r="BJ212" s="12" t="s">
        <v>84</v>
      </c>
      <c r="BK212" s="131">
        <f t="shared" si="49"/>
        <v>0</v>
      </c>
      <c r="BL212" s="12" t="s">
        <v>120</v>
      </c>
      <c r="BM212" s="130" t="s">
        <v>402</v>
      </c>
    </row>
    <row r="213" spans="2:65" s="1" customFormat="1" ht="16.5" customHeight="1">
      <c r="B213" s="27"/>
      <c r="C213" s="118" t="s">
        <v>403</v>
      </c>
      <c r="D213" s="118" t="s">
        <v>116</v>
      </c>
      <c r="E213" s="119" t="s">
        <v>404</v>
      </c>
      <c r="F213" s="120" t="s">
        <v>405</v>
      </c>
      <c r="G213" s="121" t="s">
        <v>387</v>
      </c>
      <c r="H213" s="122">
        <v>1</v>
      </c>
      <c r="I213" s="123"/>
      <c r="J213" s="124">
        <f t="shared" si="40"/>
        <v>0</v>
      </c>
      <c r="K213" s="125"/>
      <c r="L213" s="27"/>
      <c r="M213" s="126" t="s">
        <v>1</v>
      </c>
      <c r="N213" s="127" t="s">
        <v>41</v>
      </c>
      <c r="P213" s="128">
        <f t="shared" si="41"/>
        <v>0</v>
      </c>
      <c r="Q213" s="128">
        <v>0</v>
      </c>
      <c r="R213" s="128">
        <f t="shared" si="42"/>
        <v>0</v>
      </c>
      <c r="S213" s="128">
        <v>0</v>
      </c>
      <c r="T213" s="129">
        <f t="shared" si="43"/>
        <v>0</v>
      </c>
      <c r="AR213" s="130" t="s">
        <v>120</v>
      </c>
      <c r="AT213" s="130" t="s">
        <v>116</v>
      </c>
      <c r="AU213" s="130" t="s">
        <v>84</v>
      </c>
      <c r="AY213" s="12" t="s">
        <v>115</v>
      </c>
      <c r="BE213" s="131">
        <f t="shared" si="44"/>
        <v>0</v>
      </c>
      <c r="BF213" s="131">
        <f t="shared" si="45"/>
        <v>0</v>
      </c>
      <c r="BG213" s="131">
        <f t="shared" si="46"/>
        <v>0</v>
      </c>
      <c r="BH213" s="131">
        <f t="shared" si="47"/>
        <v>0</v>
      </c>
      <c r="BI213" s="131">
        <f t="shared" si="48"/>
        <v>0</v>
      </c>
      <c r="BJ213" s="12" t="s">
        <v>84</v>
      </c>
      <c r="BK213" s="131">
        <f t="shared" si="49"/>
        <v>0</v>
      </c>
      <c r="BL213" s="12" t="s">
        <v>120</v>
      </c>
      <c r="BM213" s="130" t="s">
        <v>406</v>
      </c>
    </row>
    <row r="214" spans="2:65" s="1" customFormat="1" ht="24.15" customHeight="1">
      <c r="B214" s="27"/>
      <c r="C214" s="118" t="s">
        <v>279</v>
      </c>
      <c r="D214" s="118" t="s">
        <v>116</v>
      </c>
      <c r="E214" s="119" t="s">
        <v>407</v>
      </c>
      <c r="F214" s="120" t="s">
        <v>408</v>
      </c>
      <c r="G214" s="121" t="s">
        <v>387</v>
      </c>
      <c r="H214" s="122">
        <v>1</v>
      </c>
      <c r="I214" s="123"/>
      <c r="J214" s="124">
        <f t="shared" si="40"/>
        <v>0</v>
      </c>
      <c r="K214" s="125"/>
      <c r="L214" s="27"/>
      <c r="M214" s="126" t="s">
        <v>1</v>
      </c>
      <c r="N214" s="127" t="s">
        <v>41</v>
      </c>
      <c r="P214" s="128">
        <f t="shared" si="41"/>
        <v>0</v>
      </c>
      <c r="Q214" s="128">
        <v>0</v>
      </c>
      <c r="R214" s="128">
        <f t="shared" si="42"/>
        <v>0</v>
      </c>
      <c r="S214" s="128">
        <v>0</v>
      </c>
      <c r="T214" s="129">
        <f t="shared" si="43"/>
        <v>0</v>
      </c>
      <c r="AR214" s="130" t="s">
        <v>120</v>
      </c>
      <c r="AT214" s="130" t="s">
        <v>116</v>
      </c>
      <c r="AU214" s="130" t="s">
        <v>84</v>
      </c>
      <c r="AY214" s="12" t="s">
        <v>115</v>
      </c>
      <c r="BE214" s="131">
        <f t="shared" si="44"/>
        <v>0</v>
      </c>
      <c r="BF214" s="131">
        <f t="shared" si="45"/>
        <v>0</v>
      </c>
      <c r="BG214" s="131">
        <f t="shared" si="46"/>
        <v>0</v>
      </c>
      <c r="BH214" s="131">
        <f t="shared" si="47"/>
        <v>0</v>
      </c>
      <c r="BI214" s="131">
        <f t="shared" si="48"/>
        <v>0</v>
      </c>
      <c r="BJ214" s="12" t="s">
        <v>84</v>
      </c>
      <c r="BK214" s="131">
        <f t="shared" si="49"/>
        <v>0</v>
      </c>
      <c r="BL214" s="12" t="s">
        <v>120</v>
      </c>
      <c r="BM214" s="130" t="s">
        <v>409</v>
      </c>
    </row>
    <row r="215" spans="2:65" s="1" customFormat="1" ht="16.5" customHeight="1">
      <c r="B215" s="27"/>
      <c r="C215" s="118" t="s">
        <v>410</v>
      </c>
      <c r="D215" s="118" t="s">
        <v>116</v>
      </c>
      <c r="E215" s="119" t="s">
        <v>411</v>
      </c>
      <c r="F215" s="120" t="s">
        <v>412</v>
      </c>
      <c r="G215" s="121" t="s">
        <v>387</v>
      </c>
      <c r="H215" s="122">
        <v>1</v>
      </c>
      <c r="I215" s="123"/>
      <c r="J215" s="124">
        <f t="shared" si="40"/>
        <v>0</v>
      </c>
      <c r="K215" s="125"/>
      <c r="L215" s="27"/>
      <c r="M215" s="126" t="s">
        <v>1</v>
      </c>
      <c r="N215" s="127" t="s">
        <v>41</v>
      </c>
      <c r="P215" s="128">
        <f t="shared" si="41"/>
        <v>0</v>
      </c>
      <c r="Q215" s="128">
        <v>0</v>
      </c>
      <c r="R215" s="128">
        <f t="shared" si="42"/>
        <v>0</v>
      </c>
      <c r="S215" s="128">
        <v>0</v>
      </c>
      <c r="T215" s="129">
        <f t="shared" si="43"/>
        <v>0</v>
      </c>
      <c r="AR215" s="130" t="s">
        <v>120</v>
      </c>
      <c r="AT215" s="130" t="s">
        <v>116</v>
      </c>
      <c r="AU215" s="130" t="s">
        <v>84</v>
      </c>
      <c r="AY215" s="12" t="s">
        <v>115</v>
      </c>
      <c r="BE215" s="131">
        <f t="shared" si="44"/>
        <v>0</v>
      </c>
      <c r="BF215" s="131">
        <f t="shared" si="45"/>
        <v>0</v>
      </c>
      <c r="BG215" s="131">
        <f t="shared" si="46"/>
        <v>0</v>
      </c>
      <c r="BH215" s="131">
        <f t="shared" si="47"/>
        <v>0</v>
      </c>
      <c r="BI215" s="131">
        <f t="shared" si="48"/>
        <v>0</v>
      </c>
      <c r="BJ215" s="12" t="s">
        <v>84</v>
      </c>
      <c r="BK215" s="131">
        <f t="shared" si="49"/>
        <v>0</v>
      </c>
      <c r="BL215" s="12" t="s">
        <v>120</v>
      </c>
      <c r="BM215" s="130" t="s">
        <v>413</v>
      </c>
    </row>
    <row r="216" spans="2:65" s="1" customFormat="1" ht="16.5" customHeight="1">
      <c r="B216" s="27"/>
      <c r="C216" s="118" t="s">
        <v>283</v>
      </c>
      <c r="D216" s="118" t="s">
        <v>116</v>
      </c>
      <c r="E216" s="119" t="s">
        <v>414</v>
      </c>
      <c r="F216" s="120" t="s">
        <v>415</v>
      </c>
      <c r="G216" s="121" t="s">
        <v>387</v>
      </c>
      <c r="H216" s="122">
        <v>1</v>
      </c>
      <c r="I216" s="123"/>
      <c r="J216" s="124">
        <f t="shared" si="40"/>
        <v>0</v>
      </c>
      <c r="K216" s="125"/>
      <c r="L216" s="27"/>
      <c r="M216" s="126" t="s">
        <v>1</v>
      </c>
      <c r="N216" s="127" t="s">
        <v>41</v>
      </c>
      <c r="P216" s="128">
        <f t="shared" si="41"/>
        <v>0</v>
      </c>
      <c r="Q216" s="128">
        <v>0</v>
      </c>
      <c r="R216" s="128">
        <f t="shared" si="42"/>
        <v>0</v>
      </c>
      <c r="S216" s="128">
        <v>0</v>
      </c>
      <c r="T216" s="129">
        <f t="shared" si="43"/>
        <v>0</v>
      </c>
      <c r="AR216" s="130" t="s">
        <v>120</v>
      </c>
      <c r="AT216" s="130" t="s">
        <v>116</v>
      </c>
      <c r="AU216" s="130" t="s">
        <v>84</v>
      </c>
      <c r="AY216" s="12" t="s">
        <v>115</v>
      </c>
      <c r="BE216" s="131">
        <f t="shared" si="44"/>
        <v>0</v>
      </c>
      <c r="BF216" s="131">
        <f t="shared" si="45"/>
        <v>0</v>
      </c>
      <c r="BG216" s="131">
        <f t="shared" si="46"/>
        <v>0</v>
      </c>
      <c r="BH216" s="131">
        <f t="shared" si="47"/>
        <v>0</v>
      </c>
      <c r="BI216" s="131">
        <f t="shared" si="48"/>
        <v>0</v>
      </c>
      <c r="BJ216" s="12" t="s">
        <v>84</v>
      </c>
      <c r="BK216" s="131">
        <f t="shared" si="49"/>
        <v>0</v>
      </c>
      <c r="BL216" s="12" t="s">
        <v>120</v>
      </c>
      <c r="BM216" s="130" t="s">
        <v>416</v>
      </c>
    </row>
    <row r="217" spans="2:65" s="1" customFormat="1" ht="16.5" customHeight="1">
      <c r="B217" s="27"/>
      <c r="C217" s="118" t="s">
        <v>417</v>
      </c>
      <c r="D217" s="118" t="s">
        <v>116</v>
      </c>
      <c r="E217" s="119" t="s">
        <v>418</v>
      </c>
      <c r="F217" s="120" t="s">
        <v>419</v>
      </c>
      <c r="G217" s="121" t="s">
        <v>387</v>
      </c>
      <c r="H217" s="122">
        <v>1</v>
      </c>
      <c r="I217" s="123"/>
      <c r="J217" s="124">
        <f t="shared" si="40"/>
        <v>0</v>
      </c>
      <c r="K217" s="125"/>
      <c r="L217" s="27"/>
      <c r="M217" s="126" t="s">
        <v>1</v>
      </c>
      <c r="N217" s="127" t="s">
        <v>41</v>
      </c>
      <c r="P217" s="128">
        <f t="shared" si="41"/>
        <v>0</v>
      </c>
      <c r="Q217" s="128">
        <v>0</v>
      </c>
      <c r="R217" s="128">
        <f t="shared" si="42"/>
        <v>0</v>
      </c>
      <c r="S217" s="128">
        <v>0</v>
      </c>
      <c r="T217" s="129">
        <f t="shared" si="43"/>
        <v>0</v>
      </c>
      <c r="AR217" s="130" t="s">
        <v>120</v>
      </c>
      <c r="AT217" s="130" t="s">
        <v>116</v>
      </c>
      <c r="AU217" s="130" t="s">
        <v>84</v>
      </c>
      <c r="AY217" s="12" t="s">
        <v>115</v>
      </c>
      <c r="BE217" s="131">
        <f t="shared" si="44"/>
        <v>0</v>
      </c>
      <c r="BF217" s="131">
        <f t="shared" si="45"/>
        <v>0</v>
      </c>
      <c r="BG217" s="131">
        <f t="shared" si="46"/>
        <v>0</v>
      </c>
      <c r="BH217" s="131">
        <f t="shared" si="47"/>
        <v>0</v>
      </c>
      <c r="BI217" s="131">
        <f t="shared" si="48"/>
        <v>0</v>
      </c>
      <c r="BJ217" s="12" t="s">
        <v>84</v>
      </c>
      <c r="BK217" s="131">
        <f t="shared" si="49"/>
        <v>0</v>
      </c>
      <c r="BL217" s="12" t="s">
        <v>120</v>
      </c>
      <c r="BM217" s="130" t="s">
        <v>420</v>
      </c>
    </row>
    <row r="218" spans="2:65" s="1" customFormat="1" ht="16.5" customHeight="1">
      <c r="B218" s="27"/>
      <c r="C218" s="118" t="s">
        <v>286</v>
      </c>
      <c r="D218" s="118" t="s">
        <v>116</v>
      </c>
      <c r="E218" s="119" t="s">
        <v>421</v>
      </c>
      <c r="F218" s="120" t="s">
        <v>422</v>
      </c>
      <c r="G218" s="121" t="s">
        <v>387</v>
      </c>
      <c r="H218" s="122">
        <v>1</v>
      </c>
      <c r="I218" s="123"/>
      <c r="J218" s="124">
        <f t="shared" si="40"/>
        <v>0</v>
      </c>
      <c r="K218" s="125"/>
      <c r="L218" s="27"/>
      <c r="M218" s="126" t="s">
        <v>1</v>
      </c>
      <c r="N218" s="127" t="s">
        <v>41</v>
      </c>
      <c r="P218" s="128">
        <f t="shared" si="41"/>
        <v>0</v>
      </c>
      <c r="Q218" s="128">
        <v>0</v>
      </c>
      <c r="R218" s="128">
        <f t="shared" si="42"/>
        <v>0</v>
      </c>
      <c r="S218" s="128">
        <v>0</v>
      </c>
      <c r="T218" s="129">
        <f t="shared" si="43"/>
        <v>0</v>
      </c>
      <c r="AR218" s="130" t="s">
        <v>120</v>
      </c>
      <c r="AT218" s="130" t="s">
        <v>116</v>
      </c>
      <c r="AU218" s="130" t="s">
        <v>84</v>
      </c>
      <c r="AY218" s="12" t="s">
        <v>115</v>
      </c>
      <c r="BE218" s="131">
        <f t="shared" si="44"/>
        <v>0</v>
      </c>
      <c r="BF218" s="131">
        <f t="shared" si="45"/>
        <v>0</v>
      </c>
      <c r="BG218" s="131">
        <f t="shared" si="46"/>
        <v>0</v>
      </c>
      <c r="BH218" s="131">
        <f t="shared" si="47"/>
        <v>0</v>
      </c>
      <c r="BI218" s="131">
        <f t="shared" si="48"/>
        <v>0</v>
      </c>
      <c r="BJ218" s="12" t="s">
        <v>84</v>
      </c>
      <c r="BK218" s="131">
        <f t="shared" si="49"/>
        <v>0</v>
      </c>
      <c r="BL218" s="12" t="s">
        <v>120</v>
      </c>
      <c r="BM218" s="130" t="s">
        <v>423</v>
      </c>
    </row>
    <row r="219" spans="2:65" s="1" customFormat="1" ht="16.5" customHeight="1">
      <c r="B219" s="27"/>
      <c r="C219" s="118" t="s">
        <v>424</v>
      </c>
      <c r="D219" s="118" t="s">
        <v>116</v>
      </c>
      <c r="E219" s="119" t="s">
        <v>425</v>
      </c>
      <c r="F219" s="120" t="s">
        <v>426</v>
      </c>
      <c r="G219" s="121" t="s">
        <v>387</v>
      </c>
      <c r="H219" s="122">
        <v>1</v>
      </c>
      <c r="I219" s="123"/>
      <c r="J219" s="124">
        <f t="shared" si="40"/>
        <v>0</v>
      </c>
      <c r="K219" s="125"/>
      <c r="L219" s="27"/>
      <c r="M219" s="126" t="s">
        <v>1</v>
      </c>
      <c r="N219" s="127" t="s">
        <v>41</v>
      </c>
      <c r="P219" s="128">
        <f t="shared" si="41"/>
        <v>0</v>
      </c>
      <c r="Q219" s="128">
        <v>0</v>
      </c>
      <c r="R219" s="128">
        <f t="shared" si="42"/>
        <v>0</v>
      </c>
      <c r="S219" s="128">
        <v>0</v>
      </c>
      <c r="T219" s="129">
        <f t="shared" si="43"/>
        <v>0</v>
      </c>
      <c r="AR219" s="130" t="s">
        <v>120</v>
      </c>
      <c r="AT219" s="130" t="s">
        <v>116</v>
      </c>
      <c r="AU219" s="130" t="s">
        <v>84</v>
      </c>
      <c r="AY219" s="12" t="s">
        <v>115</v>
      </c>
      <c r="BE219" s="131">
        <f t="shared" si="44"/>
        <v>0</v>
      </c>
      <c r="BF219" s="131">
        <f t="shared" si="45"/>
        <v>0</v>
      </c>
      <c r="BG219" s="131">
        <f t="shared" si="46"/>
        <v>0</v>
      </c>
      <c r="BH219" s="131">
        <f t="shared" si="47"/>
        <v>0</v>
      </c>
      <c r="BI219" s="131">
        <f t="shared" si="48"/>
        <v>0</v>
      </c>
      <c r="BJ219" s="12" t="s">
        <v>84</v>
      </c>
      <c r="BK219" s="131">
        <f t="shared" si="49"/>
        <v>0</v>
      </c>
      <c r="BL219" s="12" t="s">
        <v>120</v>
      </c>
      <c r="BM219" s="130" t="s">
        <v>427</v>
      </c>
    </row>
    <row r="220" spans="2:65" s="1" customFormat="1" ht="16.5" customHeight="1">
      <c r="B220" s="27"/>
      <c r="C220" s="118" t="s">
        <v>290</v>
      </c>
      <c r="D220" s="118" t="s">
        <v>116</v>
      </c>
      <c r="E220" s="119" t="s">
        <v>428</v>
      </c>
      <c r="F220" s="120" t="s">
        <v>429</v>
      </c>
      <c r="G220" s="121" t="s">
        <v>387</v>
      </c>
      <c r="H220" s="122">
        <v>1</v>
      </c>
      <c r="I220" s="123"/>
      <c r="J220" s="124">
        <f t="shared" si="40"/>
        <v>0</v>
      </c>
      <c r="K220" s="125"/>
      <c r="L220" s="27"/>
      <c r="M220" s="143" t="s">
        <v>1</v>
      </c>
      <c r="N220" s="144" t="s">
        <v>41</v>
      </c>
      <c r="O220" s="145"/>
      <c r="P220" s="146">
        <f t="shared" si="41"/>
        <v>0</v>
      </c>
      <c r="Q220" s="146">
        <v>0</v>
      </c>
      <c r="R220" s="146">
        <f t="shared" si="42"/>
        <v>0</v>
      </c>
      <c r="S220" s="146">
        <v>0</v>
      </c>
      <c r="T220" s="147">
        <f t="shared" si="43"/>
        <v>0</v>
      </c>
      <c r="AR220" s="130" t="s">
        <v>120</v>
      </c>
      <c r="AT220" s="130" t="s">
        <v>116</v>
      </c>
      <c r="AU220" s="130" t="s">
        <v>84</v>
      </c>
      <c r="AY220" s="12" t="s">
        <v>115</v>
      </c>
      <c r="BE220" s="131">
        <f t="shared" si="44"/>
        <v>0</v>
      </c>
      <c r="BF220" s="131">
        <f t="shared" si="45"/>
        <v>0</v>
      </c>
      <c r="BG220" s="131">
        <f t="shared" si="46"/>
        <v>0</v>
      </c>
      <c r="BH220" s="131">
        <f t="shared" si="47"/>
        <v>0</v>
      </c>
      <c r="BI220" s="131">
        <f t="shared" si="48"/>
        <v>0</v>
      </c>
      <c r="BJ220" s="12" t="s">
        <v>84</v>
      </c>
      <c r="BK220" s="131">
        <f t="shared" si="49"/>
        <v>0</v>
      </c>
      <c r="BL220" s="12" t="s">
        <v>120</v>
      </c>
      <c r="BM220" s="130" t="s">
        <v>430</v>
      </c>
    </row>
    <row r="221" spans="2:65" s="1" customFormat="1" ht="6.9" customHeight="1">
      <c r="B221" s="39"/>
      <c r="C221" s="40"/>
      <c r="D221" s="40"/>
      <c r="E221" s="40"/>
      <c r="F221" s="40"/>
      <c r="G221" s="40"/>
      <c r="H221" s="40"/>
      <c r="I221" s="40"/>
      <c r="J221" s="40"/>
      <c r="K221" s="40"/>
      <c r="L221" s="27"/>
    </row>
  </sheetData>
  <sheetProtection algorithmName="SHA-512" hashValue="4WyPmux4EKX0sj0JZfuIA/y8ChOvrnoak0cxaFYtdE+9QF90owJ3JHZi+sr1zHZDYGqjghtXCI0unpMZR2apCA==" saltValue="GHnarXDgLiPdbk9/9dnjhmD4UHD3atLBwmL2EvzczCxN6S2Tuxnt/aqU88OvQHSj29uPQjI27rS1hIsCLjloRg==" spinCount="100000" sheet="1" objects="1" scenarios="1" formatColumns="0" formatRows="0" autoFilter="0"/>
  <autoFilter ref="C120:K220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0F04A6B7C41741997D1116E3B3B55F" ma:contentTypeVersion="19" ma:contentTypeDescription="Vytvoří nový dokument" ma:contentTypeScope="" ma:versionID="5a025c5049adbe89f743e5027c786365">
  <xsd:schema xmlns:xsd="http://www.w3.org/2001/XMLSchema" xmlns:xs="http://www.w3.org/2001/XMLSchema" xmlns:p="http://schemas.microsoft.com/office/2006/metadata/properties" xmlns:ns2="80ddf360-3a75-4854-9631-9978f649aa7d" xmlns:ns3="5303da8a-7264-4ae4-8bc4-9af41081c5d5" targetNamespace="http://schemas.microsoft.com/office/2006/metadata/properties" ma:root="true" ma:fieldsID="8a820458a7be2bca0155fa5c5c30b936" ns2:_="" ns3:_="">
    <xsd:import namespace="80ddf360-3a75-4854-9631-9978f649aa7d"/>
    <xsd:import namespace="5303da8a-7264-4ae4-8bc4-9af41081c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f360-3a75-4854-9631-9978f649a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v odsouhlasení" ma:internalName="Stav_x0020_odsouhlasen_x00ed_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44d7a296-6311-48b6-b79a-b18a11767d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3da8a-7264-4ae4-8bc4-9af41081c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96f72cf-3b4c-4b2f-a9e8-f7218f196fc7}" ma:internalName="TaxCatchAll" ma:showField="CatchAllData" ma:web="5303da8a-7264-4ae4-8bc4-9af41081c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03da8a-7264-4ae4-8bc4-9af41081c5d5" xsi:nil="true"/>
    <lcf76f155ced4ddcb4097134ff3c332f xmlns="80ddf360-3a75-4854-9631-9978f649aa7d">
      <Terms xmlns="http://schemas.microsoft.com/office/infopath/2007/PartnerControls"/>
    </lcf76f155ced4ddcb4097134ff3c332f>
    <_Flow_SignoffStatus xmlns="80ddf360-3a75-4854-9631-9978f649aa7d" xsi:nil="true"/>
  </documentManagement>
</p:properties>
</file>

<file path=customXml/itemProps1.xml><?xml version="1.0" encoding="utf-8"?>
<ds:datastoreItem xmlns:ds="http://schemas.openxmlformats.org/officeDocument/2006/customXml" ds:itemID="{5E12D32E-DDC7-48C8-91CD-6C0C1DE0F0FC}"/>
</file>

<file path=customXml/itemProps2.xml><?xml version="1.0" encoding="utf-8"?>
<ds:datastoreItem xmlns:ds="http://schemas.openxmlformats.org/officeDocument/2006/customXml" ds:itemID="{001E41E6-513B-40B4-A456-9E94DD10CCF0}"/>
</file>

<file path=customXml/itemProps3.xml><?xml version="1.0" encoding="utf-8"?>
<ds:datastoreItem xmlns:ds="http://schemas.openxmlformats.org/officeDocument/2006/customXml" ds:itemID="{856D7ED5-55A1-41D3-B538-F755FDCF8A3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odbahnění, sanace hr...</vt:lpstr>
      <vt:lpstr>'01 - odbahnění, sanace hr...'!Názvy_tisku</vt:lpstr>
      <vt:lpstr>'Rekapitulace stavby'!Názvy_tisku</vt:lpstr>
      <vt:lpstr>'01 - odbahnění, sanace hr...'!Oblast_tisku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2024-11-21T12:45:31Z</dcterms:created>
  <dcterms:modified xsi:type="dcterms:W3CDTF">2024-11-21T13:22:02Z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0x010100A20F04A6B7C41741997D1116E3B3B55F</vt:lpwstr>
  </property>
  <property fmtid="{D5CDD505-2E9C-101B-9397-08002B2CF9AE}" pid="3" name="MediaServiceImageTags">
    <vt:lpwstr/>
  </property>
</Properties>
</file>