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110" activeTab="2"/>
  </bookViews>
  <sheets>
    <sheet name="Rekapitulace stavby" sheetId="1" r:id="rId1"/>
    <sheet name="SO 01 - Prostřední Vydří" sheetId="2" r:id="rId2"/>
    <sheet name="SO 02 - ulice Mládežnická" sheetId="3" r:id="rId3"/>
  </sheets>
  <definedNames>
    <definedName name="_xlnm.Print_Titles" localSheetId="0">'Rekapitulace stavby'!$85:$85</definedName>
    <definedName name="_xlnm.Print_Titles" localSheetId="1">'SO 01 - Prostřední Vydří'!$111:$111</definedName>
    <definedName name="_xlnm.Print_Titles" localSheetId="2">'SO 02 - ulice Mládežnická'!$112:$112</definedName>
    <definedName name="_xlnm.Print_Area" localSheetId="0">'Rekapitulace stavby'!$C$4:$AP$70,'Rekapitulace stavby'!$C$76:$AP$93</definedName>
    <definedName name="_xlnm.Print_Area" localSheetId="1">'SO 01 - Prostřední Vydří'!$C$4:$Q$70,'SO 01 - Prostřední Vydří'!$C$76:$Q$95,'SO 01 - Prostřední Vydří'!$C$101:$Q$142</definedName>
    <definedName name="_xlnm.Print_Area" localSheetId="2">'SO 02 - ulice Mládežnická'!$C$4:$Q$70,'SO 02 - ulice Mládežnická'!$C$76:$Q$96,'SO 02 - ulice Mládežnická'!$C$102:$Q$153</definedName>
  </definedNames>
  <calcPr fullCalcOnLoad="1"/>
</workbook>
</file>

<file path=xl/sharedStrings.xml><?xml version="1.0" encoding="utf-8"?>
<sst xmlns="http://schemas.openxmlformats.org/spreadsheetml/2006/main" count="1047" uniqueCount="195">
  <si>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</si>
  <si>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</si>
  <si>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</si>
  <si>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</si>
  <si>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</si>
  <si>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</si>
  <si>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</si>
  <si>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</si>
  <si>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</si>
  <si>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</si>
  <si>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</si>
  <si>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</si>
  <si>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</si>
  <si>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</si>
  <si>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DA001</t>
  </si>
  <si>
    <t>Stavba:</t>
  </si>
  <si>
    <t>Rekonstrukce místních komunikací v Dačicích</t>
  </si>
  <si>
    <t>0,1</t>
  </si>
  <si>
    <t>JKSO:</t>
  </si>
  <si>
    <t>CC-CZ:</t>
  </si>
  <si>
    <t>1</t>
  </si>
  <si>
    <t>Místo:</t>
  </si>
  <si>
    <t>Dačice</t>
  </si>
  <si>
    <t>Datum:</t>
  </si>
  <si>
    <t>23.5.2016</t>
  </si>
  <si>
    <t>10</t>
  </si>
  <si>
    <t>100</t>
  </si>
  <si>
    <t>Objednatel:</t>
  </si>
  <si>
    <t>IČ:</t>
  </si>
  <si>
    <t>00246476</t>
  </si>
  <si>
    <t>Město Dačice</t>
  </si>
  <si>
    <t>DIČ:</t>
  </si>
  <si>
    <t>CZ00246476</t>
  </si>
  <si>
    <t>Zhotovitel:</t>
  </si>
  <si>
    <t xml:space="preserve"> </t>
  </si>
  <si>
    <t>Projektant:</t>
  </si>
  <si>
    <t>True</t>
  </si>
  <si>
    <t>Zpracovatel:</t>
  </si>
  <si>
    <t>Bc. Monika Nováková, tel. 602 168 796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</si>
  <si>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</si>
  <si>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</si>
  <si>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</si>
  <si>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</si>
  <si>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</si>
  <si>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</si>
  <si>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</si>
  <si>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</si>
  <si>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</si>
  <si>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</si>
  <si>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</si>
  <si>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</si>
  <si>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</si>
  <si>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</si>
  <si>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</si>
  <si>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</si>
  <si>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</si>
  <si>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</si>
  <si>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</si>
  <si>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</si>
  <si>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</si>
  <si>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</si>
  <si>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</si>
  <si>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</si>
  <si>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</si>
  <si>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</si>
  <si>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</si>
  <si>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</si>
  <si>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</si>
  <si>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</si>
  <si>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</si>
  <si>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</si>
  <si>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</si>
  <si>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</si>
  <si>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</si>
  <si>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</si>
  <si>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</si>
  <si>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</si>
  <si>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</si>
  <si>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</si>
  <si>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</si>
  <si>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</si>
  <si>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</si>
  <si>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{3e6b113d-d4b9-4b88-b9b0-1a4feb223836}</t>
  </si>
  <si>
    <t>{00000000-0000-0000-0000-000000000000}</t>
  </si>
  <si>
    <t>SO 01</t>
  </si>
  <si>
    <t>Prostřední Vydří</t>
  </si>
  <si>
    <t>{b7f4f218-95ce-426d-9b53-db25f9b28a07}</t>
  </si>
  <si>
    <t>SO 02</t>
  </si>
  <si>
    <t>ulice Mládežnická</t>
  </si>
  <si>
    <t>{f1f3a681-aa28-4114-8851-1d1611c31b5e}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</si>
  <si>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</si>
  <si>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</si>
  <si>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</si>
  <si>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</si>
  <si>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</si>
  <si>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</si>
  <si>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</si>
  <si>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</si>
  <si>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SO 01 - Prostřední Vydří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</si>
  <si>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</si>
  <si>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</si>
  <si>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</si>
  <si>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</si>
  <si>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</si>
  <si>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</si>
  <si>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</si>
  <si>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</si>
  <si>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</si>
  <si>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5 - Komunikace pozemní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</si>
  <si>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</si>
  <si>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</si>
  <si>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</si>
  <si>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</si>
  <si>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</si>
  <si>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</si>
  <si>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</si>
  <si>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</si>
  <si>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</si>
  <si>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</si>
  <si>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</si>
  <si>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</si>
  <si>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</si>
  <si>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</si>
  <si>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</si>
  <si>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</si>
  <si>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</si>
  <si>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113726</t>
  </si>
  <si>
    <t>FRÉZOVÁNÍ VOZOVEK ASFALTOVÝCH, ODVOZ DO 12KM</t>
  </si>
  <si>
    <t>M3</t>
  </si>
  <si>
    <t>4</t>
  </si>
  <si>
    <t>1565716704</t>
  </si>
  <si>
    <t>"plocha 200 m2"</t>
  </si>
  <si>
    <t>VV</t>
  </si>
  <si>
    <t>"výška 0,03 m"</t>
  </si>
  <si>
    <t>200*0,03</t>
  </si>
  <si>
    <t>5</t>
  </si>
  <si>
    <t>572211</t>
  </si>
  <si>
    <t>SPOJOVACÍ POSTŘIK Z ASFALTU DO 0,5KG/M2</t>
  </si>
  <si>
    <t>M2</t>
  </si>
  <si>
    <t>-2040583988</t>
  </si>
  <si>
    <t>"délka 375 m"</t>
  </si>
  <si>
    <t>"prům. šířka 4,15 m"</t>
  </si>
  <si>
    <t>375*4,15</t>
  </si>
  <si>
    <t>577411</t>
  </si>
  <si>
    <t>VRSTVY PRO OBNOVU A OPRAVY Z ASF BETONU ACO, ACL</t>
  </si>
  <si>
    <t>T</t>
  </si>
  <si>
    <t>-352620703</t>
  </si>
  <si>
    <t>"objemová hmotnost 2400 kg/m3"</t>
  </si>
  <si>
    <t>200*0,03*2,4</t>
  </si>
  <si>
    <t>"výška 0,01 m"</t>
  </si>
  <si>
    <t>375*4,15*0,01*2,4</t>
  </si>
  <si>
    <t>Součet</t>
  </si>
  <si>
    <t>6</t>
  </si>
  <si>
    <t>572211-A</t>
  </si>
  <si>
    <t>SPOJOVACÍ POSTŘIK Z ASFALTU DO 0,25KG/M2</t>
  </si>
  <si>
    <t>-211021029</t>
  </si>
  <si>
    <t>7</t>
  </si>
  <si>
    <t>574A21</t>
  </si>
  <si>
    <t>ASFALTOVÝ BETON PRO OBRUSNÉ VRSTVY ACO 8 TL. 30MM</t>
  </si>
  <si>
    <t>258410496</t>
  </si>
  <si>
    <t>SO 02 - ulice Mládežnická</t>
  </si>
  <si>
    <t xml:space="preserve">    8 - Trubní vedení</t>
  </si>
  <si>
    <t>1800542809</t>
  </si>
  <si>
    <t>"plocha 128 m2"</t>
  </si>
  <si>
    <t>128*0,03</t>
  </si>
  <si>
    <t>-1628063967</t>
  </si>
  <si>
    <t>"délka 304 m"</t>
  </si>
  <si>
    <t>"prům. šířka 5,33 m"</t>
  </si>
  <si>
    <t>304*5,33</t>
  </si>
  <si>
    <t>3</t>
  </si>
  <si>
    <t>686627993</t>
  </si>
  <si>
    <t>128*0,03*2,4</t>
  </si>
  <si>
    <t>304*5,33*0,01*2,4</t>
  </si>
  <si>
    <t>1361972340</t>
  </si>
  <si>
    <t>-561845196</t>
  </si>
  <si>
    <t>89921</t>
  </si>
  <si>
    <t>VÝŠKOVÁ ÚPRAVA POKLOPŮ</t>
  </si>
  <si>
    <t>KUS</t>
  </si>
  <si>
    <t>-1648024575</t>
  </si>
  <si>
    <t>"počet ks"</t>
  </si>
  <si>
    <t>89922</t>
  </si>
  <si>
    <t>VÝŠKOVÁ ÚPRAVA MŘÍŽÍ</t>
  </si>
  <si>
    <t>1947697648</t>
  </si>
  <si>
    <t>8</t>
  </si>
  <si>
    <t>89923</t>
  </si>
  <si>
    <t>VÝŠKOVÁ ÚPRAVA KRYCÍCH HRNCŮ</t>
  </si>
  <si>
    <t>1868319734</t>
  </si>
  <si>
    <t>14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</si>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</sst>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70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171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57" fillId="23" borderId="6" applyNumberFormat="0" applyFont="0" applyAlignment="0" applyProtection="0"/>
    <xf numFmtId="9" fontId="57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01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7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7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78" fillId="0" borderId="0" xfId="0" applyFont="1" applyAlignment="1">
      <alignment horizontal="left" vertical="center"/>
    </xf>
    <xf numFmtId="0" fontId="79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79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80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center" vertical="center"/>
    </xf>
    <xf numFmtId="0" fontId="76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81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82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82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79" fillId="0" borderId="30" xfId="0" applyFont="1" applyBorder="1" applyAlignment="1">
      <alignment horizontal="center" vertical="center" wrapText="1"/>
    </xf>
    <xf numFmtId="0" fontId="79" fillId="0" borderId="31" xfId="0" applyFont="1" applyBorder="1" applyAlignment="1">
      <alignment horizontal="center" vertical="center" wrapText="1"/>
    </xf>
    <xf numFmtId="0" fontId="79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vertical="center"/>
    </xf>
    <xf numFmtId="4" fontId="84" fillId="0" borderId="22" xfId="0" applyNumberFormat="1" applyFont="1" applyBorder="1" applyAlignment="1">
      <alignment vertical="center"/>
    </xf>
    <xf numFmtId="4" fontId="84" fillId="0" borderId="0" xfId="0" applyNumberFormat="1" applyFont="1" applyBorder="1" applyAlignment="1">
      <alignment vertical="center"/>
    </xf>
    <xf numFmtId="174" fontId="84" fillId="0" borderId="0" xfId="0" applyNumberFormat="1" applyFont="1" applyBorder="1" applyAlignment="1">
      <alignment vertical="center"/>
    </xf>
    <xf numFmtId="4" fontId="84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87" fillId="0" borderId="22" xfId="0" applyNumberFormat="1" applyFont="1" applyBorder="1" applyAlignment="1">
      <alignment vertical="center"/>
    </xf>
    <xf numFmtId="4" fontId="87" fillId="0" borderId="0" xfId="0" applyNumberFormat="1" applyFont="1" applyBorder="1" applyAlignment="1">
      <alignment vertical="center"/>
    </xf>
    <xf numFmtId="174" fontId="87" fillId="0" borderId="0" xfId="0" applyNumberFormat="1" applyFont="1" applyBorder="1" applyAlignment="1">
      <alignment vertical="center"/>
    </xf>
    <xf numFmtId="4" fontId="87" fillId="0" borderId="2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87" fillId="0" borderId="24" xfId="0" applyNumberFormat="1" applyFont="1" applyBorder="1" applyAlignment="1">
      <alignment vertical="center"/>
    </xf>
    <xf numFmtId="4" fontId="87" fillId="0" borderId="25" xfId="0" applyNumberFormat="1" applyFont="1" applyBorder="1" applyAlignment="1">
      <alignment vertical="center"/>
    </xf>
    <xf numFmtId="174" fontId="87" fillId="0" borderId="25" xfId="0" applyNumberFormat="1" applyFont="1" applyBorder="1" applyAlignment="1">
      <alignment vertical="center"/>
    </xf>
    <xf numFmtId="4" fontId="87" fillId="0" borderId="26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83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88" fillId="0" borderId="0" xfId="36" applyFont="1" applyAlignment="1">
      <alignment horizontal="center" vertical="center"/>
    </xf>
    <xf numFmtId="0" fontId="77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89" fillId="33" borderId="0" xfId="0" applyFont="1" applyFill="1" applyAlignment="1" applyProtection="1">
      <alignment horizontal="left" vertical="center"/>
      <protection/>
    </xf>
    <xf numFmtId="0" fontId="90" fillId="33" borderId="0" xfId="36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0" fontId="78" fillId="36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4" fontId="83" fillId="0" borderId="0" xfId="0" applyNumberFormat="1" applyFont="1" applyBorder="1" applyAlignment="1">
      <alignment horizontal="right" vertical="center"/>
    </xf>
    <xf numFmtId="4" fontId="8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83" fillId="35" borderId="0" xfId="0" applyNumberFormat="1" applyFont="1" applyFill="1" applyBorder="1" applyAlignment="1">
      <alignment vertical="center"/>
    </xf>
    <xf numFmtId="4" fontId="86" fillId="0" borderId="0" xfId="0" applyNumberFormat="1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vertical="center"/>
    </xf>
    <xf numFmtId="172" fontId="76" fillId="0" borderId="0" xfId="0" applyNumberFormat="1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4" fontId="91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33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90" fillId="33" borderId="0" xfId="36" applyFont="1" applyFill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vertical="center"/>
      <protection locked="0"/>
    </xf>
    <xf numFmtId="4" fontId="4" fillId="0" borderId="34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78" fillId="36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78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79" fillId="0" borderId="0" xfId="0" applyFont="1" applyBorder="1" applyAlignment="1" applyProtection="1">
      <alignment horizontal="left" vertical="center"/>
      <protection/>
    </xf>
    <xf numFmtId="0" fontId="79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73" fontId="5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4" fontId="9" fillId="0" borderId="0" xfId="0" applyNumberFormat="1" applyFont="1" applyBorder="1" applyAlignment="1" applyProtection="1">
      <alignment vertical="center"/>
      <protection/>
    </xf>
    <xf numFmtId="0" fontId="8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4" fontId="10" fillId="0" borderId="0" xfId="0" applyNumberFormat="1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horizontal="left" vertical="center"/>
      <protection/>
    </xf>
    <xf numFmtId="172" fontId="76" fillId="0" borderId="0" xfId="0" applyNumberFormat="1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horizontal="right" vertical="center"/>
      <protection/>
    </xf>
    <xf numFmtId="4" fontId="76" fillId="0" borderId="0" xfId="0" applyNumberFormat="1" applyFont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6" fillId="35" borderId="17" xfId="0" applyFont="1" applyFill="1" applyBorder="1" applyAlignment="1" applyProtection="1">
      <alignment horizontal="left"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0" fontId="6" fillId="35" borderId="18" xfId="0" applyFont="1" applyFill="1" applyBorder="1" applyAlignment="1" applyProtection="1">
      <alignment horizontal="right" vertic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4" fontId="6" fillId="35" borderId="18" xfId="0" applyNumberFormat="1" applyFont="1" applyFill="1" applyBorder="1" applyAlignment="1" applyProtection="1">
      <alignment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0" fontId="4" fillId="35" borderId="33" xfId="0" applyFont="1" applyFill="1" applyBorder="1" applyAlignment="1" applyProtection="1">
      <alignment vertical="center"/>
      <protection/>
    </xf>
    <xf numFmtId="0" fontId="81" fillId="0" borderId="1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82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82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horizontal="left" vertical="center"/>
      <protection/>
    </xf>
    <xf numFmtId="4" fontId="83" fillId="0" borderId="0" xfId="0" applyNumberFormat="1" applyFont="1" applyBorder="1" applyAlignment="1" applyProtection="1">
      <alignment vertical="center"/>
      <protection/>
    </xf>
    <xf numFmtId="0" fontId="93" fillId="0" borderId="13" xfId="0" applyFont="1" applyBorder="1" applyAlignment="1" applyProtection="1">
      <alignment vertical="center"/>
      <protection/>
    </xf>
    <xf numFmtId="0" fontId="93" fillId="0" borderId="0" xfId="0" applyFont="1" applyBorder="1" applyAlignment="1" applyProtection="1">
      <alignment vertical="center"/>
      <protection/>
    </xf>
    <xf numFmtId="0" fontId="93" fillId="0" borderId="0" xfId="0" applyFont="1" applyBorder="1" applyAlignment="1" applyProtection="1">
      <alignment horizontal="left" vertical="center"/>
      <protection/>
    </xf>
    <xf numFmtId="4" fontId="93" fillId="0" borderId="0" xfId="0" applyNumberFormat="1" applyFont="1" applyBorder="1" applyAlignment="1" applyProtection="1">
      <alignment vertical="center"/>
      <protection/>
    </xf>
    <xf numFmtId="0" fontId="93" fillId="0" borderId="0" xfId="0" applyFont="1" applyBorder="1" applyAlignment="1" applyProtection="1">
      <alignment vertical="center"/>
      <protection/>
    </xf>
    <xf numFmtId="0" fontId="93" fillId="0" borderId="14" xfId="0" applyFont="1" applyBorder="1" applyAlignment="1" applyProtection="1">
      <alignment vertical="center"/>
      <protection/>
    </xf>
    <xf numFmtId="0" fontId="93" fillId="0" borderId="0" xfId="0" applyFont="1" applyAlignment="1" applyProtection="1">
      <alignment vertical="center"/>
      <protection/>
    </xf>
    <xf numFmtId="0" fontId="94" fillId="0" borderId="13" xfId="0" applyFont="1" applyBorder="1" applyAlignment="1" applyProtection="1">
      <alignment vertical="center"/>
      <protection/>
    </xf>
    <xf numFmtId="0" fontId="94" fillId="0" borderId="0" xfId="0" applyFont="1" applyBorder="1" applyAlignment="1" applyProtection="1">
      <alignment vertical="center"/>
      <protection/>
    </xf>
    <xf numFmtId="0" fontId="94" fillId="0" borderId="0" xfId="0" applyFont="1" applyBorder="1" applyAlignment="1" applyProtection="1">
      <alignment horizontal="left" vertical="center"/>
      <protection/>
    </xf>
    <xf numFmtId="4" fontId="94" fillId="0" borderId="0" xfId="0" applyNumberFormat="1" applyFont="1" applyBorder="1" applyAlignment="1" applyProtection="1">
      <alignment vertical="center"/>
      <protection/>
    </xf>
    <xf numFmtId="0" fontId="94" fillId="0" borderId="0" xfId="0" applyFont="1" applyBorder="1" applyAlignment="1" applyProtection="1">
      <alignment vertical="center"/>
      <protection/>
    </xf>
    <xf numFmtId="0" fontId="94" fillId="0" borderId="14" xfId="0" applyFont="1" applyBorder="1" applyAlignment="1" applyProtection="1">
      <alignment vertical="center"/>
      <protection/>
    </xf>
    <xf numFmtId="0" fontId="94" fillId="0" borderId="0" xfId="0" applyFont="1" applyAlignment="1" applyProtection="1">
      <alignment vertical="center"/>
      <protection/>
    </xf>
    <xf numFmtId="4" fontId="92" fillId="0" borderId="0" xfId="0" applyNumberFormat="1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vertical="center"/>
      <protection/>
    </xf>
    <xf numFmtId="0" fontId="79" fillId="0" borderId="34" xfId="0" applyFont="1" applyBorder="1" applyAlignment="1" applyProtection="1">
      <alignment horizontal="center" vertical="center"/>
      <protection/>
    </xf>
    <xf numFmtId="0" fontId="83" fillId="35" borderId="0" xfId="0" applyFont="1" applyFill="1" applyBorder="1" applyAlignment="1" applyProtection="1">
      <alignment horizontal="left" vertical="center"/>
      <protection/>
    </xf>
    <xf numFmtId="4" fontId="83" fillId="35" borderId="0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35" borderId="30" xfId="0" applyFont="1" applyFill="1" applyBorder="1" applyAlignment="1" applyProtection="1">
      <alignment horizontal="center" vertical="center" wrapText="1"/>
      <protection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4" fillId="35" borderId="31" xfId="0" applyFont="1" applyFill="1" applyBorder="1" applyAlignment="1" applyProtection="1">
      <alignment horizontal="center" vertical="center" wrapText="1"/>
      <protection/>
    </xf>
    <xf numFmtId="0" fontId="95" fillId="35" borderId="31" xfId="0" applyFont="1" applyFill="1" applyBorder="1" applyAlignment="1" applyProtection="1">
      <alignment horizontal="center" vertical="center" wrapText="1"/>
      <protection/>
    </xf>
    <xf numFmtId="0" fontId="4" fillId="35" borderId="32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79" fillId="0" borderId="30" xfId="0" applyFont="1" applyBorder="1" applyAlignment="1" applyProtection="1">
      <alignment horizontal="center" vertical="center" wrapText="1"/>
      <protection/>
    </xf>
    <xf numFmtId="0" fontId="79" fillId="0" borderId="31" xfId="0" applyFont="1" applyBorder="1" applyAlignment="1" applyProtection="1">
      <alignment horizontal="center" vertical="center" wrapText="1"/>
      <protection/>
    </xf>
    <xf numFmtId="0" fontId="79" fillId="0" borderId="32" xfId="0" applyFont="1" applyBorder="1" applyAlignment="1" applyProtection="1">
      <alignment horizontal="center" vertical="center" wrapText="1"/>
      <protection/>
    </xf>
    <xf numFmtId="0" fontId="83" fillId="0" borderId="0" xfId="0" applyFont="1" applyBorder="1" applyAlignment="1" applyProtection="1">
      <alignment horizontal="left" vertical="center"/>
      <protection/>
    </xf>
    <xf numFmtId="4" fontId="83" fillId="0" borderId="20" xfId="0" applyNumberFormat="1" applyFont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174" fontId="96" fillId="0" borderId="20" xfId="0" applyNumberFormat="1" applyFont="1" applyBorder="1" applyAlignment="1" applyProtection="1">
      <alignment/>
      <protection/>
    </xf>
    <xf numFmtId="174" fontId="96" fillId="0" borderId="21" xfId="0" applyNumberFormat="1" applyFont="1" applyBorder="1" applyAlignment="1" applyProtection="1">
      <alignment/>
      <protection/>
    </xf>
    <xf numFmtId="4" fontId="13" fillId="0" borderId="0" xfId="0" applyNumberFormat="1" applyFont="1" applyAlignment="1" applyProtection="1">
      <alignment vertical="center"/>
      <protection/>
    </xf>
    <xf numFmtId="0" fontId="97" fillId="0" borderId="13" xfId="0" applyFont="1" applyBorder="1" applyAlignment="1" applyProtection="1">
      <alignment/>
      <protection/>
    </xf>
    <xf numFmtId="0" fontId="97" fillId="0" borderId="0" xfId="0" applyFont="1" applyBorder="1" applyAlignment="1" applyProtection="1">
      <alignment/>
      <protection/>
    </xf>
    <xf numFmtId="0" fontId="93" fillId="0" borderId="0" xfId="0" applyFont="1" applyBorder="1" applyAlignment="1" applyProtection="1">
      <alignment horizontal="left"/>
      <protection/>
    </xf>
    <xf numFmtId="4" fontId="93" fillId="0" borderId="0" xfId="0" applyNumberFormat="1" applyFont="1" applyBorder="1" applyAlignment="1" applyProtection="1">
      <alignment/>
      <protection/>
    </xf>
    <xf numFmtId="0" fontId="97" fillId="0" borderId="14" xfId="0" applyFont="1" applyBorder="1" applyAlignment="1" applyProtection="1">
      <alignment/>
      <protection/>
    </xf>
    <xf numFmtId="0" fontId="97" fillId="0" borderId="0" xfId="0" applyFont="1" applyAlignment="1" applyProtection="1">
      <alignment/>
      <protection/>
    </xf>
    <xf numFmtId="0" fontId="97" fillId="0" borderId="22" xfId="0" applyFont="1" applyBorder="1" applyAlignment="1" applyProtection="1">
      <alignment/>
      <protection/>
    </xf>
    <xf numFmtId="174" fontId="97" fillId="0" borderId="0" xfId="0" applyNumberFormat="1" applyFont="1" applyBorder="1" applyAlignment="1" applyProtection="1">
      <alignment/>
      <protection/>
    </xf>
    <xf numFmtId="174" fontId="97" fillId="0" borderId="23" xfId="0" applyNumberFormat="1" applyFont="1" applyBorder="1" applyAlignment="1" applyProtection="1">
      <alignment/>
      <protection/>
    </xf>
    <xf numFmtId="0" fontId="97" fillId="0" borderId="0" xfId="0" applyFont="1" applyAlignment="1" applyProtection="1">
      <alignment horizontal="left"/>
      <protection/>
    </xf>
    <xf numFmtId="0" fontId="97" fillId="0" borderId="0" xfId="0" applyFont="1" applyAlignment="1" applyProtection="1">
      <alignment horizontal="center"/>
      <protection/>
    </xf>
    <xf numFmtId="4" fontId="97" fillId="0" borderId="0" xfId="0" applyNumberFormat="1" applyFont="1" applyAlignment="1" applyProtection="1">
      <alignment vertical="center"/>
      <protection/>
    </xf>
    <xf numFmtId="0" fontId="94" fillId="0" borderId="0" xfId="0" applyFont="1" applyBorder="1" applyAlignment="1" applyProtection="1">
      <alignment horizontal="left"/>
      <protection/>
    </xf>
    <xf numFmtId="4" fontId="94" fillId="0" borderId="25" xfId="0" applyNumberFormat="1" applyFont="1" applyBorder="1" applyAlignment="1" applyProtection="1">
      <alignment/>
      <protection/>
    </xf>
    <xf numFmtId="4" fontId="94" fillId="0" borderId="25" xfId="0" applyNumberFormat="1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49" fontId="4" fillId="0" borderId="34" xfId="0" applyNumberFormat="1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175" fontId="4" fillId="0" borderId="34" xfId="0" applyNumberFormat="1" applyFont="1" applyBorder="1" applyAlignment="1" applyProtection="1">
      <alignment vertical="center"/>
      <protection/>
    </xf>
    <xf numFmtId="4" fontId="4" fillId="0" borderId="34" xfId="0" applyNumberFormat="1" applyFont="1" applyBorder="1" applyAlignment="1" applyProtection="1">
      <alignment vertical="center"/>
      <protection/>
    </xf>
    <xf numFmtId="0" fontId="76" fillId="0" borderId="34" xfId="0" applyFont="1" applyBorder="1" applyAlignment="1" applyProtection="1">
      <alignment horizontal="left" vertical="center"/>
      <protection/>
    </xf>
    <xf numFmtId="0" fontId="76" fillId="0" borderId="0" xfId="0" applyFont="1" applyBorder="1" applyAlignment="1" applyProtection="1">
      <alignment horizontal="center" vertical="center"/>
      <protection/>
    </xf>
    <xf numFmtId="174" fontId="76" fillId="0" borderId="0" xfId="0" applyNumberFormat="1" applyFont="1" applyBorder="1" applyAlignment="1" applyProtection="1">
      <alignment vertical="center"/>
      <protection/>
    </xf>
    <xf numFmtId="174" fontId="76" fillId="0" borderId="23" xfId="0" applyNumberFormat="1" applyFont="1" applyBorder="1" applyAlignment="1" applyProtection="1">
      <alignment vertical="center"/>
      <protection/>
    </xf>
    <xf numFmtId="4" fontId="4" fillId="0" borderId="0" xfId="0" applyNumberFormat="1" applyFont="1" applyAlignment="1" applyProtection="1">
      <alignment vertical="center"/>
      <protection/>
    </xf>
    <xf numFmtId="0" fontId="98" fillId="0" borderId="13" xfId="0" applyFont="1" applyBorder="1" applyAlignment="1" applyProtection="1">
      <alignment vertical="center"/>
      <protection/>
    </xf>
    <xf numFmtId="0" fontId="98" fillId="0" borderId="0" xfId="0" applyFont="1" applyBorder="1" applyAlignment="1" applyProtection="1">
      <alignment vertical="center"/>
      <protection/>
    </xf>
    <xf numFmtId="0" fontId="98" fillId="0" borderId="0" xfId="0" applyFont="1" applyBorder="1" applyAlignment="1" applyProtection="1">
      <alignment horizontal="left" vertical="center"/>
      <protection/>
    </xf>
    <xf numFmtId="0" fontId="98" fillId="0" borderId="20" xfId="0" applyFont="1" applyBorder="1" applyAlignment="1" applyProtection="1">
      <alignment horizontal="left" vertical="center" wrapText="1"/>
      <protection/>
    </xf>
    <xf numFmtId="0" fontId="98" fillId="0" borderId="0" xfId="0" applyFont="1" applyBorder="1" applyAlignment="1" applyProtection="1">
      <alignment vertical="center"/>
      <protection/>
    </xf>
    <xf numFmtId="0" fontId="98" fillId="0" borderId="14" xfId="0" applyFont="1" applyBorder="1" applyAlignment="1" applyProtection="1">
      <alignment vertical="center"/>
      <protection/>
    </xf>
    <xf numFmtId="0" fontId="98" fillId="0" borderId="0" xfId="0" applyFont="1" applyAlignment="1" applyProtection="1">
      <alignment vertical="center"/>
      <protection/>
    </xf>
    <xf numFmtId="0" fontId="98" fillId="0" borderId="22" xfId="0" applyFont="1" applyBorder="1" applyAlignment="1" applyProtection="1">
      <alignment vertical="center"/>
      <protection/>
    </xf>
    <xf numFmtId="0" fontId="98" fillId="0" borderId="23" xfId="0" applyFont="1" applyBorder="1" applyAlignment="1" applyProtection="1">
      <alignment vertical="center"/>
      <protection/>
    </xf>
    <xf numFmtId="0" fontId="98" fillId="0" borderId="0" xfId="0" applyFont="1" applyAlignment="1" applyProtection="1">
      <alignment horizontal="left" vertical="center"/>
      <protection/>
    </xf>
    <xf numFmtId="0" fontId="98" fillId="0" borderId="0" xfId="0" applyFont="1" applyBorder="1" applyAlignment="1" applyProtection="1">
      <alignment horizontal="left" vertical="center" wrapText="1"/>
      <protection/>
    </xf>
    <xf numFmtId="0" fontId="99" fillId="0" borderId="13" xfId="0" applyFont="1" applyBorder="1" applyAlignment="1" applyProtection="1">
      <alignment vertical="center"/>
      <protection/>
    </xf>
    <xf numFmtId="0" fontId="99" fillId="0" borderId="0" xfId="0" applyFont="1" applyBorder="1" applyAlignment="1" applyProtection="1">
      <alignment vertical="center"/>
      <protection/>
    </xf>
    <xf numFmtId="0" fontId="99" fillId="0" borderId="0" xfId="0" applyFont="1" applyBorder="1" applyAlignment="1" applyProtection="1">
      <alignment horizontal="left" vertical="center"/>
      <protection/>
    </xf>
    <xf numFmtId="0" fontId="99" fillId="0" borderId="0" xfId="0" applyFont="1" applyBorder="1" applyAlignment="1" applyProtection="1">
      <alignment horizontal="left" vertical="center" wrapText="1"/>
      <protection/>
    </xf>
    <xf numFmtId="0" fontId="99" fillId="0" borderId="0" xfId="0" applyFont="1" applyBorder="1" applyAlignment="1" applyProtection="1">
      <alignment vertical="center"/>
      <protection/>
    </xf>
    <xf numFmtId="175" fontId="99" fillId="0" borderId="0" xfId="0" applyNumberFormat="1" applyFont="1" applyBorder="1" applyAlignment="1" applyProtection="1">
      <alignment vertical="center"/>
      <protection/>
    </xf>
    <xf numFmtId="0" fontId="99" fillId="0" borderId="14" xfId="0" applyFont="1" applyBorder="1" applyAlignment="1" applyProtection="1">
      <alignment vertical="center"/>
      <protection/>
    </xf>
    <xf numFmtId="0" fontId="99" fillId="0" borderId="0" xfId="0" applyFont="1" applyAlignment="1" applyProtection="1">
      <alignment vertical="center"/>
      <protection/>
    </xf>
    <xf numFmtId="0" fontId="99" fillId="0" borderId="22" xfId="0" applyFont="1" applyBorder="1" applyAlignment="1" applyProtection="1">
      <alignment vertical="center"/>
      <protection/>
    </xf>
    <xf numFmtId="0" fontId="99" fillId="0" borderId="23" xfId="0" applyFont="1" applyBorder="1" applyAlignment="1" applyProtection="1">
      <alignment vertical="center"/>
      <protection/>
    </xf>
    <xf numFmtId="0" fontId="99" fillId="0" borderId="0" xfId="0" applyFont="1" applyAlignment="1" applyProtection="1">
      <alignment horizontal="left" vertical="center"/>
      <protection/>
    </xf>
    <xf numFmtId="0" fontId="100" fillId="0" borderId="13" xfId="0" applyFont="1" applyBorder="1" applyAlignment="1" applyProtection="1">
      <alignment vertical="center"/>
      <protection/>
    </xf>
    <xf numFmtId="0" fontId="100" fillId="0" borderId="0" xfId="0" applyFont="1" applyBorder="1" applyAlignment="1" applyProtection="1">
      <alignment vertical="center"/>
      <protection/>
    </xf>
    <xf numFmtId="0" fontId="100" fillId="0" borderId="0" xfId="0" applyFont="1" applyBorder="1" applyAlignment="1" applyProtection="1">
      <alignment horizontal="left" vertical="center"/>
      <protection/>
    </xf>
    <xf numFmtId="0" fontId="100" fillId="0" borderId="0" xfId="0" applyFont="1" applyBorder="1" applyAlignment="1" applyProtection="1">
      <alignment horizontal="left" vertical="center" wrapText="1"/>
      <protection/>
    </xf>
    <xf numFmtId="0" fontId="100" fillId="0" borderId="0" xfId="0" applyFont="1" applyBorder="1" applyAlignment="1" applyProtection="1">
      <alignment vertical="center"/>
      <protection/>
    </xf>
    <xf numFmtId="175" fontId="100" fillId="0" borderId="0" xfId="0" applyNumberFormat="1" applyFont="1" applyBorder="1" applyAlignment="1" applyProtection="1">
      <alignment vertical="center"/>
      <protection/>
    </xf>
    <xf numFmtId="0" fontId="100" fillId="0" borderId="14" xfId="0" applyFont="1" applyBorder="1" applyAlignment="1" applyProtection="1">
      <alignment vertical="center"/>
      <protection/>
    </xf>
    <xf numFmtId="0" fontId="100" fillId="0" borderId="0" xfId="0" applyFont="1" applyAlignment="1" applyProtection="1">
      <alignment vertical="center"/>
      <protection/>
    </xf>
    <xf numFmtId="0" fontId="100" fillId="0" borderId="22" xfId="0" applyFont="1" applyBorder="1" applyAlignment="1" applyProtection="1">
      <alignment vertical="center"/>
      <protection/>
    </xf>
    <xf numFmtId="0" fontId="100" fillId="0" borderId="23" xfId="0" applyFont="1" applyBorder="1" applyAlignment="1" applyProtection="1">
      <alignment vertical="center"/>
      <protection/>
    </xf>
    <xf numFmtId="0" fontId="100" fillId="0" borderId="0" xfId="0" applyFont="1" applyAlignment="1" applyProtection="1">
      <alignment horizontal="left" vertical="center"/>
      <protection/>
    </xf>
    <xf numFmtId="0" fontId="99" fillId="0" borderId="24" xfId="0" applyFont="1" applyBorder="1" applyAlignment="1" applyProtection="1">
      <alignment vertical="center"/>
      <protection/>
    </xf>
    <xf numFmtId="0" fontId="99" fillId="0" borderId="25" xfId="0" applyFont="1" applyBorder="1" applyAlignment="1" applyProtection="1">
      <alignment vertical="center"/>
      <protection/>
    </xf>
    <xf numFmtId="0" fontId="99" fillId="0" borderId="26" xfId="0" applyFont="1" applyBorder="1" applyAlignment="1" applyProtection="1">
      <alignment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2E2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DBF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C3B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42E2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8DBF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6C3B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N42" sqref="N42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13.7109375" style="0" customWidth="1"/>
    <col min="45" max="46" width="25.8515625" style="0" hidden="1" customWidth="1"/>
    <col min="47" max="47" width="25.00390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89" width="0" style="0" hidden="1" customWidth="1"/>
  </cols>
  <sheetData>
    <row r="1" spans="1:73" ht="21" customHeight="1">
      <c r="A1" s="92" t="s">
        <v>0</v>
      </c>
      <c r="B1" s="93"/>
      <c r="C1" s="93"/>
      <c r="D1" s="94" t="s">
        <v>1</v>
      </c>
      <c r="E1" s="93"/>
      <c r="F1" s="93"/>
      <c r="G1" s="93"/>
      <c r="H1" s="93"/>
      <c r="I1" s="93"/>
      <c r="J1" s="93"/>
      <c r="K1" s="95" t="s">
        <v>188</v>
      </c>
      <c r="L1" s="95"/>
      <c r="M1" s="95"/>
      <c r="N1" s="95"/>
      <c r="O1" s="95"/>
      <c r="P1" s="95"/>
      <c r="Q1" s="95"/>
      <c r="R1" s="95"/>
      <c r="S1" s="95"/>
      <c r="T1" s="93"/>
      <c r="U1" s="93"/>
      <c r="V1" s="93"/>
      <c r="W1" s="95" t="s">
        <v>189</v>
      </c>
      <c r="X1" s="95"/>
      <c r="Y1" s="95"/>
      <c r="Z1" s="95"/>
      <c r="AA1" s="95"/>
      <c r="AB1" s="95"/>
      <c r="AC1" s="95"/>
      <c r="AD1" s="95"/>
      <c r="AE1" s="95"/>
      <c r="AF1" s="95"/>
      <c r="AG1" s="93"/>
      <c r="AH1" s="93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6" t="s">
        <v>2</v>
      </c>
      <c r="BB1" s="6" t="s">
        <v>3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T1" s="8" t="s">
        <v>4</v>
      </c>
      <c r="BU1" s="8" t="s">
        <v>4</v>
      </c>
    </row>
    <row r="2" spans="3:72" ht="36.75" customHeight="1">
      <c r="C2" s="128" t="s">
        <v>5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R2" s="97" t="s">
        <v>6</v>
      </c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S2" s="9" t="s">
        <v>7</v>
      </c>
      <c r="BT2" s="9" t="s">
        <v>8</v>
      </c>
    </row>
    <row r="3" spans="2:72" ht="6.7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7</v>
      </c>
      <c r="BT3" s="9" t="s">
        <v>9</v>
      </c>
    </row>
    <row r="4" spans="2:71" ht="36.75" customHeight="1">
      <c r="B4" s="13"/>
      <c r="C4" s="123" t="s">
        <v>10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5"/>
      <c r="AS4" s="16" t="s">
        <v>11</v>
      </c>
      <c r="BS4" s="9" t="s">
        <v>12</v>
      </c>
    </row>
    <row r="5" spans="2:71" ht="14.25" customHeight="1">
      <c r="B5" s="13"/>
      <c r="C5" s="14"/>
      <c r="D5" s="17" t="s">
        <v>13</v>
      </c>
      <c r="E5" s="14"/>
      <c r="F5" s="14"/>
      <c r="G5" s="14"/>
      <c r="H5" s="14"/>
      <c r="I5" s="14"/>
      <c r="J5" s="14"/>
      <c r="K5" s="129" t="s">
        <v>14</v>
      </c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4"/>
      <c r="AQ5" s="15"/>
      <c r="BS5" s="9" t="s">
        <v>7</v>
      </c>
    </row>
    <row r="6" spans="2:71" ht="36.75" customHeight="1">
      <c r="B6" s="13"/>
      <c r="C6" s="14"/>
      <c r="D6" s="19" t="s">
        <v>15</v>
      </c>
      <c r="E6" s="14"/>
      <c r="F6" s="14"/>
      <c r="G6" s="14"/>
      <c r="H6" s="14"/>
      <c r="I6" s="14"/>
      <c r="J6" s="14"/>
      <c r="K6" s="130" t="s">
        <v>16</v>
      </c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4"/>
      <c r="AQ6" s="15"/>
      <c r="BS6" s="9" t="s">
        <v>17</v>
      </c>
    </row>
    <row r="7" spans="2:71" ht="14.25" customHeight="1">
      <c r="B7" s="13"/>
      <c r="C7" s="14"/>
      <c r="D7" s="20" t="s">
        <v>18</v>
      </c>
      <c r="E7" s="14"/>
      <c r="F7" s="14"/>
      <c r="G7" s="14"/>
      <c r="H7" s="14"/>
      <c r="I7" s="14"/>
      <c r="J7" s="14"/>
      <c r="K7" s="18" t="s">
        <v>3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20" t="s">
        <v>19</v>
      </c>
      <c r="AL7" s="14"/>
      <c r="AM7" s="14"/>
      <c r="AN7" s="18" t="s">
        <v>3</v>
      </c>
      <c r="AO7" s="14"/>
      <c r="AP7" s="14"/>
      <c r="AQ7" s="15"/>
      <c r="BS7" s="9" t="s">
        <v>20</v>
      </c>
    </row>
    <row r="8" spans="2:71" ht="14.25" customHeight="1">
      <c r="B8" s="13"/>
      <c r="C8" s="14"/>
      <c r="D8" s="20" t="s">
        <v>21</v>
      </c>
      <c r="E8" s="14"/>
      <c r="F8" s="14"/>
      <c r="G8" s="14"/>
      <c r="H8" s="14"/>
      <c r="I8" s="14"/>
      <c r="J8" s="14"/>
      <c r="K8" s="18" t="s">
        <v>22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20" t="s">
        <v>23</v>
      </c>
      <c r="AL8" s="14"/>
      <c r="AM8" s="14"/>
      <c r="AN8" s="18" t="s">
        <v>24</v>
      </c>
      <c r="AO8" s="14"/>
      <c r="AP8" s="14"/>
      <c r="AQ8" s="15"/>
      <c r="BS8" s="9" t="s">
        <v>25</v>
      </c>
    </row>
    <row r="9" spans="2:71" ht="14.2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5"/>
      <c r="BS9" s="9" t="s">
        <v>26</v>
      </c>
    </row>
    <row r="10" spans="2:71" ht="14.25" customHeight="1">
      <c r="B10" s="13"/>
      <c r="C10" s="14"/>
      <c r="D10" s="20" t="s">
        <v>27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20" t="s">
        <v>28</v>
      </c>
      <c r="AL10" s="14"/>
      <c r="AM10" s="14"/>
      <c r="AN10" s="18" t="s">
        <v>29</v>
      </c>
      <c r="AO10" s="14"/>
      <c r="AP10" s="14"/>
      <c r="AQ10" s="15"/>
      <c r="BS10" s="9" t="s">
        <v>17</v>
      </c>
    </row>
    <row r="11" spans="2:71" ht="18" customHeight="1">
      <c r="B11" s="13"/>
      <c r="C11" s="14"/>
      <c r="D11" s="14"/>
      <c r="E11" s="18" t="s">
        <v>30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20" t="s">
        <v>31</v>
      </c>
      <c r="AL11" s="14"/>
      <c r="AM11" s="14"/>
      <c r="AN11" s="18" t="s">
        <v>32</v>
      </c>
      <c r="AO11" s="14"/>
      <c r="AP11" s="14"/>
      <c r="AQ11" s="15"/>
      <c r="BS11" s="9" t="s">
        <v>17</v>
      </c>
    </row>
    <row r="12" spans="2:71" ht="6.75" customHeight="1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5"/>
      <c r="BS12" s="9" t="s">
        <v>17</v>
      </c>
    </row>
    <row r="13" spans="2:71" ht="14.25" customHeight="1">
      <c r="B13" s="13"/>
      <c r="C13" s="14"/>
      <c r="D13" s="20" t="s">
        <v>33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20" t="s">
        <v>28</v>
      </c>
      <c r="AL13" s="14"/>
      <c r="AM13" s="14"/>
      <c r="AN13" s="18" t="s">
        <v>3</v>
      </c>
      <c r="AO13" s="14"/>
      <c r="AP13" s="14"/>
      <c r="AQ13" s="15"/>
      <c r="BS13" s="9" t="s">
        <v>17</v>
      </c>
    </row>
    <row r="14" spans="2:71" ht="15">
      <c r="B14" s="13"/>
      <c r="C14" s="14"/>
      <c r="D14" s="14"/>
      <c r="E14" s="18" t="s">
        <v>34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20" t="s">
        <v>31</v>
      </c>
      <c r="AL14" s="14"/>
      <c r="AM14" s="14"/>
      <c r="AN14" s="18" t="s">
        <v>3</v>
      </c>
      <c r="AO14" s="14"/>
      <c r="AP14" s="14"/>
      <c r="AQ14" s="15"/>
      <c r="BS14" s="9" t="s">
        <v>17</v>
      </c>
    </row>
    <row r="15" spans="2:71" ht="6.75" customHeight="1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5"/>
      <c r="BS15" s="9" t="s">
        <v>4</v>
      </c>
    </row>
    <row r="16" spans="2:71" ht="14.25" customHeight="1">
      <c r="B16" s="13"/>
      <c r="C16" s="14"/>
      <c r="D16" s="20" t="s">
        <v>35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20" t="s">
        <v>28</v>
      </c>
      <c r="AL16" s="14"/>
      <c r="AM16" s="14"/>
      <c r="AN16" s="18" t="s">
        <v>29</v>
      </c>
      <c r="AO16" s="14"/>
      <c r="AP16" s="14"/>
      <c r="AQ16" s="15"/>
      <c r="BS16" s="9" t="s">
        <v>4</v>
      </c>
    </row>
    <row r="17" spans="2:71" ht="18" customHeight="1">
      <c r="B17" s="13"/>
      <c r="C17" s="14"/>
      <c r="D17" s="14"/>
      <c r="E17" s="18" t="s">
        <v>30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20" t="s">
        <v>31</v>
      </c>
      <c r="AL17" s="14"/>
      <c r="AM17" s="14"/>
      <c r="AN17" s="18" t="s">
        <v>32</v>
      </c>
      <c r="AO17" s="14"/>
      <c r="AP17" s="14"/>
      <c r="AQ17" s="15"/>
      <c r="BS17" s="9" t="s">
        <v>36</v>
      </c>
    </row>
    <row r="18" spans="2:71" ht="6.75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5"/>
      <c r="BS18" s="9" t="s">
        <v>7</v>
      </c>
    </row>
    <row r="19" spans="2:71" ht="14.25" customHeight="1">
      <c r="B19" s="13"/>
      <c r="C19" s="14"/>
      <c r="D19" s="20" t="s">
        <v>37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20" t="s">
        <v>28</v>
      </c>
      <c r="AL19" s="14"/>
      <c r="AM19" s="14"/>
      <c r="AN19" s="18" t="s">
        <v>3</v>
      </c>
      <c r="AO19" s="14"/>
      <c r="AP19" s="14"/>
      <c r="AQ19" s="15"/>
      <c r="BS19" s="9" t="s">
        <v>7</v>
      </c>
    </row>
    <row r="20" spans="2:43" ht="18" customHeight="1">
      <c r="B20" s="13"/>
      <c r="C20" s="14"/>
      <c r="D20" s="14"/>
      <c r="E20" s="18" t="s">
        <v>38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20" t="s">
        <v>31</v>
      </c>
      <c r="AL20" s="14"/>
      <c r="AM20" s="14"/>
      <c r="AN20" s="18" t="s">
        <v>3</v>
      </c>
      <c r="AO20" s="14"/>
      <c r="AP20" s="14"/>
      <c r="AQ20" s="15"/>
    </row>
    <row r="21" spans="2:43" ht="6.75" customHeight="1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5"/>
    </row>
    <row r="22" spans="2:43" ht="15">
      <c r="B22" s="13"/>
      <c r="C22" s="14"/>
      <c r="D22" s="20" t="s">
        <v>39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5"/>
    </row>
    <row r="23" spans="2:43" ht="22.5" customHeight="1">
      <c r="B23" s="13"/>
      <c r="C23" s="14"/>
      <c r="D23" s="14"/>
      <c r="E23" s="131" t="s">
        <v>3</v>
      </c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4"/>
      <c r="AP23" s="14"/>
      <c r="AQ23" s="15"/>
    </row>
    <row r="24" spans="2:43" ht="6.75" customHeight="1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5"/>
    </row>
    <row r="25" spans="2:43" ht="6.75" customHeight="1">
      <c r="B25" s="13"/>
      <c r="C25" s="14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4"/>
      <c r="AQ25" s="15"/>
    </row>
    <row r="26" spans="2:43" ht="14.25" customHeight="1">
      <c r="B26" s="13"/>
      <c r="C26" s="14"/>
      <c r="D26" s="22" t="s">
        <v>40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24">
        <f>ROUND(AG87,2)</f>
        <v>0</v>
      </c>
      <c r="AL26" s="125"/>
      <c r="AM26" s="125"/>
      <c r="AN26" s="125"/>
      <c r="AO26" s="125"/>
      <c r="AP26" s="14"/>
      <c r="AQ26" s="15"/>
    </row>
    <row r="27" spans="2:43" ht="14.25" customHeight="1">
      <c r="B27" s="13"/>
      <c r="C27" s="14"/>
      <c r="D27" s="22" t="s">
        <v>41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24">
        <f>ROUND(AG91,2)</f>
        <v>0</v>
      </c>
      <c r="AL27" s="125"/>
      <c r="AM27" s="125"/>
      <c r="AN27" s="125"/>
      <c r="AO27" s="125"/>
      <c r="AP27" s="14"/>
      <c r="AQ27" s="15"/>
    </row>
    <row r="28" spans="2:43" s="1" customFormat="1" ht="6.7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</row>
    <row r="29" spans="2:43" s="1" customFormat="1" ht="25.5" customHeight="1">
      <c r="B29" s="23"/>
      <c r="C29" s="24"/>
      <c r="D29" s="26" t="s">
        <v>42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26">
        <f>ROUND(AK26+AK27,2)</f>
        <v>0</v>
      </c>
      <c r="AL29" s="127"/>
      <c r="AM29" s="127"/>
      <c r="AN29" s="127"/>
      <c r="AO29" s="127"/>
      <c r="AP29" s="24"/>
      <c r="AQ29" s="25"/>
    </row>
    <row r="30" spans="2:43" s="1" customFormat="1" ht="6.7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</row>
    <row r="31" spans="2:43" s="2" customFormat="1" ht="14.25" customHeight="1">
      <c r="B31" s="28"/>
      <c r="C31" s="29"/>
      <c r="D31" s="30" t="s">
        <v>43</v>
      </c>
      <c r="E31" s="29"/>
      <c r="F31" s="30" t="s">
        <v>44</v>
      </c>
      <c r="G31" s="29"/>
      <c r="H31" s="29"/>
      <c r="I31" s="29"/>
      <c r="J31" s="29"/>
      <c r="K31" s="29"/>
      <c r="L31" s="116">
        <v>0.21</v>
      </c>
      <c r="M31" s="117"/>
      <c r="N31" s="117"/>
      <c r="O31" s="117"/>
      <c r="P31" s="29"/>
      <c r="Q31" s="29"/>
      <c r="R31" s="29"/>
      <c r="S31" s="29"/>
      <c r="T31" s="31" t="s">
        <v>45</v>
      </c>
      <c r="U31" s="29"/>
      <c r="V31" s="29"/>
      <c r="W31" s="118">
        <f>ROUND(AZ87+SUM(CD92:CD92),2)</f>
        <v>0</v>
      </c>
      <c r="X31" s="117"/>
      <c r="Y31" s="117"/>
      <c r="Z31" s="117"/>
      <c r="AA31" s="117"/>
      <c r="AB31" s="117"/>
      <c r="AC31" s="117"/>
      <c r="AD31" s="117"/>
      <c r="AE31" s="117"/>
      <c r="AF31" s="29"/>
      <c r="AG31" s="29"/>
      <c r="AH31" s="29"/>
      <c r="AI31" s="29"/>
      <c r="AJ31" s="29"/>
      <c r="AK31" s="118">
        <f>ROUND(AV87+SUM(BY92:BY92),2)</f>
        <v>0</v>
      </c>
      <c r="AL31" s="117"/>
      <c r="AM31" s="117"/>
      <c r="AN31" s="117"/>
      <c r="AO31" s="117"/>
      <c r="AP31" s="29"/>
      <c r="AQ31" s="32"/>
    </row>
    <row r="32" spans="2:43" s="2" customFormat="1" ht="14.25" customHeight="1">
      <c r="B32" s="28"/>
      <c r="C32" s="29"/>
      <c r="D32" s="29"/>
      <c r="E32" s="29"/>
      <c r="F32" s="30" t="s">
        <v>46</v>
      </c>
      <c r="G32" s="29"/>
      <c r="H32" s="29"/>
      <c r="I32" s="29"/>
      <c r="J32" s="29"/>
      <c r="K32" s="29"/>
      <c r="L32" s="116">
        <v>0.15</v>
      </c>
      <c r="M32" s="117"/>
      <c r="N32" s="117"/>
      <c r="O32" s="117"/>
      <c r="P32" s="29"/>
      <c r="Q32" s="29"/>
      <c r="R32" s="29"/>
      <c r="S32" s="29"/>
      <c r="T32" s="31" t="s">
        <v>45</v>
      </c>
      <c r="U32" s="29"/>
      <c r="V32" s="29"/>
      <c r="W32" s="118">
        <f>ROUND(BA87+SUM(CE92:CE92),2)</f>
        <v>0</v>
      </c>
      <c r="X32" s="117"/>
      <c r="Y32" s="117"/>
      <c r="Z32" s="117"/>
      <c r="AA32" s="117"/>
      <c r="AB32" s="117"/>
      <c r="AC32" s="117"/>
      <c r="AD32" s="117"/>
      <c r="AE32" s="117"/>
      <c r="AF32" s="29"/>
      <c r="AG32" s="29"/>
      <c r="AH32" s="29"/>
      <c r="AI32" s="29"/>
      <c r="AJ32" s="29"/>
      <c r="AK32" s="118">
        <f>ROUND(AW87+SUM(BZ92:BZ92),2)</f>
        <v>0</v>
      </c>
      <c r="AL32" s="117"/>
      <c r="AM32" s="117"/>
      <c r="AN32" s="117"/>
      <c r="AO32" s="117"/>
      <c r="AP32" s="29"/>
      <c r="AQ32" s="32"/>
    </row>
    <row r="33" spans="2:43" s="2" customFormat="1" ht="14.25" customHeight="1" hidden="1">
      <c r="B33" s="28"/>
      <c r="C33" s="29"/>
      <c r="D33" s="29"/>
      <c r="E33" s="29"/>
      <c r="F33" s="30" t="s">
        <v>47</v>
      </c>
      <c r="G33" s="29"/>
      <c r="H33" s="29"/>
      <c r="I33" s="29"/>
      <c r="J33" s="29"/>
      <c r="K33" s="29"/>
      <c r="L33" s="116">
        <v>0.21</v>
      </c>
      <c r="M33" s="117"/>
      <c r="N33" s="117"/>
      <c r="O33" s="117"/>
      <c r="P33" s="29"/>
      <c r="Q33" s="29"/>
      <c r="R33" s="29"/>
      <c r="S33" s="29"/>
      <c r="T33" s="31" t="s">
        <v>45</v>
      </c>
      <c r="U33" s="29"/>
      <c r="V33" s="29"/>
      <c r="W33" s="118">
        <f>ROUND(BB87+SUM(CF92:CF92),2)</f>
        <v>0</v>
      </c>
      <c r="X33" s="117"/>
      <c r="Y33" s="117"/>
      <c r="Z33" s="117"/>
      <c r="AA33" s="117"/>
      <c r="AB33" s="117"/>
      <c r="AC33" s="117"/>
      <c r="AD33" s="117"/>
      <c r="AE33" s="117"/>
      <c r="AF33" s="29"/>
      <c r="AG33" s="29"/>
      <c r="AH33" s="29"/>
      <c r="AI33" s="29"/>
      <c r="AJ33" s="29"/>
      <c r="AK33" s="118">
        <v>0</v>
      </c>
      <c r="AL33" s="117"/>
      <c r="AM33" s="117"/>
      <c r="AN33" s="117"/>
      <c r="AO33" s="117"/>
      <c r="AP33" s="29"/>
      <c r="AQ33" s="32"/>
    </row>
    <row r="34" spans="2:43" s="2" customFormat="1" ht="14.25" customHeight="1" hidden="1">
      <c r="B34" s="28"/>
      <c r="C34" s="29"/>
      <c r="D34" s="29"/>
      <c r="E34" s="29"/>
      <c r="F34" s="30" t="s">
        <v>48</v>
      </c>
      <c r="G34" s="29"/>
      <c r="H34" s="29"/>
      <c r="I34" s="29"/>
      <c r="J34" s="29"/>
      <c r="K34" s="29"/>
      <c r="L34" s="116">
        <v>0.15</v>
      </c>
      <c r="M34" s="117"/>
      <c r="N34" s="117"/>
      <c r="O34" s="117"/>
      <c r="P34" s="29"/>
      <c r="Q34" s="29"/>
      <c r="R34" s="29"/>
      <c r="S34" s="29"/>
      <c r="T34" s="31" t="s">
        <v>45</v>
      </c>
      <c r="U34" s="29"/>
      <c r="V34" s="29"/>
      <c r="W34" s="118">
        <f>ROUND(BC87+SUM(CG92:CG92),2)</f>
        <v>0</v>
      </c>
      <c r="X34" s="117"/>
      <c r="Y34" s="117"/>
      <c r="Z34" s="117"/>
      <c r="AA34" s="117"/>
      <c r="AB34" s="117"/>
      <c r="AC34" s="117"/>
      <c r="AD34" s="117"/>
      <c r="AE34" s="117"/>
      <c r="AF34" s="29"/>
      <c r="AG34" s="29"/>
      <c r="AH34" s="29"/>
      <c r="AI34" s="29"/>
      <c r="AJ34" s="29"/>
      <c r="AK34" s="118">
        <v>0</v>
      </c>
      <c r="AL34" s="117"/>
      <c r="AM34" s="117"/>
      <c r="AN34" s="117"/>
      <c r="AO34" s="117"/>
      <c r="AP34" s="29"/>
      <c r="AQ34" s="32"/>
    </row>
    <row r="35" spans="2:43" s="2" customFormat="1" ht="14.25" customHeight="1" hidden="1">
      <c r="B35" s="28"/>
      <c r="C35" s="29"/>
      <c r="D35" s="29"/>
      <c r="E35" s="29"/>
      <c r="F35" s="30" t="s">
        <v>49</v>
      </c>
      <c r="G35" s="29"/>
      <c r="H35" s="29"/>
      <c r="I35" s="29"/>
      <c r="J35" s="29"/>
      <c r="K35" s="29"/>
      <c r="L35" s="116">
        <v>0</v>
      </c>
      <c r="M35" s="117"/>
      <c r="N35" s="117"/>
      <c r="O35" s="117"/>
      <c r="P35" s="29"/>
      <c r="Q35" s="29"/>
      <c r="R35" s="29"/>
      <c r="S35" s="29"/>
      <c r="T35" s="31" t="s">
        <v>45</v>
      </c>
      <c r="U35" s="29"/>
      <c r="V35" s="29"/>
      <c r="W35" s="118">
        <f>ROUND(BD87+SUM(CH92:CH92),2)</f>
        <v>0</v>
      </c>
      <c r="X35" s="117"/>
      <c r="Y35" s="117"/>
      <c r="Z35" s="117"/>
      <c r="AA35" s="117"/>
      <c r="AB35" s="117"/>
      <c r="AC35" s="117"/>
      <c r="AD35" s="117"/>
      <c r="AE35" s="117"/>
      <c r="AF35" s="29"/>
      <c r="AG35" s="29"/>
      <c r="AH35" s="29"/>
      <c r="AI35" s="29"/>
      <c r="AJ35" s="29"/>
      <c r="AK35" s="118">
        <v>0</v>
      </c>
      <c r="AL35" s="117"/>
      <c r="AM35" s="117"/>
      <c r="AN35" s="117"/>
      <c r="AO35" s="117"/>
      <c r="AP35" s="29"/>
      <c r="AQ35" s="32"/>
    </row>
    <row r="36" spans="2:43" s="1" customFormat="1" ht="6.7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1" customFormat="1" ht="25.5" customHeight="1">
      <c r="B37" s="23"/>
      <c r="C37" s="33"/>
      <c r="D37" s="34" t="s">
        <v>50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 t="s">
        <v>51</v>
      </c>
      <c r="U37" s="35"/>
      <c r="V37" s="35"/>
      <c r="W37" s="35"/>
      <c r="X37" s="119" t="s">
        <v>52</v>
      </c>
      <c r="Y37" s="120"/>
      <c r="Z37" s="120"/>
      <c r="AA37" s="120"/>
      <c r="AB37" s="120"/>
      <c r="AC37" s="35"/>
      <c r="AD37" s="35"/>
      <c r="AE37" s="35"/>
      <c r="AF37" s="35"/>
      <c r="AG37" s="35"/>
      <c r="AH37" s="35"/>
      <c r="AI37" s="35"/>
      <c r="AJ37" s="35"/>
      <c r="AK37" s="121">
        <f>SUM(AK29:AK35)</f>
        <v>0</v>
      </c>
      <c r="AL37" s="120"/>
      <c r="AM37" s="120"/>
      <c r="AN37" s="120"/>
      <c r="AO37" s="122"/>
      <c r="AP37" s="33"/>
      <c r="AQ37" s="25"/>
    </row>
    <row r="38" spans="2:43" s="1" customFormat="1" ht="14.2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ht="13.5"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5"/>
    </row>
    <row r="40" spans="2:43" ht="13.5"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5"/>
    </row>
    <row r="41" spans="2:43" ht="13.5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5"/>
    </row>
    <row r="42" spans="2:43" ht="13.5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5"/>
    </row>
    <row r="43" spans="2:43" ht="13.5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5"/>
    </row>
    <row r="44" spans="2:43" ht="13.5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</row>
    <row r="45" spans="2:43" ht="13.5"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5"/>
    </row>
    <row r="46" spans="2:43" ht="13.5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5"/>
    </row>
    <row r="47" spans="2:43" ht="13.5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5"/>
    </row>
    <row r="48" spans="2:43" ht="13.5"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5"/>
    </row>
    <row r="49" spans="2:43" s="1" customFormat="1" ht="15">
      <c r="B49" s="23"/>
      <c r="C49" s="24"/>
      <c r="D49" s="37" t="s">
        <v>53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54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ht="13.5">
      <c r="B50" s="13"/>
      <c r="C50" s="14"/>
      <c r="D50" s="40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41"/>
      <c r="AA50" s="14"/>
      <c r="AB50" s="14"/>
      <c r="AC50" s="40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41"/>
      <c r="AP50" s="14"/>
      <c r="AQ50" s="15"/>
    </row>
    <row r="51" spans="2:43" ht="13.5">
      <c r="B51" s="13"/>
      <c r="C51" s="14"/>
      <c r="D51" s="40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41"/>
      <c r="AA51" s="14"/>
      <c r="AB51" s="14"/>
      <c r="AC51" s="40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41"/>
      <c r="AP51" s="14"/>
      <c r="AQ51" s="15"/>
    </row>
    <row r="52" spans="2:43" ht="13.5">
      <c r="B52" s="13"/>
      <c r="C52" s="14"/>
      <c r="D52" s="40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41"/>
      <c r="AA52" s="14"/>
      <c r="AB52" s="14"/>
      <c r="AC52" s="40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41"/>
      <c r="AP52" s="14"/>
      <c r="AQ52" s="15"/>
    </row>
    <row r="53" spans="2:43" ht="13.5">
      <c r="B53" s="13"/>
      <c r="C53" s="14"/>
      <c r="D53" s="40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41"/>
      <c r="AA53" s="14"/>
      <c r="AB53" s="14"/>
      <c r="AC53" s="40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41"/>
      <c r="AP53" s="14"/>
      <c r="AQ53" s="15"/>
    </row>
    <row r="54" spans="2:43" ht="13.5">
      <c r="B54" s="13"/>
      <c r="C54" s="14"/>
      <c r="D54" s="40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41"/>
      <c r="AA54" s="14"/>
      <c r="AB54" s="14"/>
      <c r="AC54" s="40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41"/>
      <c r="AP54" s="14"/>
      <c r="AQ54" s="15"/>
    </row>
    <row r="55" spans="2:43" ht="13.5">
      <c r="B55" s="13"/>
      <c r="C55" s="14"/>
      <c r="D55" s="40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41"/>
      <c r="AA55" s="14"/>
      <c r="AB55" s="14"/>
      <c r="AC55" s="40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41"/>
      <c r="AP55" s="14"/>
      <c r="AQ55" s="15"/>
    </row>
    <row r="56" spans="2:43" ht="13.5">
      <c r="B56" s="13"/>
      <c r="C56" s="14"/>
      <c r="D56" s="40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41"/>
      <c r="AA56" s="14"/>
      <c r="AB56" s="14"/>
      <c r="AC56" s="40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41"/>
      <c r="AP56" s="14"/>
      <c r="AQ56" s="15"/>
    </row>
    <row r="57" spans="2:43" ht="13.5">
      <c r="B57" s="13"/>
      <c r="C57" s="14"/>
      <c r="D57" s="40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41"/>
      <c r="AA57" s="14"/>
      <c r="AB57" s="14"/>
      <c r="AC57" s="40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41"/>
      <c r="AP57" s="14"/>
      <c r="AQ57" s="15"/>
    </row>
    <row r="58" spans="2:43" s="1" customFormat="1" ht="15">
      <c r="B58" s="23"/>
      <c r="C58" s="24"/>
      <c r="D58" s="42" t="s">
        <v>55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56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55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56</v>
      </c>
      <c r="AN58" s="43"/>
      <c r="AO58" s="45"/>
      <c r="AP58" s="24"/>
      <c r="AQ58" s="25"/>
    </row>
    <row r="59" spans="2:43" ht="13.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5"/>
    </row>
    <row r="60" spans="2:43" s="1" customFormat="1" ht="15">
      <c r="B60" s="23"/>
      <c r="C60" s="24"/>
      <c r="D60" s="37" t="s">
        <v>57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58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ht="13.5">
      <c r="B61" s="13"/>
      <c r="C61" s="14"/>
      <c r="D61" s="40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41"/>
      <c r="AA61" s="14"/>
      <c r="AB61" s="14"/>
      <c r="AC61" s="40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41"/>
      <c r="AP61" s="14"/>
      <c r="AQ61" s="15"/>
    </row>
    <row r="62" spans="2:43" ht="13.5">
      <c r="B62" s="13"/>
      <c r="C62" s="14"/>
      <c r="D62" s="40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41"/>
      <c r="AA62" s="14"/>
      <c r="AB62" s="14"/>
      <c r="AC62" s="40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41"/>
      <c r="AP62" s="14"/>
      <c r="AQ62" s="15"/>
    </row>
    <row r="63" spans="2:43" ht="13.5">
      <c r="B63" s="13"/>
      <c r="C63" s="14"/>
      <c r="D63" s="40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41"/>
      <c r="AA63" s="14"/>
      <c r="AB63" s="14"/>
      <c r="AC63" s="40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41"/>
      <c r="AP63" s="14"/>
      <c r="AQ63" s="15"/>
    </row>
    <row r="64" spans="2:43" ht="13.5">
      <c r="B64" s="13"/>
      <c r="C64" s="14"/>
      <c r="D64" s="40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41"/>
      <c r="AA64" s="14"/>
      <c r="AB64" s="14"/>
      <c r="AC64" s="40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41"/>
      <c r="AP64" s="14"/>
      <c r="AQ64" s="15"/>
    </row>
    <row r="65" spans="2:43" ht="13.5">
      <c r="B65" s="13"/>
      <c r="C65" s="14"/>
      <c r="D65" s="40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41"/>
      <c r="AA65" s="14"/>
      <c r="AB65" s="14"/>
      <c r="AC65" s="40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41"/>
      <c r="AP65" s="14"/>
      <c r="AQ65" s="15"/>
    </row>
    <row r="66" spans="2:43" ht="13.5">
      <c r="B66" s="13"/>
      <c r="C66" s="14"/>
      <c r="D66" s="40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41"/>
      <c r="AA66" s="14"/>
      <c r="AB66" s="14"/>
      <c r="AC66" s="40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41"/>
      <c r="AP66" s="14"/>
      <c r="AQ66" s="15"/>
    </row>
    <row r="67" spans="2:43" ht="13.5">
      <c r="B67" s="13"/>
      <c r="C67" s="14"/>
      <c r="D67" s="40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41"/>
      <c r="AA67" s="14"/>
      <c r="AB67" s="14"/>
      <c r="AC67" s="40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41"/>
      <c r="AP67" s="14"/>
      <c r="AQ67" s="15"/>
    </row>
    <row r="68" spans="2:43" ht="13.5">
      <c r="B68" s="13"/>
      <c r="C68" s="14"/>
      <c r="D68" s="40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41"/>
      <c r="AA68" s="14"/>
      <c r="AB68" s="14"/>
      <c r="AC68" s="40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41"/>
      <c r="AP68" s="14"/>
      <c r="AQ68" s="15"/>
    </row>
    <row r="69" spans="2:43" s="1" customFormat="1" ht="15">
      <c r="B69" s="23"/>
      <c r="C69" s="24"/>
      <c r="D69" s="42" t="s">
        <v>55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56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55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56</v>
      </c>
      <c r="AN69" s="43"/>
      <c r="AO69" s="45"/>
      <c r="AP69" s="24"/>
      <c r="AQ69" s="25"/>
    </row>
    <row r="70" spans="2:43" s="1" customFormat="1" ht="6.7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1" customFormat="1" ht="6.7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1" customFormat="1" ht="6.7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1" customFormat="1" ht="36.75" customHeight="1">
      <c r="B76" s="23"/>
      <c r="C76" s="123" t="s">
        <v>59</v>
      </c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25"/>
    </row>
    <row r="77" spans="2:43" s="3" customFormat="1" ht="14.25" customHeight="1">
      <c r="B77" s="52"/>
      <c r="C77" s="20" t="s">
        <v>13</v>
      </c>
      <c r="D77" s="53"/>
      <c r="E77" s="53"/>
      <c r="F77" s="53"/>
      <c r="G77" s="53"/>
      <c r="H77" s="53"/>
      <c r="I77" s="53"/>
      <c r="J77" s="53"/>
      <c r="K77" s="53"/>
      <c r="L77" s="53" t="str">
        <f>K5</f>
        <v>DA001</v>
      </c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4"/>
    </row>
    <row r="78" spans="2:43" s="4" customFormat="1" ht="36.75" customHeight="1">
      <c r="B78" s="55"/>
      <c r="C78" s="56" t="s">
        <v>15</v>
      </c>
      <c r="D78" s="57"/>
      <c r="E78" s="57"/>
      <c r="F78" s="57"/>
      <c r="G78" s="57"/>
      <c r="H78" s="57"/>
      <c r="I78" s="57"/>
      <c r="J78" s="57"/>
      <c r="K78" s="57"/>
      <c r="L78" s="106" t="str">
        <f>K6</f>
        <v>Rekonstrukce místních komunikací v Dačicích</v>
      </c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57"/>
      <c r="AQ78" s="58"/>
    </row>
    <row r="79" spans="2:43" s="1" customFormat="1" ht="6.7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1" customFormat="1" ht="15">
      <c r="B80" s="23"/>
      <c r="C80" s="20" t="s">
        <v>21</v>
      </c>
      <c r="D80" s="24"/>
      <c r="E80" s="24"/>
      <c r="F80" s="24"/>
      <c r="G80" s="24"/>
      <c r="H80" s="24"/>
      <c r="I80" s="24"/>
      <c r="J80" s="24"/>
      <c r="K80" s="24"/>
      <c r="L80" s="59" t="str">
        <f>IF(K8="","",K8)</f>
        <v>Dačice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0" t="s">
        <v>23</v>
      </c>
      <c r="AJ80" s="24"/>
      <c r="AK80" s="24"/>
      <c r="AL80" s="24"/>
      <c r="AM80" s="60" t="str">
        <f>IF(AN8="","",AN8)</f>
        <v>23.5.2016</v>
      </c>
      <c r="AN80" s="24"/>
      <c r="AO80" s="24"/>
      <c r="AP80" s="24"/>
      <c r="AQ80" s="25"/>
    </row>
    <row r="81" spans="2:43" s="1" customFormat="1" ht="6.7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1" customFormat="1" ht="15">
      <c r="B82" s="23"/>
      <c r="C82" s="20" t="s">
        <v>27</v>
      </c>
      <c r="D82" s="24"/>
      <c r="E82" s="24"/>
      <c r="F82" s="24"/>
      <c r="G82" s="24"/>
      <c r="H82" s="24"/>
      <c r="I82" s="24"/>
      <c r="J82" s="24"/>
      <c r="K82" s="24"/>
      <c r="L82" s="53" t="str">
        <f>IF(E11="","",E11)</f>
        <v>Město Dačice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0" t="s">
        <v>35</v>
      </c>
      <c r="AJ82" s="24"/>
      <c r="AK82" s="24"/>
      <c r="AL82" s="24"/>
      <c r="AM82" s="108" t="str">
        <f>IF(E17="","",E17)</f>
        <v>Město Dačice</v>
      </c>
      <c r="AN82" s="101"/>
      <c r="AO82" s="101"/>
      <c r="AP82" s="101"/>
      <c r="AQ82" s="25"/>
      <c r="AS82" s="109" t="s">
        <v>60</v>
      </c>
      <c r="AT82" s="110"/>
      <c r="AU82" s="38"/>
      <c r="AV82" s="38"/>
      <c r="AW82" s="38"/>
      <c r="AX82" s="38"/>
      <c r="AY82" s="38"/>
      <c r="AZ82" s="38"/>
      <c r="BA82" s="38"/>
      <c r="BB82" s="38"/>
      <c r="BC82" s="38"/>
      <c r="BD82" s="39"/>
    </row>
    <row r="83" spans="2:56" s="1" customFormat="1" ht="15">
      <c r="B83" s="23"/>
      <c r="C83" s="20" t="s">
        <v>33</v>
      </c>
      <c r="D83" s="24"/>
      <c r="E83" s="24"/>
      <c r="F83" s="24"/>
      <c r="G83" s="24"/>
      <c r="H83" s="24"/>
      <c r="I83" s="24"/>
      <c r="J83" s="24"/>
      <c r="K83" s="24"/>
      <c r="L83" s="53" t="str">
        <f>IF(E14="","",E14)</f>
        <v> </v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0" t="s">
        <v>37</v>
      </c>
      <c r="AJ83" s="24"/>
      <c r="AK83" s="24"/>
      <c r="AL83" s="24"/>
      <c r="AM83" s="108" t="str">
        <f>IF(E20="","",E20)</f>
        <v>Bc. Monika Nováková, tel. 602 168 796</v>
      </c>
      <c r="AN83" s="101"/>
      <c r="AO83" s="101"/>
      <c r="AP83" s="101"/>
      <c r="AQ83" s="25"/>
      <c r="AS83" s="111"/>
      <c r="AT83" s="101"/>
      <c r="AU83" s="24"/>
      <c r="AV83" s="24"/>
      <c r="AW83" s="24"/>
      <c r="AX83" s="24"/>
      <c r="AY83" s="24"/>
      <c r="AZ83" s="24"/>
      <c r="BA83" s="24"/>
      <c r="BB83" s="24"/>
      <c r="BC83" s="24"/>
      <c r="BD83" s="61"/>
    </row>
    <row r="84" spans="2:56" s="1" customFormat="1" ht="10.5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111"/>
      <c r="AT84" s="101"/>
      <c r="AU84" s="24"/>
      <c r="AV84" s="24"/>
      <c r="AW84" s="24"/>
      <c r="AX84" s="24"/>
      <c r="AY84" s="24"/>
      <c r="AZ84" s="24"/>
      <c r="BA84" s="24"/>
      <c r="BB84" s="24"/>
      <c r="BC84" s="24"/>
      <c r="BD84" s="61"/>
    </row>
    <row r="85" spans="2:56" s="1" customFormat="1" ht="29.25" customHeight="1">
      <c r="B85" s="23"/>
      <c r="C85" s="112" t="s">
        <v>61</v>
      </c>
      <c r="D85" s="113"/>
      <c r="E85" s="113"/>
      <c r="F85" s="113"/>
      <c r="G85" s="113"/>
      <c r="H85" s="62"/>
      <c r="I85" s="114" t="s">
        <v>62</v>
      </c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4" t="s">
        <v>63</v>
      </c>
      <c r="AH85" s="113"/>
      <c r="AI85" s="113"/>
      <c r="AJ85" s="113"/>
      <c r="AK85" s="113"/>
      <c r="AL85" s="113"/>
      <c r="AM85" s="113"/>
      <c r="AN85" s="114" t="s">
        <v>64</v>
      </c>
      <c r="AO85" s="113"/>
      <c r="AP85" s="115"/>
      <c r="AQ85" s="25"/>
      <c r="AS85" s="63" t="s">
        <v>65</v>
      </c>
      <c r="AT85" s="64" t="s">
        <v>66</v>
      </c>
      <c r="AU85" s="64" t="s">
        <v>67</v>
      </c>
      <c r="AV85" s="64" t="s">
        <v>68</v>
      </c>
      <c r="AW85" s="64" t="s">
        <v>69</v>
      </c>
      <c r="AX85" s="64" t="s">
        <v>70</v>
      </c>
      <c r="AY85" s="64" t="s">
        <v>71</v>
      </c>
      <c r="AZ85" s="64" t="s">
        <v>72</v>
      </c>
      <c r="BA85" s="64" t="s">
        <v>73</v>
      </c>
      <c r="BB85" s="64" t="s">
        <v>74</v>
      </c>
      <c r="BC85" s="64" t="s">
        <v>75</v>
      </c>
      <c r="BD85" s="65" t="s">
        <v>76</v>
      </c>
    </row>
    <row r="86" spans="2:56" s="1" customFormat="1" ht="10.5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66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4" customFormat="1" ht="32.25" customHeight="1">
      <c r="B87" s="55"/>
      <c r="C87" s="67" t="s">
        <v>77</v>
      </c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99">
        <f>ROUND(SUM(AG88:AG89),2)</f>
        <v>0</v>
      </c>
      <c r="AH87" s="99"/>
      <c r="AI87" s="99"/>
      <c r="AJ87" s="99"/>
      <c r="AK87" s="99"/>
      <c r="AL87" s="99"/>
      <c r="AM87" s="99"/>
      <c r="AN87" s="100">
        <f>SUM(AG87,AT87)</f>
        <v>0</v>
      </c>
      <c r="AO87" s="100"/>
      <c r="AP87" s="100"/>
      <c r="AQ87" s="58"/>
      <c r="AS87" s="69">
        <f>ROUND(SUM(AS88:AS89),2)</f>
        <v>0</v>
      </c>
      <c r="AT87" s="70">
        <f>ROUND(SUM(AV87:AW87),2)</f>
        <v>0</v>
      </c>
      <c r="AU87" s="71">
        <f>ROUND(SUM(AU88:AU89),5)</f>
        <v>0</v>
      </c>
      <c r="AV87" s="70">
        <f>ROUND(AZ87*L31,2)</f>
        <v>0</v>
      </c>
      <c r="AW87" s="70">
        <f>ROUND(BA87*L32,2)</f>
        <v>0</v>
      </c>
      <c r="AX87" s="70">
        <f>ROUND(BB87*L31,2)</f>
        <v>0</v>
      </c>
      <c r="AY87" s="70">
        <f>ROUND(BC87*L32,2)</f>
        <v>0</v>
      </c>
      <c r="AZ87" s="70">
        <f>ROUND(SUM(AZ88:AZ89),2)</f>
        <v>0</v>
      </c>
      <c r="BA87" s="70">
        <f>ROUND(SUM(BA88:BA89),2)</f>
        <v>0</v>
      </c>
      <c r="BB87" s="70">
        <f>ROUND(SUM(BB88:BB89),2)</f>
        <v>0</v>
      </c>
      <c r="BC87" s="70">
        <f>ROUND(SUM(BC88:BC89),2)</f>
        <v>0</v>
      </c>
      <c r="BD87" s="72">
        <f>ROUND(SUM(BD88:BD89),2)</f>
        <v>0</v>
      </c>
      <c r="BS87" s="73" t="s">
        <v>78</v>
      </c>
      <c r="BT87" s="73" t="s">
        <v>79</v>
      </c>
      <c r="BU87" s="74" t="s">
        <v>80</v>
      </c>
      <c r="BV87" s="73" t="s">
        <v>81</v>
      </c>
      <c r="BW87" s="73" t="s">
        <v>82</v>
      </c>
      <c r="BX87" s="73" t="s">
        <v>83</v>
      </c>
    </row>
    <row r="88" spans="1:76" s="5" customFormat="1" ht="27" customHeight="1">
      <c r="A88" s="91" t="s">
        <v>190</v>
      </c>
      <c r="B88" s="75"/>
      <c r="C88" s="76"/>
      <c r="D88" s="105" t="s">
        <v>84</v>
      </c>
      <c r="E88" s="104"/>
      <c r="F88" s="104"/>
      <c r="G88" s="104"/>
      <c r="H88" s="104"/>
      <c r="I88" s="77"/>
      <c r="J88" s="105" t="s">
        <v>85</v>
      </c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3">
        <f>'SO 01 - Prostřední Vydří'!M30</f>
        <v>0</v>
      </c>
      <c r="AH88" s="104"/>
      <c r="AI88" s="104"/>
      <c r="AJ88" s="104"/>
      <c r="AK88" s="104"/>
      <c r="AL88" s="104"/>
      <c r="AM88" s="104"/>
      <c r="AN88" s="103">
        <f>SUM(AG88,AT88)</f>
        <v>0</v>
      </c>
      <c r="AO88" s="104"/>
      <c r="AP88" s="104"/>
      <c r="AQ88" s="78"/>
      <c r="AS88" s="79">
        <f>'SO 01 - Prostřední Vydří'!M28</f>
        <v>0</v>
      </c>
      <c r="AT88" s="80">
        <f>ROUND(SUM(AV88:AW88),2)</f>
        <v>0</v>
      </c>
      <c r="AU88" s="81">
        <f>'SO 01 - Prostřední Vydří'!W112</f>
        <v>0</v>
      </c>
      <c r="AV88" s="80">
        <f>'SO 01 - Prostřední Vydří'!M32</f>
        <v>0</v>
      </c>
      <c r="AW88" s="80">
        <f>'SO 01 - Prostřední Vydří'!M33</f>
        <v>0</v>
      </c>
      <c r="AX88" s="80">
        <f>'SO 01 - Prostřední Vydří'!M34</f>
        <v>0</v>
      </c>
      <c r="AY88" s="80">
        <f>'SO 01 - Prostřední Vydří'!M35</f>
        <v>0</v>
      </c>
      <c r="AZ88" s="80">
        <f>'SO 01 - Prostřední Vydří'!H32</f>
        <v>0</v>
      </c>
      <c r="BA88" s="80">
        <f>'SO 01 - Prostřední Vydří'!H33</f>
        <v>0</v>
      </c>
      <c r="BB88" s="80">
        <f>'SO 01 - Prostřední Vydří'!H34</f>
        <v>0</v>
      </c>
      <c r="BC88" s="80">
        <f>'SO 01 - Prostřední Vydří'!H35</f>
        <v>0</v>
      </c>
      <c r="BD88" s="82">
        <f>'SO 01 - Prostřední Vydří'!H36</f>
        <v>0</v>
      </c>
      <c r="BT88" s="83" t="s">
        <v>20</v>
      </c>
      <c r="BV88" s="83" t="s">
        <v>81</v>
      </c>
      <c r="BW88" s="83" t="s">
        <v>86</v>
      </c>
      <c r="BX88" s="83" t="s">
        <v>82</v>
      </c>
    </row>
    <row r="89" spans="1:76" s="5" customFormat="1" ht="27" customHeight="1">
      <c r="A89" s="91" t="s">
        <v>190</v>
      </c>
      <c r="B89" s="75"/>
      <c r="C89" s="76"/>
      <c r="D89" s="105" t="s">
        <v>87</v>
      </c>
      <c r="E89" s="104"/>
      <c r="F89" s="104"/>
      <c r="G89" s="104"/>
      <c r="H89" s="104"/>
      <c r="I89" s="77"/>
      <c r="J89" s="105" t="s">
        <v>88</v>
      </c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3">
        <f>'SO 02 - ulice Mládežnická'!M30</f>
        <v>0</v>
      </c>
      <c r="AH89" s="104"/>
      <c r="AI89" s="104"/>
      <c r="AJ89" s="104"/>
      <c r="AK89" s="104"/>
      <c r="AL89" s="104"/>
      <c r="AM89" s="104"/>
      <c r="AN89" s="103">
        <f>SUM(AG89,AT89)</f>
        <v>0</v>
      </c>
      <c r="AO89" s="104"/>
      <c r="AP89" s="104"/>
      <c r="AQ89" s="78"/>
      <c r="AS89" s="84">
        <f>'SO 02 - ulice Mládežnická'!M28</f>
        <v>0</v>
      </c>
      <c r="AT89" s="85">
        <f>ROUND(SUM(AV89:AW89),2)</f>
        <v>0</v>
      </c>
      <c r="AU89" s="86">
        <f>'SO 02 - ulice Mládežnická'!W113</f>
        <v>0</v>
      </c>
      <c r="AV89" s="85">
        <f>'SO 02 - ulice Mládežnická'!M32</f>
        <v>0</v>
      </c>
      <c r="AW89" s="85">
        <f>'SO 02 - ulice Mládežnická'!M33</f>
        <v>0</v>
      </c>
      <c r="AX89" s="85">
        <f>'SO 02 - ulice Mládežnická'!M34</f>
        <v>0</v>
      </c>
      <c r="AY89" s="85">
        <f>'SO 02 - ulice Mládežnická'!M35</f>
        <v>0</v>
      </c>
      <c r="AZ89" s="85">
        <f>'SO 02 - ulice Mládežnická'!H32</f>
        <v>0</v>
      </c>
      <c r="BA89" s="85">
        <f>'SO 02 - ulice Mládežnická'!H33</f>
        <v>0</v>
      </c>
      <c r="BB89" s="85">
        <f>'SO 02 - ulice Mládežnická'!H34</f>
        <v>0</v>
      </c>
      <c r="BC89" s="85">
        <f>'SO 02 - ulice Mládežnická'!H35</f>
        <v>0</v>
      </c>
      <c r="BD89" s="87">
        <f>'SO 02 - ulice Mládežnická'!H36</f>
        <v>0</v>
      </c>
      <c r="BT89" s="83" t="s">
        <v>20</v>
      </c>
      <c r="BV89" s="83" t="s">
        <v>81</v>
      </c>
      <c r="BW89" s="83" t="s">
        <v>89</v>
      </c>
      <c r="BX89" s="83" t="s">
        <v>82</v>
      </c>
    </row>
    <row r="90" spans="2:43" ht="13.5">
      <c r="B90" s="13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5"/>
    </row>
    <row r="91" spans="2:48" s="1" customFormat="1" ht="30" customHeight="1">
      <c r="B91" s="23"/>
      <c r="C91" s="67" t="s">
        <v>90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100">
        <v>0</v>
      </c>
      <c r="AH91" s="101"/>
      <c r="AI91" s="101"/>
      <c r="AJ91" s="101"/>
      <c r="AK91" s="101"/>
      <c r="AL91" s="101"/>
      <c r="AM91" s="101"/>
      <c r="AN91" s="100">
        <v>0</v>
      </c>
      <c r="AO91" s="101"/>
      <c r="AP91" s="101"/>
      <c r="AQ91" s="25"/>
      <c r="AS91" s="63" t="s">
        <v>91</v>
      </c>
      <c r="AT91" s="64" t="s">
        <v>92</v>
      </c>
      <c r="AU91" s="64" t="s">
        <v>43</v>
      </c>
      <c r="AV91" s="65" t="s">
        <v>66</v>
      </c>
    </row>
    <row r="92" spans="2:48" s="1" customFormat="1" ht="10.5" customHeight="1">
      <c r="B92" s="23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5"/>
      <c r="AS92" s="88"/>
      <c r="AT92" s="43"/>
      <c r="AU92" s="43"/>
      <c r="AV92" s="45"/>
    </row>
    <row r="93" spans="2:43" s="1" customFormat="1" ht="30" customHeight="1">
      <c r="B93" s="23"/>
      <c r="C93" s="89" t="s">
        <v>93</v>
      </c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102">
        <f>ROUND(AG87+AG91,2)</f>
        <v>0</v>
      </c>
      <c r="AH93" s="102"/>
      <c r="AI93" s="102"/>
      <c r="AJ93" s="102"/>
      <c r="AK93" s="102"/>
      <c r="AL93" s="102"/>
      <c r="AM93" s="102"/>
      <c r="AN93" s="102">
        <f>AN87+AN91</f>
        <v>0</v>
      </c>
      <c r="AO93" s="102"/>
      <c r="AP93" s="102"/>
      <c r="AQ93" s="25"/>
    </row>
    <row r="94" spans="2:43" s="1" customFormat="1" ht="6.75" customHeight="1">
      <c r="B94" s="46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8"/>
    </row>
  </sheetData>
  <sheetProtection password="EA73" sheet="1"/>
  <mergeCells count="49">
    <mergeCell ref="C2:AP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AM82:AP82"/>
    <mergeCell ref="AS82:AT84"/>
    <mergeCell ref="AM83:AP83"/>
    <mergeCell ref="C85:G85"/>
    <mergeCell ref="I85:AF85"/>
    <mergeCell ref="AG85:AM85"/>
    <mergeCell ref="AN85:AP85"/>
    <mergeCell ref="D88:H88"/>
    <mergeCell ref="J88:AF88"/>
    <mergeCell ref="AN89:AP89"/>
    <mergeCell ref="AG89:AM89"/>
    <mergeCell ref="D89:H89"/>
    <mergeCell ref="J89:AF89"/>
    <mergeCell ref="AR2:BE2"/>
    <mergeCell ref="AG87:AM87"/>
    <mergeCell ref="AN87:AP87"/>
    <mergeCell ref="AG91:AM91"/>
    <mergeCell ref="AN91:AP91"/>
    <mergeCell ref="AG93:AM93"/>
    <mergeCell ref="AN93:AP93"/>
    <mergeCell ref="AN88:AP88"/>
    <mergeCell ref="AG88:AM88"/>
    <mergeCell ref="L78:AO78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SO 01 - Prostřední Vydří'!C2" tooltip="SO 01 - Prostřední Vydří" display="/"/>
    <hyperlink ref="A89" location="'SO 02 - ulice Mládežnická'!C2" tooltip="SO 02 - ulice Mládežnická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3"/>
  <sheetViews>
    <sheetView showGridLines="0" zoomScalePageLayoutView="0" workbookViewId="0" topLeftCell="A1">
      <pane ySplit="1" topLeftCell="A76" activePane="bottomLeft" state="frozen"/>
      <selection pane="topLeft" activeCell="A1" sqref="A1"/>
      <selection pane="bottomLeft" activeCell="N90" sqref="N90:Q90"/>
    </sheetView>
  </sheetViews>
  <sheetFormatPr defaultColWidth="9.28125" defaultRowHeight="13.5"/>
  <cols>
    <col min="1" max="1" width="8.28125" style="135" customWidth="1"/>
    <col min="2" max="2" width="1.7109375" style="135" customWidth="1"/>
    <col min="3" max="3" width="4.140625" style="135" customWidth="1"/>
    <col min="4" max="4" width="4.28125" style="135" customWidth="1"/>
    <col min="5" max="5" width="17.140625" style="135" customWidth="1"/>
    <col min="6" max="7" width="11.140625" style="135" customWidth="1"/>
    <col min="8" max="8" width="12.421875" style="135" customWidth="1"/>
    <col min="9" max="9" width="7.00390625" style="135" customWidth="1"/>
    <col min="10" max="10" width="5.140625" style="135" customWidth="1"/>
    <col min="11" max="11" width="11.421875" style="135" customWidth="1"/>
    <col min="12" max="12" width="12.00390625" style="135" customWidth="1"/>
    <col min="13" max="14" width="6.00390625" style="135" customWidth="1"/>
    <col min="15" max="15" width="2.00390625" style="135" customWidth="1"/>
    <col min="16" max="16" width="12.421875" style="135" customWidth="1"/>
    <col min="17" max="17" width="4.140625" style="135" customWidth="1"/>
    <col min="18" max="18" width="1.7109375" style="135" customWidth="1"/>
    <col min="19" max="19" width="8.140625" style="135" customWidth="1"/>
    <col min="20" max="20" width="29.7109375" style="135" hidden="1" customWidth="1"/>
    <col min="21" max="21" width="16.28125" style="135" hidden="1" customWidth="1"/>
    <col min="22" max="22" width="12.28125" style="135" hidden="1" customWidth="1"/>
    <col min="23" max="23" width="16.28125" style="135" hidden="1" customWidth="1"/>
    <col min="24" max="24" width="12.140625" style="135" hidden="1" customWidth="1"/>
    <col min="25" max="25" width="15.00390625" style="135" hidden="1" customWidth="1"/>
    <col min="26" max="26" width="11.00390625" style="135" hidden="1" customWidth="1"/>
    <col min="27" max="27" width="15.00390625" style="135" hidden="1" customWidth="1"/>
    <col min="28" max="28" width="16.28125" style="135" hidden="1" customWidth="1"/>
    <col min="29" max="29" width="11.00390625" style="135" customWidth="1"/>
    <col min="30" max="30" width="15.00390625" style="135" customWidth="1"/>
    <col min="31" max="31" width="16.28125" style="135" customWidth="1"/>
    <col min="32" max="43" width="9.28125" style="135" customWidth="1"/>
    <col min="44" max="64" width="0" style="135" hidden="1" customWidth="1"/>
    <col min="65" max="16384" width="9.28125" style="135" customWidth="1"/>
  </cols>
  <sheetData>
    <row r="1" spans="1:66" ht="21.75" customHeight="1">
      <c r="A1" s="96"/>
      <c r="B1" s="93"/>
      <c r="C1" s="93"/>
      <c r="D1" s="94" t="s">
        <v>1</v>
      </c>
      <c r="E1" s="93"/>
      <c r="F1" s="95" t="s">
        <v>191</v>
      </c>
      <c r="G1" s="95"/>
      <c r="H1" s="132" t="s">
        <v>192</v>
      </c>
      <c r="I1" s="132"/>
      <c r="J1" s="132"/>
      <c r="K1" s="132"/>
      <c r="L1" s="95" t="s">
        <v>193</v>
      </c>
      <c r="M1" s="93"/>
      <c r="N1" s="93"/>
      <c r="O1" s="94" t="s">
        <v>94</v>
      </c>
      <c r="P1" s="93"/>
      <c r="Q1" s="93"/>
      <c r="R1" s="93"/>
      <c r="S1" s="95" t="s">
        <v>194</v>
      </c>
      <c r="T1" s="95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</row>
    <row r="2" spans="3:46" ht="36.75" customHeight="1">
      <c r="C2" s="136" t="s">
        <v>5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S2" s="138" t="s">
        <v>6</v>
      </c>
      <c r="T2" s="137"/>
      <c r="U2" s="137"/>
      <c r="V2" s="137"/>
      <c r="W2" s="137"/>
      <c r="X2" s="137"/>
      <c r="Y2" s="137"/>
      <c r="Z2" s="137"/>
      <c r="AA2" s="137"/>
      <c r="AB2" s="137"/>
      <c r="AC2" s="137"/>
      <c r="AT2" s="139" t="s">
        <v>86</v>
      </c>
    </row>
    <row r="3" spans="2:46" ht="6.7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2"/>
      <c r="AT3" s="139" t="s">
        <v>95</v>
      </c>
    </row>
    <row r="4" spans="2:46" ht="36.75" customHeight="1">
      <c r="B4" s="143"/>
      <c r="C4" s="144" t="s">
        <v>96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6"/>
      <c r="T4" s="147" t="s">
        <v>11</v>
      </c>
      <c r="AT4" s="139" t="s">
        <v>4</v>
      </c>
    </row>
    <row r="5" spans="2:18" ht="6.75" customHeight="1">
      <c r="B5" s="143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6"/>
    </row>
    <row r="6" spans="2:18" ht="24.75" customHeight="1">
      <c r="B6" s="143"/>
      <c r="C6" s="148"/>
      <c r="D6" s="149" t="s">
        <v>15</v>
      </c>
      <c r="E6" s="148"/>
      <c r="F6" s="150" t="str">
        <f>'Rekapitulace stavby'!K6</f>
        <v>Rekonstrukce místních komunikací v Dačicích</v>
      </c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8"/>
      <c r="R6" s="146"/>
    </row>
    <row r="7" spans="2:18" s="151" customFormat="1" ht="32.25" customHeight="1">
      <c r="B7" s="152"/>
      <c r="C7" s="153"/>
      <c r="D7" s="154" t="s">
        <v>97</v>
      </c>
      <c r="E7" s="153"/>
      <c r="F7" s="155" t="s">
        <v>98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3"/>
      <c r="R7" s="157"/>
    </row>
    <row r="8" spans="2:18" s="151" customFormat="1" ht="14.25" customHeight="1">
      <c r="B8" s="152"/>
      <c r="C8" s="153"/>
      <c r="D8" s="149" t="s">
        <v>18</v>
      </c>
      <c r="E8" s="153"/>
      <c r="F8" s="158" t="s">
        <v>3</v>
      </c>
      <c r="G8" s="153"/>
      <c r="H8" s="153"/>
      <c r="I8" s="153"/>
      <c r="J8" s="153"/>
      <c r="K8" s="153"/>
      <c r="L8" s="153"/>
      <c r="M8" s="149" t="s">
        <v>19</v>
      </c>
      <c r="N8" s="153"/>
      <c r="O8" s="158" t="s">
        <v>3</v>
      </c>
      <c r="P8" s="153"/>
      <c r="Q8" s="153"/>
      <c r="R8" s="157"/>
    </row>
    <row r="9" spans="2:18" s="151" customFormat="1" ht="14.25" customHeight="1">
      <c r="B9" s="152"/>
      <c r="C9" s="153"/>
      <c r="D9" s="149" t="s">
        <v>21</v>
      </c>
      <c r="E9" s="153"/>
      <c r="F9" s="158" t="s">
        <v>22</v>
      </c>
      <c r="G9" s="153"/>
      <c r="H9" s="153"/>
      <c r="I9" s="153"/>
      <c r="J9" s="153"/>
      <c r="K9" s="153"/>
      <c r="L9" s="153"/>
      <c r="M9" s="149" t="s">
        <v>23</v>
      </c>
      <c r="N9" s="153"/>
      <c r="O9" s="159" t="str">
        <f>'Rekapitulace stavby'!AN8</f>
        <v>23.5.2016</v>
      </c>
      <c r="P9" s="156"/>
      <c r="Q9" s="153"/>
      <c r="R9" s="157"/>
    </row>
    <row r="10" spans="2:18" s="151" customFormat="1" ht="10.5" customHeight="1">
      <c r="B10" s="152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7"/>
    </row>
    <row r="11" spans="2:18" s="151" customFormat="1" ht="14.25" customHeight="1">
      <c r="B11" s="152"/>
      <c r="C11" s="153"/>
      <c r="D11" s="149" t="s">
        <v>27</v>
      </c>
      <c r="E11" s="153"/>
      <c r="F11" s="153"/>
      <c r="G11" s="153"/>
      <c r="H11" s="153"/>
      <c r="I11" s="153"/>
      <c r="J11" s="153"/>
      <c r="K11" s="153"/>
      <c r="L11" s="153"/>
      <c r="M11" s="149" t="s">
        <v>28</v>
      </c>
      <c r="N11" s="153"/>
      <c r="O11" s="160" t="s">
        <v>29</v>
      </c>
      <c r="P11" s="156"/>
      <c r="Q11" s="153"/>
      <c r="R11" s="157"/>
    </row>
    <row r="12" spans="2:18" s="151" customFormat="1" ht="18" customHeight="1">
      <c r="B12" s="152"/>
      <c r="C12" s="153"/>
      <c r="D12" s="153"/>
      <c r="E12" s="158" t="s">
        <v>30</v>
      </c>
      <c r="F12" s="153"/>
      <c r="G12" s="153"/>
      <c r="H12" s="153"/>
      <c r="I12" s="153"/>
      <c r="J12" s="153"/>
      <c r="K12" s="153"/>
      <c r="L12" s="153"/>
      <c r="M12" s="149" t="s">
        <v>31</v>
      </c>
      <c r="N12" s="153"/>
      <c r="O12" s="160" t="s">
        <v>32</v>
      </c>
      <c r="P12" s="156"/>
      <c r="Q12" s="153"/>
      <c r="R12" s="157"/>
    </row>
    <row r="13" spans="2:18" s="151" customFormat="1" ht="6.75" customHeight="1">
      <c r="B13" s="152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7"/>
    </row>
    <row r="14" spans="2:18" s="151" customFormat="1" ht="14.25" customHeight="1">
      <c r="B14" s="152"/>
      <c r="C14" s="153"/>
      <c r="D14" s="149" t="s">
        <v>33</v>
      </c>
      <c r="E14" s="153"/>
      <c r="F14" s="153"/>
      <c r="G14" s="153"/>
      <c r="H14" s="153"/>
      <c r="I14" s="153"/>
      <c r="J14" s="153"/>
      <c r="K14" s="153"/>
      <c r="L14" s="153"/>
      <c r="M14" s="149" t="s">
        <v>28</v>
      </c>
      <c r="N14" s="153"/>
      <c r="O14" s="160">
        <f>IF('Rekapitulace stavby'!AN13="","",'Rekapitulace stavby'!AN13)</f>
      </c>
      <c r="P14" s="156"/>
      <c r="Q14" s="153"/>
      <c r="R14" s="157"/>
    </row>
    <row r="15" spans="2:18" s="151" customFormat="1" ht="18" customHeight="1">
      <c r="B15" s="152"/>
      <c r="C15" s="153"/>
      <c r="D15" s="153"/>
      <c r="E15" s="158" t="str">
        <f>IF('Rekapitulace stavby'!E14="","",'Rekapitulace stavby'!E14)</f>
        <v> </v>
      </c>
      <c r="F15" s="153"/>
      <c r="G15" s="153"/>
      <c r="H15" s="153"/>
      <c r="I15" s="153"/>
      <c r="J15" s="153"/>
      <c r="K15" s="153"/>
      <c r="L15" s="153"/>
      <c r="M15" s="149" t="s">
        <v>31</v>
      </c>
      <c r="N15" s="153"/>
      <c r="O15" s="160">
        <f>IF('Rekapitulace stavby'!AN14="","",'Rekapitulace stavby'!AN14)</f>
      </c>
      <c r="P15" s="156"/>
      <c r="Q15" s="153"/>
      <c r="R15" s="157"/>
    </row>
    <row r="16" spans="2:18" s="151" customFormat="1" ht="6.75" customHeight="1">
      <c r="B16" s="152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7"/>
    </row>
    <row r="17" spans="2:18" s="151" customFormat="1" ht="14.25" customHeight="1">
      <c r="B17" s="152"/>
      <c r="C17" s="153"/>
      <c r="D17" s="149" t="s">
        <v>35</v>
      </c>
      <c r="E17" s="153"/>
      <c r="F17" s="153"/>
      <c r="G17" s="153"/>
      <c r="H17" s="153"/>
      <c r="I17" s="153"/>
      <c r="J17" s="153"/>
      <c r="K17" s="153"/>
      <c r="L17" s="153"/>
      <c r="M17" s="149" t="s">
        <v>28</v>
      </c>
      <c r="N17" s="153"/>
      <c r="O17" s="160" t="s">
        <v>29</v>
      </c>
      <c r="P17" s="156"/>
      <c r="Q17" s="153"/>
      <c r="R17" s="157"/>
    </row>
    <row r="18" spans="2:18" s="151" customFormat="1" ht="18" customHeight="1">
      <c r="B18" s="152"/>
      <c r="C18" s="153"/>
      <c r="D18" s="153"/>
      <c r="E18" s="158" t="s">
        <v>30</v>
      </c>
      <c r="F18" s="153"/>
      <c r="G18" s="153"/>
      <c r="H18" s="153"/>
      <c r="I18" s="153"/>
      <c r="J18" s="153"/>
      <c r="K18" s="153"/>
      <c r="L18" s="153"/>
      <c r="M18" s="149" t="s">
        <v>31</v>
      </c>
      <c r="N18" s="153"/>
      <c r="O18" s="160" t="s">
        <v>32</v>
      </c>
      <c r="P18" s="156"/>
      <c r="Q18" s="153"/>
      <c r="R18" s="157"/>
    </row>
    <row r="19" spans="2:18" s="151" customFormat="1" ht="6.75" customHeight="1">
      <c r="B19" s="152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7"/>
    </row>
    <row r="20" spans="2:18" s="151" customFormat="1" ht="14.25" customHeight="1">
      <c r="B20" s="152"/>
      <c r="C20" s="153"/>
      <c r="D20" s="149" t="s">
        <v>37</v>
      </c>
      <c r="E20" s="153"/>
      <c r="F20" s="153"/>
      <c r="G20" s="153"/>
      <c r="H20" s="153"/>
      <c r="I20" s="153"/>
      <c r="J20" s="153"/>
      <c r="K20" s="153"/>
      <c r="L20" s="153"/>
      <c r="M20" s="149" t="s">
        <v>28</v>
      </c>
      <c r="N20" s="153"/>
      <c r="O20" s="160" t="s">
        <v>3</v>
      </c>
      <c r="P20" s="156"/>
      <c r="Q20" s="153"/>
      <c r="R20" s="157"/>
    </row>
    <row r="21" spans="2:18" s="151" customFormat="1" ht="18" customHeight="1">
      <c r="B21" s="152"/>
      <c r="C21" s="153"/>
      <c r="D21" s="153"/>
      <c r="E21" s="158" t="s">
        <v>38</v>
      </c>
      <c r="F21" s="153"/>
      <c r="G21" s="153"/>
      <c r="H21" s="153"/>
      <c r="I21" s="153"/>
      <c r="J21" s="153"/>
      <c r="K21" s="153"/>
      <c r="L21" s="153"/>
      <c r="M21" s="149" t="s">
        <v>31</v>
      </c>
      <c r="N21" s="153"/>
      <c r="O21" s="160" t="s">
        <v>3</v>
      </c>
      <c r="P21" s="156"/>
      <c r="Q21" s="153"/>
      <c r="R21" s="157"/>
    </row>
    <row r="22" spans="2:18" s="151" customFormat="1" ht="6.75" customHeight="1">
      <c r="B22" s="152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7"/>
    </row>
    <row r="23" spans="2:18" s="151" customFormat="1" ht="14.25" customHeight="1">
      <c r="B23" s="152"/>
      <c r="C23" s="153"/>
      <c r="D23" s="149" t="s">
        <v>39</v>
      </c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7"/>
    </row>
    <row r="24" spans="2:18" s="151" customFormat="1" ht="22.5" customHeight="1">
      <c r="B24" s="152"/>
      <c r="C24" s="153"/>
      <c r="D24" s="153"/>
      <c r="E24" s="161" t="s">
        <v>3</v>
      </c>
      <c r="F24" s="156"/>
      <c r="G24" s="156"/>
      <c r="H24" s="156"/>
      <c r="I24" s="156"/>
      <c r="J24" s="156"/>
      <c r="K24" s="156"/>
      <c r="L24" s="156"/>
      <c r="M24" s="153"/>
      <c r="N24" s="153"/>
      <c r="O24" s="153"/>
      <c r="P24" s="153"/>
      <c r="Q24" s="153"/>
      <c r="R24" s="157"/>
    </row>
    <row r="25" spans="2:18" s="151" customFormat="1" ht="6.75" customHeight="1">
      <c r="B25" s="152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7"/>
    </row>
    <row r="26" spans="2:18" s="151" customFormat="1" ht="6.75" customHeight="1">
      <c r="B26" s="152"/>
      <c r="C26" s="153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53"/>
      <c r="R26" s="157"/>
    </row>
    <row r="27" spans="2:18" s="151" customFormat="1" ht="14.25" customHeight="1">
      <c r="B27" s="152"/>
      <c r="C27" s="153"/>
      <c r="D27" s="163" t="s">
        <v>99</v>
      </c>
      <c r="E27" s="153"/>
      <c r="F27" s="153"/>
      <c r="G27" s="153"/>
      <c r="H27" s="153"/>
      <c r="I27" s="153"/>
      <c r="J27" s="153"/>
      <c r="K27" s="153"/>
      <c r="L27" s="153"/>
      <c r="M27" s="164">
        <f>N88</f>
        <v>0</v>
      </c>
      <c r="N27" s="156"/>
      <c r="O27" s="156"/>
      <c r="P27" s="156"/>
      <c r="Q27" s="153"/>
      <c r="R27" s="157"/>
    </row>
    <row r="28" spans="2:18" s="151" customFormat="1" ht="14.25" customHeight="1">
      <c r="B28" s="152"/>
      <c r="C28" s="153"/>
      <c r="D28" s="165" t="s">
        <v>100</v>
      </c>
      <c r="E28" s="153"/>
      <c r="F28" s="153"/>
      <c r="G28" s="153"/>
      <c r="H28" s="153"/>
      <c r="I28" s="153"/>
      <c r="J28" s="153"/>
      <c r="K28" s="153"/>
      <c r="L28" s="153"/>
      <c r="M28" s="164">
        <f>N93</f>
        <v>0</v>
      </c>
      <c r="N28" s="156"/>
      <c r="O28" s="156"/>
      <c r="P28" s="156"/>
      <c r="Q28" s="153"/>
      <c r="R28" s="157"/>
    </row>
    <row r="29" spans="2:18" s="151" customFormat="1" ht="6.75" customHeight="1">
      <c r="B29" s="152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7"/>
    </row>
    <row r="30" spans="2:18" s="151" customFormat="1" ht="24.75" customHeight="1">
      <c r="B30" s="152"/>
      <c r="C30" s="153"/>
      <c r="D30" s="166" t="s">
        <v>42</v>
      </c>
      <c r="E30" s="153"/>
      <c r="F30" s="153"/>
      <c r="G30" s="153"/>
      <c r="H30" s="153"/>
      <c r="I30" s="153"/>
      <c r="J30" s="153"/>
      <c r="K30" s="153"/>
      <c r="L30" s="153"/>
      <c r="M30" s="167">
        <f>ROUND(M27+M28,2)</f>
        <v>0</v>
      </c>
      <c r="N30" s="156"/>
      <c r="O30" s="156"/>
      <c r="P30" s="156"/>
      <c r="Q30" s="153"/>
      <c r="R30" s="157"/>
    </row>
    <row r="31" spans="2:18" s="151" customFormat="1" ht="6.75" customHeight="1">
      <c r="B31" s="152"/>
      <c r="C31" s="153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53"/>
      <c r="R31" s="157"/>
    </row>
    <row r="32" spans="2:18" s="151" customFormat="1" ht="14.25" customHeight="1">
      <c r="B32" s="152"/>
      <c r="C32" s="153"/>
      <c r="D32" s="168" t="s">
        <v>43</v>
      </c>
      <c r="E32" s="168" t="s">
        <v>44</v>
      </c>
      <c r="F32" s="169">
        <v>0.21</v>
      </c>
      <c r="G32" s="170" t="s">
        <v>45</v>
      </c>
      <c r="H32" s="171">
        <f>ROUND((SUM(BE93:BE94)+SUM(BE112:BE142)),2)</f>
        <v>0</v>
      </c>
      <c r="I32" s="156"/>
      <c r="J32" s="156"/>
      <c r="K32" s="153"/>
      <c r="L32" s="153"/>
      <c r="M32" s="171">
        <f>ROUND(ROUND((SUM(BE93:BE94)+SUM(BE112:BE142)),2)*F32,2)</f>
        <v>0</v>
      </c>
      <c r="N32" s="156"/>
      <c r="O32" s="156"/>
      <c r="P32" s="156"/>
      <c r="Q32" s="153"/>
      <c r="R32" s="157"/>
    </row>
    <row r="33" spans="2:18" s="151" customFormat="1" ht="14.25" customHeight="1">
      <c r="B33" s="152"/>
      <c r="C33" s="153"/>
      <c r="D33" s="153"/>
      <c r="E33" s="168" t="s">
        <v>46</v>
      </c>
      <c r="F33" s="169">
        <v>0.15</v>
      </c>
      <c r="G33" s="170" t="s">
        <v>45</v>
      </c>
      <c r="H33" s="171">
        <f>ROUND((SUM(BF93:BF94)+SUM(BF112:BF142)),2)</f>
        <v>0</v>
      </c>
      <c r="I33" s="156"/>
      <c r="J33" s="156"/>
      <c r="K33" s="153"/>
      <c r="L33" s="153"/>
      <c r="M33" s="171">
        <f>ROUND(ROUND((SUM(BF93:BF94)+SUM(BF112:BF142)),2)*F33,2)</f>
        <v>0</v>
      </c>
      <c r="N33" s="156"/>
      <c r="O33" s="156"/>
      <c r="P33" s="156"/>
      <c r="Q33" s="153"/>
      <c r="R33" s="157"/>
    </row>
    <row r="34" spans="2:18" s="151" customFormat="1" ht="14.25" customHeight="1" hidden="1">
      <c r="B34" s="152"/>
      <c r="C34" s="153"/>
      <c r="D34" s="153"/>
      <c r="E34" s="168" t="s">
        <v>47</v>
      </c>
      <c r="F34" s="169">
        <v>0.21</v>
      </c>
      <c r="G34" s="170" t="s">
        <v>45</v>
      </c>
      <c r="H34" s="171">
        <f>ROUND((SUM(BG93:BG94)+SUM(BG112:BG142)),2)</f>
        <v>0</v>
      </c>
      <c r="I34" s="156"/>
      <c r="J34" s="156"/>
      <c r="K34" s="153"/>
      <c r="L34" s="153"/>
      <c r="M34" s="171">
        <v>0</v>
      </c>
      <c r="N34" s="156"/>
      <c r="O34" s="156"/>
      <c r="P34" s="156"/>
      <c r="Q34" s="153"/>
      <c r="R34" s="157"/>
    </row>
    <row r="35" spans="2:18" s="151" customFormat="1" ht="14.25" customHeight="1" hidden="1">
      <c r="B35" s="152"/>
      <c r="C35" s="153"/>
      <c r="D35" s="153"/>
      <c r="E35" s="168" t="s">
        <v>48</v>
      </c>
      <c r="F35" s="169">
        <v>0.15</v>
      </c>
      <c r="G35" s="170" t="s">
        <v>45</v>
      </c>
      <c r="H35" s="171">
        <f>ROUND((SUM(BH93:BH94)+SUM(BH112:BH142)),2)</f>
        <v>0</v>
      </c>
      <c r="I35" s="156"/>
      <c r="J35" s="156"/>
      <c r="K35" s="153"/>
      <c r="L35" s="153"/>
      <c r="M35" s="171">
        <v>0</v>
      </c>
      <c r="N35" s="156"/>
      <c r="O35" s="156"/>
      <c r="P35" s="156"/>
      <c r="Q35" s="153"/>
      <c r="R35" s="157"/>
    </row>
    <row r="36" spans="2:18" s="151" customFormat="1" ht="14.25" customHeight="1" hidden="1">
      <c r="B36" s="152"/>
      <c r="C36" s="153"/>
      <c r="D36" s="153"/>
      <c r="E36" s="168" t="s">
        <v>49</v>
      </c>
      <c r="F36" s="169">
        <v>0</v>
      </c>
      <c r="G36" s="170" t="s">
        <v>45</v>
      </c>
      <c r="H36" s="171">
        <f>ROUND((SUM(BI93:BI94)+SUM(BI112:BI142)),2)</f>
        <v>0</v>
      </c>
      <c r="I36" s="156"/>
      <c r="J36" s="156"/>
      <c r="K36" s="153"/>
      <c r="L36" s="153"/>
      <c r="M36" s="171">
        <v>0</v>
      </c>
      <c r="N36" s="156"/>
      <c r="O36" s="156"/>
      <c r="P36" s="156"/>
      <c r="Q36" s="153"/>
      <c r="R36" s="157"/>
    </row>
    <row r="37" spans="2:18" s="151" customFormat="1" ht="6.75" customHeight="1">
      <c r="B37" s="152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7"/>
    </row>
    <row r="38" spans="2:18" s="151" customFormat="1" ht="24.75" customHeight="1">
      <c r="B38" s="152"/>
      <c r="C38" s="172"/>
      <c r="D38" s="173" t="s">
        <v>50</v>
      </c>
      <c r="E38" s="174"/>
      <c r="F38" s="174"/>
      <c r="G38" s="175" t="s">
        <v>51</v>
      </c>
      <c r="H38" s="176" t="s">
        <v>52</v>
      </c>
      <c r="I38" s="174"/>
      <c r="J38" s="174"/>
      <c r="K38" s="174"/>
      <c r="L38" s="177">
        <f>SUM(M30:M36)</f>
        <v>0</v>
      </c>
      <c r="M38" s="178"/>
      <c r="N38" s="178"/>
      <c r="O38" s="178"/>
      <c r="P38" s="179"/>
      <c r="Q38" s="172"/>
      <c r="R38" s="157"/>
    </row>
    <row r="39" spans="2:18" s="151" customFormat="1" ht="14.25" customHeight="1">
      <c r="B39" s="152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7"/>
    </row>
    <row r="40" spans="2:18" s="151" customFormat="1" ht="14.25" customHeight="1"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7"/>
    </row>
    <row r="41" spans="2:18" ht="13.5">
      <c r="B41" s="143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6"/>
    </row>
    <row r="42" spans="2:18" ht="13.5">
      <c r="B42" s="143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6"/>
    </row>
    <row r="43" spans="2:18" ht="13.5">
      <c r="B43" s="143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6"/>
    </row>
    <row r="44" spans="2:18" ht="13.5">
      <c r="B44" s="143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6"/>
    </row>
    <row r="45" spans="2:18" ht="13.5">
      <c r="B45" s="143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6"/>
    </row>
    <row r="46" spans="2:18" ht="13.5">
      <c r="B46" s="143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6"/>
    </row>
    <row r="47" spans="2:18" ht="13.5">
      <c r="B47" s="143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6"/>
    </row>
    <row r="48" spans="2:18" ht="13.5">
      <c r="B48" s="143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6"/>
    </row>
    <row r="49" spans="2:18" ht="13.5">
      <c r="B49" s="143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6"/>
    </row>
    <row r="50" spans="2:18" s="151" customFormat="1" ht="15">
      <c r="B50" s="152"/>
      <c r="C50" s="153"/>
      <c r="D50" s="180" t="s">
        <v>53</v>
      </c>
      <c r="E50" s="162"/>
      <c r="F50" s="162"/>
      <c r="G50" s="162"/>
      <c r="H50" s="181"/>
      <c r="I50" s="153"/>
      <c r="J50" s="180" t="s">
        <v>54</v>
      </c>
      <c r="K50" s="162"/>
      <c r="L50" s="162"/>
      <c r="M50" s="162"/>
      <c r="N50" s="162"/>
      <c r="O50" s="162"/>
      <c r="P50" s="181"/>
      <c r="Q50" s="153"/>
      <c r="R50" s="157"/>
    </row>
    <row r="51" spans="2:18" ht="13.5">
      <c r="B51" s="143"/>
      <c r="C51" s="148"/>
      <c r="D51" s="182"/>
      <c r="E51" s="148"/>
      <c r="F51" s="148"/>
      <c r="G51" s="148"/>
      <c r="H51" s="183"/>
      <c r="I51" s="148"/>
      <c r="J51" s="182"/>
      <c r="K51" s="148"/>
      <c r="L51" s="148"/>
      <c r="M51" s="148"/>
      <c r="N51" s="148"/>
      <c r="O51" s="148"/>
      <c r="P51" s="183"/>
      <c r="Q51" s="148"/>
      <c r="R51" s="146"/>
    </row>
    <row r="52" spans="2:18" ht="13.5">
      <c r="B52" s="143"/>
      <c r="C52" s="148"/>
      <c r="D52" s="182"/>
      <c r="E52" s="148"/>
      <c r="F52" s="148"/>
      <c r="G52" s="148"/>
      <c r="H52" s="183"/>
      <c r="I52" s="148"/>
      <c r="J52" s="182"/>
      <c r="K52" s="148"/>
      <c r="L52" s="148"/>
      <c r="M52" s="148"/>
      <c r="N52" s="148"/>
      <c r="O52" s="148"/>
      <c r="P52" s="183"/>
      <c r="Q52" s="148"/>
      <c r="R52" s="146"/>
    </row>
    <row r="53" spans="2:18" ht="13.5">
      <c r="B53" s="143"/>
      <c r="C53" s="148"/>
      <c r="D53" s="182"/>
      <c r="E53" s="148"/>
      <c r="F53" s="148"/>
      <c r="G53" s="148"/>
      <c r="H53" s="183"/>
      <c r="I53" s="148"/>
      <c r="J53" s="182"/>
      <c r="K53" s="148"/>
      <c r="L53" s="148"/>
      <c r="M53" s="148"/>
      <c r="N53" s="148"/>
      <c r="O53" s="148"/>
      <c r="P53" s="183"/>
      <c r="Q53" s="148"/>
      <c r="R53" s="146"/>
    </row>
    <row r="54" spans="2:18" ht="13.5">
      <c r="B54" s="143"/>
      <c r="C54" s="148"/>
      <c r="D54" s="182"/>
      <c r="E54" s="148"/>
      <c r="F54" s="148"/>
      <c r="G54" s="148"/>
      <c r="H54" s="183"/>
      <c r="I54" s="148"/>
      <c r="J54" s="182"/>
      <c r="K54" s="148"/>
      <c r="L54" s="148"/>
      <c r="M54" s="148"/>
      <c r="N54" s="148"/>
      <c r="O54" s="148"/>
      <c r="P54" s="183"/>
      <c r="Q54" s="148"/>
      <c r="R54" s="146"/>
    </row>
    <row r="55" spans="2:18" ht="13.5">
      <c r="B55" s="143"/>
      <c r="C55" s="148"/>
      <c r="D55" s="182"/>
      <c r="E55" s="148"/>
      <c r="F55" s="148"/>
      <c r="G55" s="148"/>
      <c r="H55" s="183"/>
      <c r="I55" s="148"/>
      <c r="J55" s="182"/>
      <c r="K55" s="148"/>
      <c r="L55" s="148"/>
      <c r="M55" s="148"/>
      <c r="N55" s="148"/>
      <c r="O55" s="148"/>
      <c r="P55" s="183"/>
      <c r="Q55" s="148"/>
      <c r="R55" s="146"/>
    </row>
    <row r="56" spans="2:18" ht="13.5">
      <c r="B56" s="143"/>
      <c r="C56" s="148"/>
      <c r="D56" s="182"/>
      <c r="E56" s="148"/>
      <c r="F56" s="148"/>
      <c r="G56" s="148"/>
      <c r="H56" s="183"/>
      <c r="I56" s="148"/>
      <c r="J56" s="182"/>
      <c r="K56" s="148"/>
      <c r="L56" s="148"/>
      <c r="M56" s="148"/>
      <c r="N56" s="148"/>
      <c r="O56" s="148"/>
      <c r="P56" s="183"/>
      <c r="Q56" s="148"/>
      <c r="R56" s="146"/>
    </row>
    <row r="57" spans="2:18" ht="13.5">
      <c r="B57" s="143"/>
      <c r="C57" s="148"/>
      <c r="D57" s="182"/>
      <c r="E57" s="148"/>
      <c r="F57" s="148"/>
      <c r="G57" s="148"/>
      <c r="H57" s="183"/>
      <c r="I57" s="148"/>
      <c r="J57" s="182"/>
      <c r="K57" s="148"/>
      <c r="L57" s="148"/>
      <c r="M57" s="148"/>
      <c r="N57" s="148"/>
      <c r="O57" s="148"/>
      <c r="P57" s="183"/>
      <c r="Q57" s="148"/>
      <c r="R57" s="146"/>
    </row>
    <row r="58" spans="2:18" ht="13.5">
      <c r="B58" s="143"/>
      <c r="C58" s="148"/>
      <c r="D58" s="182"/>
      <c r="E58" s="148"/>
      <c r="F58" s="148"/>
      <c r="G58" s="148"/>
      <c r="H58" s="183"/>
      <c r="I58" s="148"/>
      <c r="J58" s="182"/>
      <c r="K58" s="148"/>
      <c r="L58" s="148"/>
      <c r="M58" s="148"/>
      <c r="N58" s="148"/>
      <c r="O58" s="148"/>
      <c r="P58" s="183"/>
      <c r="Q58" s="148"/>
      <c r="R58" s="146"/>
    </row>
    <row r="59" spans="2:18" s="151" customFormat="1" ht="15">
      <c r="B59" s="152"/>
      <c r="C59" s="153"/>
      <c r="D59" s="184" t="s">
        <v>55</v>
      </c>
      <c r="E59" s="185"/>
      <c r="F59" s="185"/>
      <c r="G59" s="186" t="s">
        <v>56</v>
      </c>
      <c r="H59" s="187"/>
      <c r="I59" s="153"/>
      <c r="J59" s="184" t="s">
        <v>55</v>
      </c>
      <c r="K59" s="185"/>
      <c r="L59" s="185"/>
      <c r="M59" s="185"/>
      <c r="N59" s="186" t="s">
        <v>56</v>
      </c>
      <c r="O59" s="185"/>
      <c r="P59" s="187"/>
      <c r="Q59" s="153"/>
      <c r="R59" s="157"/>
    </row>
    <row r="60" spans="2:18" ht="13.5">
      <c r="B60" s="143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6"/>
    </row>
    <row r="61" spans="2:18" s="151" customFormat="1" ht="15">
      <c r="B61" s="152"/>
      <c r="C61" s="153"/>
      <c r="D61" s="180" t="s">
        <v>57</v>
      </c>
      <c r="E61" s="162"/>
      <c r="F61" s="162"/>
      <c r="G61" s="162"/>
      <c r="H61" s="181"/>
      <c r="I61" s="153"/>
      <c r="J61" s="180" t="s">
        <v>58</v>
      </c>
      <c r="K61" s="162"/>
      <c r="L61" s="162"/>
      <c r="M61" s="162"/>
      <c r="N61" s="162"/>
      <c r="O61" s="162"/>
      <c r="P61" s="181"/>
      <c r="Q61" s="153"/>
      <c r="R61" s="157"/>
    </row>
    <row r="62" spans="2:18" ht="13.5">
      <c r="B62" s="143"/>
      <c r="C62" s="148"/>
      <c r="D62" s="182"/>
      <c r="E62" s="148"/>
      <c r="F62" s="148"/>
      <c r="G62" s="148"/>
      <c r="H62" s="183"/>
      <c r="I62" s="148"/>
      <c r="J62" s="182"/>
      <c r="K62" s="148"/>
      <c r="L62" s="148"/>
      <c r="M62" s="148"/>
      <c r="N62" s="148"/>
      <c r="O62" s="148"/>
      <c r="P62" s="183"/>
      <c r="Q62" s="148"/>
      <c r="R62" s="146"/>
    </row>
    <row r="63" spans="2:18" ht="13.5">
      <c r="B63" s="143"/>
      <c r="C63" s="148"/>
      <c r="D63" s="182"/>
      <c r="E63" s="148"/>
      <c r="F63" s="148"/>
      <c r="G63" s="148"/>
      <c r="H63" s="183"/>
      <c r="I63" s="148"/>
      <c r="J63" s="182"/>
      <c r="K63" s="148"/>
      <c r="L63" s="148"/>
      <c r="M63" s="148"/>
      <c r="N63" s="148"/>
      <c r="O63" s="148"/>
      <c r="P63" s="183"/>
      <c r="Q63" s="148"/>
      <c r="R63" s="146"/>
    </row>
    <row r="64" spans="2:18" ht="13.5">
      <c r="B64" s="143"/>
      <c r="C64" s="148"/>
      <c r="D64" s="182"/>
      <c r="E64" s="148"/>
      <c r="F64" s="148"/>
      <c r="G64" s="148"/>
      <c r="H64" s="183"/>
      <c r="I64" s="148"/>
      <c r="J64" s="182"/>
      <c r="K64" s="148"/>
      <c r="L64" s="148"/>
      <c r="M64" s="148"/>
      <c r="N64" s="148"/>
      <c r="O64" s="148"/>
      <c r="P64" s="183"/>
      <c r="Q64" s="148"/>
      <c r="R64" s="146"/>
    </row>
    <row r="65" spans="2:18" ht="13.5">
      <c r="B65" s="143"/>
      <c r="C65" s="148"/>
      <c r="D65" s="182"/>
      <c r="E65" s="148"/>
      <c r="F65" s="148"/>
      <c r="G65" s="148"/>
      <c r="H65" s="183"/>
      <c r="I65" s="148"/>
      <c r="J65" s="182"/>
      <c r="K65" s="148"/>
      <c r="L65" s="148"/>
      <c r="M65" s="148"/>
      <c r="N65" s="148"/>
      <c r="O65" s="148"/>
      <c r="P65" s="183"/>
      <c r="Q65" s="148"/>
      <c r="R65" s="146"/>
    </row>
    <row r="66" spans="2:18" ht="13.5">
      <c r="B66" s="143"/>
      <c r="C66" s="148"/>
      <c r="D66" s="182"/>
      <c r="E66" s="148"/>
      <c r="F66" s="148"/>
      <c r="G66" s="148"/>
      <c r="H66" s="183"/>
      <c r="I66" s="148"/>
      <c r="J66" s="182"/>
      <c r="K66" s="148"/>
      <c r="L66" s="148"/>
      <c r="M66" s="148"/>
      <c r="N66" s="148"/>
      <c r="O66" s="148"/>
      <c r="P66" s="183"/>
      <c r="Q66" s="148"/>
      <c r="R66" s="146"/>
    </row>
    <row r="67" spans="2:18" ht="13.5">
      <c r="B67" s="143"/>
      <c r="C67" s="148"/>
      <c r="D67" s="182"/>
      <c r="E67" s="148"/>
      <c r="F67" s="148"/>
      <c r="G67" s="148"/>
      <c r="H67" s="183"/>
      <c r="I67" s="148"/>
      <c r="J67" s="182"/>
      <c r="K67" s="148"/>
      <c r="L67" s="148"/>
      <c r="M67" s="148"/>
      <c r="N67" s="148"/>
      <c r="O67" s="148"/>
      <c r="P67" s="183"/>
      <c r="Q67" s="148"/>
      <c r="R67" s="146"/>
    </row>
    <row r="68" spans="2:18" ht="13.5">
      <c r="B68" s="143"/>
      <c r="C68" s="148"/>
      <c r="D68" s="182"/>
      <c r="E68" s="148"/>
      <c r="F68" s="148"/>
      <c r="G68" s="148"/>
      <c r="H68" s="183"/>
      <c r="I68" s="148"/>
      <c r="J68" s="182"/>
      <c r="K68" s="148"/>
      <c r="L68" s="148"/>
      <c r="M68" s="148"/>
      <c r="N68" s="148"/>
      <c r="O68" s="148"/>
      <c r="P68" s="183"/>
      <c r="Q68" s="148"/>
      <c r="R68" s="146"/>
    </row>
    <row r="69" spans="2:18" ht="13.5">
      <c r="B69" s="143"/>
      <c r="C69" s="148"/>
      <c r="D69" s="182"/>
      <c r="E69" s="148"/>
      <c r="F69" s="148"/>
      <c r="G69" s="148"/>
      <c r="H69" s="183"/>
      <c r="I69" s="148"/>
      <c r="J69" s="182"/>
      <c r="K69" s="148"/>
      <c r="L69" s="148"/>
      <c r="M69" s="148"/>
      <c r="N69" s="148"/>
      <c r="O69" s="148"/>
      <c r="P69" s="183"/>
      <c r="Q69" s="148"/>
      <c r="R69" s="146"/>
    </row>
    <row r="70" spans="2:18" s="151" customFormat="1" ht="15">
      <c r="B70" s="152"/>
      <c r="C70" s="153"/>
      <c r="D70" s="184" t="s">
        <v>55</v>
      </c>
      <c r="E70" s="185"/>
      <c r="F70" s="185"/>
      <c r="G70" s="186" t="s">
        <v>56</v>
      </c>
      <c r="H70" s="187"/>
      <c r="I70" s="153"/>
      <c r="J70" s="184" t="s">
        <v>55</v>
      </c>
      <c r="K70" s="185"/>
      <c r="L70" s="185"/>
      <c r="M70" s="185"/>
      <c r="N70" s="186" t="s">
        <v>56</v>
      </c>
      <c r="O70" s="185"/>
      <c r="P70" s="187"/>
      <c r="Q70" s="153"/>
      <c r="R70" s="157"/>
    </row>
    <row r="71" spans="2:18" s="151" customFormat="1" ht="14.25" customHeight="1">
      <c r="B71" s="188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90"/>
    </row>
    <row r="75" spans="2:18" s="151" customFormat="1" ht="6.75" customHeight="1">
      <c r="B75" s="191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3"/>
    </row>
    <row r="76" spans="2:18" s="151" customFormat="1" ht="36.75" customHeight="1">
      <c r="B76" s="152"/>
      <c r="C76" s="144" t="s">
        <v>101</v>
      </c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7"/>
    </row>
    <row r="77" spans="2:18" s="151" customFormat="1" ht="6.75" customHeight="1">
      <c r="B77" s="152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7"/>
    </row>
    <row r="78" spans="2:18" s="151" customFormat="1" ht="30" customHeight="1">
      <c r="B78" s="152"/>
      <c r="C78" s="149" t="s">
        <v>15</v>
      </c>
      <c r="D78" s="153"/>
      <c r="E78" s="153"/>
      <c r="F78" s="150" t="str">
        <f>F6</f>
        <v>Rekonstrukce místních komunikací v Dačicích</v>
      </c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3"/>
      <c r="R78" s="157"/>
    </row>
    <row r="79" spans="2:18" s="151" customFormat="1" ht="36.75" customHeight="1">
      <c r="B79" s="152"/>
      <c r="C79" s="194" t="s">
        <v>97</v>
      </c>
      <c r="D79" s="153"/>
      <c r="E79" s="153"/>
      <c r="F79" s="195" t="str">
        <f>F7</f>
        <v>SO 01 - Prostřední Vydří</v>
      </c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3"/>
      <c r="R79" s="157"/>
    </row>
    <row r="80" spans="2:18" s="151" customFormat="1" ht="6.75" customHeight="1">
      <c r="B80" s="152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7"/>
    </row>
    <row r="81" spans="2:18" s="151" customFormat="1" ht="18" customHeight="1">
      <c r="B81" s="152"/>
      <c r="C81" s="149" t="s">
        <v>21</v>
      </c>
      <c r="D81" s="153"/>
      <c r="E81" s="153"/>
      <c r="F81" s="158" t="str">
        <f>F9</f>
        <v>Dačice</v>
      </c>
      <c r="G81" s="153"/>
      <c r="H81" s="153"/>
      <c r="I81" s="153"/>
      <c r="J81" s="153"/>
      <c r="K81" s="149" t="s">
        <v>23</v>
      </c>
      <c r="L81" s="153"/>
      <c r="M81" s="159" t="str">
        <f>IF(O9="","",O9)</f>
        <v>23.5.2016</v>
      </c>
      <c r="N81" s="156"/>
      <c r="O81" s="156"/>
      <c r="P81" s="156"/>
      <c r="Q81" s="153"/>
      <c r="R81" s="157"/>
    </row>
    <row r="82" spans="2:18" s="151" customFormat="1" ht="6.75" customHeight="1">
      <c r="B82" s="152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7"/>
    </row>
    <row r="83" spans="2:18" s="151" customFormat="1" ht="15">
      <c r="B83" s="152"/>
      <c r="C83" s="149" t="s">
        <v>27</v>
      </c>
      <c r="D83" s="153"/>
      <c r="E83" s="153"/>
      <c r="F83" s="158" t="str">
        <f>E12</f>
        <v>Město Dačice</v>
      </c>
      <c r="G83" s="153"/>
      <c r="H83" s="153"/>
      <c r="I83" s="153"/>
      <c r="J83" s="153"/>
      <c r="K83" s="149" t="s">
        <v>35</v>
      </c>
      <c r="L83" s="153"/>
      <c r="M83" s="160" t="str">
        <f>E18</f>
        <v>Město Dačice</v>
      </c>
      <c r="N83" s="156"/>
      <c r="O83" s="156"/>
      <c r="P83" s="156"/>
      <c r="Q83" s="156"/>
      <c r="R83" s="157"/>
    </row>
    <row r="84" spans="2:18" s="151" customFormat="1" ht="14.25" customHeight="1">
      <c r="B84" s="152"/>
      <c r="C84" s="149" t="s">
        <v>33</v>
      </c>
      <c r="D84" s="153"/>
      <c r="E84" s="153"/>
      <c r="F84" s="158" t="str">
        <f>IF(E15="","",E15)</f>
        <v> </v>
      </c>
      <c r="G84" s="153"/>
      <c r="H84" s="153"/>
      <c r="I84" s="153"/>
      <c r="J84" s="153"/>
      <c r="K84" s="149" t="s">
        <v>37</v>
      </c>
      <c r="L84" s="153"/>
      <c r="M84" s="160" t="str">
        <f>E21</f>
        <v>Bc. Monika Nováková, tel. 602 168 796</v>
      </c>
      <c r="N84" s="156"/>
      <c r="O84" s="156"/>
      <c r="P84" s="156"/>
      <c r="Q84" s="156"/>
      <c r="R84" s="157"/>
    </row>
    <row r="85" spans="2:18" s="151" customFormat="1" ht="9.75" customHeight="1">
      <c r="B85" s="152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7"/>
    </row>
    <row r="86" spans="2:18" s="151" customFormat="1" ht="29.25" customHeight="1">
      <c r="B86" s="152"/>
      <c r="C86" s="196" t="s">
        <v>102</v>
      </c>
      <c r="D86" s="197"/>
      <c r="E86" s="197"/>
      <c r="F86" s="197"/>
      <c r="G86" s="197"/>
      <c r="H86" s="172"/>
      <c r="I86" s="172"/>
      <c r="J86" s="172"/>
      <c r="K86" s="172"/>
      <c r="L86" s="172"/>
      <c r="M86" s="172"/>
      <c r="N86" s="196" t="s">
        <v>103</v>
      </c>
      <c r="O86" s="156"/>
      <c r="P86" s="156"/>
      <c r="Q86" s="156"/>
      <c r="R86" s="157"/>
    </row>
    <row r="87" spans="2:18" s="151" customFormat="1" ht="9.75" customHeight="1">
      <c r="B87" s="152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7"/>
    </row>
    <row r="88" spans="2:47" s="151" customFormat="1" ht="29.25" customHeight="1">
      <c r="B88" s="152"/>
      <c r="C88" s="198" t="s">
        <v>104</v>
      </c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99">
        <f>N112</f>
        <v>0</v>
      </c>
      <c r="O88" s="156"/>
      <c r="P88" s="156"/>
      <c r="Q88" s="156"/>
      <c r="R88" s="157"/>
      <c r="AU88" s="139" t="s">
        <v>105</v>
      </c>
    </row>
    <row r="89" spans="2:18" s="206" customFormat="1" ht="24.75" customHeight="1">
      <c r="B89" s="200"/>
      <c r="C89" s="201"/>
      <c r="D89" s="202" t="s">
        <v>106</v>
      </c>
      <c r="E89" s="201"/>
      <c r="F89" s="201"/>
      <c r="G89" s="201"/>
      <c r="H89" s="201"/>
      <c r="I89" s="201"/>
      <c r="J89" s="201"/>
      <c r="K89" s="201"/>
      <c r="L89" s="201"/>
      <c r="M89" s="201"/>
      <c r="N89" s="203">
        <f>N113</f>
        <v>0</v>
      </c>
      <c r="O89" s="204"/>
      <c r="P89" s="204"/>
      <c r="Q89" s="204"/>
      <c r="R89" s="205"/>
    </row>
    <row r="90" spans="2:18" s="213" customFormat="1" ht="19.5" customHeight="1">
      <c r="B90" s="207"/>
      <c r="C90" s="208"/>
      <c r="D90" s="209" t="s">
        <v>107</v>
      </c>
      <c r="E90" s="208"/>
      <c r="F90" s="208"/>
      <c r="G90" s="208"/>
      <c r="H90" s="208"/>
      <c r="I90" s="208"/>
      <c r="J90" s="208"/>
      <c r="K90" s="208"/>
      <c r="L90" s="208"/>
      <c r="M90" s="208"/>
      <c r="N90" s="210">
        <f>N114</f>
        <v>0</v>
      </c>
      <c r="O90" s="211"/>
      <c r="P90" s="211"/>
      <c r="Q90" s="211"/>
      <c r="R90" s="212"/>
    </row>
    <row r="91" spans="2:18" s="213" customFormat="1" ht="19.5" customHeight="1">
      <c r="B91" s="207"/>
      <c r="C91" s="208"/>
      <c r="D91" s="209" t="s">
        <v>108</v>
      </c>
      <c r="E91" s="208"/>
      <c r="F91" s="208"/>
      <c r="G91" s="208"/>
      <c r="H91" s="208"/>
      <c r="I91" s="208"/>
      <c r="J91" s="208"/>
      <c r="K91" s="208"/>
      <c r="L91" s="208"/>
      <c r="M91" s="208"/>
      <c r="N91" s="210">
        <f>N119</f>
        <v>0</v>
      </c>
      <c r="O91" s="211"/>
      <c r="P91" s="211"/>
      <c r="Q91" s="211"/>
      <c r="R91" s="212"/>
    </row>
    <row r="92" spans="2:18" s="151" customFormat="1" ht="21.75" customHeight="1">
      <c r="B92" s="152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7"/>
    </row>
    <row r="93" spans="2:21" s="151" customFormat="1" ht="29.25" customHeight="1">
      <c r="B93" s="152"/>
      <c r="C93" s="198" t="s">
        <v>109</v>
      </c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214">
        <v>0</v>
      </c>
      <c r="O93" s="156"/>
      <c r="P93" s="156"/>
      <c r="Q93" s="156"/>
      <c r="R93" s="157"/>
      <c r="T93" s="215"/>
      <c r="U93" s="216" t="s">
        <v>43</v>
      </c>
    </row>
    <row r="94" spans="2:18" s="151" customFormat="1" ht="18" customHeight="1">
      <c r="B94" s="152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7"/>
    </row>
    <row r="95" spans="2:18" s="151" customFormat="1" ht="29.25" customHeight="1">
      <c r="B95" s="152"/>
      <c r="C95" s="217" t="s">
        <v>93</v>
      </c>
      <c r="D95" s="172"/>
      <c r="E95" s="172"/>
      <c r="F95" s="172"/>
      <c r="G95" s="172"/>
      <c r="H95" s="172"/>
      <c r="I95" s="172"/>
      <c r="J95" s="172"/>
      <c r="K95" s="172"/>
      <c r="L95" s="218">
        <f>ROUND(SUM(N88+N93),2)</f>
        <v>0</v>
      </c>
      <c r="M95" s="197"/>
      <c r="N95" s="197"/>
      <c r="O95" s="197"/>
      <c r="P95" s="197"/>
      <c r="Q95" s="197"/>
      <c r="R95" s="157"/>
    </row>
    <row r="96" spans="2:18" s="151" customFormat="1" ht="6.75" customHeight="1">
      <c r="B96" s="188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90"/>
    </row>
    <row r="100" spans="2:18" s="151" customFormat="1" ht="6.75" customHeight="1">
      <c r="B100" s="191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3"/>
    </row>
    <row r="101" spans="2:18" s="151" customFormat="1" ht="36.75" customHeight="1">
      <c r="B101" s="152"/>
      <c r="C101" s="144" t="s">
        <v>110</v>
      </c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7"/>
    </row>
    <row r="102" spans="2:18" s="151" customFormat="1" ht="6.75" customHeight="1">
      <c r="B102" s="152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7"/>
    </row>
    <row r="103" spans="2:18" s="151" customFormat="1" ht="30" customHeight="1">
      <c r="B103" s="152"/>
      <c r="C103" s="149" t="s">
        <v>15</v>
      </c>
      <c r="D103" s="153"/>
      <c r="E103" s="153"/>
      <c r="F103" s="150" t="str">
        <f>F6</f>
        <v>Rekonstrukce místních komunikací v Dačicích</v>
      </c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3"/>
      <c r="R103" s="157"/>
    </row>
    <row r="104" spans="2:18" s="151" customFormat="1" ht="36.75" customHeight="1">
      <c r="B104" s="152"/>
      <c r="C104" s="194" t="s">
        <v>97</v>
      </c>
      <c r="D104" s="153"/>
      <c r="E104" s="153"/>
      <c r="F104" s="195" t="str">
        <f>F7</f>
        <v>SO 01 - Prostřední Vydří</v>
      </c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3"/>
      <c r="R104" s="157"/>
    </row>
    <row r="105" spans="2:18" s="151" customFormat="1" ht="6.75" customHeight="1">
      <c r="B105" s="152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7"/>
    </row>
    <row r="106" spans="2:18" s="151" customFormat="1" ht="18" customHeight="1">
      <c r="B106" s="152"/>
      <c r="C106" s="149" t="s">
        <v>21</v>
      </c>
      <c r="D106" s="153"/>
      <c r="E106" s="153"/>
      <c r="F106" s="158" t="str">
        <f>F9</f>
        <v>Dačice</v>
      </c>
      <c r="G106" s="153"/>
      <c r="H106" s="153"/>
      <c r="I106" s="153"/>
      <c r="J106" s="153"/>
      <c r="K106" s="149" t="s">
        <v>23</v>
      </c>
      <c r="L106" s="153"/>
      <c r="M106" s="159" t="str">
        <f>IF(O9="","",O9)</f>
        <v>23.5.2016</v>
      </c>
      <c r="N106" s="156"/>
      <c r="O106" s="156"/>
      <c r="P106" s="156"/>
      <c r="Q106" s="153"/>
      <c r="R106" s="157"/>
    </row>
    <row r="107" spans="2:18" s="151" customFormat="1" ht="6.75" customHeight="1">
      <c r="B107" s="152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7"/>
    </row>
    <row r="108" spans="2:18" s="151" customFormat="1" ht="15">
      <c r="B108" s="152"/>
      <c r="C108" s="149" t="s">
        <v>27</v>
      </c>
      <c r="D108" s="153"/>
      <c r="E108" s="153"/>
      <c r="F108" s="158" t="str">
        <f>E12</f>
        <v>Město Dačice</v>
      </c>
      <c r="G108" s="153"/>
      <c r="H108" s="153"/>
      <c r="I108" s="153"/>
      <c r="J108" s="153"/>
      <c r="K108" s="149" t="s">
        <v>35</v>
      </c>
      <c r="L108" s="153"/>
      <c r="M108" s="160" t="str">
        <f>E18</f>
        <v>Město Dačice</v>
      </c>
      <c r="N108" s="156"/>
      <c r="O108" s="156"/>
      <c r="P108" s="156"/>
      <c r="Q108" s="156"/>
      <c r="R108" s="157"/>
    </row>
    <row r="109" spans="2:18" s="151" customFormat="1" ht="14.25" customHeight="1">
      <c r="B109" s="152"/>
      <c r="C109" s="149" t="s">
        <v>33</v>
      </c>
      <c r="D109" s="153"/>
      <c r="E109" s="153"/>
      <c r="F109" s="158" t="str">
        <f>IF(E15="","",E15)</f>
        <v> </v>
      </c>
      <c r="G109" s="153"/>
      <c r="H109" s="153"/>
      <c r="I109" s="153"/>
      <c r="J109" s="153"/>
      <c r="K109" s="149" t="s">
        <v>37</v>
      </c>
      <c r="L109" s="153"/>
      <c r="M109" s="160" t="str">
        <f>E21</f>
        <v>Bc. Monika Nováková, tel. 602 168 796</v>
      </c>
      <c r="N109" s="156"/>
      <c r="O109" s="156"/>
      <c r="P109" s="156"/>
      <c r="Q109" s="156"/>
      <c r="R109" s="157"/>
    </row>
    <row r="110" spans="2:18" s="151" customFormat="1" ht="9.75" customHeight="1">
      <c r="B110" s="152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7"/>
    </row>
    <row r="111" spans="2:27" s="227" customFormat="1" ht="29.25" customHeight="1">
      <c r="B111" s="219"/>
      <c r="C111" s="220" t="s">
        <v>111</v>
      </c>
      <c r="D111" s="221" t="s">
        <v>112</v>
      </c>
      <c r="E111" s="221" t="s">
        <v>61</v>
      </c>
      <c r="F111" s="222" t="s">
        <v>113</v>
      </c>
      <c r="G111" s="223"/>
      <c r="H111" s="223"/>
      <c r="I111" s="223"/>
      <c r="J111" s="221" t="s">
        <v>114</v>
      </c>
      <c r="K111" s="221" t="s">
        <v>115</v>
      </c>
      <c r="L111" s="224" t="s">
        <v>116</v>
      </c>
      <c r="M111" s="223"/>
      <c r="N111" s="222" t="s">
        <v>103</v>
      </c>
      <c r="O111" s="223"/>
      <c r="P111" s="223"/>
      <c r="Q111" s="225"/>
      <c r="R111" s="226"/>
      <c r="T111" s="228" t="s">
        <v>117</v>
      </c>
      <c r="U111" s="229" t="s">
        <v>43</v>
      </c>
      <c r="V111" s="229" t="s">
        <v>118</v>
      </c>
      <c r="W111" s="229" t="s">
        <v>119</v>
      </c>
      <c r="X111" s="229" t="s">
        <v>120</v>
      </c>
      <c r="Y111" s="229" t="s">
        <v>121</v>
      </c>
      <c r="Z111" s="229" t="s">
        <v>122</v>
      </c>
      <c r="AA111" s="230" t="s">
        <v>123</v>
      </c>
    </row>
    <row r="112" spans="2:63" s="151" customFormat="1" ht="29.25" customHeight="1">
      <c r="B112" s="152"/>
      <c r="C112" s="231" t="s">
        <v>99</v>
      </c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232">
        <f>BK112</f>
        <v>0</v>
      </c>
      <c r="O112" s="233"/>
      <c r="P112" s="233"/>
      <c r="Q112" s="233"/>
      <c r="R112" s="157"/>
      <c r="T112" s="234"/>
      <c r="U112" s="162"/>
      <c r="V112" s="162"/>
      <c r="W112" s="235">
        <f>W113</f>
        <v>0</v>
      </c>
      <c r="X112" s="162"/>
      <c r="Y112" s="235">
        <f>Y113</f>
        <v>0</v>
      </c>
      <c r="Z112" s="162"/>
      <c r="AA112" s="236">
        <f>AA113</f>
        <v>0</v>
      </c>
      <c r="AT112" s="139" t="s">
        <v>78</v>
      </c>
      <c r="AU112" s="139" t="s">
        <v>105</v>
      </c>
      <c r="BK112" s="237">
        <f>BK113</f>
        <v>0</v>
      </c>
    </row>
    <row r="113" spans="2:63" s="243" customFormat="1" ht="36.75" customHeight="1">
      <c r="B113" s="238"/>
      <c r="C113" s="239"/>
      <c r="D113" s="240" t="s">
        <v>106</v>
      </c>
      <c r="E113" s="240"/>
      <c r="F113" s="240"/>
      <c r="G113" s="240"/>
      <c r="H113" s="240"/>
      <c r="I113" s="240"/>
      <c r="J113" s="240"/>
      <c r="K113" s="240"/>
      <c r="L113" s="240"/>
      <c r="M113" s="240"/>
      <c r="N113" s="241">
        <f>BK113</f>
        <v>0</v>
      </c>
      <c r="O113" s="203"/>
      <c r="P113" s="203"/>
      <c r="Q113" s="203"/>
      <c r="R113" s="242"/>
      <c r="T113" s="244"/>
      <c r="U113" s="239"/>
      <c r="V113" s="239"/>
      <c r="W113" s="245">
        <f>W114+W119</f>
        <v>0</v>
      </c>
      <c r="X113" s="239"/>
      <c r="Y113" s="245">
        <f>Y114+Y119</f>
        <v>0</v>
      </c>
      <c r="Z113" s="239"/>
      <c r="AA113" s="246">
        <f>AA114+AA119</f>
        <v>0</v>
      </c>
      <c r="AR113" s="247" t="s">
        <v>20</v>
      </c>
      <c r="AT113" s="248" t="s">
        <v>78</v>
      </c>
      <c r="AU113" s="248" t="s">
        <v>79</v>
      </c>
      <c r="AY113" s="247" t="s">
        <v>124</v>
      </c>
      <c r="BK113" s="249">
        <f>BK114+BK119</f>
        <v>0</v>
      </c>
    </row>
    <row r="114" spans="2:63" s="243" customFormat="1" ht="19.5" customHeight="1">
      <c r="B114" s="238"/>
      <c r="C114" s="239"/>
      <c r="D114" s="250" t="s">
        <v>107</v>
      </c>
      <c r="E114" s="250"/>
      <c r="F114" s="250"/>
      <c r="G114" s="250"/>
      <c r="H114" s="250"/>
      <c r="I114" s="250"/>
      <c r="J114" s="250"/>
      <c r="K114" s="250"/>
      <c r="L114" s="250"/>
      <c r="M114" s="250"/>
      <c r="N114" s="251">
        <f>BK114</f>
        <v>0</v>
      </c>
      <c r="O114" s="252"/>
      <c r="P114" s="252"/>
      <c r="Q114" s="252"/>
      <c r="R114" s="242"/>
      <c r="T114" s="244"/>
      <c r="U114" s="239"/>
      <c r="V114" s="239"/>
      <c r="W114" s="245">
        <f>SUM(W115:W118)</f>
        <v>0</v>
      </c>
      <c r="X114" s="239"/>
      <c r="Y114" s="245">
        <f>SUM(Y115:Y118)</f>
        <v>0</v>
      </c>
      <c r="Z114" s="239"/>
      <c r="AA114" s="246">
        <f>SUM(AA115:AA118)</f>
        <v>0</v>
      </c>
      <c r="AR114" s="247" t="s">
        <v>20</v>
      </c>
      <c r="AT114" s="248" t="s">
        <v>78</v>
      </c>
      <c r="AU114" s="248" t="s">
        <v>20</v>
      </c>
      <c r="AY114" s="247" t="s">
        <v>124</v>
      </c>
      <c r="BK114" s="249">
        <f>SUM(BK115:BK118)</f>
        <v>0</v>
      </c>
    </row>
    <row r="115" spans="2:65" s="151" customFormat="1" ht="22.5" customHeight="1">
      <c r="B115" s="152"/>
      <c r="C115" s="253" t="s">
        <v>20</v>
      </c>
      <c r="D115" s="253" t="s">
        <v>125</v>
      </c>
      <c r="E115" s="254" t="s">
        <v>126</v>
      </c>
      <c r="F115" s="255" t="s">
        <v>127</v>
      </c>
      <c r="G115" s="256"/>
      <c r="H115" s="256"/>
      <c r="I115" s="256"/>
      <c r="J115" s="257" t="s">
        <v>128</v>
      </c>
      <c r="K115" s="258">
        <v>6</v>
      </c>
      <c r="L115" s="134"/>
      <c r="M115" s="133"/>
      <c r="N115" s="259">
        <f>ROUND(L115*K115,2)</f>
        <v>0</v>
      </c>
      <c r="O115" s="256"/>
      <c r="P115" s="256"/>
      <c r="Q115" s="256"/>
      <c r="R115" s="157"/>
      <c r="T115" s="260" t="s">
        <v>3</v>
      </c>
      <c r="U115" s="261" t="s">
        <v>44</v>
      </c>
      <c r="V115" s="262">
        <v>0</v>
      </c>
      <c r="W115" s="262">
        <f>V115*K115</f>
        <v>0</v>
      </c>
      <c r="X115" s="262">
        <v>0</v>
      </c>
      <c r="Y115" s="262">
        <f>X115*K115</f>
        <v>0</v>
      </c>
      <c r="Z115" s="262">
        <v>0</v>
      </c>
      <c r="AA115" s="263">
        <f>Z115*K115</f>
        <v>0</v>
      </c>
      <c r="AR115" s="139" t="s">
        <v>129</v>
      </c>
      <c r="AT115" s="139" t="s">
        <v>125</v>
      </c>
      <c r="AU115" s="139" t="s">
        <v>95</v>
      </c>
      <c r="AY115" s="139" t="s">
        <v>124</v>
      </c>
      <c r="BE115" s="264">
        <f>IF(U115="základní",N115,0)</f>
        <v>0</v>
      </c>
      <c r="BF115" s="264">
        <f>IF(U115="snížená",N115,0)</f>
        <v>0</v>
      </c>
      <c r="BG115" s="264">
        <f>IF(U115="zákl. přenesená",N115,0)</f>
        <v>0</v>
      </c>
      <c r="BH115" s="264">
        <f>IF(U115="sníž. přenesená",N115,0)</f>
        <v>0</v>
      </c>
      <c r="BI115" s="264">
        <f>IF(U115="nulová",N115,0)</f>
        <v>0</v>
      </c>
      <c r="BJ115" s="139" t="s">
        <v>20</v>
      </c>
      <c r="BK115" s="264">
        <f>ROUND(L115*K115,2)</f>
        <v>0</v>
      </c>
      <c r="BL115" s="139" t="s">
        <v>129</v>
      </c>
      <c r="BM115" s="139" t="s">
        <v>130</v>
      </c>
    </row>
    <row r="116" spans="2:51" s="271" customFormat="1" ht="22.5" customHeight="1">
      <c r="B116" s="265"/>
      <c r="C116" s="266"/>
      <c r="D116" s="266"/>
      <c r="E116" s="267" t="s">
        <v>3</v>
      </c>
      <c r="F116" s="268" t="s">
        <v>131</v>
      </c>
      <c r="G116" s="269"/>
      <c r="H116" s="269"/>
      <c r="I116" s="269"/>
      <c r="J116" s="266"/>
      <c r="K116" s="267" t="s">
        <v>3</v>
      </c>
      <c r="L116" s="266"/>
      <c r="M116" s="266"/>
      <c r="N116" s="266"/>
      <c r="O116" s="266"/>
      <c r="P116" s="266"/>
      <c r="Q116" s="266"/>
      <c r="R116" s="270"/>
      <c r="T116" s="272"/>
      <c r="U116" s="266"/>
      <c r="V116" s="266"/>
      <c r="W116" s="266"/>
      <c r="X116" s="266"/>
      <c r="Y116" s="266"/>
      <c r="Z116" s="266"/>
      <c r="AA116" s="273"/>
      <c r="AT116" s="274" t="s">
        <v>132</v>
      </c>
      <c r="AU116" s="274" t="s">
        <v>95</v>
      </c>
      <c r="AV116" s="271" t="s">
        <v>20</v>
      </c>
      <c r="AW116" s="271" t="s">
        <v>36</v>
      </c>
      <c r="AX116" s="271" t="s">
        <v>79</v>
      </c>
      <c r="AY116" s="274" t="s">
        <v>124</v>
      </c>
    </row>
    <row r="117" spans="2:51" s="271" customFormat="1" ht="22.5" customHeight="1">
      <c r="B117" s="265"/>
      <c r="C117" s="266"/>
      <c r="D117" s="266"/>
      <c r="E117" s="267" t="s">
        <v>3</v>
      </c>
      <c r="F117" s="275" t="s">
        <v>133</v>
      </c>
      <c r="G117" s="269"/>
      <c r="H117" s="269"/>
      <c r="I117" s="269"/>
      <c r="J117" s="266"/>
      <c r="K117" s="267" t="s">
        <v>3</v>
      </c>
      <c r="L117" s="266"/>
      <c r="M117" s="266"/>
      <c r="N117" s="266"/>
      <c r="O117" s="266"/>
      <c r="P117" s="266"/>
      <c r="Q117" s="266"/>
      <c r="R117" s="270"/>
      <c r="T117" s="272"/>
      <c r="U117" s="266"/>
      <c r="V117" s="266"/>
      <c r="W117" s="266"/>
      <c r="X117" s="266"/>
      <c r="Y117" s="266"/>
      <c r="Z117" s="266"/>
      <c r="AA117" s="273"/>
      <c r="AT117" s="274" t="s">
        <v>132</v>
      </c>
      <c r="AU117" s="274" t="s">
        <v>95</v>
      </c>
      <c r="AV117" s="271" t="s">
        <v>20</v>
      </c>
      <c r="AW117" s="271" t="s">
        <v>36</v>
      </c>
      <c r="AX117" s="271" t="s">
        <v>79</v>
      </c>
      <c r="AY117" s="274" t="s">
        <v>124</v>
      </c>
    </row>
    <row r="118" spans="2:51" s="283" customFormat="1" ht="22.5" customHeight="1">
      <c r="B118" s="276"/>
      <c r="C118" s="277"/>
      <c r="D118" s="277"/>
      <c r="E118" s="278" t="s">
        <v>3</v>
      </c>
      <c r="F118" s="279" t="s">
        <v>134</v>
      </c>
      <c r="G118" s="280"/>
      <c r="H118" s="280"/>
      <c r="I118" s="280"/>
      <c r="J118" s="277"/>
      <c r="K118" s="281">
        <v>6</v>
      </c>
      <c r="L118" s="277"/>
      <c r="M118" s="277"/>
      <c r="N118" s="277"/>
      <c r="O118" s="277"/>
      <c r="P118" s="277"/>
      <c r="Q118" s="277"/>
      <c r="R118" s="282"/>
      <c r="T118" s="284"/>
      <c r="U118" s="277"/>
      <c r="V118" s="277"/>
      <c r="W118" s="277"/>
      <c r="X118" s="277"/>
      <c r="Y118" s="277"/>
      <c r="Z118" s="277"/>
      <c r="AA118" s="285"/>
      <c r="AT118" s="286" t="s">
        <v>132</v>
      </c>
      <c r="AU118" s="286" t="s">
        <v>95</v>
      </c>
      <c r="AV118" s="283" t="s">
        <v>95</v>
      </c>
      <c r="AW118" s="283" t="s">
        <v>36</v>
      </c>
      <c r="AX118" s="283" t="s">
        <v>20</v>
      </c>
      <c r="AY118" s="286" t="s">
        <v>124</v>
      </c>
    </row>
    <row r="119" spans="2:63" s="243" customFormat="1" ht="29.25" customHeight="1">
      <c r="B119" s="238"/>
      <c r="C119" s="239"/>
      <c r="D119" s="250" t="s">
        <v>108</v>
      </c>
      <c r="E119" s="250"/>
      <c r="F119" s="250"/>
      <c r="G119" s="250"/>
      <c r="H119" s="250"/>
      <c r="I119" s="250"/>
      <c r="J119" s="250"/>
      <c r="K119" s="250"/>
      <c r="L119" s="250"/>
      <c r="M119" s="250"/>
      <c r="N119" s="251">
        <f>BK119</f>
        <v>0</v>
      </c>
      <c r="O119" s="252"/>
      <c r="P119" s="252"/>
      <c r="Q119" s="252"/>
      <c r="R119" s="242"/>
      <c r="T119" s="244"/>
      <c r="U119" s="239"/>
      <c r="V119" s="239"/>
      <c r="W119" s="245">
        <f>SUM(W120:W142)</f>
        <v>0</v>
      </c>
      <c r="X119" s="239"/>
      <c r="Y119" s="245">
        <f>SUM(Y120:Y142)</f>
        <v>0</v>
      </c>
      <c r="Z119" s="239"/>
      <c r="AA119" s="246">
        <f>SUM(AA120:AA142)</f>
        <v>0</v>
      </c>
      <c r="AR119" s="247" t="s">
        <v>20</v>
      </c>
      <c r="AT119" s="248" t="s">
        <v>78</v>
      </c>
      <c r="AU119" s="248" t="s">
        <v>20</v>
      </c>
      <c r="AY119" s="247" t="s">
        <v>124</v>
      </c>
      <c r="BK119" s="249">
        <f>SUM(BK120:BK142)</f>
        <v>0</v>
      </c>
    </row>
    <row r="120" spans="2:65" s="151" customFormat="1" ht="22.5" customHeight="1">
      <c r="B120" s="152"/>
      <c r="C120" s="253" t="s">
        <v>135</v>
      </c>
      <c r="D120" s="253" t="s">
        <v>125</v>
      </c>
      <c r="E120" s="254" t="s">
        <v>136</v>
      </c>
      <c r="F120" s="255" t="s">
        <v>137</v>
      </c>
      <c r="G120" s="256"/>
      <c r="H120" s="256"/>
      <c r="I120" s="256"/>
      <c r="J120" s="257" t="s">
        <v>138</v>
      </c>
      <c r="K120" s="258">
        <v>1556.25</v>
      </c>
      <c r="L120" s="134"/>
      <c r="M120" s="133"/>
      <c r="N120" s="259">
        <f>ROUND(L120*K120,2)</f>
        <v>0</v>
      </c>
      <c r="O120" s="256"/>
      <c r="P120" s="256"/>
      <c r="Q120" s="256"/>
      <c r="R120" s="157"/>
      <c r="T120" s="260" t="s">
        <v>3</v>
      </c>
      <c r="U120" s="261" t="s">
        <v>44</v>
      </c>
      <c r="V120" s="262">
        <v>0</v>
      </c>
      <c r="W120" s="262">
        <f>V120*K120</f>
        <v>0</v>
      </c>
      <c r="X120" s="262">
        <v>0</v>
      </c>
      <c r="Y120" s="262">
        <f>X120*K120</f>
        <v>0</v>
      </c>
      <c r="Z120" s="262">
        <v>0</v>
      </c>
      <c r="AA120" s="263">
        <f>Z120*K120</f>
        <v>0</v>
      </c>
      <c r="AR120" s="139" t="s">
        <v>129</v>
      </c>
      <c r="AT120" s="139" t="s">
        <v>125</v>
      </c>
      <c r="AU120" s="139" t="s">
        <v>95</v>
      </c>
      <c r="AY120" s="139" t="s">
        <v>124</v>
      </c>
      <c r="BE120" s="264">
        <f>IF(U120="základní",N120,0)</f>
        <v>0</v>
      </c>
      <c r="BF120" s="264">
        <f>IF(U120="snížená",N120,0)</f>
        <v>0</v>
      </c>
      <c r="BG120" s="264">
        <f>IF(U120="zákl. přenesená",N120,0)</f>
        <v>0</v>
      </c>
      <c r="BH120" s="264">
        <f>IF(U120="sníž. přenesená",N120,0)</f>
        <v>0</v>
      </c>
      <c r="BI120" s="264">
        <f>IF(U120="nulová",N120,0)</f>
        <v>0</v>
      </c>
      <c r="BJ120" s="139" t="s">
        <v>20</v>
      </c>
      <c r="BK120" s="264">
        <f>ROUND(L120*K120,2)</f>
        <v>0</v>
      </c>
      <c r="BL120" s="139" t="s">
        <v>129</v>
      </c>
      <c r="BM120" s="139" t="s">
        <v>139</v>
      </c>
    </row>
    <row r="121" spans="2:51" s="271" customFormat="1" ht="22.5" customHeight="1">
      <c r="B121" s="265"/>
      <c r="C121" s="266"/>
      <c r="D121" s="266"/>
      <c r="E121" s="267" t="s">
        <v>3</v>
      </c>
      <c r="F121" s="268" t="s">
        <v>140</v>
      </c>
      <c r="G121" s="269"/>
      <c r="H121" s="269"/>
      <c r="I121" s="269"/>
      <c r="J121" s="266"/>
      <c r="K121" s="267" t="s">
        <v>3</v>
      </c>
      <c r="L121" s="266"/>
      <c r="M121" s="266"/>
      <c r="N121" s="266"/>
      <c r="O121" s="266"/>
      <c r="P121" s="266"/>
      <c r="Q121" s="266"/>
      <c r="R121" s="270"/>
      <c r="T121" s="272"/>
      <c r="U121" s="266"/>
      <c r="V121" s="266"/>
      <c r="W121" s="266"/>
      <c r="X121" s="266"/>
      <c r="Y121" s="266"/>
      <c r="Z121" s="266"/>
      <c r="AA121" s="273"/>
      <c r="AT121" s="274" t="s">
        <v>132</v>
      </c>
      <c r="AU121" s="274" t="s">
        <v>95</v>
      </c>
      <c r="AV121" s="271" t="s">
        <v>20</v>
      </c>
      <c r="AW121" s="271" t="s">
        <v>36</v>
      </c>
      <c r="AX121" s="271" t="s">
        <v>79</v>
      </c>
      <c r="AY121" s="274" t="s">
        <v>124</v>
      </c>
    </row>
    <row r="122" spans="2:51" s="271" customFormat="1" ht="22.5" customHeight="1">
      <c r="B122" s="265"/>
      <c r="C122" s="266"/>
      <c r="D122" s="266"/>
      <c r="E122" s="267" t="s">
        <v>3</v>
      </c>
      <c r="F122" s="275" t="s">
        <v>141</v>
      </c>
      <c r="G122" s="269"/>
      <c r="H122" s="269"/>
      <c r="I122" s="269"/>
      <c r="J122" s="266"/>
      <c r="K122" s="267" t="s">
        <v>3</v>
      </c>
      <c r="L122" s="266"/>
      <c r="M122" s="266"/>
      <c r="N122" s="266"/>
      <c r="O122" s="266"/>
      <c r="P122" s="266"/>
      <c r="Q122" s="266"/>
      <c r="R122" s="270"/>
      <c r="T122" s="272"/>
      <c r="U122" s="266"/>
      <c r="V122" s="266"/>
      <c r="W122" s="266"/>
      <c r="X122" s="266"/>
      <c r="Y122" s="266"/>
      <c r="Z122" s="266"/>
      <c r="AA122" s="273"/>
      <c r="AT122" s="274" t="s">
        <v>132</v>
      </c>
      <c r="AU122" s="274" t="s">
        <v>95</v>
      </c>
      <c r="AV122" s="271" t="s">
        <v>20</v>
      </c>
      <c r="AW122" s="271" t="s">
        <v>36</v>
      </c>
      <c r="AX122" s="271" t="s">
        <v>79</v>
      </c>
      <c r="AY122" s="274" t="s">
        <v>124</v>
      </c>
    </row>
    <row r="123" spans="2:51" s="283" customFormat="1" ht="22.5" customHeight="1">
      <c r="B123" s="276"/>
      <c r="C123" s="277"/>
      <c r="D123" s="277"/>
      <c r="E123" s="278" t="s">
        <v>3</v>
      </c>
      <c r="F123" s="279" t="s">
        <v>142</v>
      </c>
      <c r="G123" s="280"/>
      <c r="H123" s="280"/>
      <c r="I123" s="280"/>
      <c r="J123" s="277"/>
      <c r="K123" s="281">
        <v>1556.25</v>
      </c>
      <c r="L123" s="277"/>
      <c r="M123" s="277"/>
      <c r="N123" s="277"/>
      <c r="O123" s="277"/>
      <c r="P123" s="277"/>
      <c r="Q123" s="277"/>
      <c r="R123" s="282"/>
      <c r="T123" s="284"/>
      <c r="U123" s="277"/>
      <c r="V123" s="277"/>
      <c r="W123" s="277"/>
      <c r="X123" s="277"/>
      <c r="Y123" s="277"/>
      <c r="Z123" s="277"/>
      <c r="AA123" s="285"/>
      <c r="AT123" s="286" t="s">
        <v>132</v>
      </c>
      <c r="AU123" s="286" t="s">
        <v>95</v>
      </c>
      <c r="AV123" s="283" t="s">
        <v>95</v>
      </c>
      <c r="AW123" s="283" t="s">
        <v>36</v>
      </c>
      <c r="AX123" s="283" t="s">
        <v>20</v>
      </c>
      <c r="AY123" s="286" t="s">
        <v>124</v>
      </c>
    </row>
    <row r="124" spans="2:65" s="151" customFormat="1" ht="31.5" customHeight="1">
      <c r="B124" s="152"/>
      <c r="C124" s="253" t="s">
        <v>95</v>
      </c>
      <c r="D124" s="253" t="s">
        <v>125</v>
      </c>
      <c r="E124" s="254" t="s">
        <v>143</v>
      </c>
      <c r="F124" s="255" t="s">
        <v>144</v>
      </c>
      <c r="G124" s="256"/>
      <c r="H124" s="256"/>
      <c r="I124" s="256"/>
      <c r="J124" s="257" t="s">
        <v>145</v>
      </c>
      <c r="K124" s="258">
        <v>51.75</v>
      </c>
      <c r="L124" s="134"/>
      <c r="M124" s="133"/>
      <c r="N124" s="259">
        <f>ROUND(L124*K124,2)</f>
        <v>0</v>
      </c>
      <c r="O124" s="256"/>
      <c r="P124" s="256"/>
      <c r="Q124" s="256"/>
      <c r="R124" s="157"/>
      <c r="T124" s="260" t="s">
        <v>3</v>
      </c>
      <c r="U124" s="261" t="s">
        <v>44</v>
      </c>
      <c r="V124" s="262">
        <v>0</v>
      </c>
      <c r="W124" s="262">
        <f>V124*K124</f>
        <v>0</v>
      </c>
      <c r="X124" s="262">
        <v>0</v>
      </c>
      <c r="Y124" s="262">
        <f>X124*K124</f>
        <v>0</v>
      </c>
      <c r="Z124" s="262">
        <v>0</v>
      </c>
      <c r="AA124" s="263">
        <f>Z124*K124</f>
        <v>0</v>
      </c>
      <c r="AR124" s="139" t="s">
        <v>129</v>
      </c>
      <c r="AT124" s="139" t="s">
        <v>125</v>
      </c>
      <c r="AU124" s="139" t="s">
        <v>95</v>
      </c>
      <c r="AY124" s="139" t="s">
        <v>124</v>
      </c>
      <c r="BE124" s="264">
        <f>IF(U124="základní",N124,0)</f>
        <v>0</v>
      </c>
      <c r="BF124" s="264">
        <f>IF(U124="snížená",N124,0)</f>
        <v>0</v>
      </c>
      <c r="BG124" s="264">
        <f>IF(U124="zákl. přenesená",N124,0)</f>
        <v>0</v>
      </c>
      <c r="BH124" s="264">
        <f>IF(U124="sníž. přenesená",N124,0)</f>
        <v>0</v>
      </c>
      <c r="BI124" s="264">
        <f>IF(U124="nulová",N124,0)</f>
        <v>0</v>
      </c>
      <c r="BJ124" s="139" t="s">
        <v>20</v>
      </c>
      <c r="BK124" s="264">
        <f>ROUND(L124*K124,2)</f>
        <v>0</v>
      </c>
      <c r="BL124" s="139" t="s">
        <v>129</v>
      </c>
      <c r="BM124" s="139" t="s">
        <v>146</v>
      </c>
    </row>
    <row r="125" spans="2:51" s="271" customFormat="1" ht="22.5" customHeight="1">
      <c r="B125" s="265"/>
      <c r="C125" s="266"/>
      <c r="D125" s="266"/>
      <c r="E125" s="267" t="s">
        <v>3</v>
      </c>
      <c r="F125" s="268" t="s">
        <v>131</v>
      </c>
      <c r="G125" s="269"/>
      <c r="H125" s="269"/>
      <c r="I125" s="269"/>
      <c r="J125" s="266"/>
      <c r="K125" s="267" t="s">
        <v>3</v>
      </c>
      <c r="L125" s="266"/>
      <c r="M125" s="266"/>
      <c r="N125" s="266"/>
      <c r="O125" s="266"/>
      <c r="P125" s="266"/>
      <c r="Q125" s="266"/>
      <c r="R125" s="270"/>
      <c r="T125" s="272"/>
      <c r="U125" s="266"/>
      <c r="V125" s="266"/>
      <c r="W125" s="266"/>
      <c r="X125" s="266"/>
      <c r="Y125" s="266"/>
      <c r="Z125" s="266"/>
      <c r="AA125" s="273"/>
      <c r="AT125" s="274" t="s">
        <v>132</v>
      </c>
      <c r="AU125" s="274" t="s">
        <v>95</v>
      </c>
      <c r="AV125" s="271" t="s">
        <v>20</v>
      </c>
      <c r="AW125" s="271" t="s">
        <v>36</v>
      </c>
      <c r="AX125" s="271" t="s">
        <v>79</v>
      </c>
      <c r="AY125" s="274" t="s">
        <v>124</v>
      </c>
    </row>
    <row r="126" spans="2:51" s="271" customFormat="1" ht="22.5" customHeight="1">
      <c r="B126" s="265"/>
      <c r="C126" s="266"/>
      <c r="D126" s="266"/>
      <c r="E126" s="267" t="s">
        <v>3</v>
      </c>
      <c r="F126" s="275" t="s">
        <v>133</v>
      </c>
      <c r="G126" s="269"/>
      <c r="H126" s="269"/>
      <c r="I126" s="269"/>
      <c r="J126" s="266"/>
      <c r="K126" s="267" t="s">
        <v>3</v>
      </c>
      <c r="L126" s="266"/>
      <c r="M126" s="266"/>
      <c r="N126" s="266"/>
      <c r="O126" s="266"/>
      <c r="P126" s="266"/>
      <c r="Q126" s="266"/>
      <c r="R126" s="270"/>
      <c r="T126" s="272"/>
      <c r="U126" s="266"/>
      <c r="V126" s="266"/>
      <c r="W126" s="266"/>
      <c r="X126" s="266"/>
      <c r="Y126" s="266"/>
      <c r="Z126" s="266"/>
      <c r="AA126" s="273"/>
      <c r="AT126" s="274" t="s">
        <v>132</v>
      </c>
      <c r="AU126" s="274" t="s">
        <v>95</v>
      </c>
      <c r="AV126" s="271" t="s">
        <v>20</v>
      </c>
      <c r="AW126" s="271" t="s">
        <v>36</v>
      </c>
      <c r="AX126" s="271" t="s">
        <v>79</v>
      </c>
      <c r="AY126" s="274" t="s">
        <v>124</v>
      </c>
    </row>
    <row r="127" spans="2:51" s="271" customFormat="1" ht="22.5" customHeight="1">
      <c r="B127" s="265"/>
      <c r="C127" s="266"/>
      <c r="D127" s="266"/>
      <c r="E127" s="267" t="s">
        <v>3</v>
      </c>
      <c r="F127" s="275" t="s">
        <v>147</v>
      </c>
      <c r="G127" s="269"/>
      <c r="H127" s="269"/>
      <c r="I127" s="269"/>
      <c r="J127" s="266"/>
      <c r="K127" s="267" t="s">
        <v>3</v>
      </c>
      <c r="L127" s="266"/>
      <c r="M127" s="266"/>
      <c r="N127" s="266"/>
      <c r="O127" s="266"/>
      <c r="P127" s="266"/>
      <c r="Q127" s="266"/>
      <c r="R127" s="270"/>
      <c r="T127" s="272"/>
      <c r="U127" s="266"/>
      <c r="V127" s="266"/>
      <c r="W127" s="266"/>
      <c r="X127" s="266"/>
      <c r="Y127" s="266"/>
      <c r="Z127" s="266"/>
      <c r="AA127" s="273"/>
      <c r="AT127" s="274" t="s">
        <v>132</v>
      </c>
      <c r="AU127" s="274" t="s">
        <v>95</v>
      </c>
      <c r="AV127" s="271" t="s">
        <v>20</v>
      </c>
      <c r="AW127" s="271" t="s">
        <v>36</v>
      </c>
      <c r="AX127" s="271" t="s">
        <v>79</v>
      </c>
      <c r="AY127" s="274" t="s">
        <v>124</v>
      </c>
    </row>
    <row r="128" spans="2:51" s="283" customFormat="1" ht="22.5" customHeight="1">
      <c r="B128" s="276"/>
      <c r="C128" s="277"/>
      <c r="D128" s="277"/>
      <c r="E128" s="278" t="s">
        <v>3</v>
      </c>
      <c r="F128" s="279" t="s">
        <v>148</v>
      </c>
      <c r="G128" s="280"/>
      <c r="H128" s="280"/>
      <c r="I128" s="280"/>
      <c r="J128" s="277"/>
      <c r="K128" s="281">
        <v>14.4</v>
      </c>
      <c r="L128" s="277"/>
      <c r="M128" s="277"/>
      <c r="N128" s="277"/>
      <c r="O128" s="277"/>
      <c r="P128" s="277"/>
      <c r="Q128" s="277"/>
      <c r="R128" s="282"/>
      <c r="T128" s="284"/>
      <c r="U128" s="277"/>
      <c r="V128" s="277"/>
      <c r="W128" s="277"/>
      <c r="X128" s="277"/>
      <c r="Y128" s="277"/>
      <c r="Z128" s="277"/>
      <c r="AA128" s="285"/>
      <c r="AT128" s="286" t="s">
        <v>132</v>
      </c>
      <c r="AU128" s="286" t="s">
        <v>95</v>
      </c>
      <c r="AV128" s="283" t="s">
        <v>95</v>
      </c>
      <c r="AW128" s="283" t="s">
        <v>36</v>
      </c>
      <c r="AX128" s="283" t="s">
        <v>79</v>
      </c>
      <c r="AY128" s="286" t="s">
        <v>124</v>
      </c>
    </row>
    <row r="129" spans="2:51" s="271" customFormat="1" ht="22.5" customHeight="1">
      <c r="B129" s="265"/>
      <c r="C129" s="266"/>
      <c r="D129" s="266"/>
      <c r="E129" s="267" t="s">
        <v>3</v>
      </c>
      <c r="F129" s="275" t="s">
        <v>140</v>
      </c>
      <c r="G129" s="269"/>
      <c r="H129" s="269"/>
      <c r="I129" s="269"/>
      <c r="J129" s="266"/>
      <c r="K129" s="267" t="s">
        <v>3</v>
      </c>
      <c r="L129" s="266"/>
      <c r="M129" s="266"/>
      <c r="N129" s="266"/>
      <c r="O129" s="266"/>
      <c r="P129" s="266"/>
      <c r="Q129" s="266"/>
      <c r="R129" s="270"/>
      <c r="T129" s="272"/>
      <c r="U129" s="266"/>
      <c r="V129" s="266"/>
      <c r="W129" s="266"/>
      <c r="X129" s="266"/>
      <c r="Y129" s="266"/>
      <c r="Z129" s="266"/>
      <c r="AA129" s="273"/>
      <c r="AT129" s="274" t="s">
        <v>132</v>
      </c>
      <c r="AU129" s="274" t="s">
        <v>95</v>
      </c>
      <c r="AV129" s="271" t="s">
        <v>20</v>
      </c>
      <c r="AW129" s="271" t="s">
        <v>36</v>
      </c>
      <c r="AX129" s="271" t="s">
        <v>79</v>
      </c>
      <c r="AY129" s="274" t="s">
        <v>124</v>
      </c>
    </row>
    <row r="130" spans="2:51" s="271" customFormat="1" ht="22.5" customHeight="1">
      <c r="B130" s="265"/>
      <c r="C130" s="266"/>
      <c r="D130" s="266"/>
      <c r="E130" s="267" t="s">
        <v>3</v>
      </c>
      <c r="F130" s="275" t="s">
        <v>141</v>
      </c>
      <c r="G130" s="269"/>
      <c r="H130" s="269"/>
      <c r="I130" s="269"/>
      <c r="J130" s="266"/>
      <c r="K130" s="267" t="s">
        <v>3</v>
      </c>
      <c r="L130" s="266"/>
      <c r="M130" s="266"/>
      <c r="N130" s="266"/>
      <c r="O130" s="266"/>
      <c r="P130" s="266"/>
      <c r="Q130" s="266"/>
      <c r="R130" s="270"/>
      <c r="T130" s="272"/>
      <c r="U130" s="266"/>
      <c r="V130" s="266"/>
      <c r="W130" s="266"/>
      <c r="X130" s="266"/>
      <c r="Y130" s="266"/>
      <c r="Z130" s="266"/>
      <c r="AA130" s="273"/>
      <c r="AT130" s="274" t="s">
        <v>132</v>
      </c>
      <c r="AU130" s="274" t="s">
        <v>95</v>
      </c>
      <c r="AV130" s="271" t="s">
        <v>20</v>
      </c>
      <c r="AW130" s="271" t="s">
        <v>36</v>
      </c>
      <c r="AX130" s="271" t="s">
        <v>79</v>
      </c>
      <c r="AY130" s="274" t="s">
        <v>124</v>
      </c>
    </row>
    <row r="131" spans="2:51" s="271" customFormat="1" ht="22.5" customHeight="1">
      <c r="B131" s="265"/>
      <c r="C131" s="266"/>
      <c r="D131" s="266"/>
      <c r="E131" s="267" t="s">
        <v>3</v>
      </c>
      <c r="F131" s="275" t="s">
        <v>149</v>
      </c>
      <c r="G131" s="269"/>
      <c r="H131" s="269"/>
      <c r="I131" s="269"/>
      <c r="J131" s="266"/>
      <c r="K131" s="267" t="s">
        <v>3</v>
      </c>
      <c r="L131" s="266"/>
      <c r="M131" s="266"/>
      <c r="N131" s="266"/>
      <c r="O131" s="266"/>
      <c r="P131" s="266"/>
      <c r="Q131" s="266"/>
      <c r="R131" s="270"/>
      <c r="T131" s="272"/>
      <c r="U131" s="266"/>
      <c r="V131" s="266"/>
      <c r="W131" s="266"/>
      <c r="X131" s="266"/>
      <c r="Y131" s="266"/>
      <c r="Z131" s="266"/>
      <c r="AA131" s="273"/>
      <c r="AT131" s="274" t="s">
        <v>132</v>
      </c>
      <c r="AU131" s="274" t="s">
        <v>95</v>
      </c>
      <c r="AV131" s="271" t="s">
        <v>20</v>
      </c>
      <c r="AW131" s="271" t="s">
        <v>36</v>
      </c>
      <c r="AX131" s="271" t="s">
        <v>79</v>
      </c>
      <c r="AY131" s="274" t="s">
        <v>124</v>
      </c>
    </row>
    <row r="132" spans="2:51" s="271" customFormat="1" ht="22.5" customHeight="1">
      <c r="B132" s="265"/>
      <c r="C132" s="266"/>
      <c r="D132" s="266"/>
      <c r="E132" s="267" t="s">
        <v>3</v>
      </c>
      <c r="F132" s="275" t="s">
        <v>147</v>
      </c>
      <c r="G132" s="269"/>
      <c r="H132" s="269"/>
      <c r="I132" s="269"/>
      <c r="J132" s="266"/>
      <c r="K132" s="267" t="s">
        <v>3</v>
      </c>
      <c r="L132" s="266"/>
      <c r="M132" s="266"/>
      <c r="N132" s="266"/>
      <c r="O132" s="266"/>
      <c r="P132" s="266"/>
      <c r="Q132" s="266"/>
      <c r="R132" s="270"/>
      <c r="T132" s="272"/>
      <c r="U132" s="266"/>
      <c r="V132" s="266"/>
      <c r="W132" s="266"/>
      <c r="X132" s="266"/>
      <c r="Y132" s="266"/>
      <c r="Z132" s="266"/>
      <c r="AA132" s="273"/>
      <c r="AT132" s="274" t="s">
        <v>132</v>
      </c>
      <c r="AU132" s="274" t="s">
        <v>95</v>
      </c>
      <c r="AV132" s="271" t="s">
        <v>20</v>
      </c>
      <c r="AW132" s="271" t="s">
        <v>36</v>
      </c>
      <c r="AX132" s="271" t="s">
        <v>79</v>
      </c>
      <c r="AY132" s="274" t="s">
        <v>124</v>
      </c>
    </row>
    <row r="133" spans="2:51" s="283" customFormat="1" ht="22.5" customHeight="1">
      <c r="B133" s="276"/>
      <c r="C133" s="277"/>
      <c r="D133" s="277"/>
      <c r="E133" s="278" t="s">
        <v>3</v>
      </c>
      <c r="F133" s="279" t="s">
        <v>150</v>
      </c>
      <c r="G133" s="280"/>
      <c r="H133" s="280"/>
      <c r="I133" s="280"/>
      <c r="J133" s="277"/>
      <c r="K133" s="281">
        <v>37.35</v>
      </c>
      <c r="L133" s="277"/>
      <c r="M133" s="277"/>
      <c r="N133" s="277"/>
      <c r="O133" s="277"/>
      <c r="P133" s="277"/>
      <c r="Q133" s="277"/>
      <c r="R133" s="282"/>
      <c r="T133" s="284"/>
      <c r="U133" s="277"/>
      <c r="V133" s="277"/>
      <c r="W133" s="277"/>
      <c r="X133" s="277"/>
      <c r="Y133" s="277"/>
      <c r="Z133" s="277"/>
      <c r="AA133" s="285"/>
      <c r="AT133" s="286" t="s">
        <v>132</v>
      </c>
      <c r="AU133" s="286" t="s">
        <v>95</v>
      </c>
      <c r="AV133" s="283" t="s">
        <v>95</v>
      </c>
      <c r="AW133" s="283" t="s">
        <v>36</v>
      </c>
      <c r="AX133" s="283" t="s">
        <v>79</v>
      </c>
      <c r="AY133" s="286" t="s">
        <v>124</v>
      </c>
    </row>
    <row r="134" spans="2:51" s="294" customFormat="1" ht="22.5" customHeight="1">
      <c r="B134" s="287"/>
      <c r="C134" s="288"/>
      <c r="D134" s="288"/>
      <c r="E134" s="289" t="s">
        <v>3</v>
      </c>
      <c r="F134" s="290" t="s">
        <v>151</v>
      </c>
      <c r="G134" s="291"/>
      <c r="H134" s="291"/>
      <c r="I134" s="291"/>
      <c r="J134" s="288"/>
      <c r="K134" s="292">
        <v>51.75</v>
      </c>
      <c r="L134" s="288"/>
      <c r="M134" s="288"/>
      <c r="N134" s="288"/>
      <c r="O134" s="288"/>
      <c r="P134" s="288"/>
      <c r="Q134" s="288"/>
      <c r="R134" s="293"/>
      <c r="T134" s="295"/>
      <c r="U134" s="288"/>
      <c r="V134" s="288"/>
      <c r="W134" s="288"/>
      <c r="X134" s="288"/>
      <c r="Y134" s="288"/>
      <c r="Z134" s="288"/>
      <c r="AA134" s="296"/>
      <c r="AT134" s="297" t="s">
        <v>132</v>
      </c>
      <c r="AU134" s="297" t="s">
        <v>95</v>
      </c>
      <c r="AV134" s="294" t="s">
        <v>129</v>
      </c>
      <c r="AW134" s="294" t="s">
        <v>36</v>
      </c>
      <c r="AX134" s="294" t="s">
        <v>20</v>
      </c>
      <c r="AY134" s="297" t="s">
        <v>124</v>
      </c>
    </row>
    <row r="135" spans="2:65" s="151" customFormat="1" ht="22.5" customHeight="1">
      <c r="B135" s="152"/>
      <c r="C135" s="253" t="s">
        <v>152</v>
      </c>
      <c r="D135" s="253" t="s">
        <v>125</v>
      </c>
      <c r="E135" s="254" t="s">
        <v>153</v>
      </c>
      <c r="F135" s="255" t="s">
        <v>154</v>
      </c>
      <c r="G135" s="256"/>
      <c r="H135" s="256"/>
      <c r="I135" s="256"/>
      <c r="J135" s="257" t="s">
        <v>138</v>
      </c>
      <c r="K135" s="258">
        <v>1556.25</v>
      </c>
      <c r="L135" s="134"/>
      <c r="M135" s="133"/>
      <c r="N135" s="259">
        <f>ROUND(L135*K135,2)</f>
        <v>0</v>
      </c>
      <c r="O135" s="256"/>
      <c r="P135" s="256"/>
      <c r="Q135" s="256"/>
      <c r="R135" s="157"/>
      <c r="T135" s="260" t="s">
        <v>3</v>
      </c>
      <c r="U135" s="261" t="s">
        <v>44</v>
      </c>
      <c r="V135" s="262">
        <v>0</v>
      </c>
      <c r="W135" s="262">
        <f>V135*K135</f>
        <v>0</v>
      </c>
      <c r="X135" s="262">
        <v>0</v>
      </c>
      <c r="Y135" s="262">
        <f>X135*K135</f>
        <v>0</v>
      </c>
      <c r="Z135" s="262">
        <v>0</v>
      </c>
      <c r="AA135" s="263">
        <f>Z135*K135</f>
        <v>0</v>
      </c>
      <c r="AR135" s="139" t="s">
        <v>129</v>
      </c>
      <c r="AT135" s="139" t="s">
        <v>125</v>
      </c>
      <c r="AU135" s="139" t="s">
        <v>95</v>
      </c>
      <c r="AY135" s="139" t="s">
        <v>124</v>
      </c>
      <c r="BE135" s="264">
        <f>IF(U135="základní",N135,0)</f>
        <v>0</v>
      </c>
      <c r="BF135" s="264">
        <f>IF(U135="snížená",N135,0)</f>
        <v>0</v>
      </c>
      <c r="BG135" s="264">
        <f>IF(U135="zákl. přenesená",N135,0)</f>
        <v>0</v>
      </c>
      <c r="BH135" s="264">
        <f>IF(U135="sníž. přenesená",N135,0)</f>
        <v>0</v>
      </c>
      <c r="BI135" s="264">
        <f>IF(U135="nulová",N135,0)</f>
        <v>0</v>
      </c>
      <c r="BJ135" s="139" t="s">
        <v>20</v>
      </c>
      <c r="BK135" s="264">
        <f>ROUND(L135*K135,2)</f>
        <v>0</v>
      </c>
      <c r="BL135" s="139" t="s">
        <v>129</v>
      </c>
      <c r="BM135" s="139" t="s">
        <v>155</v>
      </c>
    </row>
    <row r="136" spans="2:51" s="271" customFormat="1" ht="22.5" customHeight="1">
      <c r="B136" s="265"/>
      <c r="C136" s="266"/>
      <c r="D136" s="266"/>
      <c r="E136" s="267" t="s">
        <v>3</v>
      </c>
      <c r="F136" s="268" t="s">
        <v>140</v>
      </c>
      <c r="G136" s="269"/>
      <c r="H136" s="269"/>
      <c r="I136" s="269"/>
      <c r="J136" s="266"/>
      <c r="K136" s="267" t="s">
        <v>3</v>
      </c>
      <c r="L136" s="266"/>
      <c r="M136" s="266"/>
      <c r="N136" s="266"/>
      <c r="O136" s="266"/>
      <c r="P136" s="266"/>
      <c r="Q136" s="266"/>
      <c r="R136" s="270"/>
      <c r="T136" s="272"/>
      <c r="U136" s="266"/>
      <c r="V136" s="266"/>
      <c r="W136" s="266"/>
      <c r="X136" s="266"/>
      <c r="Y136" s="266"/>
      <c r="Z136" s="266"/>
      <c r="AA136" s="273"/>
      <c r="AT136" s="274" t="s">
        <v>132</v>
      </c>
      <c r="AU136" s="274" t="s">
        <v>95</v>
      </c>
      <c r="AV136" s="271" t="s">
        <v>20</v>
      </c>
      <c r="AW136" s="271" t="s">
        <v>36</v>
      </c>
      <c r="AX136" s="271" t="s">
        <v>79</v>
      </c>
      <c r="AY136" s="274" t="s">
        <v>124</v>
      </c>
    </row>
    <row r="137" spans="2:51" s="271" customFormat="1" ht="22.5" customHeight="1">
      <c r="B137" s="265"/>
      <c r="C137" s="266"/>
      <c r="D137" s="266"/>
      <c r="E137" s="267" t="s">
        <v>3</v>
      </c>
      <c r="F137" s="275" t="s">
        <v>141</v>
      </c>
      <c r="G137" s="269"/>
      <c r="H137" s="269"/>
      <c r="I137" s="269"/>
      <c r="J137" s="266"/>
      <c r="K137" s="267" t="s">
        <v>3</v>
      </c>
      <c r="L137" s="266"/>
      <c r="M137" s="266"/>
      <c r="N137" s="266"/>
      <c r="O137" s="266"/>
      <c r="P137" s="266"/>
      <c r="Q137" s="266"/>
      <c r="R137" s="270"/>
      <c r="T137" s="272"/>
      <c r="U137" s="266"/>
      <c r="V137" s="266"/>
      <c r="W137" s="266"/>
      <c r="X137" s="266"/>
      <c r="Y137" s="266"/>
      <c r="Z137" s="266"/>
      <c r="AA137" s="273"/>
      <c r="AT137" s="274" t="s">
        <v>132</v>
      </c>
      <c r="AU137" s="274" t="s">
        <v>95</v>
      </c>
      <c r="AV137" s="271" t="s">
        <v>20</v>
      </c>
      <c r="AW137" s="271" t="s">
        <v>36</v>
      </c>
      <c r="AX137" s="271" t="s">
        <v>79</v>
      </c>
      <c r="AY137" s="274" t="s">
        <v>124</v>
      </c>
    </row>
    <row r="138" spans="2:51" s="283" customFormat="1" ht="22.5" customHeight="1">
      <c r="B138" s="276"/>
      <c r="C138" s="277"/>
      <c r="D138" s="277"/>
      <c r="E138" s="278" t="s">
        <v>3</v>
      </c>
      <c r="F138" s="279" t="s">
        <v>142</v>
      </c>
      <c r="G138" s="280"/>
      <c r="H138" s="280"/>
      <c r="I138" s="280"/>
      <c r="J138" s="277"/>
      <c r="K138" s="281">
        <v>1556.25</v>
      </c>
      <c r="L138" s="277"/>
      <c r="M138" s="277"/>
      <c r="N138" s="277"/>
      <c r="O138" s="277"/>
      <c r="P138" s="277"/>
      <c r="Q138" s="277"/>
      <c r="R138" s="282"/>
      <c r="T138" s="284"/>
      <c r="U138" s="277"/>
      <c r="V138" s="277"/>
      <c r="W138" s="277"/>
      <c r="X138" s="277"/>
      <c r="Y138" s="277"/>
      <c r="Z138" s="277"/>
      <c r="AA138" s="285"/>
      <c r="AT138" s="286" t="s">
        <v>132</v>
      </c>
      <c r="AU138" s="286" t="s">
        <v>95</v>
      </c>
      <c r="AV138" s="283" t="s">
        <v>95</v>
      </c>
      <c r="AW138" s="283" t="s">
        <v>36</v>
      </c>
      <c r="AX138" s="283" t="s">
        <v>20</v>
      </c>
      <c r="AY138" s="286" t="s">
        <v>124</v>
      </c>
    </row>
    <row r="139" spans="2:65" s="151" customFormat="1" ht="31.5" customHeight="1">
      <c r="B139" s="152"/>
      <c r="C139" s="253" t="s">
        <v>156</v>
      </c>
      <c r="D139" s="253" t="s">
        <v>125</v>
      </c>
      <c r="E139" s="254" t="s">
        <v>157</v>
      </c>
      <c r="F139" s="255" t="s">
        <v>158</v>
      </c>
      <c r="G139" s="256"/>
      <c r="H139" s="256"/>
      <c r="I139" s="256"/>
      <c r="J139" s="257" t="s">
        <v>138</v>
      </c>
      <c r="K139" s="258">
        <v>1556.25</v>
      </c>
      <c r="L139" s="134"/>
      <c r="M139" s="133"/>
      <c r="N139" s="259">
        <f>ROUND(L139*K139,2)</f>
        <v>0</v>
      </c>
      <c r="O139" s="256"/>
      <c r="P139" s="256"/>
      <c r="Q139" s="256"/>
      <c r="R139" s="157"/>
      <c r="T139" s="260" t="s">
        <v>3</v>
      </c>
      <c r="U139" s="261" t="s">
        <v>44</v>
      </c>
      <c r="V139" s="262">
        <v>0</v>
      </c>
      <c r="W139" s="262">
        <f>V139*K139</f>
        <v>0</v>
      </c>
      <c r="X139" s="262">
        <v>0</v>
      </c>
      <c r="Y139" s="262">
        <f>X139*K139</f>
        <v>0</v>
      </c>
      <c r="Z139" s="262">
        <v>0</v>
      </c>
      <c r="AA139" s="263">
        <f>Z139*K139</f>
        <v>0</v>
      </c>
      <c r="AR139" s="139" t="s">
        <v>129</v>
      </c>
      <c r="AT139" s="139" t="s">
        <v>125</v>
      </c>
      <c r="AU139" s="139" t="s">
        <v>95</v>
      </c>
      <c r="AY139" s="139" t="s">
        <v>124</v>
      </c>
      <c r="BE139" s="264">
        <f>IF(U139="základní",N139,0)</f>
        <v>0</v>
      </c>
      <c r="BF139" s="264">
        <f>IF(U139="snížená",N139,0)</f>
        <v>0</v>
      </c>
      <c r="BG139" s="264">
        <f>IF(U139="zákl. přenesená",N139,0)</f>
        <v>0</v>
      </c>
      <c r="BH139" s="264">
        <f>IF(U139="sníž. přenesená",N139,0)</f>
        <v>0</v>
      </c>
      <c r="BI139" s="264">
        <f>IF(U139="nulová",N139,0)</f>
        <v>0</v>
      </c>
      <c r="BJ139" s="139" t="s">
        <v>20</v>
      </c>
      <c r="BK139" s="264">
        <f>ROUND(L139*K139,2)</f>
        <v>0</v>
      </c>
      <c r="BL139" s="139" t="s">
        <v>129</v>
      </c>
      <c r="BM139" s="139" t="s">
        <v>159</v>
      </c>
    </row>
    <row r="140" spans="2:51" s="271" customFormat="1" ht="22.5" customHeight="1">
      <c r="B140" s="265"/>
      <c r="C140" s="266"/>
      <c r="D140" s="266"/>
      <c r="E140" s="267" t="s">
        <v>3</v>
      </c>
      <c r="F140" s="268" t="s">
        <v>140</v>
      </c>
      <c r="G140" s="269"/>
      <c r="H140" s="269"/>
      <c r="I140" s="269"/>
      <c r="J140" s="266"/>
      <c r="K140" s="267" t="s">
        <v>3</v>
      </c>
      <c r="L140" s="266"/>
      <c r="M140" s="266"/>
      <c r="N140" s="266"/>
      <c r="O140" s="266"/>
      <c r="P140" s="266"/>
      <c r="Q140" s="266"/>
      <c r="R140" s="270"/>
      <c r="T140" s="272"/>
      <c r="U140" s="266"/>
      <c r="V140" s="266"/>
      <c r="W140" s="266"/>
      <c r="X140" s="266"/>
      <c r="Y140" s="266"/>
      <c r="Z140" s="266"/>
      <c r="AA140" s="273"/>
      <c r="AT140" s="274" t="s">
        <v>132</v>
      </c>
      <c r="AU140" s="274" t="s">
        <v>95</v>
      </c>
      <c r="AV140" s="271" t="s">
        <v>20</v>
      </c>
      <c r="AW140" s="271" t="s">
        <v>36</v>
      </c>
      <c r="AX140" s="271" t="s">
        <v>79</v>
      </c>
      <c r="AY140" s="274" t="s">
        <v>124</v>
      </c>
    </row>
    <row r="141" spans="2:51" s="271" customFormat="1" ht="22.5" customHeight="1">
      <c r="B141" s="265"/>
      <c r="C141" s="266"/>
      <c r="D141" s="266"/>
      <c r="E141" s="267" t="s">
        <v>3</v>
      </c>
      <c r="F141" s="275" t="s">
        <v>141</v>
      </c>
      <c r="G141" s="269"/>
      <c r="H141" s="269"/>
      <c r="I141" s="269"/>
      <c r="J141" s="266"/>
      <c r="K141" s="267" t="s">
        <v>3</v>
      </c>
      <c r="L141" s="266"/>
      <c r="M141" s="266"/>
      <c r="N141" s="266"/>
      <c r="O141" s="266"/>
      <c r="P141" s="266"/>
      <c r="Q141" s="266"/>
      <c r="R141" s="270"/>
      <c r="T141" s="272"/>
      <c r="U141" s="266"/>
      <c r="V141" s="266"/>
      <c r="W141" s="266"/>
      <c r="X141" s="266"/>
      <c r="Y141" s="266"/>
      <c r="Z141" s="266"/>
      <c r="AA141" s="273"/>
      <c r="AT141" s="274" t="s">
        <v>132</v>
      </c>
      <c r="AU141" s="274" t="s">
        <v>95</v>
      </c>
      <c r="AV141" s="271" t="s">
        <v>20</v>
      </c>
      <c r="AW141" s="271" t="s">
        <v>36</v>
      </c>
      <c r="AX141" s="271" t="s">
        <v>79</v>
      </c>
      <c r="AY141" s="274" t="s">
        <v>124</v>
      </c>
    </row>
    <row r="142" spans="2:51" s="283" customFormat="1" ht="22.5" customHeight="1">
      <c r="B142" s="276"/>
      <c r="C142" s="277"/>
      <c r="D142" s="277"/>
      <c r="E142" s="278" t="s">
        <v>3</v>
      </c>
      <c r="F142" s="279" t="s">
        <v>142</v>
      </c>
      <c r="G142" s="280"/>
      <c r="H142" s="280"/>
      <c r="I142" s="280"/>
      <c r="J142" s="277"/>
      <c r="K142" s="281">
        <v>1556.25</v>
      </c>
      <c r="L142" s="277"/>
      <c r="M142" s="277"/>
      <c r="N142" s="277"/>
      <c r="O142" s="277"/>
      <c r="P142" s="277"/>
      <c r="Q142" s="277"/>
      <c r="R142" s="282"/>
      <c r="T142" s="298"/>
      <c r="U142" s="299"/>
      <c r="V142" s="299"/>
      <c r="W142" s="299"/>
      <c r="X142" s="299"/>
      <c r="Y142" s="299"/>
      <c r="Z142" s="299"/>
      <c r="AA142" s="300"/>
      <c r="AT142" s="286" t="s">
        <v>132</v>
      </c>
      <c r="AU142" s="286" t="s">
        <v>95</v>
      </c>
      <c r="AV142" s="283" t="s">
        <v>95</v>
      </c>
      <c r="AW142" s="283" t="s">
        <v>36</v>
      </c>
      <c r="AX142" s="283" t="s">
        <v>20</v>
      </c>
      <c r="AY142" s="286" t="s">
        <v>124</v>
      </c>
    </row>
    <row r="143" spans="2:18" s="151" customFormat="1" ht="6.75" customHeight="1">
      <c r="B143" s="188"/>
      <c r="C143" s="189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90"/>
    </row>
  </sheetData>
  <sheetProtection password="EA73" sheet="1"/>
  <mergeCells count="94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L95:Q95"/>
    <mergeCell ref="C101:Q101"/>
    <mergeCell ref="F103:P103"/>
    <mergeCell ref="F104:P104"/>
    <mergeCell ref="M106:P106"/>
    <mergeCell ref="M108:Q108"/>
    <mergeCell ref="M109:Q109"/>
    <mergeCell ref="F111:I111"/>
    <mergeCell ref="L111:M111"/>
    <mergeCell ref="N111:Q111"/>
    <mergeCell ref="F123:I123"/>
    <mergeCell ref="F115:I115"/>
    <mergeCell ref="L115:M115"/>
    <mergeCell ref="N115:Q115"/>
    <mergeCell ref="F116:I116"/>
    <mergeCell ref="F117:I117"/>
    <mergeCell ref="F118:I118"/>
    <mergeCell ref="L124:M124"/>
    <mergeCell ref="N124:Q124"/>
    <mergeCell ref="F125:I125"/>
    <mergeCell ref="F126:I126"/>
    <mergeCell ref="F127:I127"/>
    <mergeCell ref="F120:I120"/>
    <mergeCell ref="L120:M120"/>
    <mergeCell ref="N120:Q120"/>
    <mergeCell ref="F121:I121"/>
    <mergeCell ref="F122:I122"/>
    <mergeCell ref="F129:I129"/>
    <mergeCell ref="F130:I130"/>
    <mergeCell ref="F131:I131"/>
    <mergeCell ref="F132:I132"/>
    <mergeCell ref="F133:I133"/>
    <mergeCell ref="F124:I124"/>
    <mergeCell ref="H1:K1"/>
    <mergeCell ref="F138:I138"/>
    <mergeCell ref="F139:I139"/>
    <mergeCell ref="L139:M139"/>
    <mergeCell ref="N139:Q139"/>
    <mergeCell ref="F140:I140"/>
    <mergeCell ref="F134:I134"/>
    <mergeCell ref="F135:I135"/>
    <mergeCell ref="L135:M135"/>
    <mergeCell ref="N135:Q135"/>
    <mergeCell ref="S2:AC2"/>
    <mergeCell ref="F142:I142"/>
    <mergeCell ref="N112:Q112"/>
    <mergeCell ref="N113:Q113"/>
    <mergeCell ref="N114:Q114"/>
    <mergeCell ref="N119:Q119"/>
    <mergeCell ref="F141:I141"/>
    <mergeCell ref="F136:I136"/>
    <mergeCell ref="F137:I137"/>
    <mergeCell ref="F128:I128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1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4"/>
  <sheetViews>
    <sheetView showGridLines="0" tabSelected="1" zoomScalePageLayoutView="0" workbookViewId="0" topLeftCell="A1">
      <pane ySplit="1" topLeftCell="A133" activePane="bottomLeft" state="frozen"/>
      <selection pane="topLeft" activeCell="A1" sqref="A1"/>
      <selection pane="bottomLeft" activeCell="L116" sqref="L116:M116"/>
    </sheetView>
  </sheetViews>
  <sheetFormatPr defaultColWidth="9.28125" defaultRowHeight="13.5"/>
  <cols>
    <col min="1" max="1" width="8.28125" style="135" customWidth="1"/>
    <col min="2" max="2" width="1.7109375" style="135" customWidth="1"/>
    <col min="3" max="3" width="4.140625" style="135" customWidth="1"/>
    <col min="4" max="4" width="4.28125" style="135" customWidth="1"/>
    <col min="5" max="5" width="17.140625" style="135" customWidth="1"/>
    <col min="6" max="7" width="11.140625" style="135" customWidth="1"/>
    <col min="8" max="8" width="12.421875" style="135" customWidth="1"/>
    <col min="9" max="9" width="7.00390625" style="135" customWidth="1"/>
    <col min="10" max="10" width="5.140625" style="135" customWidth="1"/>
    <col min="11" max="11" width="11.421875" style="135" customWidth="1"/>
    <col min="12" max="12" width="12.00390625" style="135" customWidth="1"/>
    <col min="13" max="14" width="6.00390625" style="135" customWidth="1"/>
    <col min="15" max="15" width="2.00390625" style="135" customWidth="1"/>
    <col min="16" max="16" width="12.421875" style="135" customWidth="1"/>
    <col min="17" max="17" width="4.140625" style="135" customWidth="1"/>
    <col min="18" max="18" width="1.7109375" style="135" customWidth="1"/>
    <col min="19" max="19" width="8.140625" style="135" customWidth="1"/>
    <col min="20" max="20" width="29.7109375" style="135" hidden="1" customWidth="1"/>
    <col min="21" max="21" width="16.28125" style="135" hidden="1" customWidth="1"/>
    <col min="22" max="22" width="12.28125" style="135" hidden="1" customWidth="1"/>
    <col min="23" max="23" width="16.28125" style="135" hidden="1" customWidth="1"/>
    <col min="24" max="24" width="12.140625" style="135" hidden="1" customWidth="1"/>
    <col min="25" max="25" width="15.00390625" style="135" hidden="1" customWidth="1"/>
    <col min="26" max="26" width="11.00390625" style="135" hidden="1" customWidth="1"/>
    <col min="27" max="27" width="15.00390625" style="135" hidden="1" customWidth="1"/>
    <col min="28" max="28" width="16.28125" style="135" hidden="1" customWidth="1"/>
    <col min="29" max="29" width="11.00390625" style="135" customWidth="1"/>
    <col min="30" max="30" width="15.00390625" style="135" customWidth="1"/>
    <col min="31" max="31" width="16.28125" style="135" customWidth="1"/>
    <col min="32" max="43" width="9.28125" style="135" customWidth="1"/>
    <col min="44" max="64" width="0" style="135" hidden="1" customWidth="1"/>
    <col min="65" max="16384" width="9.28125" style="135" customWidth="1"/>
  </cols>
  <sheetData>
    <row r="1" spans="1:66" ht="21.75" customHeight="1">
      <c r="A1" s="96"/>
      <c r="B1" s="93"/>
      <c r="C1" s="93"/>
      <c r="D1" s="94" t="s">
        <v>1</v>
      </c>
      <c r="E1" s="93"/>
      <c r="F1" s="95" t="s">
        <v>191</v>
      </c>
      <c r="G1" s="95"/>
      <c r="H1" s="132" t="s">
        <v>192</v>
      </c>
      <c r="I1" s="132"/>
      <c r="J1" s="132"/>
      <c r="K1" s="132"/>
      <c r="L1" s="95" t="s">
        <v>193</v>
      </c>
      <c r="M1" s="93"/>
      <c r="N1" s="93"/>
      <c r="O1" s="94" t="s">
        <v>94</v>
      </c>
      <c r="P1" s="93"/>
      <c r="Q1" s="93"/>
      <c r="R1" s="93"/>
      <c r="S1" s="95" t="s">
        <v>194</v>
      </c>
      <c r="T1" s="95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</row>
    <row r="2" spans="3:46" ht="36.75" customHeight="1">
      <c r="C2" s="136" t="s">
        <v>5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S2" s="138" t="s">
        <v>6</v>
      </c>
      <c r="T2" s="137"/>
      <c r="U2" s="137"/>
      <c r="V2" s="137"/>
      <c r="W2" s="137"/>
      <c r="X2" s="137"/>
      <c r="Y2" s="137"/>
      <c r="Z2" s="137"/>
      <c r="AA2" s="137"/>
      <c r="AB2" s="137"/>
      <c r="AC2" s="137"/>
      <c r="AT2" s="139" t="s">
        <v>89</v>
      </c>
    </row>
    <row r="3" spans="2:46" ht="6.7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2"/>
      <c r="AT3" s="139" t="s">
        <v>95</v>
      </c>
    </row>
    <row r="4" spans="2:46" ht="36.75" customHeight="1">
      <c r="B4" s="143"/>
      <c r="C4" s="144" t="s">
        <v>96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6"/>
      <c r="T4" s="147" t="s">
        <v>11</v>
      </c>
      <c r="AT4" s="139" t="s">
        <v>4</v>
      </c>
    </row>
    <row r="5" spans="2:18" ht="6.75" customHeight="1">
      <c r="B5" s="143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6"/>
    </row>
    <row r="6" spans="2:18" ht="24.75" customHeight="1">
      <c r="B6" s="143"/>
      <c r="C6" s="148"/>
      <c r="D6" s="149" t="s">
        <v>15</v>
      </c>
      <c r="E6" s="148"/>
      <c r="F6" s="150" t="str">
        <f>'Rekapitulace stavby'!K6</f>
        <v>Rekonstrukce místních komunikací v Dačicích</v>
      </c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8"/>
      <c r="R6" s="146"/>
    </row>
    <row r="7" spans="2:18" s="151" customFormat="1" ht="32.25" customHeight="1">
      <c r="B7" s="152"/>
      <c r="C7" s="153"/>
      <c r="D7" s="154" t="s">
        <v>97</v>
      </c>
      <c r="E7" s="153"/>
      <c r="F7" s="155" t="s">
        <v>160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3"/>
      <c r="R7" s="157"/>
    </row>
    <row r="8" spans="2:18" s="151" customFormat="1" ht="14.25" customHeight="1">
      <c r="B8" s="152"/>
      <c r="C8" s="153"/>
      <c r="D8" s="149" t="s">
        <v>18</v>
      </c>
      <c r="E8" s="153"/>
      <c r="F8" s="158" t="s">
        <v>3</v>
      </c>
      <c r="G8" s="153"/>
      <c r="H8" s="153"/>
      <c r="I8" s="153"/>
      <c r="J8" s="153"/>
      <c r="K8" s="153"/>
      <c r="L8" s="153"/>
      <c r="M8" s="149" t="s">
        <v>19</v>
      </c>
      <c r="N8" s="153"/>
      <c r="O8" s="158" t="s">
        <v>3</v>
      </c>
      <c r="P8" s="153"/>
      <c r="Q8" s="153"/>
      <c r="R8" s="157"/>
    </row>
    <row r="9" spans="2:18" s="151" customFormat="1" ht="14.25" customHeight="1">
      <c r="B9" s="152"/>
      <c r="C9" s="153"/>
      <c r="D9" s="149" t="s">
        <v>21</v>
      </c>
      <c r="E9" s="153"/>
      <c r="F9" s="158" t="s">
        <v>22</v>
      </c>
      <c r="G9" s="153"/>
      <c r="H9" s="153"/>
      <c r="I9" s="153"/>
      <c r="J9" s="153"/>
      <c r="K9" s="153"/>
      <c r="L9" s="153"/>
      <c r="M9" s="149" t="s">
        <v>23</v>
      </c>
      <c r="N9" s="153"/>
      <c r="O9" s="159" t="str">
        <f>'Rekapitulace stavby'!AN8</f>
        <v>23.5.2016</v>
      </c>
      <c r="P9" s="156"/>
      <c r="Q9" s="153"/>
      <c r="R9" s="157"/>
    </row>
    <row r="10" spans="2:18" s="151" customFormat="1" ht="10.5" customHeight="1">
      <c r="B10" s="152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7"/>
    </row>
    <row r="11" spans="2:18" s="151" customFormat="1" ht="14.25" customHeight="1">
      <c r="B11" s="152"/>
      <c r="C11" s="153"/>
      <c r="D11" s="149" t="s">
        <v>27</v>
      </c>
      <c r="E11" s="153"/>
      <c r="F11" s="153"/>
      <c r="G11" s="153"/>
      <c r="H11" s="153"/>
      <c r="I11" s="153"/>
      <c r="J11" s="153"/>
      <c r="K11" s="153"/>
      <c r="L11" s="153"/>
      <c r="M11" s="149" t="s">
        <v>28</v>
      </c>
      <c r="N11" s="153"/>
      <c r="O11" s="160" t="s">
        <v>29</v>
      </c>
      <c r="P11" s="156"/>
      <c r="Q11" s="153"/>
      <c r="R11" s="157"/>
    </row>
    <row r="12" spans="2:18" s="151" customFormat="1" ht="18" customHeight="1">
      <c r="B12" s="152"/>
      <c r="C12" s="153"/>
      <c r="D12" s="153"/>
      <c r="E12" s="158" t="s">
        <v>30</v>
      </c>
      <c r="F12" s="153"/>
      <c r="G12" s="153"/>
      <c r="H12" s="153"/>
      <c r="I12" s="153"/>
      <c r="J12" s="153"/>
      <c r="K12" s="153"/>
      <c r="L12" s="153"/>
      <c r="M12" s="149" t="s">
        <v>31</v>
      </c>
      <c r="N12" s="153"/>
      <c r="O12" s="160" t="s">
        <v>32</v>
      </c>
      <c r="P12" s="156"/>
      <c r="Q12" s="153"/>
      <c r="R12" s="157"/>
    </row>
    <row r="13" spans="2:18" s="151" customFormat="1" ht="6.75" customHeight="1">
      <c r="B13" s="152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7"/>
    </row>
    <row r="14" spans="2:18" s="151" customFormat="1" ht="14.25" customHeight="1">
      <c r="B14" s="152"/>
      <c r="C14" s="153"/>
      <c r="D14" s="149" t="s">
        <v>33</v>
      </c>
      <c r="E14" s="153"/>
      <c r="F14" s="153"/>
      <c r="G14" s="153"/>
      <c r="H14" s="153"/>
      <c r="I14" s="153"/>
      <c r="J14" s="153"/>
      <c r="K14" s="153"/>
      <c r="L14" s="153"/>
      <c r="M14" s="149" t="s">
        <v>28</v>
      </c>
      <c r="N14" s="153"/>
      <c r="O14" s="160">
        <f>IF('Rekapitulace stavby'!AN13="","",'Rekapitulace stavby'!AN13)</f>
      </c>
      <c r="P14" s="156"/>
      <c r="Q14" s="153"/>
      <c r="R14" s="157"/>
    </row>
    <row r="15" spans="2:18" s="151" customFormat="1" ht="18" customHeight="1">
      <c r="B15" s="152"/>
      <c r="C15" s="153"/>
      <c r="D15" s="153"/>
      <c r="E15" s="158" t="str">
        <f>IF('Rekapitulace stavby'!E14="","",'Rekapitulace stavby'!E14)</f>
        <v> </v>
      </c>
      <c r="F15" s="153"/>
      <c r="G15" s="153"/>
      <c r="H15" s="153"/>
      <c r="I15" s="153"/>
      <c r="J15" s="153"/>
      <c r="K15" s="153"/>
      <c r="L15" s="153"/>
      <c r="M15" s="149" t="s">
        <v>31</v>
      </c>
      <c r="N15" s="153"/>
      <c r="O15" s="160">
        <f>IF('Rekapitulace stavby'!AN14="","",'Rekapitulace stavby'!AN14)</f>
      </c>
      <c r="P15" s="156"/>
      <c r="Q15" s="153"/>
      <c r="R15" s="157"/>
    </row>
    <row r="16" spans="2:18" s="151" customFormat="1" ht="6.75" customHeight="1">
      <c r="B16" s="152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7"/>
    </row>
    <row r="17" spans="2:18" s="151" customFormat="1" ht="14.25" customHeight="1">
      <c r="B17" s="152"/>
      <c r="C17" s="153"/>
      <c r="D17" s="149" t="s">
        <v>35</v>
      </c>
      <c r="E17" s="153"/>
      <c r="F17" s="153"/>
      <c r="G17" s="153"/>
      <c r="H17" s="153"/>
      <c r="I17" s="153"/>
      <c r="J17" s="153"/>
      <c r="K17" s="153"/>
      <c r="L17" s="153"/>
      <c r="M17" s="149" t="s">
        <v>28</v>
      </c>
      <c r="N17" s="153"/>
      <c r="O17" s="160" t="s">
        <v>29</v>
      </c>
      <c r="P17" s="156"/>
      <c r="Q17" s="153"/>
      <c r="R17" s="157"/>
    </row>
    <row r="18" spans="2:18" s="151" customFormat="1" ht="18" customHeight="1">
      <c r="B18" s="152"/>
      <c r="C18" s="153"/>
      <c r="D18" s="153"/>
      <c r="E18" s="158" t="s">
        <v>30</v>
      </c>
      <c r="F18" s="153"/>
      <c r="G18" s="153"/>
      <c r="H18" s="153"/>
      <c r="I18" s="153"/>
      <c r="J18" s="153"/>
      <c r="K18" s="153"/>
      <c r="L18" s="153"/>
      <c r="M18" s="149" t="s">
        <v>31</v>
      </c>
      <c r="N18" s="153"/>
      <c r="O18" s="160" t="s">
        <v>32</v>
      </c>
      <c r="P18" s="156"/>
      <c r="Q18" s="153"/>
      <c r="R18" s="157"/>
    </row>
    <row r="19" spans="2:18" s="151" customFormat="1" ht="6.75" customHeight="1">
      <c r="B19" s="152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7"/>
    </row>
    <row r="20" spans="2:18" s="151" customFormat="1" ht="14.25" customHeight="1">
      <c r="B20" s="152"/>
      <c r="C20" s="153"/>
      <c r="D20" s="149" t="s">
        <v>37</v>
      </c>
      <c r="E20" s="153"/>
      <c r="F20" s="153"/>
      <c r="G20" s="153"/>
      <c r="H20" s="153"/>
      <c r="I20" s="153"/>
      <c r="J20" s="153"/>
      <c r="K20" s="153"/>
      <c r="L20" s="153"/>
      <c r="M20" s="149" t="s">
        <v>28</v>
      </c>
      <c r="N20" s="153"/>
      <c r="O20" s="160" t="s">
        <v>3</v>
      </c>
      <c r="P20" s="156"/>
      <c r="Q20" s="153"/>
      <c r="R20" s="157"/>
    </row>
    <row r="21" spans="2:18" s="151" customFormat="1" ht="18" customHeight="1">
      <c r="B21" s="152"/>
      <c r="C21" s="153"/>
      <c r="D21" s="153"/>
      <c r="E21" s="158" t="s">
        <v>38</v>
      </c>
      <c r="F21" s="153"/>
      <c r="G21" s="153"/>
      <c r="H21" s="153"/>
      <c r="I21" s="153"/>
      <c r="J21" s="153"/>
      <c r="K21" s="153"/>
      <c r="L21" s="153"/>
      <c r="M21" s="149" t="s">
        <v>31</v>
      </c>
      <c r="N21" s="153"/>
      <c r="O21" s="160" t="s">
        <v>3</v>
      </c>
      <c r="P21" s="156"/>
      <c r="Q21" s="153"/>
      <c r="R21" s="157"/>
    </row>
    <row r="22" spans="2:18" s="151" customFormat="1" ht="6.75" customHeight="1">
      <c r="B22" s="152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7"/>
    </row>
    <row r="23" spans="2:18" s="151" customFormat="1" ht="14.25" customHeight="1">
      <c r="B23" s="152"/>
      <c r="C23" s="153"/>
      <c r="D23" s="149" t="s">
        <v>39</v>
      </c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7"/>
    </row>
    <row r="24" spans="2:18" s="151" customFormat="1" ht="22.5" customHeight="1">
      <c r="B24" s="152"/>
      <c r="C24" s="153"/>
      <c r="D24" s="153"/>
      <c r="E24" s="161" t="s">
        <v>3</v>
      </c>
      <c r="F24" s="156"/>
      <c r="G24" s="156"/>
      <c r="H24" s="156"/>
      <c r="I24" s="156"/>
      <c r="J24" s="156"/>
      <c r="K24" s="156"/>
      <c r="L24" s="156"/>
      <c r="M24" s="153"/>
      <c r="N24" s="153"/>
      <c r="O24" s="153"/>
      <c r="P24" s="153"/>
      <c r="Q24" s="153"/>
      <c r="R24" s="157"/>
    </row>
    <row r="25" spans="2:18" s="151" customFormat="1" ht="6.75" customHeight="1">
      <c r="B25" s="152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7"/>
    </row>
    <row r="26" spans="2:18" s="151" customFormat="1" ht="6.75" customHeight="1">
      <c r="B26" s="152"/>
      <c r="C26" s="153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53"/>
      <c r="R26" s="157"/>
    </row>
    <row r="27" spans="2:18" s="151" customFormat="1" ht="14.25" customHeight="1">
      <c r="B27" s="152"/>
      <c r="C27" s="153"/>
      <c r="D27" s="163" t="s">
        <v>99</v>
      </c>
      <c r="E27" s="153"/>
      <c r="F27" s="153"/>
      <c r="G27" s="153"/>
      <c r="H27" s="153"/>
      <c r="I27" s="153"/>
      <c r="J27" s="153"/>
      <c r="K27" s="153"/>
      <c r="L27" s="153"/>
      <c r="M27" s="164">
        <f>N88</f>
        <v>0</v>
      </c>
      <c r="N27" s="156"/>
      <c r="O27" s="156"/>
      <c r="P27" s="156"/>
      <c r="Q27" s="153"/>
      <c r="R27" s="157"/>
    </row>
    <row r="28" spans="2:18" s="151" customFormat="1" ht="14.25" customHeight="1">
      <c r="B28" s="152"/>
      <c r="C28" s="153"/>
      <c r="D28" s="165" t="s">
        <v>100</v>
      </c>
      <c r="E28" s="153"/>
      <c r="F28" s="153"/>
      <c r="G28" s="153"/>
      <c r="H28" s="153"/>
      <c r="I28" s="153"/>
      <c r="J28" s="153"/>
      <c r="K28" s="153"/>
      <c r="L28" s="153"/>
      <c r="M28" s="164">
        <f>N94</f>
        <v>0</v>
      </c>
      <c r="N28" s="156"/>
      <c r="O28" s="156"/>
      <c r="P28" s="156"/>
      <c r="Q28" s="153"/>
      <c r="R28" s="157"/>
    </row>
    <row r="29" spans="2:18" s="151" customFormat="1" ht="6.75" customHeight="1">
      <c r="B29" s="152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7"/>
    </row>
    <row r="30" spans="2:18" s="151" customFormat="1" ht="24.75" customHeight="1">
      <c r="B30" s="152"/>
      <c r="C30" s="153"/>
      <c r="D30" s="166" t="s">
        <v>42</v>
      </c>
      <c r="E30" s="153"/>
      <c r="F30" s="153"/>
      <c r="G30" s="153"/>
      <c r="H30" s="153"/>
      <c r="I30" s="153"/>
      <c r="J30" s="153"/>
      <c r="K30" s="153"/>
      <c r="L30" s="153"/>
      <c r="M30" s="167">
        <f>ROUND(M27+M28,2)</f>
        <v>0</v>
      </c>
      <c r="N30" s="156"/>
      <c r="O30" s="156"/>
      <c r="P30" s="156"/>
      <c r="Q30" s="153"/>
      <c r="R30" s="157"/>
    </row>
    <row r="31" spans="2:18" s="151" customFormat="1" ht="6.75" customHeight="1">
      <c r="B31" s="152"/>
      <c r="C31" s="153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53"/>
      <c r="R31" s="157"/>
    </row>
    <row r="32" spans="2:18" s="151" customFormat="1" ht="14.25" customHeight="1">
      <c r="B32" s="152"/>
      <c r="C32" s="153"/>
      <c r="D32" s="168" t="s">
        <v>43</v>
      </c>
      <c r="E32" s="168" t="s">
        <v>44</v>
      </c>
      <c r="F32" s="169">
        <v>0.21</v>
      </c>
      <c r="G32" s="170" t="s">
        <v>45</v>
      </c>
      <c r="H32" s="171">
        <f>ROUND((SUM(BE94:BE95)+SUM(BE113:BE153)),2)</f>
        <v>0</v>
      </c>
      <c r="I32" s="156"/>
      <c r="J32" s="156"/>
      <c r="K32" s="153"/>
      <c r="L32" s="153"/>
      <c r="M32" s="171">
        <f>ROUND(ROUND((SUM(BE94:BE95)+SUM(BE113:BE153)),2)*F32,2)</f>
        <v>0</v>
      </c>
      <c r="N32" s="156"/>
      <c r="O32" s="156"/>
      <c r="P32" s="156"/>
      <c r="Q32" s="153"/>
      <c r="R32" s="157"/>
    </row>
    <row r="33" spans="2:18" s="151" customFormat="1" ht="14.25" customHeight="1">
      <c r="B33" s="152"/>
      <c r="C33" s="153"/>
      <c r="D33" s="153"/>
      <c r="E33" s="168" t="s">
        <v>46</v>
      </c>
      <c r="F33" s="169">
        <v>0.15</v>
      </c>
      <c r="G33" s="170" t="s">
        <v>45</v>
      </c>
      <c r="H33" s="171">
        <f>ROUND((SUM(BF94:BF95)+SUM(BF113:BF153)),2)</f>
        <v>0</v>
      </c>
      <c r="I33" s="156"/>
      <c r="J33" s="156"/>
      <c r="K33" s="153"/>
      <c r="L33" s="153"/>
      <c r="M33" s="171">
        <f>ROUND(ROUND((SUM(BF94:BF95)+SUM(BF113:BF153)),2)*F33,2)</f>
        <v>0</v>
      </c>
      <c r="N33" s="156"/>
      <c r="O33" s="156"/>
      <c r="P33" s="156"/>
      <c r="Q33" s="153"/>
      <c r="R33" s="157"/>
    </row>
    <row r="34" spans="2:18" s="151" customFormat="1" ht="14.25" customHeight="1" hidden="1">
      <c r="B34" s="152"/>
      <c r="C34" s="153"/>
      <c r="D34" s="153"/>
      <c r="E34" s="168" t="s">
        <v>47</v>
      </c>
      <c r="F34" s="169">
        <v>0.21</v>
      </c>
      <c r="G34" s="170" t="s">
        <v>45</v>
      </c>
      <c r="H34" s="171">
        <f>ROUND((SUM(BG94:BG95)+SUM(BG113:BG153)),2)</f>
        <v>0</v>
      </c>
      <c r="I34" s="156"/>
      <c r="J34" s="156"/>
      <c r="K34" s="153"/>
      <c r="L34" s="153"/>
      <c r="M34" s="171">
        <v>0</v>
      </c>
      <c r="N34" s="156"/>
      <c r="O34" s="156"/>
      <c r="P34" s="156"/>
      <c r="Q34" s="153"/>
      <c r="R34" s="157"/>
    </row>
    <row r="35" spans="2:18" s="151" customFormat="1" ht="14.25" customHeight="1" hidden="1">
      <c r="B35" s="152"/>
      <c r="C35" s="153"/>
      <c r="D35" s="153"/>
      <c r="E35" s="168" t="s">
        <v>48</v>
      </c>
      <c r="F35" s="169">
        <v>0.15</v>
      </c>
      <c r="G35" s="170" t="s">
        <v>45</v>
      </c>
      <c r="H35" s="171">
        <f>ROUND((SUM(BH94:BH95)+SUM(BH113:BH153)),2)</f>
        <v>0</v>
      </c>
      <c r="I35" s="156"/>
      <c r="J35" s="156"/>
      <c r="K35" s="153"/>
      <c r="L35" s="153"/>
      <c r="M35" s="171">
        <v>0</v>
      </c>
      <c r="N35" s="156"/>
      <c r="O35" s="156"/>
      <c r="P35" s="156"/>
      <c r="Q35" s="153"/>
      <c r="R35" s="157"/>
    </row>
    <row r="36" spans="2:18" s="151" customFormat="1" ht="14.25" customHeight="1" hidden="1">
      <c r="B36" s="152"/>
      <c r="C36" s="153"/>
      <c r="D36" s="153"/>
      <c r="E36" s="168" t="s">
        <v>49</v>
      </c>
      <c r="F36" s="169">
        <v>0</v>
      </c>
      <c r="G36" s="170" t="s">
        <v>45</v>
      </c>
      <c r="H36" s="171">
        <f>ROUND((SUM(BI94:BI95)+SUM(BI113:BI153)),2)</f>
        <v>0</v>
      </c>
      <c r="I36" s="156"/>
      <c r="J36" s="156"/>
      <c r="K36" s="153"/>
      <c r="L36" s="153"/>
      <c r="M36" s="171">
        <v>0</v>
      </c>
      <c r="N36" s="156"/>
      <c r="O36" s="156"/>
      <c r="P36" s="156"/>
      <c r="Q36" s="153"/>
      <c r="R36" s="157"/>
    </row>
    <row r="37" spans="2:18" s="151" customFormat="1" ht="6.75" customHeight="1">
      <c r="B37" s="152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7"/>
    </row>
    <row r="38" spans="2:18" s="151" customFormat="1" ht="24.75" customHeight="1">
      <c r="B38" s="152"/>
      <c r="C38" s="172"/>
      <c r="D38" s="173" t="s">
        <v>50</v>
      </c>
      <c r="E38" s="174"/>
      <c r="F38" s="174"/>
      <c r="G38" s="175" t="s">
        <v>51</v>
      </c>
      <c r="H38" s="176" t="s">
        <v>52</v>
      </c>
      <c r="I38" s="174"/>
      <c r="J38" s="174"/>
      <c r="K38" s="174"/>
      <c r="L38" s="177">
        <f>SUM(M30:M36)</f>
        <v>0</v>
      </c>
      <c r="M38" s="178"/>
      <c r="N38" s="178"/>
      <c r="O38" s="178"/>
      <c r="P38" s="179"/>
      <c r="Q38" s="172"/>
      <c r="R38" s="157"/>
    </row>
    <row r="39" spans="2:18" s="151" customFormat="1" ht="14.25" customHeight="1">
      <c r="B39" s="152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7"/>
    </row>
    <row r="40" spans="2:18" s="151" customFormat="1" ht="14.25" customHeight="1"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7"/>
    </row>
    <row r="41" spans="2:18" ht="13.5">
      <c r="B41" s="143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6"/>
    </row>
    <row r="42" spans="2:18" ht="13.5">
      <c r="B42" s="143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6"/>
    </row>
    <row r="43" spans="2:18" ht="13.5">
      <c r="B43" s="143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6"/>
    </row>
    <row r="44" spans="2:18" ht="13.5">
      <c r="B44" s="143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6"/>
    </row>
    <row r="45" spans="2:18" ht="13.5">
      <c r="B45" s="143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6"/>
    </row>
    <row r="46" spans="2:18" ht="13.5">
      <c r="B46" s="143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6"/>
    </row>
    <row r="47" spans="2:18" ht="13.5">
      <c r="B47" s="143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6"/>
    </row>
    <row r="48" spans="2:18" ht="13.5">
      <c r="B48" s="143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6"/>
    </row>
    <row r="49" spans="2:18" ht="13.5">
      <c r="B49" s="143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6"/>
    </row>
    <row r="50" spans="2:18" s="151" customFormat="1" ht="15">
      <c r="B50" s="152"/>
      <c r="C50" s="153"/>
      <c r="D50" s="180" t="s">
        <v>53</v>
      </c>
      <c r="E50" s="162"/>
      <c r="F50" s="162"/>
      <c r="G50" s="162"/>
      <c r="H50" s="181"/>
      <c r="I50" s="153"/>
      <c r="J50" s="180" t="s">
        <v>54</v>
      </c>
      <c r="K50" s="162"/>
      <c r="L50" s="162"/>
      <c r="M50" s="162"/>
      <c r="N50" s="162"/>
      <c r="O50" s="162"/>
      <c r="P50" s="181"/>
      <c r="Q50" s="153"/>
      <c r="R50" s="157"/>
    </row>
    <row r="51" spans="2:18" ht="13.5">
      <c r="B51" s="143"/>
      <c r="C51" s="148"/>
      <c r="D51" s="182"/>
      <c r="E51" s="148"/>
      <c r="F51" s="148"/>
      <c r="G51" s="148"/>
      <c r="H51" s="183"/>
      <c r="I51" s="148"/>
      <c r="J51" s="182"/>
      <c r="K51" s="148"/>
      <c r="L51" s="148"/>
      <c r="M51" s="148"/>
      <c r="N51" s="148"/>
      <c r="O51" s="148"/>
      <c r="P51" s="183"/>
      <c r="Q51" s="148"/>
      <c r="R51" s="146"/>
    </row>
    <row r="52" spans="2:18" ht="13.5">
      <c r="B52" s="143"/>
      <c r="C52" s="148"/>
      <c r="D52" s="182"/>
      <c r="E52" s="148"/>
      <c r="F52" s="148"/>
      <c r="G52" s="148"/>
      <c r="H52" s="183"/>
      <c r="I52" s="148"/>
      <c r="J52" s="182"/>
      <c r="K52" s="148"/>
      <c r="L52" s="148"/>
      <c r="M52" s="148"/>
      <c r="N52" s="148"/>
      <c r="O52" s="148"/>
      <c r="P52" s="183"/>
      <c r="Q52" s="148"/>
      <c r="R52" s="146"/>
    </row>
    <row r="53" spans="2:18" ht="13.5">
      <c r="B53" s="143"/>
      <c r="C53" s="148"/>
      <c r="D53" s="182"/>
      <c r="E53" s="148"/>
      <c r="F53" s="148"/>
      <c r="G53" s="148"/>
      <c r="H53" s="183"/>
      <c r="I53" s="148"/>
      <c r="J53" s="182"/>
      <c r="K53" s="148"/>
      <c r="L53" s="148"/>
      <c r="M53" s="148"/>
      <c r="N53" s="148"/>
      <c r="O53" s="148"/>
      <c r="P53" s="183"/>
      <c r="Q53" s="148"/>
      <c r="R53" s="146"/>
    </row>
    <row r="54" spans="2:18" ht="13.5">
      <c r="B54" s="143"/>
      <c r="C54" s="148"/>
      <c r="D54" s="182"/>
      <c r="E54" s="148"/>
      <c r="F54" s="148"/>
      <c r="G54" s="148"/>
      <c r="H54" s="183"/>
      <c r="I54" s="148"/>
      <c r="J54" s="182"/>
      <c r="K54" s="148"/>
      <c r="L54" s="148"/>
      <c r="M54" s="148"/>
      <c r="N54" s="148"/>
      <c r="O54" s="148"/>
      <c r="P54" s="183"/>
      <c r="Q54" s="148"/>
      <c r="R54" s="146"/>
    </row>
    <row r="55" spans="2:18" ht="13.5">
      <c r="B55" s="143"/>
      <c r="C55" s="148"/>
      <c r="D55" s="182"/>
      <c r="E55" s="148"/>
      <c r="F55" s="148"/>
      <c r="G55" s="148"/>
      <c r="H55" s="183"/>
      <c r="I55" s="148"/>
      <c r="J55" s="182"/>
      <c r="K55" s="148"/>
      <c r="L55" s="148"/>
      <c r="M55" s="148"/>
      <c r="N55" s="148"/>
      <c r="O55" s="148"/>
      <c r="P55" s="183"/>
      <c r="Q55" s="148"/>
      <c r="R55" s="146"/>
    </row>
    <row r="56" spans="2:18" ht="13.5">
      <c r="B56" s="143"/>
      <c r="C56" s="148"/>
      <c r="D56" s="182"/>
      <c r="E56" s="148"/>
      <c r="F56" s="148"/>
      <c r="G56" s="148"/>
      <c r="H56" s="183"/>
      <c r="I56" s="148"/>
      <c r="J56" s="182"/>
      <c r="K56" s="148"/>
      <c r="L56" s="148"/>
      <c r="M56" s="148"/>
      <c r="N56" s="148"/>
      <c r="O56" s="148"/>
      <c r="P56" s="183"/>
      <c r="Q56" s="148"/>
      <c r="R56" s="146"/>
    </row>
    <row r="57" spans="2:18" ht="13.5">
      <c r="B57" s="143"/>
      <c r="C57" s="148"/>
      <c r="D57" s="182"/>
      <c r="E57" s="148"/>
      <c r="F57" s="148"/>
      <c r="G57" s="148"/>
      <c r="H57" s="183"/>
      <c r="I57" s="148"/>
      <c r="J57" s="182"/>
      <c r="K57" s="148"/>
      <c r="L57" s="148"/>
      <c r="M57" s="148"/>
      <c r="N57" s="148"/>
      <c r="O57" s="148"/>
      <c r="P57" s="183"/>
      <c r="Q57" s="148"/>
      <c r="R57" s="146"/>
    </row>
    <row r="58" spans="2:18" ht="13.5">
      <c r="B58" s="143"/>
      <c r="C58" s="148"/>
      <c r="D58" s="182"/>
      <c r="E58" s="148"/>
      <c r="F58" s="148"/>
      <c r="G58" s="148"/>
      <c r="H58" s="183"/>
      <c r="I58" s="148"/>
      <c r="J58" s="182"/>
      <c r="K58" s="148"/>
      <c r="L58" s="148"/>
      <c r="M58" s="148"/>
      <c r="N58" s="148"/>
      <c r="O58" s="148"/>
      <c r="P58" s="183"/>
      <c r="Q58" s="148"/>
      <c r="R58" s="146"/>
    </row>
    <row r="59" spans="2:18" s="151" customFormat="1" ht="15">
      <c r="B59" s="152"/>
      <c r="C59" s="153"/>
      <c r="D59" s="184" t="s">
        <v>55</v>
      </c>
      <c r="E59" s="185"/>
      <c r="F59" s="185"/>
      <c r="G59" s="186" t="s">
        <v>56</v>
      </c>
      <c r="H59" s="187"/>
      <c r="I59" s="153"/>
      <c r="J59" s="184" t="s">
        <v>55</v>
      </c>
      <c r="K59" s="185"/>
      <c r="L59" s="185"/>
      <c r="M59" s="185"/>
      <c r="N59" s="186" t="s">
        <v>56</v>
      </c>
      <c r="O59" s="185"/>
      <c r="P59" s="187"/>
      <c r="Q59" s="153"/>
      <c r="R59" s="157"/>
    </row>
    <row r="60" spans="2:18" ht="13.5">
      <c r="B60" s="143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6"/>
    </row>
    <row r="61" spans="2:18" s="151" customFormat="1" ht="15">
      <c r="B61" s="152"/>
      <c r="C61" s="153"/>
      <c r="D61" s="180" t="s">
        <v>57</v>
      </c>
      <c r="E61" s="162"/>
      <c r="F61" s="162"/>
      <c r="G61" s="162"/>
      <c r="H61" s="181"/>
      <c r="I61" s="153"/>
      <c r="J61" s="180" t="s">
        <v>58</v>
      </c>
      <c r="K61" s="162"/>
      <c r="L61" s="162"/>
      <c r="M61" s="162"/>
      <c r="N61" s="162"/>
      <c r="O61" s="162"/>
      <c r="P61" s="181"/>
      <c r="Q61" s="153"/>
      <c r="R61" s="157"/>
    </row>
    <row r="62" spans="2:18" ht="13.5">
      <c r="B62" s="143"/>
      <c r="C62" s="148"/>
      <c r="D62" s="182"/>
      <c r="E62" s="148"/>
      <c r="F62" s="148"/>
      <c r="G62" s="148"/>
      <c r="H62" s="183"/>
      <c r="I62" s="148"/>
      <c r="J62" s="182"/>
      <c r="K62" s="148"/>
      <c r="L62" s="148"/>
      <c r="M62" s="148"/>
      <c r="N62" s="148"/>
      <c r="O62" s="148"/>
      <c r="P62" s="183"/>
      <c r="Q62" s="148"/>
      <c r="R62" s="146"/>
    </row>
    <row r="63" spans="2:18" ht="13.5">
      <c r="B63" s="143"/>
      <c r="C63" s="148"/>
      <c r="D63" s="182"/>
      <c r="E63" s="148"/>
      <c r="F63" s="148"/>
      <c r="G63" s="148"/>
      <c r="H63" s="183"/>
      <c r="I63" s="148"/>
      <c r="J63" s="182"/>
      <c r="K63" s="148"/>
      <c r="L63" s="148"/>
      <c r="M63" s="148"/>
      <c r="N63" s="148"/>
      <c r="O63" s="148"/>
      <c r="P63" s="183"/>
      <c r="Q63" s="148"/>
      <c r="R63" s="146"/>
    </row>
    <row r="64" spans="2:18" ht="13.5">
      <c r="B64" s="143"/>
      <c r="C64" s="148"/>
      <c r="D64" s="182"/>
      <c r="E64" s="148"/>
      <c r="F64" s="148"/>
      <c r="G64" s="148"/>
      <c r="H64" s="183"/>
      <c r="I64" s="148"/>
      <c r="J64" s="182"/>
      <c r="K64" s="148"/>
      <c r="L64" s="148"/>
      <c r="M64" s="148"/>
      <c r="N64" s="148"/>
      <c r="O64" s="148"/>
      <c r="P64" s="183"/>
      <c r="Q64" s="148"/>
      <c r="R64" s="146"/>
    </row>
    <row r="65" spans="2:18" ht="13.5">
      <c r="B65" s="143"/>
      <c r="C65" s="148"/>
      <c r="D65" s="182"/>
      <c r="E65" s="148"/>
      <c r="F65" s="148"/>
      <c r="G65" s="148"/>
      <c r="H65" s="183"/>
      <c r="I65" s="148"/>
      <c r="J65" s="182"/>
      <c r="K65" s="148"/>
      <c r="L65" s="148"/>
      <c r="M65" s="148"/>
      <c r="N65" s="148"/>
      <c r="O65" s="148"/>
      <c r="P65" s="183"/>
      <c r="Q65" s="148"/>
      <c r="R65" s="146"/>
    </row>
    <row r="66" spans="2:18" ht="13.5">
      <c r="B66" s="143"/>
      <c r="C66" s="148"/>
      <c r="D66" s="182"/>
      <c r="E66" s="148"/>
      <c r="F66" s="148"/>
      <c r="G66" s="148"/>
      <c r="H66" s="183"/>
      <c r="I66" s="148"/>
      <c r="J66" s="182"/>
      <c r="K66" s="148"/>
      <c r="L66" s="148"/>
      <c r="M66" s="148"/>
      <c r="N66" s="148"/>
      <c r="O66" s="148"/>
      <c r="P66" s="183"/>
      <c r="Q66" s="148"/>
      <c r="R66" s="146"/>
    </row>
    <row r="67" spans="2:18" ht="13.5">
      <c r="B67" s="143"/>
      <c r="C67" s="148"/>
      <c r="D67" s="182"/>
      <c r="E67" s="148"/>
      <c r="F67" s="148"/>
      <c r="G67" s="148"/>
      <c r="H67" s="183"/>
      <c r="I67" s="148"/>
      <c r="J67" s="182"/>
      <c r="K67" s="148"/>
      <c r="L67" s="148"/>
      <c r="M67" s="148"/>
      <c r="N67" s="148"/>
      <c r="O67" s="148"/>
      <c r="P67" s="183"/>
      <c r="Q67" s="148"/>
      <c r="R67" s="146"/>
    </row>
    <row r="68" spans="2:18" ht="13.5">
      <c r="B68" s="143"/>
      <c r="C68" s="148"/>
      <c r="D68" s="182"/>
      <c r="E68" s="148"/>
      <c r="F68" s="148"/>
      <c r="G68" s="148"/>
      <c r="H68" s="183"/>
      <c r="I68" s="148"/>
      <c r="J68" s="182"/>
      <c r="K68" s="148"/>
      <c r="L68" s="148"/>
      <c r="M68" s="148"/>
      <c r="N68" s="148"/>
      <c r="O68" s="148"/>
      <c r="P68" s="183"/>
      <c r="Q68" s="148"/>
      <c r="R68" s="146"/>
    </row>
    <row r="69" spans="2:18" ht="13.5">
      <c r="B69" s="143"/>
      <c r="C69" s="148"/>
      <c r="D69" s="182"/>
      <c r="E69" s="148"/>
      <c r="F69" s="148"/>
      <c r="G69" s="148"/>
      <c r="H69" s="183"/>
      <c r="I69" s="148"/>
      <c r="J69" s="182"/>
      <c r="K69" s="148"/>
      <c r="L69" s="148"/>
      <c r="M69" s="148"/>
      <c r="N69" s="148"/>
      <c r="O69" s="148"/>
      <c r="P69" s="183"/>
      <c r="Q69" s="148"/>
      <c r="R69" s="146"/>
    </row>
    <row r="70" spans="2:18" s="151" customFormat="1" ht="15">
      <c r="B70" s="152"/>
      <c r="C70" s="153"/>
      <c r="D70" s="184" t="s">
        <v>55</v>
      </c>
      <c r="E70" s="185"/>
      <c r="F70" s="185"/>
      <c r="G70" s="186" t="s">
        <v>56</v>
      </c>
      <c r="H70" s="187"/>
      <c r="I70" s="153"/>
      <c r="J70" s="184" t="s">
        <v>55</v>
      </c>
      <c r="K70" s="185"/>
      <c r="L70" s="185"/>
      <c r="M70" s="185"/>
      <c r="N70" s="186" t="s">
        <v>56</v>
      </c>
      <c r="O70" s="185"/>
      <c r="P70" s="187"/>
      <c r="Q70" s="153"/>
      <c r="R70" s="157"/>
    </row>
    <row r="71" spans="2:18" s="151" customFormat="1" ht="14.25" customHeight="1">
      <c r="B71" s="188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90"/>
    </row>
    <row r="75" spans="2:18" s="151" customFormat="1" ht="6.75" customHeight="1">
      <c r="B75" s="191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3"/>
    </row>
    <row r="76" spans="2:18" s="151" customFormat="1" ht="36.75" customHeight="1">
      <c r="B76" s="152"/>
      <c r="C76" s="144" t="s">
        <v>101</v>
      </c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7"/>
    </row>
    <row r="77" spans="2:18" s="151" customFormat="1" ht="6.75" customHeight="1">
      <c r="B77" s="152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7"/>
    </row>
    <row r="78" spans="2:18" s="151" customFormat="1" ht="30" customHeight="1">
      <c r="B78" s="152"/>
      <c r="C78" s="149" t="s">
        <v>15</v>
      </c>
      <c r="D78" s="153"/>
      <c r="E78" s="153"/>
      <c r="F78" s="150" t="str">
        <f>F6</f>
        <v>Rekonstrukce místních komunikací v Dačicích</v>
      </c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3"/>
      <c r="R78" s="157"/>
    </row>
    <row r="79" spans="2:18" s="151" customFormat="1" ht="36.75" customHeight="1">
      <c r="B79" s="152"/>
      <c r="C79" s="194" t="s">
        <v>97</v>
      </c>
      <c r="D79" s="153"/>
      <c r="E79" s="153"/>
      <c r="F79" s="195" t="str">
        <f>F7</f>
        <v>SO 02 - ulice Mládežnická</v>
      </c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3"/>
      <c r="R79" s="157"/>
    </row>
    <row r="80" spans="2:18" s="151" customFormat="1" ht="6.75" customHeight="1">
      <c r="B80" s="152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7"/>
    </row>
    <row r="81" spans="2:18" s="151" customFormat="1" ht="18" customHeight="1">
      <c r="B81" s="152"/>
      <c r="C81" s="149" t="s">
        <v>21</v>
      </c>
      <c r="D81" s="153"/>
      <c r="E81" s="153"/>
      <c r="F81" s="158" t="str">
        <f>F9</f>
        <v>Dačice</v>
      </c>
      <c r="G81" s="153"/>
      <c r="H81" s="153"/>
      <c r="I81" s="153"/>
      <c r="J81" s="153"/>
      <c r="K81" s="149" t="s">
        <v>23</v>
      </c>
      <c r="L81" s="153"/>
      <c r="M81" s="159" t="str">
        <f>IF(O9="","",O9)</f>
        <v>23.5.2016</v>
      </c>
      <c r="N81" s="156"/>
      <c r="O81" s="156"/>
      <c r="P81" s="156"/>
      <c r="Q81" s="153"/>
      <c r="R81" s="157"/>
    </row>
    <row r="82" spans="2:18" s="151" customFormat="1" ht="6.75" customHeight="1">
      <c r="B82" s="152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7"/>
    </row>
    <row r="83" spans="2:18" s="151" customFormat="1" ht="15">
      <c r="B83" s="152"/>
      <c r="C83" s="149" t="s">
        <v>27</v>
      </c>
      <c r="D83" s="153"/>
      <c r="E83" s="153"/>
      <c r="F83" s="158" t="str">
        <f>E12</f>
        <v>Město Dačice</v>
      </c>
      <c r="G83" s="153"/>
      <c r="H83" s="153"/>
      <c r="I83" s="153"/>
      <c r="J83" s="153"/>
      <c r="K83" s="149" t="s">
        <v>35</v>
      </c>
      <c r="L83" s="153"/>
      <c r="M83" s="160" t="str">
        <f>E18</f>
        <v>Město Dačice</v>
      </c>
      <c r="N83" s="156"/>
      <c r="O83" s="156"/>
      <c r="P83" s="156"/>
      <c r="Q83" s="156"/>
      <c r="R83" s="157"/>
    </row>
    <row r="84" spans="2:18" s="151" customFormat="1" ht="14.25" customHeight="1">
      <c r="B84" s="152"/>
      <c r="C84" s="149" t="s">
        <v>33</v>
      </c>
      <c r="D84" s="153"/>
      <c r="E84" s="153"/>
      <c r="F84" s="158" t="str">
        <f>IF(E15="","",E15)</f>
        <v> </v>
      </c>
      <c r="G84" s="153"/>
      <c r="H84" s="153"/>
      <c r="I84" s="153"/>
      <c r="J84" s="153"/>
      <c r="K84" s="149" t="s">
        <v>37</v>
      </c>
      <c r="L84" s="153"/>
      <c r="M84" s="160" t="str">
        <f>E21</f>
        <v>Bc. Monika Nováková, tel. 602 168 796</v>
      </c>
      <c r="N84" s="156"/>
      <c r="O84" s="156"/>
      <c r="P84" s="156"/>
      <c r="Q84" s="156"/>
      <c r="R84" s="157"/>
    </row>
    <row r="85" spans="2:18" s="151" customFormat="1" ht="9.75" customHeight="1">
      <c r="B85" s="152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7"/>
    </row>
    <row r="86" spans="2:18" s="151" customFormat="1" ht="29.25" customHeight="1">
      <c r="B86" s="152"/>
      <c r="C86" s="196" t="s">
        <v>102</v>
      </c>
      <c r="D86" s="197"/>
      <c r="E86" s="197"/>
      <c r="F86" s="197"/>
      <c r="G86" s="197"/>
      <c r="H86" s="172"/>
      <c r="I86" s="172"/>
      <c r="J86" s="172"/>
      <c r="K86" s="172"/>
      <c r="L86" s="172"/>
      <c r="M86" s="172"/>
      <c r="N86" s="196" t="s">
        <v>103</v>
      </c>
      <c r="O86" s="156"/>
      <c r="P86" s="156"/>
      <c r="Q86" s="156"/>
      <c r="R86" s="157"/>
    </row>
    <row r="87" spans="2:18" s="151" customFormat="1" ht="9.75" customHeight="1">
      <c r="B87" s="152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7"/>
    </row>
    <row r="88" spans="2:47" s="151" customFormat="1" ht="29.25" customHeight="1">
      <c r="B88" s="152"/>
      <c r="C88" s="198" t="s">
        <v>104</v>
      </c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99">
        <f>N113</f>
        <v>0</v>
      </c>
      <c r="O88" s="156"/>
      <c r="P88" s="156"/>
      <c r="Q88" s="156"/>
      <c r="R88" s="157"/>
      <c r="AU88" s="139" t="s">
        <v>105</v>
      </c>
    </row>
    <row r="89" spans="2:18" s="206" customFormat="1" ht="24.75" customHeight="1">
      <c r="B89" s="200"/>
      <c r="C89" s="201"/>
      <c r="D89" s="202" t="s">
        <v>106</v>
      </c>
      <c r="E89" s="201"/>
      <c r="F89" s="201"/>
      <c r="G89" s="201"/>
      <c r="H89" s="201"/>
      <c r="I89" s="201"/>
      <c r="J89" s="201"/>
      <c r="K89" s="201"/>
      <c r="L89" s="201"/>
      <c r="M89" s="201"/>
      <c r="N89" s="203">
        <f>N114</f>
        <v>0</v>
      </c>
      <c r="O89" s="204"/>
      <c r="P89" s="204"/>
      <c r="Q89" s="204"/>
      <c r="R89" s="205"/>
    </row>
    <row r="90" spans="2:18" s="213" customFormat="1" ht="19.5" customHeight="1">
      <c r="B90" s="207"/>
      <c r="C90" s="208"/>
      <c r="D90" s="209" t="s">
        <v>107</v>
      </c>
      <c r="E90" s="208"/>
      <c r="F90" s="208"/>
      <c r="G90" s="208"/>
      <c r="H90" s="208"/>
      <c r="I90" s="208"/>
      <c r="J90" s="208"/>
      <c r="K90" s="208"/>
      <c r="L90" s="208"/>
      <c r="M90" s="208"/>
      <c r="N90" s="210">
        <f>N115</f>
        <v>0</v>
      </c>
      <c r="O90" s="211"/>
      <c r="P90" s="211"/>
      <c r="Q90" s="211"/>
      <c r="R90" s="212"/>
    </row>
    <row r="91" spans="2:18" s="213" customFormat="1" ht="19.5" customHeight="1">
      <c r="B91" s="207"/>
      <c r="C91" s="208"/>
      <c r="D91" s="209" t="s">
        <v>108</v>
      </c>
      <c r="E91" s="208"/>
      <c r="F91" s="208"/>
      <c r="G91" s="208"/>
      <c r="H91" s="208"/>
      <c r="I91" s="208"/>
      <c r="J91" s="208"/>
      <c r="K91" s="208"/>
      <c r="L91" s="208"/>
      <c r="M91" s="208"/>
      <c r="N91" s="210">
        <f>N120</f>
        <v>0</v>
      </c>
      <c r="O91" s="211"/>
      <c r="P91" s="211"/>
      <c r="Q91" s="211"/>
      <c r="R91" s="212"/>
    </row>
    <row r="92" spans="2:18" s="213" customFormat="1" ht="19.5" customHeight="1">
      <c r="B92" s="207"/>
      <c r="C92" s="208"/>
      <c r="D92" s="209" t="s">
        <v>161</v>
      </c>
      <c r="E92" s="208"/>
      <c r="F92" s="208"/>
      <c r="G92" s="208"/>
      <c r="H92" s="208"/>
      <c r="I92" s="208"/>
      <c r="J92" s="208"/>
      <c r="K92" s="208"/>
      <c r="L92" s="208"/>
      <c r="M92" s="208"/>
      <c r="N92" s="210">
        <f>N144</f>
        <v>0</v>
      </c>
      <c r="O92" s="211"/>
      <c r="P92" s="211"/>
      <c r="Q92" s="211"/>
      <c r="R92" s="212"/>
    </row>
    <row r="93" spans="2:18" s="151" customFormat="1" ht="21.75" customHeight="1">
      <c r="B93" s="152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7"/>
    </row>
    <row r="94" spans="2:21" s="151" customFormat="1" ht="29.25" customHeight="1">
      <c r="B94" s="152"/>
      <c r="C94" s="198" t="s">
        <v>109</v>
      </c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214">
        <v>0</v>
      </c>
      <c r="O94" s="156"/>
      <c r="P94" s="156"/>
      <c r="Q94" s="156"/>
      <c r="R94" s="157"/>
      <c r="T94" s="215"/>
      <c r="U94" s="216" t="s">
        <v>43</v>
      </c>
    </row>
    <row r="95" spans="2:18" s="151" customFormat="1" ht="18" customHeight="1">
      <c r="B95" s="152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7"/>
    </row>
    <row r="96" spans="2:18" s="151" customFormat="1" ht="29.25" customHeight="1">
      <c r="B96" s="152"/>
      <c r="C96" s="217" t="s">
        <v>93</v>
      </c>
      <c r="D96" s="172"/>
      <c r="E96" s="172"/>
      <c r="F96" s="172"/>
      <c r="G96" s="172"/>
      <c r="H96" s="172"/>
      <c r="I96" s="172"/>
      <c r="J96" s="172"/>
      <c r="K96" s="172"/>
      <c r="L96" s="218">
        <f>ROUND(SUM(N88+N94),2)</f>
        <v>0</v>
      </c>
      <c r="M96" s="197"/>
      <c r="N96" s="197"/>
      <c r="O96" s="197"/>
      <c r="P96" s="197"/>
      <c r="Q96" s="197"/>
      <c r="R96" s="157"/>
    </row>
    <row r="97" spans="2:18" s="151" customFormat="1" ht="6.75" customHeight="1">
      <c r="B97" s="188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90"/>
    </row>
    <row r="101" spans="2:18" s="151" customFormat="1" ht="6.75" customHeight="1">
      <c r="B101" s="191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3"/>
    </row>
    <row r="102" spans="2:18" s="151" customFormat="1" ht="36.75" customHeight="1">
      <c r="B102" s="152"/>
      <c r="C102" s="144" t="s">
        <v>110</v>
      </c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7"/>
    </row>
    <row r="103" spans="2:18" s="151" customFormat="1" ht="6.75" customHeight="1">
      <c r="B103" s="152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7"/>
    </row>
    <row r="104" spans="2:18" s="151" customFormat="1" ht="30" customHeight="1">
      <c r="B104" s="152"/>
      <c r="C104" s="149" t="s">
        <v>15</v>
      </c>
      <c r="D104" s="153"/>
      <c r="E104" s="153"/>
      <c r="F104" s="150" t="str">
        <f>F6</f>
        <v>Rekonstrukce místních komunikací v Dačicích</v>
      </c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3"/>
      <c r="R104" s="157"/>
    </row>
    <row r="105" spans="2:18" s="151" customFormat="1" ht="36.75" customHeight="1">
      <c r="B105" s="152"/>
      <c r="C105" s="194" t="s">
        <v>97</v>
      </c>
      <c r="D105" s="153"/>
      <c r="E105" s="153"/>
      <c r="F105" s="195" t="str">
        <f>F7</f>
        <v>SO 02 - ulice Mládežnická</v>
      </c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3"/>
      <c r="R105" s="157"/>
    </row>
    <row r="106" spans="2:18" s="151" customFormat="1" ht="6.75" customHeight="1">
      <c r="B106" s="152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7"/>
    </row>
    <row r="107" spans="2:18" s="151" customFormat="1" ht="18" customHeight="1">
      <c r="B107" s="152"/>
      <c r="C107" s="149" t="s">
        <v>21</v>
      </c>
      <c r="D107" s="153"/>
      <c r="E107" s="153"/>
      <c r="F107" s="158" t="str">
        <f>F9</f>
        <v>Dačice</v>
      </c>
      <c r="G107" s="153"/>
      <c r="H107" s="153"/>
      <c r="I107" s="153"/>
      <c r="J107" s="153"/>
      <c r="K107" s="149" t="s">
        <v>23</v>
      </c>
      <c r="L107" s="153"/>
      <c r="M107" s="159" t="str">
        <f>IF(O9="","",O9)</f>
        <v>23.5.2016</v>
      </c>
      <c r="N107" s="156"/>
      <c r="O107" s="156"/>
      <c r="P107" s="156"/>
      <c r="Q107" s="153"/>
      <c r="R107" s="157"/>
    </row>
    <row r="108" spans="2:18" s="151" customFormat="1" ht="6.75" customHeight="1">
      <c r="B108" s="152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7"/>
    </row>
    <row r="109" spans="2:18" s="151" customFormat="1" ht="15">
      <c r="B109" s="152"/>
      <c r="C109" s="149" t="s">
        <v>27</v>
      </c>
      <c r="D109" s="153"/>
      <c r="E109" s="153"/>
      <c r="F109" s="158" t="str">
        <f>E12</f>
        <v>Město Dačice</v>
      </c>
      <c r="G109" s="153"/>
      <c r="H109" s="153"/>
      <c r="I109" s="153"/>
      <c r="J109" s="153"/>
      <c r="K109" s="149" t="s">
        <v>35</v>
      </c>
      <c r="L109" s="153"/>
      <c r="M109" s="160" t="str">
        <f>E18</f>
        <v>Město Dačice</v>
      </c>
      <c r="N109" s="156"/>
      <c r="O109" s="156"/>
      <c r="P109" s="156"/>
      <c r="Q109" s="156"/>
      <c r="R109" s="157"/>
    </row>
    <row r="110" spans="2:18" s="151" customFormat="1" ht="14.25" customHeight="1">
      <c r="B110" s="152"/>
      <c r="C110" s="149" t="s">
        <v>33</v>
      </c>
      <c r="D110" s="153"/>
      <c r="E110" s="153"/>
      <c r="F110" s="158" t="str">
        <f>IF(E15="","",E15)</f>
        <v> </v>
      </c>
      <c r="G110" s="153"/>
      <c r="H110" s="153"/>
      <c r="I110" s="153"/>
      <c r="J110" s="153"/>
      <c r="K110" s="149" t="s">
        <v>37</v>
      </c>
      <c r="L110" s="153"/>
      <c r="M110" s="160" t="str">
        <f>E21</f>
        <v>Bc. Monika Nováková, tel. 602 168 796</v>
      </c>
      <c r="N110" s="156"/>
      <c r="O110" s="156"/>
      <c r="P110" s="156"/>
      <c r="Q110" s="156"/>
      <c r="R110" s="157"/>
    </row>
    <row r="111" spans="2:18" s="151" customFormat="1" ht="9.75" customHeight="1">
      <c r="B111" s="152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7"/>
    </row>
    <row r="112" spans="2:27" s="227" customFormat="1" ht="29.25" customHeight="1">
      <c r="B112" s="219"/>
      <c r="C112" s="220" t="s">
        <v>111</v>
      </c>
      <c r="D112" s="221" t="s">
        <v>112</v>
      </c>
      <c r="E112" s="221" t="s">
        <v>61</v>
      </c>
      <c r="F112" s="222" t="s">
        <v>113</v>
      </c>
      <c r="G112" s="223"/>
      <c r="H112" s="223"/>
      <c r="I112" s="223"/>
      <c r="J112" s="221" t="s">
        <v>114</v>
      </c>
      <c r="K112" s="221" t="s">
        <v>115</v>
      </c>
      <c r="L112" s="224" t="s">
        <v>116</v>
      </c>
      <c r="M112" s="223"/>
      <c r="N112" s="222" t="s">
        <v>103</v>
      </c>
      <c r="O112" s="223"/>
      <c r="P112" s="223"/>
      <c r="Q112" s="225"/>
      <c r="R112" s="226"/>
      <c r="T112" s="228" t="s">
        <v>117</v>
      </c>
      <c r="U112" s="229" t="s">
        <v>43</v>
      </c>
      <c r="V112" s="229" t="s">
        <v>118</v>
      </c>
      <c r="W112" s="229" t="s">
        <v>119</v>
      </c>
      <c r="X112" s="229" t="s">
        <v>120</v>
      </c>
      <c r="Y112" s="229" t="s">
        <v>121</v>
      </c>
      <c r="Z112" s="229" t="s">
        <v>122</v>
      </c>
      <c r="AA112" s="230" t="s">
        <v>123</v>
      </c>
    </row>
    <row r="113" spans="2:63" s="151" customFormat="1" ht="29.25" customHeight="1">
      <c r="B113" s="152"/>
      <c r="C113" s="231" t="s">
        <v>99</v>
      </c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232">
        <f>BK113</f>
        <v>0</v>
      </c>
      <c r="O113" s="233"/>
      <c r="P113" s="233"/>
      <c r="Q113" s="233"/>
      <c r="R113" s="157"/>
      <c r="T113" s="234"/>
      <c r="U113" s="162"/>
      <c r="V113" s="162"/>
      <c r="W113" s="235">
        <f>W114</f>
        <v>0</v>
      </c>
      <c r="X113" s="162"/>
      <c r="Y113" s="235">
        <f>Y114</f>
        <v>0</v>
      </c>
      <c r="Z113" s="162"/>
      <c r="AA113" s="236">
        <f>AA114</f>
        <v>0</v>
      </c>
      <c r="AT113" s="139" t="s">
        <v>78</v>
      </c>
      <c r="AU113" s="139" t="s">
        <v>105</v>
      </c>
      <c r="BK113" s="237">
        <f>BK114</f>
        <v>0</v>
      </c>
    </row>
    <row r="114" spans="2:63" s="243" customFormat="1" ht="36.75" customHeight="1">
      <c r="B114" s="238"/>
      <c r="C114" s="239"/>
      <c r="D114" s="240" t="s">
        <v>106</v>
      </c>
      <c r="E114" s="240"/>
      <c r="F114" s="240"/>
      <c r="G114" s="240"/>
      <c r="H114" s="240"/>
      <c r="I114" s="240"/>
      <c r="J114" s="240"/>
      <c r="K114" s="240"/>
      <c r="L114" s="240"/>
      <c r="M114" s="240"/>
      <c r="N114" s="241">
        <f>BK114</f>
        <v>0</v>
      </c>
      <c r="O114" s="203"/>
      <c r="P114" s="203"/>
      <c r="Q114" s="203"/>
      <c r="R114" s="242"/>
      <c r="T114" s="244"/>
      <c r="U114" s="239"/>
      <c r="V114" s="239"/>
      <c r="W114" s="245">
        <f>W115+W120+W144</f>
        <v>0</v>
      </c>
      <c r="X114" s="239"/>
      <c r="Y114" s="245">
        <f>Y115+Y120+Y144</f>
        <v>0</v>
      </c>
      <c r="Z114" s="239"/>
      <c r="AA114" s="246">
        <f>AA115+AA120+AA144</f>
        <v>0</v>
      </c>
      <c r="AR114" s="247" t="s">
        <v>20</v>
      </c>
      <c r="AT114" s="248" t="s">
        <v>78</v>
      </c>
      <c r="AU114" s="248" t="s">
        <v>79</v>
      </c>
      <c r="AY114" s="247" t="s">
        <v>124</v>
      </c>
      <c r="BK114" s="249">
        <f>BK115+BK120+BK144</f>
        <v>0</v>
      </c>
    </row>
    <row r="115" spans="2:63" s="243" customFormat="1" ht="19.5" customHeight="1">
      <c r="B115" s="238"/>
      <c r="C115" s="239"/>
      <c r="D115" s="250" t="s">
        <v>107</v>
      </c>
      <c r="E115" s="250"/>
      <c r="F115" s="250"/>
      <c r="G115" s="250"/>
      <c r="H115" s="250"/>
      <c r="I115" s="250"/>
      <c r="J115" s="250"/>
      <c r="K115" s="250"/>
      <c r="L115" s="250"/>
      <c r="M115" s="250"/>
      <c r="N115" s="251">
        <f>BK115</f>
        <v>0</v>
      </c>
      <c r="O115" s="252"/>
      <c r="P115" s="252"/>
      <c r="Q115" s="252"/>
      <c r="R115" s="242"/>
      <c r="T115" s="244"/>
      <c r="U115" s="239"/>
      <c r="V115" s="239"/>
      <c r="W115" s="245">
        <f>SUM(W116:W119)</f>
        <v>0</v>
      </c>
      <c r="X115" s="239"/>
      <c r="Y115" s="245">
        <f>SUM(Y116:Y119)</f>
        <v>0</v>
      </c>
      <c r="Z115" s="239"/>
      <c r="AA115" s="246">
        <f>SUM(AA116:AA119)</f>
        <v>0</v>
      </c>
      <c r="AR115" s="247" t="s">
        <v>20</v>
      </c>
      <c r="AT115" s="248" t="s">
        <v>78</v>
      </c>
      <c r="AU115" s="248" t="s">
        <v>20</v>
      </c>
      <c r="AY115" s="247" t="s">
        <v>124</v>
      </c>
      <c r="BK115" s="249">
        <f>SUM(BK116:BK119)</f>
        <v>0</v>
      </c>
    </row>
    <row r="116" spans="2:65" s="151" customFormat="1" ht="22.5" customHeight="1">
      <c r="B116" s="152"/>
      <c r="C116" s="253" t="s">
        <v>20</v>
      </c>
      <c r="D116" s="253" t="s">
        <v>125</v>
      </c>
      <c r="E116" s="254" t="s">
        <v>126</v>
      </c>
      <c r="F116" s="255" t="s">
        <v>127</v>
      </c>
      <c r="G116" s="256"/>
      <c r="H116" s="256"/>
      <c r="I116" s="256"/>
      <c r="J116" s="257" t="s">
        <v>128</v>
      </c>
      <c r="K116" s="258">
        <v>3.84</v>
      </c>
      <c r="L116" s="134"/>
      <c r="M116" s="133"/>
      <c r="N116" s="259">
        <f>ROUND(L116*K116,2)</f>
        <v>0</v>
      </c>
      <c r="O116" s="256"/>
      <c r="P116" s="256"/>
      <c r="Q116" s="256"/>
      <c r="R116" s="157"/>
      <c r="T116" s="260" t="s">
        <v>3</v>
      </c>
      <c r="U116" s="261" t="s">
        <v>44</v>
      </c>
      <c r="V116" s="262">
        <v>0</v>
      </c>
      <c r="W116" s="262">
        <f>V116*K116</f>
        <v>0</v>
      </c>
      <c r="X116" s="262">
        <v>0</v>
      </c>
      <c r="Y116" s="262">
        <f>X116*K116</f>
        <v>0</v>
      </c>
      <c r="Z116" s="262">
        <v>0</v>
      </c>
      <c r="AA116" s="263">
        <f>Z116*K116</f>
        <v>0</v>
      </c>
      <c r="AR116" s="139" t="s">
        <v>129</v>
      </c>
      <c r="AT116" s="139" t="s">
        <v>125</v>
      </c>
      <c r="AU116" s="139" t="s">
        <v>95</v>
      </c>
      <c r="AY116" s="139" t="s">
        <v>124</v>
      </c>
      <c r="BE116" s="264">
        <f>IF(U116="základní",N116,0)</f>
        <v>0</v>
      </c>
      <c r="BF116" s="264">
        <f>IF(U116="snížená",N116,0)</f>
        <v>0</v>
      </c>
      <c r="BG116" s="264">
        <f>IF(U116="zákl. přenesená",N116,0)</f>
        <v>0</v>
      </c>
      <c r="BH116" s="264">
        <f>IF(U116="sníž. přenesená",N116,0)</f>
        <v>0</v>
      </c>
      <c r="BI116" s="264">
        <f>IF(U116="nulová",N116,0)</f>
        <v>0</v>
      </c>
      <c r="BJ116" s="139" t="s">
        <v>20</v>
      </c>
      <c r="BK116" s="264">
        <f>ROUND(L116*K116,2)</f>
        <v>0</v>
      </c>
      <c r="BL116" s="139" t="s">
        <v>129</v>
      </c>
      <c r="BM116" s="139" t="s">
        <v>162</v>
      </c>
    </row>
    <row r="117" spans="2:51" s="271" customFormat="1" ht="22.5" customHeight="1">
      <c r="B117" s="265"/>
      <c r="C117" s="266"/>
      <c r="D117" s="266"/>
      <c r="E117" s="267" t="s">
        <v>3</v>
      </c>
      <c r="F117" s="268" t="s">
        <v>163</v>
      </c>
      <c r="G117" s="269"/>
      <c r="H117" s="269"/>
      <c r="I117" s="269"/>
      <c r="J117" s="266"/>
      <c r="K117" s="267" t="s">
        <v>3</v>
      </c>
      <c r="L117" s="266"/>
      <c r="M117" s="266"/>
      <c r="N117" s="266"/>
      <c r="O117" s="266"/>
      <c r="P117" s="266"/>
      <c r="Q117" s="266"/>
      <c r="R117" s="270"/>
      <c r="T117" s="272"/>
      <c r="U117" s="266"/>
      <c r="V117" s="266"/>
      <c r="W117" s="266"/>
      <c r="X117" s="266"/>
      <c r="Y117" s="266"/>
      <c r="Z117" s="266"/>
      <c r="AA117" s="273"/>
      <c r="AT117" s="274" t="s">
        <v>132</v>
      </c>
      <c r="AU117" s="274" t="s">
        <v>95</v>
      </c>
      <c r="AV117" s="271" t="s">
        <v>20</v>
      </c>
      <c r="AW117" s="271" t="s">
        <v>36</v>
      </c>
      <c r="AX117" s="271" t="s">
        <v>79</v>
      </c>
      <c r="AY117" s="274" t="s">
        <v>124</v>
      </c>
    </row>
    <row r="118" spans="2:51" s="271" customFormat="1" ht="22.5" customHeight="1">
      <c r="B118" s="265"/>
      <c r="C118" s="266"/>
      <c r="D118" s="266"/>
      <c r="E118" s="267" t="s">
        <v>3</v>
      </c>
      <c r="F118" s="275" t="s">
        <v>133</v>
      </c>
      <c r="G118" s="269"/>
      <c r="H118" s="269"/>
      <c r="I118" s="269"/>
      <c r="J118" s="266"/>
      <c r="K118" s="267" t="s">
        <v>3</v>
      </c>
      <c r="L118" s="266"/>
      <c r="M118" s="266"/>
      <c r="N118" s="266"/>
      <c r="O118" s="266"/>
      <c r="P118" s="266"/>
      <c r="Q118" s="266"/>
      <c r="R118" s="270"/>
      <c r="T118" s="272"/>
      <c r="U118" s="266"/>
      <c r="V118" s="266"/>
      <c r="W118" s="266"/>
      <c r="X118" s="266"/>
      <c r="Y118" s="266"/>
      <c r="Z118" s="266"/>
      <c r="AA118" s="273"/>
      <c r="AT118" s="274" t="s">
        <v>132</v>
      </c>
      <c r="AU118" s="274" t="s">
        <v>95</v>
      </c>
      <c r="AV118" s="271" t="s">
        <v>20</v>
      </c>
      <c r="AW118" s="271" t="s">
        <v>36</v>
      </c>
      <c r="AX118" s="271" t="s">
        <v>79</v>
      </c>
      <c r="AY118" s="274" t="s">
        <v>124</v>
      </c>
    </row>
    <row r="119" spans="2:51" s="283" customFormat="1" ht="22.5" customHeight="1">
      <c r="B119" s="276"/>
      <c r="C119" s="277"/>
      <c r="D119" s="277"/>
      <c r="E119" s="278" t="s">
        <v>3</v>
      </c>
      <c r="F119" s="279" t="s">
        <v>164</v>
      </c>
      <c r="G119" s="280"/>
      <c r="H119" s="280"/>
      <c r="I119" s="280"/>
      <c r="J119" s="277"/>
      <c r="K119" s="281">
        <v>3.84</v>
      </c>
      <c r="L119" s="277"/>
      <c r="M119" s="277"/>
      <c r="N119" s="277"/>
      <c r="O119" s="277"/>
      <c r="P119" s="277"/>
      <c r="Q119" s="277"/>
      <c r="R119" s="282"/>
      <c r="T119" s="284"/>
      <c r="U119" s="277"/>
      <c r="V119" s="277"/>
      <c r="W119" s="277"/>
      <c r="X119" s="277"/>
      <c r="Y119" s="277"/>
      <c r="Z119" s="277"/>
      <c r="AA119" s="285"/>
      <c r="AT119" s="286" t="s">
        <v>132</v>
      </c>
      <c r="AU119" s="286" t="s">
        <v>95</v>
      </c>
      <c r="AV119" s="283" t="s">
        <v>95</v>
      </c>
      <c r="AW119" s="283" t="s">
        <v>36</v>
      </c>
      <c r="AX119" s="283" t="s">
        <v>20</v>
      </c>
      <c r="AY119" s="286" t="s">
        <v>124</v>
      </c>
    </row>
    <row r="120" spans="2:63" s="243" customFormat="1" ht="29.25" customHeight="1">
      <c r="B120" s="238"/>
      <c r="C120" s="239"/>
      <c r="D120" s="250" t="s">
        <v>108</v>
      </c>
      <c r="E120" s="250"/>
      <c r="F120" s="250"/>
      <c r="G120" s="250"/>
      <c r="H120" s="250"/>
      <c r="I120" s="250"/>
      <c r="J120" s="250"/>
      <c r="K120" s="250"/>
      <c r="L120" s="250"/>
      <c r="M120" s="250"/>
      <c r="N120" s="251">
        <f>BK120</f>
        <v>0</v>
      </c>
      <c r="O120" s="252"/>
      <c r="P120" s="252"/>
      <c r="Q120" s="252"/>
      <c r="R120" s="242"/>
      <c r="T120" s="244"/>
      <c r="U120" s="239"/>
      <c r="V120" s="239"/>
      <c r="W120" s="245">
        <f>SUM(W121:W143)</f>
        <v>0</v>
      </c>
      <c r="X120" s="239"/>
      <c r="Y120" s="245">
        <f>SUM(Y121:Y143)</f>
        <v>0</v>
      </c>
      <c r="Z120" s="239"/>
      <c r="AA120" s="246">
        <f>SUM(AA121:AA143)</f>
        <v>0</v>
      </c>
      <c r="AR120" s="247" t="s">
        <v>20</v>
      </c>
      <c r="AT120" s="248" t="s">
        <v>78</v>
      </c>
      <c r="AU120" s="248" t="s">
        <v>20</v>
      </c>
      <c r="AY120" s="247" t="s">
        <v>124</v>
      </c>
      <c r="BK120" s="249">
        <f>SUM(BK121:BK143)</f>
        <v>0</v>
      </c>
    </row>
    <row r="121" spans="2:65" s="151" customFormat="1" ht="22.5" customHeight="1">
      <c r="B121" s="152"/>
      <c r="C121" s="253" t="s">
        <v>95</v>
      </c>
      <c r="D121" s="253" t="s">
        <v>125</v>
      </c>
      <c r="E121" s="254" t="s">
        <v>136</v>
      </c>
      <c r="F121" s="255" t="s">
        <v>137</v>
      </c>
      <c r="G121" s="256"/>
      <c r="H121" s="256"/>
      <c r="I121" s="256"/>
      <c r="J121" s="257" t="s">
        <v>138</v>
      </c>
      <c r="K121" s="258">
        <v>1620.32</v>
      </c>
      <c r="L121" s="134"/>
      <c r="M121" s="133"/>
      <c r="N121" s="259">
        <f>ROUND(L121*K121,2)</f>
        <v>0</v>
      </c>
      <c r="O121" s="256"/>
      <c r="P121" s="256"/>
      <c r="Q121" s="256"/>
      <c r="R121" s="157"/>
      <c r="T121" s="260" t="s">
        <v>3</v>
      </c>
      <c r="U121" s="261" t="s">
        <v>44</v>
      </c>
      <c r="V121" s="262">
        <v>0</v>
      </c>
      <c r="W121" s="262">
        <f>V121*K121</f>
        <v>0</v>
      </c>
      <c r="X121" s="262">
        <v>0</v>
      </c>
      <c r="Y121" s="262">
        <f>X121*K121</f>
        <v>0</v>
      </c>
      <c r="Z121" s="262">
        <v>0</v>
      </c>
      <c r="AA121" s="263">
        <f>Z121*K121</f>
        <v>0</v>
      </c>
      <c r="AR121" s="139" t="s">
        <v>129</v>
      </c>
      <c r="AT121" s="139" t="s">
        <v>125</v>
      </c>
      <c r="AU121" s="139" t="s">
        <v>95</v>
      </c>
      <c r="AY121" s="139" t="s">
        <v>124</v>
      </c>
      <c r="BE121" s="264">
        <f>IF(U121="základní",N121,0)</f>
        <v>0</v>
      </c>
      <c r="BF121" s="264">
        <f>IF(U121="snížená",N121,0)</f>
        <v>0</v>
      </c>
      <c r="BG121" s="264">
        <f>IF(U121="zákl. přenesená",N121,0)</f>
        <v>0</v>
      </c>
      <c r="BH121" s="264">
        <f>IF(U121="sníž. přenesená",N121,0)</f>
        <v>0</v>
      </c>
      <c r="BI121" s="264">
        <f>IF(U121="nulová",N121,0)</f>
        <v>0</v>
      </c>
      <c r="BJ121" s="139" t="s">
        <v>20</v>
      </c>
      <c r="BK121" s="264">
        <f>ROUND(L121*K121,2)</f>
        <v>0</v>
      </c>
      <c r="BL121" s="139" t="s">
        <v>129</v>
      </c>
      <c r="BM121" s="139" t="s">
        <v>165</v>
      </c>
    </row>
    <row r="122" spans="2:51" s="271" customFormat="1" ht="22.5" customHeight="1">
      <c r="B122" s="265"/>
      <c r="C122" s="266"/>
      <c r="D122" s="266"/>
      <c r="E122" s="267" t="s">
        <v>3</v>
      </c>
      <c r="F122" s="268" t="s">
        <v>166</v>
      </c>
      <c r="G122" s="269"/>
      <c r="H122" s="269"/>
      <c r="I122" s="269"/>
      <c r="J122" s="266"/>
      <c r="K122" s="267" t="s">
        <v>3</v>
      </c>
      <c r="L122" s="266"/>
      <c r="M122" s="266"/>
      <c r="N122" s="266"/>
      <c r="O122" s="266"/>
      <c r="P122" s="266"/>
      <c r="Q122" s="266"/>
      <c r="R122" s="270"/>
      <c r="T122" s="272"/>
      <c r="U122" s="266"/>
      <c r="V122" s="266"/>
      <c r="W122" s="266"/>
      <c r="X122" s="266"/>
      <c r="Y122" s="266"/>
      <c r="Z122" s="266"/>
      <c r="AA122" s="273"/>
      <c r="AT122" s="274" t="s">
        <v>132</v>
      </c>
      <c r="AU122" s="274" t="s">
        <v>95</v>
      </c>
      <c r="AV122" s="271" t="s">
        <v>20</v>
      </c>
      <c r="AW122" s="271" t="s">
        <v>36</v>
      </c>
      <c r="AX122" s="271" t="s">
        <v>79</v>
      </c>
      <c r="AY122" s="274" t="s">
        <v>124</v>
      </c>
    </row>
    <row r="123" spans="2:51" s="271" customFormat="1" ht="22.5" customHeight="1">
      <c r="B123" s="265"/>
      <c r="C123" s="266"/>
      <c r="D123" s="266"/>
      <c r="E123" s="267" t="s">
        <v>3</v>
      </c>
      <c r="F123" s="275" t="s">
        <v>167</v>
      </c>
      <c r="G123" s="269"/>
      <c r="H123" s="269"/>
      <c r="I123" s="269"/>
      <c r="J123" s="266"/>
      <c r="K123" s="267" t="s">
        <v>3</v>
      </c>
      <c r="L123" s="266"/>
      <c r="M123" s="266"/>
      <c r="N123" s="266"/>
      <c r="O123" s="266"/>
      <c r="P123" s="266"/>
      <c r="Q123" s="266"/>
      <c r="R123" s="270"/>
      <c r="T123" s="272"/>
      <c r="U123" s="266"/>
      <c r="V123" s="266"/>
      <c r="W123" s="266"/>
      <c r="X123" s="266"/>
      <c r="Y123" s="266"/>
      <c r="Z123" s="266"/>
      <c r="AA123" s="273"/>
      <c r="AT123" s="274" t="s">
        <v>132</v>
      </c>
      <c r="AU123" s="274" t="s">
        <v>95</v>
      </c>
      <c r="AV123" s="271" t="s">
        <v>20</v>
      </c>
      <c r="AW123" s="271" t="s">
        <v>36</v>
      </c>
      <c r="AX123" s="271" t="s">
        <v>79</v>
      </c>
      <c r="AY123" s="274" t="s">
        <v>124</v>
      </c>
    </row>
    <row r="124" spans="2:51" s="283" customFormat="1" ht="22.5" customHeight="1">
      <c r="B124" s="276"/>
      <c r="C124" s="277"/>
      <c r="D124" s="277"/>
      <c r="E124" s="278" t="s">
        <v>3</v>
      </c>
      <c r="F124" s="279" t="s">
        <v>168</v>
      </c>
      <c r="G124" s="280"/>
      <c r="H124" s="280"/>
      <c r="I124" s="280"/>
      <c r="J124" s="277"/>
      <c r="K124" s="281">
        <v>1620.32</v>
      </c>
      <c r="L124" s="277"/>
      <c r="M124" s="277"/>
      <c r="N124" s="277"/>
      <c r="O124" s="277"/>
      <c r="P124" s="277"/>
      <c r="Q124" s="277"/>
      <c r="R124" s="282"/>
      <c r="T124" s="284"/>
      <c r="U124" s="277"/>
      <c r="V124" s="277"/>
      <c r="W124" s="277"/>
      <c r="X124" s="277"/>
      <c r="Y124" s="277"/>
      <c r="Z124" s="277"/>
      <c r="AA124" s="285"/>
      <c r="AT124" s="286" t="s">
        <v>132</v>
      </c>
      <c r="AU124" s="286" t="s">
        <v>95</v>
      </c>
      <c r="AV124" s="283" t="s">
        <v>95</v>
      </c>
      <c r="AW124" s="283" t="s">
        <v>36</v>
      </c>
      <c r="AX124" s="283" t="s">
        <v>20</v>
      </c>
      <c r="AY124" s="286" t="s">
        <v>124</v>
      </c>
    </row>
    <row r="125" spans="2:65" s="151" customFormat="1" ht="31.5" customHeight="1">
      <c r="B125" s="152"/>
      <c r="C125" s="253" t="s">
        <v>169</v>
      </c>
      <c r="D125" s="253" t="s">
        <v>125</v>
      </c>
      <c r="E125" s="254" t="s">
        <v>143</v>
      </c>
      <c r="F125" s="255" t="s">
        <v>144</v>
      </c>
      <c r="G125" s="256"/>
      <c r="H125" s="256"/>
      <c r="I125" s="256"/>
      <c r="J125" s="257" t="s">
        <v>145</v>
      </c>
      <c r="K125" s="258">
        <v>48.104</v>
      </c>
      <c r="L125" s="134"/>
      <c r="M125" s="133"/>
      <c r="N125" s="259">
        <f>ROUND(L125*K125,2)</f>
        <v>0</v>
      </c>
      <c r="O125" s="256"/>
      <c r="P125" s="256"/>
      <c r="Q125" s="256"/>
      <c r="R125" s="157"/>
      <c r="T125" s="260" t="s">
        <v>3</v>
      </c>
      <c r="U125" s="261" t="s">
        <v>44</v>
      </c>
      <c r="V125" s="262">
        <v>0</v>
      </c>
      <c r="W125" s="262">
        <f>V125*K125</f>
        <v>0</v>
      </c>
      <c r="X125" s="262">
        <v>0</v>
      </c>
      <c r="Y125" s="262">
        <f>X125*K125</f>
        <v>0</v>
      </c>
      <c r="Z125" s="262">
        <v>0</v>
      </c>
      <c r="AA125" s="263">
        <f>Z125*K125</f>
        <v>0</v>
      </c>
      <c r="AR125" s="139" t="s">
        <v>129</v>
      </c>
      <c r="AT125" s="139" t="s">
        <v>125</v>
      </c>
      <c r="AU125" s="139" t="s">
        <v>95</v>
      </c>
      <c r="AY125" s="139" t="s">
        <v>124</v>
      </c>
      <c r="BE125" s="264">
        <f>IF(U125="základní",N125,0)</f>
        <v>0</v>
      </c>
      <c r="BF125" s="264">
        <f>IF(U125="snížená",N125,0)</f>
        <v>0</v>
      </c>
      <c r="BG125" s="264">
        <f>IF(U125="zákl. přenesená",N125,0)</f>
        <v>0</v>
      </c>
      <c r="BH125" s="264">
        <f>IF(U125="sníž. přenesená",N125,0)</f>
        <v>0</v>
      </c>
      <c r="BI125" s="264">
        <f>IF(U125="nulová",N125,0)</f>
        <v>0</v>
      </c>
      <c r="BJ125" s="139" t="s">
        <v>20</v>
      </c>
      <c r="BK125" s="264">
        <f>ROUND(L125*K125,2)</f>
        <v>0</v>
      </c>
      <c r="BL125" s="139" t="s">
        <v>129</v>
      </c>
      <c r="BM125" s="139" t="s">
        <v>170</v>
      </c>
    </row>
    <row r="126" spans="2:51" s="271" customFormat="1" ht="22.5" customHeight="1">
      <c r="B126" s="265"/>
      <c r="C126" s="266"/>
      <c r="D126" s="266"/>
      <c r="E126" s="267" t="s">
        <v>3</v>
      </c>
      <c r="F126" s="268" t="s">
        <v>163</v>
      </c>
      <c r="G126" s="269"/>
      <c r="H126" s="269"/>
      <c r="I126" s="269"/>
      <c r="J126" s="266"/>
      <c r="K126" s="267" t="s">
        <v>3</v>
      </c>
      <c r="L126" s="266"/>
      <c r="M126" s="266"/>
      <c r="N126" s="266"/>
      <c r="O126" s="266"/>
      <c r="P126" s="266"/>
      <c r="Q126" s="266"/>
      <c r="R126" s="270"/>
      <c r="T126" s="272"/>
      <c r="U126" s="266"/>
      <c r="V126" s="266"/>
      <c r="W126" s="266"/>
      <c r="X126" s="266"/>
      <c r="Y126" s="266"/>
      <c r="Z126" s="266"/>
      <c r="AA126" s="273"/>
      <c r="AT126" s="274" t="s">
        <v>132</v>
      </c>
      <c r="AU126" s="274" t="s">
        <v>95</v>
      </c>
      <c r="AV126" s="271" t="s">
        <v>20</v>
      </c>
      <c r="AW126" s="271" t="s">
        <v>36</v>
      </c>
      <c r="AX126" s="271" t="s">
        <v>79</v>
      </c>
      <c r="AY126" s="274" t="s">
        <v>124</v>
      </c>
    </row>
    <row r="127" spans="2:51" s="271" customFormat="1" ht="22.5" customHeight="1">
      <c r="B127" s="265"/>
      <c r="C127" s="266"/>
      <c r="D127" s="266"/>
      <c r="E127" s="267" t="s">
        <v>3</v>
      </c>
      <c r="F127" s="275" t="s">
        <v>133</v>
      </c>
      <c r="G127" s="269"/>
      <c r="H127" s="269"/>
      <c r="I127" s="269"/>
      <c r="J127" s="266"/>
      <c r="K127" s="267" t="s">
        <v>3</v>
      </c>
      <c r="L127" s="266"/>
      <c r="M127" s="266"/>
      <c r="N127" s="266"/>
      <c r="O127" s="266"/>
      <c r="P127" s="266"/>
      <c r="Q127" s="266"/>
      <c r="R127" s="270"/>
      <c r="T127" s="272"/>
      <c r="U127" s="266"/>
      <c r="V127" s="266"/>
      <c r="W127" s="266"/>
      <c r="X127" s="266"/>
      <c r="Y127" s="266"/>
      <c r="Z127" s="266"/>
      <c r="AA127" s="273"/>
      <c r="AT127" s="274" t="s">
        <v>132</v>
      </c>
      <c r="AU127" s="274" t="s">
        <v>95</v>
      </c>
      <c r="AV127" s="271" t="s">
        <v>20</v>
      </c>
      <c r="AW127" s="271" t="s">
        <v>36</v>
      </c>
      <c r="AX127" s="271" t="s">
        <v>79</v>
      </c>
      <c r="AY127" s="274" t="s">
        <v>124</v>
      </c>
    </row>
    <row r="128" spans="2:51" s="271" customFormat="1" ht="22.5" customHeight="1">
      <c r="B128" s="265"/>
      <c r="C128" s="266"/>
      <c r="D128" s="266"/>
      <c r="E128" s="267" t="s">
        <v>3</v>
      </c>
      <c r="F128" s="275" t="s">
        <v>147</v>
      </c>
      <c r="G128" s="269"/>
      <c r="H128" s="269"/>
      <c r="I128" s="269"/>
      <c r="J128" s="266"/>
      <c r="K128" s="267" t="s">
        <v>3</v>
      </c>
      <c r="L128" s="266"/>
      <c r="M128" s="266"/>
      <c r="N128" s="266"/>
      <c r="O128" s="266"/>
      <c r="P128" s="266"/>
      <c r="Q128" s="266"/>
      <c r="R128" s="270"/>
      <c r="T128" s="272"/>
      <c r="U128" s="266"/>
      <c r="V128" s="266"/>
      <c r="W128" s="266"/>
      <c r="X128" s="266"/>
      <c r="Y128" s="266"/>
      <c r="Z128" s="266"/>
      <c r="AA128" s="273"/>
      <c r="AT128" s="274" t="s">
        <v>132</v>
      </c>
      <c r="AU128" s="274" t="s">
        <v>95</v>
      </c>
      <c r="AV128" s="271" t="s">
        <v>20</v>
      </c>
      <c r="AW128" s="271" t="s">
        <v>36</v>
      </c>
      <c r="AX128" s="271" t="s">
        <v>79</v>
      </c>
      <c r="AY128" s="274" t="s">
        <v>124</v>
      </c>
    </row>
    <row r="129" spans="2:51" s="283" customFormat="1" ht="22.5" customHeight="1">
      <c r="B129" s="276"/>
      <c r="C129" s="277"/>
      <c r="D129" s="277"/>
      <c r="E129" s="278" t="s">
        <v>3</v>
      </c>
      <c r="F129" s="279" t="s">
        <v>171</v>
      </c>
      <c r="G129" s="280"/>
      <c r="H129" s="280"/>
      <c r="I129" s="280"/>
      <c r="J129" s="277"/>
      <c r="K129" s="281">
        <v>9.216</v>
      </c>
      <c r="L129" s="277"/>
      <c r="M129" s="277"/>
      <c r="N129" s="277"/>
      <c r="O129" s="277"/>
      <c r="P129" s="277"/>
      <c r="Q129" s="277"/>
      <c r="R129" s="282"/>
      <c r="T129" s="284"/>
      <c r="U129" s="277"/>
      <c r="V129" s="277"/>
      <c r="W129" s="277"/>
      <c r="X129" s="277"/>
      <c r="Y129" s="277"/>
      <c r="Z129" s="277"/>
      <c r="AA129" s="285"/>
      <c r="AT129" s="286" t="s">
        <v>132</v>
      </c>
      <c r="AU129" s="286" t="s">
        <v>95</v>
      </c>
      <c r="AV129" s="283" t="s">
        <v>95</v>
      </c>
      <c r="AW129" s="283" t="s">
        <v>36</v>
      </c>
      <c r="AX129" s="283" t="s">
        <v>79</v>
      </c>
      <c r="AY129" s="286" t="s">
        <v>124</v>
      </c>
    </row>
    <row r="130" spans="2:51" s="271" customFormat="1" ht="22.5" customHeight="1">
      <c r="B130" s="265"/>
      <c r="C130" s="266"/>
      <c r="D130" s="266"/>
      <c r="E130" s="267" t="s">
        <v>3</v>
      </c>
      <c r="F130" s="275" t="s">
        <v>166</v>
      </c>
      <c r="G130" s="269"/>
      <c r="H130" s="269"/>
      <c r="I130" s="269"/>
      <c r="J130" s="266"/>
      <c r="K130" s="267" t="s">
        <v>3</v>
      </c>
      <c r="L130" s="266"/>
      <c r="M130" s="266"/>
      <c r="N130" s="266"/>
      <c r="O130" s="266"/>
      <c r="P130" s="266"/>
      <c r="Q130" s="266"/>
      <c r="R130" s="270"/>
      <c r="T130" s="272"/>
      <c r="U130" s="266"/>
      <c r="V130" s="266"/>
      <c r="W130" s="266"/>
      <c r="X130" s="266"/>
      <c r="Y130" s="266"/>
      <c r="Z130" s="266"/>
      <c r="AA130" s="273"/>
      <c r="AT130" s="274" t="s">
        <v>132</v>
      </c>
      <c r="AU130" s="274" t="s">
        <v>95</v>
      </c>
      <c r="AV130" s="271" t="s">
        <v>20</v>
      </c>
      <c r="AW130" s="271" t="s">
        <v>36</v>
      </c>
      <c r="AX130" s="271" t="s">
        <v>79</v>
      </c>
      <c r="AY130" s="274" t="s">
        <v>124</v>
      </c>
    </row>
    <row r="131" spans="2:51" s="271" customFormat="1" ht="22.5" customHeight="1">
      <c r="B131" s="265"/>
      <c r="C131" s="266"/>
      <c r="D131" s="266"/>
      <c r="E131" s="267" t="s">
        <v>3</v>
      </c>
      <c r="F131" s="275" t="s">
        <v>167</v>
      </c>
      <c r="G131" s="269"/>
      <c r="H131" s="269"/>
      <c r="I131" s="269"/>
      <c r="J131" s="266"/>
      <c r="K131" s="267" t="s">
        <v>3</v>
      </c>
      <c r="L131" s="266"/>
      <c r="M131" s="266"/>
      <c r="N131" s="266"/>
      <c r="O131" s="266"/>
      <c r="P131" s="266"/>
      <c r="Q131" s="266"/>
      <c r="R131" s="270"/>
      <c r="T131" s="272"/>
      <c r="U131" s="266"/>
      <c r="V131" s="266"/>
      <c r="W131" s="266"/>
      <c r="X131" s="266"/>
      <c r="Y131" s="266"/>
      <c r="Z131" s="266"/>
      <c r="AA131" s="273"/>
      <c r="AT131" s="274" t="s">
        <v>132</v>
      </c>
      <c r="AU131" s="274" t="s">
        <v>95</v>
      </c>
      <c r="AV131" s="271" t="s">
        <v>20</v>
      </c>
      <c r="AW131" s="271" t="s">
        <v>36</v>
      </c>
      <c r="AX131" s="271" t="s">
        <v>79</v>
      </c>
      <c r="AY131" s="274" t="s">
        <v>124</v>
      </c>
    </row>
    <row r="132" spans="2:51" s="271" customFormat="1" ht="22.5" customHeight="1">
      <c r="B132" s="265"/>
      <c r="C132" s="266"/>
      <c r="D132" s="266"/>
      <c r="E132" s="267" t="s">
        <v>3</v>
      </c>
      <c r="F132" s="275" t="s">
        <v>149</v>
      </c>
      <c r="G132" s="269"/>
      <c r="H132" s="269"/>
      <c r="I132" s="269"/>
      <c r="J132" s="266"/>
      <c r="K132" s="267" t="s">
        <v>3</v>
      </c>
      <c r="L132" s="266"/>
      <c r="M132" s="266"/>
      <c r="N132" s="266"/>
      <c r="O132" s="266"/>
      <c r="P132" s="266"/>
      <c r="Q132" s="266"/>
      <c r="R132" s="270"/>
      <c r="T132" s="272"/>
      <c r="U132" s="266"/>
      <c r="V132" s="266"/>
      <c r="W132" s="266"/>
      <c r="X132" s="266"/>
      <c r="Y132" s="266"/>
      <c r="Z132" s="266"/>
      <c r="AA132" s="273"/>
      <c r="AT132" s="274" t="s">
        <v>132</v>
      </c>
      <c r="AU132" s="274" t="s">
        <v>95</v>
      </c>
      <c r="AV132" s="271" t="s">
        <v>20</v>
      </c>
      <c r="AW132" s="271" t="s">
        <v>36</v>
      </c>
      <c r="AX132" s="271" t="s">
        <v>79</v>
      </c>
      <c r="AY132" s="274" t="s">
        <v>124</v>
      </c>
    </row>
    <row r="133" spans="2:51" s="271" customFormat="1" ht="22.5" customHeight="1">
      <c r="B133" s="265"/>
      <c r="C133" s="266"/>
      <c r="D133" s="266"/>
      <c r="E133" s="267" t="s">
        <v>3</v>
      </c>
      <c r="F133" s="275" t="s">
        <v>147</v>
      </c>
      <c r="G133" s="269"/>
      <c r="H133" s="269"/>
      <c r="I133" s="269"/>
      <c r="J133" s="266"/>
      <c r="K133" s="267" t="s">
        <v>3</v>
      </c>
      <c r="L133" s="266"/>
      <c r="M133" s="266"/>
      <c r="N133" s="266"/>
      <c r="O133" s="266"/>
      <c r="P133" s="266"/>
      <c r="Q133" s="266"/>
      <c r="R133" s="270"/>
      <c r="T133" s="272"/>
      <c r="U133" s="266"/>
      <c r="V133" s="266"/>
      <c r="W133" s="266"/>
      <c r="X133" s="266"/>
      <c r="Y133" s="266"/>
      <c r="Z133" s="266"/>
      <c r="AA133" s="273"/>
      <c r="AT133" s="274" t="s">
        <v>132</v>
      </c>
      <c r="AU133" s="274" t="s">
        <v>95</v>
      </c>
      <c r="AV133" s="271" t="s">
        <v>20</v>
      </c>
      <c r="AW133" s="271" t="s">
        <v>36</v>
      </c>
      <c r="AX133" s="271" t="s">
        <v>79</v>
      </c>
      <c r="AY133" s="274" t="s">
        <v>124</v>
      </c>
    </row>
    <row r="134" spans="2:51" s="283" customFormat="1" ht="22.5" customHeight="1">
      <c r="B134" s="276"/>
      <c r="C134" s="277"/>
      <c r="D134" s="277"/>
      <c r="E134" s="278" t="s">
        <v>3</v>
      </c>
      <c r="F134" s="279" t="s">
        <v>172</v>
      </c>
      <c r="G134" s="280"/>
      <c r="H134" s="280"/>
      <c r="I134" s="280"/>
      <c r="J134" s="277"/>
      <c r="K134" s="281">
        <v>38.888</v>
      </c>
      <c r="L134" s="277"/>
      <c r="M134" s="277"/>
      <c r="N134" s="277"/>
      <c r="O134" s="277"/>
      <c r="P134" s="277"/>
      <c r="Q134" s="277"/>
      <c r="R134" s="282"/>
      <c r="T134" s="284"/>
      <c r="U134" s="277"/>
      <c r="V134" s="277"/>
      <c r="W134" s="277"/>
      <c r="X134" s="277"/>
      <c r="Y134" s="277"/>
      <c r="Z134" s="277"/>
      <c r="AA134" s="285"/>
      <c r="AT134" s="286" t="s">
        <v>132</v>
      </c>
      <c r="AU134" s="286" t="s">
        <v>95</v>
      </c>
      <c r="AV134" s="283" t="s">
        <v>95</v>
      </c>
      <c r="AW134" s="283" t="s">
        <v>36</v>
      </c>
      <c r="AX134" s="283" t="s">
        <v>79</v>
      </c>
      <c r="AY134" s="286" t="s">
        <v>124</v>
      </c>
    </row>
    <row r="135" spans="2:51" s="294" customFormat="1" ht="22.5" customHeight="1">
      <c r="B135" s="287"/>
      <c r="C135" s="288"/>
      <c r="D135" s="288"/>
      <c r="E135" s="289" t="s">
        <v>3</v>
      </c>
      <c r="F135" s="290" t="s">
        <v>151</v>
      </c>
      <c r="G135" s="291"/>
      <c r="H135" s="291"/>
      <c r="I135" s="291"/>
      <c r="J135" s="288"/>
      <c r="K135" s="292">
        <v>48.104</v>
      </c>
      <c r="L135" s="288"/>
      <c r="M135" s="288"/>
      <c r="N135" s="288"/>
      <c r="O135" s="288"/>
      <c r="P135" s="288"/>
      <c r="Q135" s="288"/>
      <c r="R135" s="293"/>
      <c r="T135" s="295"/>
      <c r="U135" s="288"/>
      <c r="V135" s="288"/>
      <c r="W135" s="288"/>
      <c r="X135" s="288"/>
      <c r="Y135" s="288"/>
      <c r="Z135" s="288"/>
      <c r="AA135" s="296"/>
      <c r="AT135" s="297" t="s">
        <v>132</v>
      </c>
      <c r="AU135" s="297" t="s">
        <v>95</v>
      </c>
      <c r="AV135" s="294" t="s">
        <v>129</v>
      </c>
      <c r="AW135" s="294" t="s">
        <v>36</v>
      </c>
      <c r="AX135" s="294" t="s">
        <v>20</v>
      </c>
      <c r="AY135" s="297" t="s">
        <v>124</v>
      </c>
    </row>
    <row r="136" spans="2:65" s="151" customFormat="1" ht="22.5" customHeight="1">
      <c r="B136" s="152"/>
      <c r="C136" s="253" t="s">
        <v>129</v>
      </c>
      <c r="D136" s="253" t="s">
        <v>125</v>
      </c>
      <c r="E136" s="254" t="s">
        <v>153</v>
      </c>
      <c r="F136" s="255" t="s">
        <v>154</v>
      </c>
      <c r="G136" s="256"/>
      <c r="H136" s="256"/>
      <c r="I136" s="256"/>
      <c r="J136" s="257" t="s">
        <v>138</v>
      </c>
      <c r="K136" s="258">
        <v>1620.32</v>
      </c>
      <c r="L136" s="134"/>
      <c r="M136" s="133"/>
      <c r="N136" s="259">
        <f>ROUND(L136*K136,2)</f>
        <v>0</v>
      </c>
      <c r="O136" s="256"/>
      <c r="P136" s="256"/>
      <c r="Q136" s="256"/>
      <c r="R136" s="157"/>
      <c r="T136" s="260" t="s">
        <v>3</v>
      </c>
      <c r="U136" s="261" t="s">
        <v>44</v>
      </c>
      <c r="V136" s="262">
        <v>0</v>
      </c>
      <c r="W136" s="262">
        <f>V136*K136</f>
        <v>0</v>
      </c>
      <c r="X136" s="262">
        <v>0</v>
      </c>
      <c r="Y136" s="262">
        <f>X136*K136</f>
        <v>0</v>
      </c>
      <c r="Z136" s="262">
        <v>0</v>
      </c>
      <c r="AA136" s="263">
        <f>Z136*K136</f>
        <v>0</v>
      </c>
      <c r="AR136" s="139" t="s">
        <v>129</v>
      </c>
      <c r="AT136" s="139" t="s">
        <v>125</v>
      </c>
      <c r="AU136" s="139" t="s">
        <v>95</v>
      </c>
      <c r="AY136" s="139" t="s">
        <v>124</v>
      </c>
      <c r="BE136" s="264">
        <f>IF(U136="základní",N136,0)</f>
        <v>0</v>
      </c>
      <c r="BF136" s="264">
        <f>IF(U136="snížená",N136,0)</f>
        <v>0</v>
      </c>
      <c r="BG136" s="264">
        <f>IF(U136="zákl. přenesená",N136,0)</f>
        <v>0</v>
      </c>
      <c r="BH136" s="264">
        <f>IF(U136="sníž. přenesená",N136,0)</f>
        <v>0</v>
      </c>
      <c r="BI136" s="264">
        <f>IF(U136="nulová",N136,0)</f>
        <v>0</v>
      </c>
      <c r="BJ136" s="139" t="s">
        <v>20</v>
      </c>
      <c r="BK136" s="264">
        <f>ROUND(L136*K136,2)</f>
        <v>0</v>
      </c>
      <c r="BL136" s="139" t="s">
        <v>129</v>
      </c>
      <c r="BM136" s="139" t="s">
        <v>173</v>
      </c>
    </row>
    <row r="137" spans="2:51" s="271" customFormat="1" ht="22.5" customHeight="1">
      <c r="B137" s="265"/>
      <c r="C137" s="266"/>
      <c r="D137" s="266"/>
      <c r="E137" s="267" t="s">
        <v>3</v>
      </c>
      <c r="F137" s="268" t="s">
        <v>166</v>
      </c>
      <c r="G137" s="269"/>
      <c r="H137" s="269"/>
      <c r="I137" s="269"/>
      <c r="J137" s="266"/>
      <c r="K137" s="267" t="s">
        <v>3</v>
      </c>
      <c r="L137" s="266"/>
      <c r="M137" s="266"/>
      <c r="N137" s="266"/>
      <c r="O137" s="266"/>
      <c r="P137" s="266"/>
      <c r="Q137" s="266"/>
      <c r="R137" s="270"/>
      <c r="T137" s="272"/>
      <c r="U137" s="266"/>
      <c r="V137" s="266"/>
      <c r="W137" s="266"/>
      <c r="X137" s="266"/>
      <c r="Y137" s="266"/>
      <c r="Z137" s="266"/>
      <c r="AA137" s="273"/>
      <c r="AT137" s="274" t="s">
        <v>132</v>
      </c>
      <c r="AU137" s="274" t="s">
        <v>95</v>
      </c>
      <c r="AV137" s="271" t="s">
        <v>20</v>
      </c>
      <c r="AW137" s="271" t="s">
        <v>36</v>
      </c>
      <c r="AX137" s="271" t="s">
        <v>79</v>
      </c>
      <c r="AY137" s="274" t="s">
        <v>124</v>
      </c>
    </row>
    <row r="138" spans="2:51" s="271" customFormat="1" ht="22.5" customHeight="1">
      <c r="B138" s="265"/>
      <c r="C138" s="266"/>
      <c r="D138" s="266"/>
      <c r="E138" s="267" t="s">
        <v>3</v>
      </c>
      <c r="F138" s="275" t="s">
        <v>167</v>
      </c>
      <c r="G138" s="269"/>
      <c r="H138" s="269"/>
      <c r="I138" s="269"/>
      <c r="J138" s="266"/>
      <c r="K138" s="267" t="s">
        <v>3</v>
      </c>
      <c r="L138" s="266"/>
      <c r="M138" s="266"/>
      <c r="N138" s="266"/>
      <c r="O138" s="266"/>
      <c r="P138" s="266"/>
      <c r="Q138" s="266"/>
      <c r="R138" s="270"/>
      <c r="T138" s="272"/>
      <c r="U138" s="266"/>
      <c r="V138" s="266"/>
      <c r="W138" s="266"/>
      <c r="X138" s="266"/>
      <c r="Y138" s="266"/>
      <c r="Z138" s="266"/>
      <c r="AA138" s="273"/>
      <c r="AT138" s="274" t="s">
        <v>132</v>
      </c>
      <c r="AU138" s="274" t="s">
        <v>95</v>
      </c>
      <c r="AV138" s="271" t="s">
        <v>20</v>
      </c>
      <c r="AW138" s="271" t="s">
        <v>36</v>
      </c>
      <c r="AX138" s="271" t="s">
        <v>79</v>
      </c>
      <c r="AY138" s="274" t="s">
        <v>124</v>
      </c>
    </row>
    <row r="139" spans="2:51" s="283" customFormat="1" ht="22.5" customHeight="1">
      <c r="B139" s="276"/>
      <c r="C139" s="277"/>
      <c r="D139" s="277"/>
      <c r="E139" s="278" t="s">
        <v>3</v>
      </c>
      <c r="F139" s="279" t="s">
        <v>168</v>
      </c>
      <c r="G139" s="280"/>
      <c r="H139" s="280"/>
      <c r="I139" s="280"/>
      <c r="J139" s="277"/>
      <c r="K139" s="281">
        <v>1620.32</v>
      </c>
      <c r="L139" s="277"/>
      <c r="M139" s="277"/>
      <c r="N139" s="277"/>
      <c r="O139" s="277"/>
      <c r="P139" s="277"/>
      <c r="Q139" s="277"/>
      <c r="R139" s="282"/>
      <c r="T139" s="284"/>
      <c r="U139" s="277"/>
      <c r="V139" s="277"/>
      <c r="W139" s="277"/>
      <c r="X139" s="277"/>
      <c r="Y139" s="277"/>
      <c r="Z139" s="277"/>
      <c r="AA139" s="285"/>
      <c r="AT139" s="286" t="s">
        <v>132</v>
      </c>
      <c r="AU139" s="286" t="s">
        <v>95</v>
      </c>
      <c r="AV139" s="283" t="s">
        <v>95</v>
      </c>
      <c r="AW139" s="283" t="s">
        <v>36</v>
      </c>
      <c r="AX139" s="283" t="s">
        <v>20</v>
      </c>
      <c r="AY139" s="286" t="s">
        <v>124</v>
      </c>
    </row>
    <row r="140" spans="2:65" s="151" customFormat="1" ht="31.5" customHeight="1">
      <c r="B140" s="152"/>
      <c r="C140" s="253" t="s">
        <v>135</v>
      </c>
      <c r="D140" s="253" t="s">
        <v>125</v>
      </c>
      <c r="E140" s="254" t="s">
        <v>157</v>
      </c>
      <c r="F140" s="255" t="s">
        <v>158</v>
      </c>
      <c r="G140" s="256"/>
      <c r="H140" s="256"/>
      <c r="I140" s="256"/>
      <c r="J140" s="257" t="s">
        <v>138</v>
      </c>
      <c r="K140" s="258">
        <v>1620.32</v>
      </c>
      <c r="L140" s="134"/>
      <c r="M140" s="133"/>
      <c r="N140" s="259">
        <f>ROUND(L140*K140,2)</f>
        <v>0</v>
      </c>
      <c r="O140" s="256"/>
      <c r="P140" s="256"/>
      <c r="Q140" s="256"/>
      <c r="R140" s="157"/>
      <c r="T140" s="260" t="s">
        <v>3</v>
      </c>
      <c r="U140" s="261" t="s">
        <v>44</v>
      </c>
      <c r="V140" s="262">
        <v>0</v>
      </c>
      <c r="W140" s="262">
        <f>V140*K140</f>
        <v>0</v>
      </c>
      <c r="X140" s="262">
        <v>0</v>
      </c>
      <c r="Y140" s="262">
        <f>X140*K140</f>
        <v>0</v>
      </c>
      <c r="Z140" s="262">
        <v>0</v>
      </c>
      <c r="AA140" s="263">
        <f>Z140*K140</f>
        <v>0</v>
      </c>
      <c r="AR140" s="139" t="s">
        <v>129</v>
      </c>
      <c r="AT140" s="139" t="s">
        <v>125</v>
      </c>
      <c r="AU140" s="139" t="s">
        <v>95</v>
      </c>
      <c r="AY140" s="139" t="s">
        <v>124</v>
      </c>
      <c r="BE140" s="264">
        <f>IF(U140="základní",N140,0)</f>
        <v>0</v>
      </c>
      <c r="BF140" s="264">
        <f>IF(U140="snížená",N140,0)</f>
        <v>0</v>
      </c>
      <c r="BG140" s="264">
        <f>IF(U140="zákl. přenesená",N140,0)</f>
        <v>0</v>
      </c>
      <c r="BH140" s="264">
        <f>IF(U140="sníž. přenesená",N140,0)</f>
        <v>0</v>
      </c>
      <c r="BI140" s="264">
        <f>IF(U140="nulová",N140,0)</f>
        <v>0</v>
      </c>
      <c r="BJ140" s="139" t="s">
        <v>20</v>
      </c>
      <c r="BK140" s="264">
        <f>ROUND(L140*K140,2)</f>
        <v>0</v>
      </c>
      <c r="BL140" s="139" t="s">
        <v>129</v>
      </c>
      <c r="BM140" s="139" t="s">
        <v>174</v>
      </c>
    </row>
    <row r="141" spans="2:51" s="271" customFormat="1" ht="22.5" customHeight="1">
      <c r="B141" s="265"/>
      <c r="C141" s="266"/>
      <c r="D141" s="266"/>
      <c r="E141" s="267" t="s">
        <v>3</v>
      </c>
      <c r="F141" s="268" t="s">
        <v>166</v>
      </c>
      <c r="G141" s="269"/>
      <c r="H141" s="269"/>
      <c r="I141" s="269"/>
      <c r="J141" s="266"/>
      <c r="K141" s="267" t="s">
        <v>3</v>
      </c>
      <c r="L141" s="266"/>
      <c r="M141" s="266"/>
      <c r="N141" s="266"/>
      <c r="O141" s="266"/>
      <c r="P141" s="266"/>
      <c r="Q141" s="266"/>
      <c r="R141" s="270"/>
      <c r="T141" s="272"/>
      <c r="U141" s="266"/>
      <c r="V141" s="266"/>
      <c r="W141" s="266"/>
      <c r="X141" s="266"/>
      <c r="Y141" s="266"/>
      <c r="Z141" s="266"/>
      <c r="AA141" s="273"/>
      <c r="AT141" s="274" t="s">
        <v>132</v>
      </c>
      <c r="AU141" s="274" t="s">
        <v>95</v>
      </c>
      <c r="AV141" s="271" t="s">
        <v>20</v>
      </c>
      <c r="AW141" s="271" t="s">
        <v>36</v>
      </c>
      <c r="AX141" s="271" t="s">
        <v>79</v>
      </c>
      <c r="AY141" s="274" t="s">
        <v>124</v>
      </c>
    </row>
    <row r="142" spans="2:51" s="271" customFormat="1" ht="22.5" customHeight="1">
      <c r="B142" s="265"/>
      <c r="C142" s="266"/>
      <c r="D142" s="266"/>
      <c r="E142" s="267" t="s">
        <v>3</v>
      </c>
      <c r="F142" s="275" t="s">
        <v>167</v>
      </c>
      <c r="G142" s="269"/>
      <c r="H142" s="269"/>
      <c r="I142" s="269"/>
      <c r="J142" s="266"/>
      <c r="K142" s="267" t="s">
        <v>3</v>
      </c>
      <c r="L142" s="266"/>
      <c r="M142" s="266"/>
      <c r="N142" s="266"/>
      <c r="O142" s="266"/>
      <c r="P142" s="266"/>
      <c r="Q142" s="266"/>
      <c r="R142" s="270"/>
      <c r="T142" s="272"/>
      <c r="U142" s="266"/>
      <c r="V142" s="266"/>
      <c r="W142" s="266"/>
      <c r="X142" s="266"/>
      <c r="Y142" s="266"/>
      <c r="Z142" s="266"/>
      <c r="AA142" s="273"/>
      <c r="AT142" s="274" t="s">
        <v>132</v>
      </c>
      <c r="AU142" s="274" t="s">
        <v>95</v>
      </c>
      <c r="AV142" s="271" t="s">
        <v>20</v>
      </c>
      <c r="AW142" s="271" t="s">
        <v>36</v>
      </c>
      <c r="AX142" s="271" t="s">
        <v>79</v>
      </c>
      <c r="AY142" s="274" t="s">
        <v>124</v>
      </c>
    </row>
    <row r="143" spans="2:51" s="283" customFormat="1" ht="22.5" customHeight="1">
      <c r="B143" s="276"/>
      <c r="C143" s="277"/>
      <c r="D143" s="277"/>
      <c r="E143" s="278" t="s">
        <v>3</v>
      </c>
      <c r="F143" s="279" t="s">
        <v>168</v>
      </c>
      <c r="G143" s="280"/>
      <c r="H143" s="280"/>
      <c r="I143" s="280"/>
      <c r="J143" s="277"/>
      <c r="K143" s="281">
        <v>1620.32</v>
      </c>
      <c r="L143" s="277"/>
      <c r="M143" s="277"/>
      <c r="N143" s="277"/>
      <c r="O143" s="277"/>
      <c r="P143" s="277"/>
      <c r="Q143" s="277"/>
      <c r="R143" s="282"/>
      <c r="T143" s="284"/>
      <c r="U143" s="277"/>
      <c r="V143" s="277"/>
      <c r="W143" s="277"/>
      <c r="X143" s="277"/>
      <c r="Y143" s="277"/>
      <c r="Z143" s="277"/>
      <c r="AA143" s="285"/>
      <c r="AT143" s="286" t="s">
        <v>132</v>
      </c>
      <c r="AU143" s="286" t="s">
        <v>95</v>
      </c>
      <c r="AV143" s="283" t="s">
        <v>95</v>
      </c>
      <c r="AW143" s="283" t="s">
        <v>36</v>
      </c>
      <c r="AX143" s="283" t="s">
        <v>20</v>
      </c>
      <c r="AY143" s="286" t="s">
        <v>124</v>
      </c>
    </row>
    <row r="144" spans="2:63" s="243" customFormat="1" ht="29.25" customHeight="1">
      <c r="B144" s="238"/>
      <c r="C144" s="239"/>
      <c r="D144" s="250" t="s">
        <v>161</v>
      </c>
      <c r="E144" s="250"/>
      <c r="F144" s="250"/>
      <c r="G144" s="250"/>
      <c r="H144" s="250"/>
      <c r="I144" s="250"/>
      <c r="J144" s="250"/>
      <c r="K144" s="250"/>
      <c r="L144" s="250"/>
      <c r="M144" s="250"/>
      <c r="N144" s="251">
        <f>BK144</f>
        <v>0</v>
      </c>
      <c r="O144" s="252"/>
      <c r="P144" s="252"/>
      <c r="Q144" s="252"/>
      <c r="R144" s="242"/>
      <c r="T144" s="244"/>
      <c r="U144" s="239"/>
      <c r="V144" s="239"/>
      <c r="W144" s="245">
        <f>SUM(W145:W153)</f>
        <v>0</v>
      </c>
      <c r="X144" s="239"/>
      <c r="Y144" s="245">
        <f>SUM(Y145:Y153)</f>
        <v>0</v>
      </c>
      <c r="Z144" s="239"/>
      <c r="AA144" s="246">
        <f>SUM(AA145:AA153)</f>
        <v>0</v>
      </c>
      <c r="AR144" s="247" t="s">
        <v>20</v>
      </c>
      <c r="AT144" s="248" t="s">
        <v>78</v>
      </c>
      <c r="AU144" s="248" t="s">
        <v>20</v>
      </c>
      <c r="AY144" s="247" t="s">
        <v>124</v>
      </c>
      <c r="BK144" s="249">
        <f>SUM(BK145:BK153)</f>
        <v>0</v>
      </c>
    </row>
    <row r="145" spans="2:65" s="151" customFormat="1" ht="22.5" customHeight="1">
      <c r="B145" s="152"/>
      <c r="C145" s="253" t="s">
        <v>152</v>
      </c>
      <c r="D145" s="253" t="s">
        <v>125</v>
      </c>
      <c r="E145" s="254" t="s">
        <v>175</v>
      </c>
      <c r="F145" s="255" t="s">
        <v>176</v>
      </c>
      <c r="G145" s="256"/>
      <c r="H145" s="256"/>
      <c r="I145" s="256"/>
      <c r="J145" s="257" t="s">
        <v>177</v>
      </c>
      <c r="K145" s="258">
        <v>6</v>
      </c>
      <c r="L145" s="134"/>
      <c r="M145" s="133"/>
      <c r="N145" s="259">
        <f>ROUND(L145*K145,2)</f>
        <v>0</v>
      </c>
      <c r="O145" s="256"/>
      <c r="P145" s="256"/>
      <c r="Q145" s="256"/>
      <c r="R145" s="157"/>
      <c r="T145" s="260" t="s">
        <v>3</v>
      </c>
      <c r="U145" s="261" t="s">
        <v>44</v>
      </c>
      <c r="V145" s="262">
        <v>0</v>
      </c>
      <c r="W145" s="262">
        <f>V145*K145</f>
        <v>0</v>
      </c>
      <c r="X145" s="262">
        <v>0</v>
      </c>
      <c r="Y145" s="262">
        <f>X145*K145</f>
        <v>0</v>
      </c>
      <c r="Z145" s="262">
        <v>0</v>
      </c>
      <c r="AA145" s="263">
        <f>Z145*K145</f>
        <v>0</v>
      </c>
      <c r="AR145" s="139" t="s">
        <v>129</v>
      </c>
      <c r="AT145" s="139" t="s">
        <v>125</v>
      </c>
      <c r="AU145" s="139" t="s">
        <v>95</v>
      </c>
      <c r="AY145" s="139" t="s">
        <v>124</v>
      </c>
      <c r="BE145" s="264">
        <f>IF(U145="základní",N145,0)</f>
        <v>0</v>
      </c>
      <c r="BF145" s="264">
        <f>IF(U145="snížená",N145,0)</f>
        <v>0</v>
      </c>
      <c r="BG145" s="264">
        <f>IF(U145="zákl. přenesená",N145,0)</f>
        <v>0</v>
      </c>
      <c r="BH145" s="264">
        <f>IF(U145="sníž. přenesená",N145,0)</f>
        <v>0</v>
      </c>
      <c r="BI145" s="264">
        <f>IF(U145="nulová",N145,0)</f>
        <v>0</v>
      </c>
      <c r="BJ145" s="139" t="s">
        <v>20</v>
      </c>
      <c r="BK145" s="264">
        <f>ROUND(L145*K145,2)</f>
        <v>0</v>
      </c>
      <c r="BL145" s="139" t="s">
        <v>129</v>
      </c>
      <c r="BM145" s="139" t="s">
        <v>178</v>
      </c>
    </row>
    <row r="146" spans="2:51" s="271" customFormat="1" ht="22.5" customHeight="1">
      <c r="B146" s="265"/>
      <c r="C146" s="266"/>
      <c r="D146" s="266"/>
      <c r="E146" s="267" t="s">
        <v>3</v>
      </c>
      <c r="F146" s="268" t="s">
        <v>179</v>
      </c>
      <c r="G146" s="269"/>
      <c r="H146" s="269"/>
      <c r="I146" s="269"/>
      <c r="J146" s="266"/>
      <c r="K146" s="267" t="s">
        <v>3</v>
      </c>
      <c r="L146" s="266"/>
      <c r="M146" s="266"/>
      <c r="N146" s="266"/>
      <c r="O146" s="266"/>
      <c r="P146" s="266"/>
      <c r="Q146" s="266"/>
      <c r="R146" s="270"/>
      <c r="T146" s="272"/>
      <c r="U146" s="266"/>
      <c r="V146" s="266"/>
      <c r="W146" s="266"/>
      <c r="X146" s="266"/>
      <c r="Y146" s="266"/>
      <c r="Z146" s="266"/>
      <c r="AA146" s="273"/>
      <c r="AT146" s="274" t="s">
        <v>132</v>
      </c>
      <c r="AU146" s="274" t="s">
        <v>95</v>
      </c>
      <c r="AV146" s="271" t="s">
        <v>20</v>
      </c>
      <c r="AW146" s="271" t="s">
        <v>36</v>
      </c>
      <c r="AX146" s="271" t="s">
        <v>79</v>
      </c>
      <c r="AY146" s="274" t="s">
        <v>124</v>
      </c>
    </row>
    <row r="147" spans="2:51" s="283" customFormat="1" ht="22.5" customHeight="1">
      <c r="B147" s="276"/>
      <c r="C147" s="277"/>
      <c r="D147" s="277"/>
      <c r="E147" s="278" t="s">
        <v>3</v>
      </c>
      <c r="F147" s="279" t="s">
        <v>152</v>
      </c>
      <c r="G147" s="280"/>
      <c r="H147" s="280"/>
      <c r="I147" s="280"/>
      <c r="J147" s="277"/>
      <c r="K147" s="281">
        <v>6</v>
      </c>
      <c r="L147" s="277"/>
      <c r="M147" s="277"/>
      <c r="N147" s="277"/>
      <c r="O147" s="277"/>
      <c r="P147" s="277"/>
      <c r="Q147" s="277"/>
      <c r="R147" s="282"/>
      <c r="T147" s="284"/>
      <c r="U147" s="277"/>
      <c r="V147" s="277"/>
      <c r="W147" s="277"/>
      <c r="X147" s="277"/>
      <c r="Y147" s="277"/>
      <c r="Z147" s="277"/>
      <c r="AA147" s="285"/>
      <c r="AT147" s="286" t="s">
        <v>132</v>
      </c>
      <c r="AU147" s="286" t="s">
        <v>95</v>
      </c>
      <c r="AV147" s="283" t="s">
        <v>95</v>
      </c>
      <c r="AW147" s="283" t="s">
        <v>36</v>
      </c>
      <c r="AX147" s="283" t="s">
        <v>20</v>
      </c>
      <c r="AY147" s="286" t="s">
        <v>124</v>
      </c>
    </row>
    <row r="148" spans="2:65" s="151" customFormat="1" ht="22.5" customHeight="1">
      <c r="B148" s="152"/>
      <c r="C148" s="253" t="s">
        <v>156</v>
      </c>
      <c r="D148" s="253" t="s">
        <v>125</v>
      </c>
      <c r="E148" s="254" t="s">
        <v>180</v>
      </c>
      <c r="F148" s="255" t="s">
        <v>181</v>
      </c>
      <c r="G148" s="256"/>
      <c r="H148" s="256"/>
      <c r="I148" s="256"/>
      <c r="J148" s="257" t="s">
        <v>177</v>
      </c>
      <c r="K148" s="258">
        <v>4</v>
      </c>
      <c r="L148" s="134"/>
      <c r="M148" s="133"/>
      <c r="N148" s="259">
        <f>ROUND(L148*K148,2)</f>
        <v>0</v>
      </c>
      <c r="O148" s="256"/>
      <c r="P148" s="256"/>
      <c r="Q148" s="256"/>
      <c r="R148" s="157"/>
      <c r="T148" s="260" t="s">
        <v>3</v>
      </c>
      <c r="U148" s="261" t="s">
        <v>44</v>
      </c>
      <c r="V148" s="262">
        <v>0</v>
      </c>
      <c r="W148" s="262">
        <f>V148*K148</f>
        <v>0</v>
      </c>
      <c r="X148" s="262">
        <v>0</v>
      </c>
      <c r="Y148" s="262">
        <f>X148*K148</f>
        <v>0</v>
      </c>
      <c r="Z148" s="262">
        <v>0</v>
      </c>
      <c r="AA148" s="263">
        <f>Z148*K148</f>
        <v>0</v>
      </c>
      <c r="AR148" s="139" t="s">
        <v>129</v>
      </c>
      <c r="AT148" s="139" t="s">
        <v>125</v>
      </c>
      <c r="AU148" s="139" t="s">
        <v>95</v>
      </c>
      <c r="AY148" s="139" t="s">
        <v>124</v>
      </c>
      <c r="BE148" s="264">
        <f>IF(U148="základní",N148,0)</f>
        <v>0</v>
      </c>
      <c r="BF148" s="264">
        <f>IF(U148="snížená",N148,0)</f>
        <v>0</v>
      </c>
      <c r="BG148" s="264">
        <f>IF(U148="zákl. přenesená",N148,0)</f>
        <v>0</v>
      </c>
      <c r="BH148" s="264">
        <f>IF(U148="sníž. přenesená",N148,0)</f>
        <v>0</v>
      </c>
      <c r="BI148" s="264">
        <f>IF(U148="nulová",N148,0)</f>
        <v>0</v>
      </c>
      <c r="BJ148" s="139" t="s">
        <v>20</v>
      </c>
      <c r="BK148" s="264">
        <f>ROUND(L148*K148,2)</f>
        <v>0</v>
      </c>
      <c r="BL148" s="139" t="s">
        <v>129</v>
      </c>
      <c r="BM148" s="139" t="s">
        <v>182</v>
      </c>
    </row>
    <row r="149" spans="2:51" s="271" customFormat="1" ht="22.5" customHeight="1">
      <c r="B149" s="265"/>
      <c r="C149" s="266"/>
      <c r="D149" s="266"/>
      <c r="E149" s="267" t="s">
        <v>3</v>
      </c>
      <c r="F149" s="268" t="s">
        <v>179</v>
      </c>
      <c r="G149" s="269"/>
      <c r="H149" s="269"/>
      <c r="I149" s="269"/>
      <c r="J149" s="266"/>
      <c r="K149" s="267" t="s">
        <v>3</v>
      </c>
      <c r="L149" s="266"/>
      <c r="M149" s="266"/>
      <c r="N149" s="266"/>
      <c r="O149" s="266"/>
      <c r="P149" s="266"/>
      <c r="Q149" s="266"/>
      <c r="R149" s="270"/>
      <c r="T149" s="272"/>
      <c r="U149" s="266"/>
      <c r="V149" s="266"/>
      <c r="W149" s="266"/>
      <c r="X149" s="266"/>
      <c r="Y149" s="266"/>
      <c r="Z149" s="266"/>
      <c r="AA149" s="273"/>
      <c r="AT149" s="274" t="s">
        <v>132</v>
      </c>
      <c r="AU149" s="274" t="s">
        <v>95</v>
      </c>
      <c r="AV149" s="271" t="s">
        <v>20</v>
      </c>
      <c r="AW149" s="271" t="s">
        <v>36</v>
      </c>
      <c r="AX149" s="271" t="s">
        <v>79</v>
      </c>
      <c r="AY149" s="274" t="s">
        <v>124</v>
      </c>
    </row>
    <row r="150" spans="2:51" s="283" customFormat="1" ht="22.5" customHeight="1">
      <c r="B150" s="276"/>
      <c r="C150" s="277"/>
      <c r="D150" s="277"/>
      <c r="E150" s="278" t="s">
        <v>3</v>
      </c>
      <c r="F150" s="279" t="s">
        <v>129</v>
      </c>
      <c r="G150" s="280"/>
      <c r="H150" s="280"/>
      <c r="I150" s="280"/>
      <c r="J150" s="277"/>
      <c r="K150" s="281">
        <v>4</v>
      </c>
      <c r="L150" s="277"/>
      <c r="M150" s="277"/>
      <c r="N150" s="277"/>
      <c r="O150" s="277"/>
      <c r="P150" s="277"/>
      <c r="Q150" s="277"/>
      <c r="R150" s="282"/>
      <c r="T150" s="284"/>
      <c r="U150" s="277"/>
      <c r="V150" s="277"/>
      <c r="W150" s="277"/>
      <c r="X150" s="277"/>
      <c r="Y150" s="277"/>
      <c r="Z150" s="277"/>
      <c r="AA150" s="285"/>
      <c r="AT150" s="286" t="s">
        <v>132</v>
      </c>
      <c r="AU150" s="286" t="s">
        <v>95</v>
      </c>
      <c r="AV150" s="283" t="s">
        <v>95</v>
      </c>
      <c r="AW150" s="283" t="s">
        <v>36</v>
      </c>
      <c r="AX150" s="283" t="s">
        <v>20</v>
      </c>
      <c r="AY150" s="286" t="s">
        <v>124</v>
      </c>
    </row>
    <row r="151" spans="2:65" s="151" customFormat="1" ht="22.5" customHeight="1">
      <c r="B151" s="152"/>
      <c r="C151" s="253" t="s">
        <v>183</v>
      </c>
      <c r="D151" s="253" t="s">
        <v>125</v>
      </c>
      <c r="E151" s="254" t="s">
        <v>184</v>
      </c>
      <c r="F151" s="255" t="s">
        <v>185</v>
      </c>
      <c r="G151" s="256"/>
      <c r="H151" s="256"/>
      <c r="I151" s="256"/>
      <c r="J151" s="257" t="s">
        <v>177</v>
      </c>
      <c r="K151" s="258">
        <v>14</v>
      </c>
      <c r="L151" s="134"/>
      <c r="M151" s="133"/>
      <c r="N151" s="259">
        <f>ROUND(L151*K151,2)</f>
        <v>0</v>
      </c>
      <c r="O151" s="256"/>
      <c r="P151" s="256"/>
      <c r="Q151" s="256"/>
      <c r="R151" s="157"/>
      <c r="T151" s="260" t="s">
        <v>3</v>
      </c>
      <c r="U151" s="261" t="s">
        <v>44</v>
      </c>
      <c r="V151" s="262">
        <v>0</v>
      </c>
      <c r="W151" s="262">
        <f>V151*K151</f>
        <v>0</v>
      </c>
      <c r="X151" s="262">
        <v>0</v>
      </c>
      <c r="Y151" s="262">
        <f>X151*K151</f>
        <v>0</v>
      </c>
      <c r="Z151" s="262">
        <v>0</v>
      </c>
      <c r="AA151" s="263">
        <f>Z151*K151</f>
        <v>0</v>
      </c>
      <c r="AR151" s="139" t="s">
        <v>129</v>
      </c>
      <c r="AT151" s="139" t="s">
        <v>125</v>
      </c>
      <c r="AU151" s="139" t="s">
        <v>95</v>
      </c>
      <c r="AY151" s="139" t="s">
        <v>124</v>
      </c>
      <c r="BE151" s="264">
        <f>IF(U151="základní",N151,0)</f>
        <v>0</v>
      </c>
      <c r="BF151" s="264">
        <f>IF(U151="snížená",N151,0)</f>
        <v>0</v>
      </c>
      <c r="BG151" s="264">
        <f>IF(U151="zákl. přenesená",N151,0)</f>
        <v>0</v>
      </c>
      <c r="BH151" s="264">
        <f>IF(U151="sníž. přenesená",N151,0)</f>
        <v>0</v>
      </c>
      <c r="BI151" s="264">
        <f>IF(U151="nulová",N151,0)</f>
        <v>0</v>
      </c>
      <c r="BJ151" s="139" t="s">
        <v>20</v>
      </c>
      <c r="BK151" s="264">
        <f>ROUND(L151*K151,2)</f>
        <v>0</v>
      </c>
      <c r="BL151" s="139" t="s">
        <v>129</v>
      </c>
      <c r="BM151" s="139" t="s">
        <v>186</v>
      </c>
    </row>
    <row r="152" spans="2:51" s="271" customFormat="1" ht="22.5" customHeight="1">
      <c r="B152" s="265"/>
      <c r="C152" s="266"/>
      <c r="D152" s="266"/>
      <c r="E152" s="267" t="s">
        <v>3</v>
      </c>
      <c r="F152" s="268" t="s">
        <v>179</v>
      </c>
      <c r="G152" s="269"/>
      <c r="H152" s="269"/>
      <c r="I152" s="269"/>
      <c r="J152" s="266"/>
      <c r="K152" s="267" t="s">
        <v>3</v>
      </c>
      <c r="L152" s="266"/>
      <c r="M152" s="266"/>
      <c r="N152" s="266"/>
      <c r="O152" s="266"/>
      <c r="P152" s="266"/>
      <c r="Q152" s="266"/>
      <c r="R152" s="270"/>
      <c r="T152" s="272"/>
      <c r="U152" s="266"/>
      <c r="V152" s="266"/>
      <c r="W152" s="266"/>
      <c r="X152" s="266"/>
      <c r="Y152" s="266"/>
      <c r="Z152" s="266"/>
      <c r="AA152" s="273"/>
      <c r="AT152" s="274" t="s">
        <v>132</v>
      </c>
      <c r="AU152" s="274" t="s">
        <v>95</v>
      </c>
      <c r="AV152" s="271" t="s">
        <v>20</v>
      </c>
      <c r="AW152" s="271" t="s">
        <v>36</v>
      </c>
      <c r="AX152" s="271" t="s">
        <v>79</v>
      </c>
      <c r="AY152" s="274" t="s">
        <v>124</v>
      </c>
    </row>
    <row r="153" spans="2:51" s="283" customFormat="1" ht="22.5" customHeight="1">
      <c r="B153" s="276"/>
      <c r="C153" s="277"/>
      <c r="D153" s="277"/>
      <c r="E153" s="278" t="s">
        <v>3</v>
      </c>
      <c r="F153" s="279" t="s">
        <v>187</v>
      </c>
      <c r="G153" s="280"/>
      <c r="H153" s="280"/>
      <c r="I153" s="280"/>
      <c r="J153" s="277"/>
      <c r="K153" s="281">
        <v>14</v>
      </c>
      <c r="L153" s="277"/>
      <c r="M153" s="277"/>
      <c r="N153" s="277"/>
      <c r="O153" s="277"/>
      <c r="P153" s="277"/>
      <c r="Q153" s="277"/>
      <c r="R153" s="282"/>
      <c r="T153" s="298"/>
      <c r="U153" s="299"/>
      <c r="V153" s="299"/>
      <c r="W153" s="299"/>
      <c r="X153" s="299"/>
      <c r="Y153" s="299"/>
      <c r="Z153" s="299"/>
      <c r="AA153" s="300"/>
      <c r="AT153" s="286" t="s">
        <v>132</v>
      </c>
      <c r="AU153" s="286" t="s">
        <v>95</v>
      </c>
      <c r="AV153" s="283" t="s">
        <v>95</v>
      </c>
      <c r="AW153" s="283" t="s">
        <v>36</v>
      </c>
      <c r="AX153" s="283" t="s">
        <v>20</v>
      </c>
      <c r="AY153" s="286" t="s">
        <v>124</v>
      </c>
    </row>
    <row r="154" spans="2:18" s="151" customFormat="1" ht="6.75" customHeight="1">
      <c r="B154" s="188"/>
      <c r="C154" s="189"/>
      <c r="D154" s="189"/>
      <c r="E154" s="189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90"/>
    </row>
  </sheetData>
  <sheetProtection password="EA73" sheet="1"/>
  <mergeCells count="11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F116:I116"/>
    <mergeCell ref="L116:M116"/>
    <mergeCell ref="N116:Q116"/>
    <mergeCell ref="N113:Q113"/>
    <mergeCell ref="N114:Q114"/>
    <mergeCell ref="N115:Q115"/>
    <mergeCell ref="F117:I117"/>
    <mergeCell ref="F118:I118"/>
    <mergeCell ref="F119:I119"/>
    <mergeCell ref="F121:I121"/>
    <mergeCell ref="L121:M121"/>
    <mergeCell ref="N121:Q121"/>
    <mergeCell ref="N120:Q120"/>
    <mergeCell ref="F122:I122"/>
    <mergeCell ref="F123:I123"/>
    <mergeCell ref="F124:I124"/>
    <mergeCell ref="F125:I125"/>
    <mergeCell ref="L125:M125"/>
    <mergeCell ref="N125:Q125"/>
    <mergeCell ref="F126:I126"/>
    <mergeCell ref="F127:I127"/>
    <mergeCell ref="F128:I128"/>
    <mergeCell ref="F129:I129"/>
    <mergeCell ref="F130:I130"/>
    <mergeCell ref="F131:I131"/>
    <mergeCell ref="N140:Q140"/>
    <mergeCell ref="F132:I132"/>
    <mergeCell ref="F133:I133"/>
    <mergeCell ref="F134:I134"/>
    <mergeCell ref="F135:I135"/>
    <mergeCell ref="F136:I136"/>
    <mergeCell ref="L136:M136"/>
    <mergeCell ref="F145:I145"/>
    <mergeCell ref="L145:M145"/>
    <mergeCell ref="N145:Q145"/>
    <mergeCell ref="N144:Q144"/>
    <mergeCell ref="N136:Q136"/>
    <mergeCell ref="F137:I137"/>
    <mergeCell ref="F138:I138"/>
    <mergeCell ref="F139:I139"/>
    <mergeCell ref="F140:I140"/>
    <mergeCell ref="L140:M140"/>
    <mergeCell ref="F152:I152"/>
    <mergeCell ref="F153:I153"/>
    <mergeCell ref="F146:I146"/>
    <mergeCell ref="F147:I147"/>
    <mergeCell ref="F148:I148"/>
    <mergeCell ref="L148:M148"/>
    <mergeCell ref="F149:I149"/>
    <mergeCell ref="H1:K1"/>
    <mergeCell ref="S2:AC2"/>
    <mergeCell ref="F150:I150"/>
    <mergeCell ref="F151:I151"/>
    <mergeCell ref="L151:M151"/>
    <mergeCell ref="N151:Q151"/>
    <mergeCell ref="N148:Q148"/>
    <mergeCell ref="F141:I141"/>
    <mergeCell ref="F142:I142"/>
    <mergeCell ref="F143:I143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2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NB-DAVID\David</dc:creator>
  <cp:keywords/>
  <dc:description/>
  <cp:lastModifiedBy>Nováková Monika Bc.</cp:lastModifiedBy>
  <dcterms:created xsi:type="dcterms:W3CDTF">2016-05-23T10:22:20Z</dcterms:created>
  <dcterms:modified xsi:type="dcterms:W3CDTF">2016-05-23T13:11:55Z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