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cice.sharepoint.com/sites/ODI/Sdilene dokumenty/General/ODI_DOKUMENTY/BUDOVY/ÚŘAD/Rekonstrukce Infocentra/VZ/"/>
    </mc:Choice>
  </mc:AlternateContent>
  <xr:revisionPtr revIDLastSave="6" documentId="11_1413EDB5B7F1F407572B871217A58DD5548163AC" xr6:coauthVersionLast="47" xr6:coauthVersionMax="47" xr10:uidLastSave="{EBCE9680-7E28-4B5A-BB74-1D1CD1066395}"/>
  <bookViews>
    <workbookView xWindow="-120" yWindow="-120" windowWidth="29040" windowHeight="1572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V01 V01 Naklady" sheetId="12" r:id="rId4"/>
    <sheet name="SO 01 D.1.01 Pol" sheetId="13" r:id="rId5"/>
  </sheets>
  <externalReferences>
    <externalReference r:id="rId6"/>
  </externalReferences>
  <definedNames>
    <definedName name="CelkemDPHVypocet" localSheetId="1">Stavba!$H$45</definedName>
    <definedName name="CenaCelkem">Stavba!$G$29</definedName>
    <definedName name="CenaCelkemBezDPH">Stavba!$G$28</definedName>
    <definedName name="CenaCelkemVypocet" localSheetId="1">Stavba!$I$45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4">'SO 01 D.1.01 Pol'!$1:$7</definedName>
    <definedName name="_xlnm.Print_Titles" localSheetId="3">'V01 V01 Naklady'!$1:$7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4">'SO 01 D.1.01 Pol'!$A$1:$Y$175</definedName>
    <definedName name="_xlnm.Print_Area" localSheetId="1">Stavba!$A$1:$J$83</definedName>
    <definedName name="_xlnm.Print_Area" localSheetId="3">'V01 V01 Naklady'!$A$1:$Y$26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Stavba!$F$45</definedName>
    <definedName name="ZakladDPHZakl">Stavba!$G$25</definedName>
    <definedName name="ZakladDPHZaklVypocet" localSheetId="1">Stavba!$G$45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68" i="1"/>
  <c r="BA147" i="13"/>
  <c r="BA26" i="13"/>
  <c r="BA19" i="13"/>
  <c r="G9" i="13"/>
  <c r="M9" i="13" s="1"/>
  <c r="I9" i="13"/>
  <c r="I8" i="13" s="1"/>
  <c r="K9" i="13"/>
  <c r="K8" i="13" s="1"/>
  <c r="O9" i="13"/>
  <c r="O8" i="13" s="1"/>
  <c r="Q9" i="13"/>
  <c r="Q8" i="13" s="1"/>
  <c r="V9" i="13"/>
  <c r="V8" i="13" s="1"/>
  <c r="G11" i="13"/>
  <c r="M11" i="13" s="1"/>
  <c r="I11" i="13"/>
  <c r="K11" i="13"/>
  <c r="O11" i="13"/>
  <c r="Q11" i="13"/>
  <c r="V11" i="13"/>
  <c r="G13" i="13"/>
  <c r="G12" i="13" s="1"/>
  <c r="I63" i="1" s="1"/>
  <c r="I13" i="13"/>
  <c r="I12" i="13" s="1"/>
  <c r="K13" i="13"/>
  <c r="K12" i="13" s="1"/>
  <c r="O13" i="13"/>
  <c r="O12" i="13" s="1"/>
  <c r="Q13" i="13"/>
  <c r="Q12" i="13" s="1"/>
  <c r="V13" i="13"/>
  <c r="V12" i="13" s="1"/>
  <c r="G18" i="13"/>
  <c r="I18" i="13"/>
  <c r="K18" i="13"/>
  <c r="M18" i="13"/>
  <c r="O18" i="13"/>
  <c r="Q18" i="13"/>
  <c r="V18" i="13"/>
  <c r="G25" i="13"/>
  <c r="G17" i="13" s="1"/>
  <c r="I64" i="1" s="1"/>
  <c r="I25" i="13"/>
  <c r="K25" i="13"/>
  <c r="O25" i="13"/>
  <c r="Q25" i="13"/>
  <c r="V25" i="13"/>
  <c r="G28" i="13"/>
  <c r="M28" i="13" s="1"/>
  <c r="I28" i="13"/>
  <c r="K28" i="13"/>
  <c r="O28" i="13"/>
  <c r="Q28" i="13"/>
  <c r="V28" i="13"/>
  <c r="G31" i="13"/>
  <c r="M31" i="13" s="1"/>
  <c r="I31" i="13"/>
  <c r="K31" i="13"/>
  <c r="O31" i="13"/>
  <c r="Q31" i="13"/>
  <c r="V31" i="13"/>
  <c r="G34" i="13"/>
  <c r="M34" i="13" s="1"/>
  <c r="I34" i="13"/>
  <c r="K34" i="13"/>
  <c r="O34" i="13"/>
  <c r="Q34" i="13"/>
  <c r="V34" i="13"/>
  <c r="V37" i="13"/>
  <c r="G38" i="13"/>
  <c r="G37" i="13" s="1"/>
  <c r="I65" i="1" s="1"/>
  <c r="I38" i="13"/>
  <c r="I37" i="13" s="1"/>
  <c r="K38" i="13"/>
  <c r="K37" i="13" s="1"/>
  <c r="O38" i="13"/>
  <c r="O37" i="13" s="1"/>
  <c r="Q38" i="13"/>
  <c r="Q37" i="13" s="1"/>
  <c r="V38" i="13"/>
  <c r="I40" i="13"/>
  <c r="O40" i="13"/>
  <c r="G41" i="13"/>
  <c r="M41" i="13" s="1"/>
  <c r="M40" i="13" s="1"/>
  <c r="I41" i="13"/>
  <c r="K41" i="13"/>
  <c r="K40" i="13" s="1"/>
  <c r="O41" i="13"/>
  <c r="Q41" i="13"/>
  <c r="Q40" i="13" s="1"/>
  <c r="V41" i="13"/>
  <c r="V40" i="13" s="1"/>
  <c r="G45" i="13"/>
  <c r="I45" i="13"/>
  <c r="K45" i="13"/>
  <c r="O45" i="13"/>
  <c r="Q45" i="13"/>
  <c r="V45" i="13"/>
  <c r="G48" i="13"/>
  <c r="M48" i="13" s="1"/>
  <c r="I48" i="13"/>
  <c r="K48" i="13"/>
  <c r="O48" i="13"/>
  <c r="Q48" i="13"/>
  <c r="V48" i="13"/>
  <c r="G52" i="13"/>
  <c r="I52" i="13"/>
  <c r="K52" i="13"/>
  <c r="K44" i="13" s="1"/>
  <c r="M52" i="13"/>
  <c r="O52" i="13"/>
  <c r="Q52" i="13"/>
  <c r="V52" i="13"/>
  <c r="G54" i="13"/>
  <c r="M54" i="13" s="1"/>
  <c r="I54" i="13"/>
  <c r="K54" i="13"/>
  <c r="O54" i="13"/>
  <c r="Q54" i="13"/>
  <c r="V54" i="13"/>
  <c r="G56" i="13"/>
  <c r="M56" i="13" s="1"/>
  <c r="I56" i="13"/>
  <c r="K56" i="13"/>
  <c r="O56" i="13"/>
  <c r="Q56" i="13"/>
  <c r="V56" i="13"/>
  <c r="O58" i="13"/>
  <c r="Q58" i="13"/>
  <c r="G59" i="13"/>
  <c r="G58" i="13" s="1"/>
  <c r="I59" i="13"/>
  <c r="I58" i="13" s="1"/>
  <c r="K59" i="13"/>
  <c r="K58" i="13" s="1"/>
  <c r="M59" i="13"/>
  <c r="M58" i="13" s="1"/>
  <c r="O59" i="13"/>
  <c r="Q59" i="13"/>
  <c r="V59" i="13"/>
  <c r="V58" i="13" s="1"/>
  <c r="G62" i="13"/>
  <c r="I62" i="13"/>
  <c r="K62" i="13"/>
  <c r="O62" i="13"/>
  <c r="Q62" i="13"/>
  <c r="Q61" i="13" s="1"/>
  <c r="V62" i="13"/>
  <c r="G66" i="13"/>
  <c r="M66" i="13" s="1"/>
  <c r="I66" i="13"/>
  <c r="K66" i="13"/>
  <c r="O66" i="13"/>
  <c r="Q66" i="13"/>
  <c r="V66" i="13"/>
  <c r="G68" i="13"/>
  <c r="M68" i="13" s="1"/>
  <c r="I68" i="13"/>
  <c r="K68" i="13"/>
  <c r="O68" i="13"/>
  <c r="Q68" i="13"/>
  <c r="V68" i="13"/>
  <c r="G70" i="13"/>
  <c r="M70" i="13" s="1"/>
  <c r="I70" i="13"/>
  <c r="K70" i="13"/>
  <c r="O70" i="13"/>
  <c r="Q70" i="13"/>
  <c r="V70" i="13"/>
  <c r="G71" i="13"/>
  <c r="M71" i="13" s="1"/>
  <c r="I71" i="13"/>
  <c r="K71" i="13"/>
  <c r="O71" i="13"/>
  <c r="Q71" i="13"/>
  <c r="V71" i="13"/>
  <c r="G72" i="13"/>
  <c r="M72" i="13" s="1"/>
  <c r="I72" i="13"/>
  <c r="K72" i="13"/>
  <c r="O72" i="13"/>
  <c r="Q72" i="13"/>
  <c r="V72" i="13"/>
  <c r="G74" i="13"/>
  <c r="G73" i="13" s="1"/>
  <c r="I70" i="1" s="1"/>
  <c r="I74" i="13"/>
  <c r="K74" i="13"/>
  <c r="K73" i="13" s="1"/>
  <c r="O74" i="13"/>
  <c r="Q74" i="13"/>
  <c r="V74" i="13"/>
  <c r="G75" i="13"/>
  <c r="M75" i="13" s="1"/>
  <c r="I75" i="13"/>
  <c r="K75" i="13"/>
  <c r="O75" i="13"/>
  <c r="Q75" i="13"/>
  <c r="V75" i="13"/>
  <c r="V73" i="13" s="1"/>
  <c r="G76" i="13"/>
  <c r="M76" i="13" s="1"/>
  <c r="I76" i="13"/>
  <c r="K76" i="13"/>
  <c r="O76" i="13"/>
  <c r="Q76" i="13"/>
  <c r="V76" i="13"/>
  <c r="G78" i="13"/>
  <c r="I78" i="13"/>
  <c r="K78" i="13"/>
  <c r="O78" i="13"/>
  <c r="Q78" i="13"/>
  <c r="V78" i="13"/>
  <c r="G79" i="13"/>
  <c r="M79" i="13" s="1"/>
  <c r="I79" i="13"/>
  <c r="K79" i="13"/>
  <c r="O79" i="13"/>
  <c r="Q79" i="13"/>
  <c r="V79" i="13"/>
  <c r="G80" i="13"/>
  <c r="M80" i="13" s="1"/>
  <c r="I80" i="13"/>
  <c r="K80" i="13"/>
  <c r="O80" i="13"/>
  <c r="Q80" i="13"/>
  <c r="V80" i="13"/>
  <c r="G81" i="13"/>
  <c r="M81" i="13" s="1"/>
  <c r="I81" i="13"/>
  <c r="K81" i="13"/>
  <c r="O81" i="13"/>
  <c r="Q81" i="13"/>
  <c r="V81" i="13"/>
  <c r="V77" i="13" s="1"/>
  <c r="G82" i="13"/>
  <c r="I82" i="13"/>
  <c r="K82" i="13"/>
  <c r="M82" i="13"/>
  <c r="O82" i="13"/>
  <c r="Q82" i="13"/>
  <c r="V82" i="13"/>
  <c r="G84" i="13"/>
  <c r="M84" i="13" s="1"/>
  <c r="I84" i="13"/>
  <c r="K84" i="13"/>
  <c r="O84" i="13"/>
  <c r="Q84" i="13"/>
  <c r="V84" i="13"/>
  <c r="G88" i="13"/>
  <c r="M88" i="13" s="1"/>
  <c r="I88" i="13"/>
  <c r="K88" i="13"/>
  <c r="O88" i="13"/>
  <c r="Q88" i="13"/>
  <c r="V88" i="13"/>
  <c r="K89" i="13"/>
  <c r="G90" i="13"/>
  <c r="G89" i="13" s="1"/>
  <c r="I90" i="13"/>
  <c r="K90" i="13"/>
  <c r="O90" i="13"/>
  <c r="Q90" i="13"/>
  <c r="V90" i="13"/>
  <c r="V89" i="13" s="1"/>
  <c r="G91" i="13"/>
  <c r="M91" i="13" s="1"/>
  <c r="I91" i="13"/>
  <c r="K91" i="13"/>
  <c r="O91" i="13"/>
  <c r="Q91" i="13"/>
  <c r="V91" i="13"/>
  <c r="Q93" i="13"/>
  <c r="G94" i="13"/>
  <c r="I94" i="13"/>
  <c r="K94" i="13"/>
  <c r="K93" i="13" s="1"/>
  <c r="M94" i="13"/>
  <c r="O94" i="13"/>
  <c r="Q94" i="13"/>
  <c r="V94" i="13"/>
  <c r="G97" i="13"/>
  <c r="M97" i="13" s="1"/>
  <c r="I97" i="13"/>
  <c r="K97" i="13"/>
  <c r="O97" i="13"/>
  <c r="Q97" i="13"/>
  <c r="V97" i="13"/>
  <c r="G99" i="13"/>
  <c r="I99" i="13"/>
  <c r="I93" i="13" s="1"/>
  <c r="K99" i="13"/>
  <c r="O99" i="13"/>
  <c r="Q99" i="13"/>
  <c r="V99" i="13"/>
  <c r="G102" i="13"/>
  <c r="I102" i="13"/>
  <c r="K102" i="13"/>
  <c r="M102" i="13"/>
  <c r="O102" i="13"/>
  <c r="Q102" i="13"/>
  <c r="V102" i="13"/>
  <c r="G105" i="13"/>
  <c r="M105" i="13" s="1"/>
  <c r="I105" i="13"/>
  <c r="K105" i="13"/>
  <c r="O105" i="13"/>
  <c r="Q105" i="13"/>
  <c r="V105" i="13"/>
  <c r="G107" i="13"/>
  <c r="I107" i="13"/>
  <c r="K107" i="13"/>
  <c r="O107" i="13"/>
  <c r="Q107" i="13"/>
  <c r="V107" i="13"/>
  <c r="G109" i="13"/>
  <c r="M109" i="13" s="1"/>
  <c r="I109" i="13"/>
  <c r="K109" i="13"/>
  <c r="O109" i="13"/>
  <c r="Q109" i="13"/>
  <c r="V109" i="13"/>
  <c r="G111" i="13"/>
  <c r="I111" i="13"/>
  <c r="K111" i="13"/>
  <c r="O111" i="13"/>
  <c r="Q111" i="13"/>
  <c r="V111" i="13"/>
  <c r="G116" i="13"/>
  <c r="M116" i="13" s="1"/>
  <c r="I116" i="13"/>
  <c r="K116" i="13"/>
  <c r="O116" i="13"/>
  <c r="Q116" i="13"/>
  <c r="V116" i="13"/>
  <c r="G118" i="13"/>
  <c r="M118" i="13" s="1"/>
  <c r="I118" i="13"/>
  <c r="K118" i="13"/>
  <c r="O118" i="13"/>
  <c r="Q118" i="13"/>
  <c r="V118" i="13"/>
  <c r="G128" i="13"/>
  <c r="M128" i="13" s="1"/>
  <c r="I128" i="13"/>
  <c r="K128" i="13"/>
  <c r="O128" i="13"/>
  <c r="Q128" i="13"/>
  <c r="V128" i="13"/>
  <c r="V110" i="13" s="1"/>
  <c r="G131" i="13"/>
  <c r="I131" i="13"/>
  <c r="K131" i="13"/>
  <c r="M131" i="13"/>
  <c r="O131" i="13"/>
  <c r="Q131" i="13"/>
  <c r="V131" i="13"/>
  <c r="G133" i="13"/>
  <c r="I76" i="1" s="1"/>
  <c r="G134" i="13"/>
  <c r="M134" i="13" s="1"/>
  <c r="I134" i="13"/>
  <c r="K134" i="13"/>
  <c r="K133" i="13" s="1"/>
  <c r="O134" i="13"/>
  <c r="O133" i="13" s="1"/>
  <c r="Q134" i="13"/>
  <c r="V134" i="13"/>
  <c r="V133" i="13" s="1"/>
  <c r="G135" i="13"/>
  <c r="M135" i="13" s="1"/>
  <c r="I135" i="13"/>
  <c r="K135" i="13"/>
  <c r="O135" i="13"/>
  <c r="Q135" i="13"/>
  <c r="V135" i="13"/>
  <c r="G136" i="13"/>
  <c r="M136" i="13" s="1"/>
  <c r="I136" i="13"/>
  <c r="K136" i="13"/>
  <c r="O136" i="13"/>
  <c r="Q136" i="13"/>
  <c r="V136" i="13"/>
  <c r="G138" i="13"/>
  <c r="I138" i="13"/>
  <c r="K138" i="13"/>
  <c r="O138" i="13"/>
  <c r="Q138" i="13"/>
  <c r="V138" i="13"/>
  <c r="G139" i="13"/>
  <c r="I139" i="13"/>
  <c r="K139" i="13"/>
  <c r="M139" i="13"/>
  <c r="O139" i="13"/>
  <c r="Q139" i="13"/>
  <c r="V139" i="13"/>
  <c r="G140" i="13"/>
  <c r="I140" i="13"/>
  <c r="K140" i="13"/>
  <c r="M140" i="13"/>
  <c r="O140" i="13"/>
  <c r="Q140" i="13"/>
  <c r="V140" i="13"/>
  <c r="G141" i="13"/>
  <c r="M141" i="13" s="1"/>
  <c r="I141" i="13"/>
  <c r="K141" i="13"/>
  <c r="O141" i="13"/>
  <c r="Q141" i="13"/>
  <c r="V141" i="13"/>
  <c r="G142" i="13"/>
  <c r="M142" i="13" s="1"/>
  <c r="I142" i="13"/>
  <c r="K142" i="13"/>
  <c r="O142" i="13"/>
  <c r="Q142" i="13"/>
  <c r="V142" i="13"/>
  <c r="G143" i="13"/>
  <c r="M143" i="13" s="1"/>
  <c r="I143" i="13"/>
  <c r="K143" i="13"/>
  <c r="O143" i="13"/>
  <c r="Q143" i="13"/>
  <c r="V143" i="13"/>
  <c r="G144" i="13"/>
  <c r="M144" i="13" s="1"/>
  <c r="I144" i="13"/>
  <c r="K144" i="13"/>
  <c r="O144" i="13"/>
  <c r="Q144" i="13"/>
  <c r="V144" i="13"/>
  <c r="G146" i="13"/>
  <c r="I146" i="13"/>
  <c r="I145" i="13" s="1"/>
  <c r="K146" i="13"/>
  <c r="O146" i="13"/>
  <c r="O145" i="13" s="1"/>
  <c r="Q146" i="13"/>
  <c r="Q145" i="13" s="1"/>
  <c r="V146" i="13"/>
  <c r="G148" i="13"/>
  <c r="I148" i="13"/>
  <c r="K148" i="13"/>
  <c r="M148" i="13"/>
  <c r="O148" i="13"/>
  <c r="Q148" i="13"/>
  <c r="V148" i="13"/>
  <c r="G150" i="13"/>
  <c r="I150" i="13"/>
  <c r="K150" i="13"/>
  <c r="O150" i="13"/>
  <c r="O149" i="13" s="1"/>
  <c r="Q150" i="13"/>
  <c r="V150" i="13"/>
  <c r="G151" i="13"/>
  <c r="M151" i="13" s="1"/>
  <c r="I151" i="13"/>
  <c r="K151" i="13"/>
  <c r="O151" i="13"/>
  <c r="Q151" i="13"/>
  <c r="V151" i="13"/>
  <c r="G153" i="13"/>
  <c r="I153" i="13"/>
  <c r="K153" i="13"/>
  <c r="M153" i="13"/>
  <c r="O153" i="13"/>
  <c r="Q153" i="13"/>
  <c r="V153" i="13"/>
  <c r="G155" i="13"/>
  <c r="M155" i="13" s="1"/>
  <c r="I155" i="13"/>
  <c r="K155" i="13"/>
  <c r="O155" i="13"/>
  <c r="Q155" i="13"/>
  <c r="V155" i="13"/>
  <c r="G156" i="13"/>
  <c r="M156" i="13" s="1"/>
  <c r="I156" i="13"/>
  <c r="K156" i="13"/>
  <c r="O156" i="13"/>
  <c r="Q156" i="13"/>
  <c r="V156" i="13"/>
  <c r="G157" i="13"/>
  <c r="M157" i="13" s="1"/>
  <c r="I157" i="13"/>
  <c r="K157" i="13"/>
  <c r="O157" i="13"/>
  <c r="Q157" i="13"/>
  <c r="V157" i="13"/>
  <c r="G159" i="13"/>
  <c r="I159" i="13"/>
  <c r="K159" i="13"/>
  <c r="O159" i="13"/>
  <c r="Q159" i="13"/>
  <c r="V159" i="13"/>
  <c r="G165" i="13"/>
  <c r="M165" i="13" s="1"/>
  <c r="I165" i="13"/>
  <c r="K165" i="13"/>
  <c r="O165" i="13"/>
  <c r="Q165" i="13"/>
  <c r="V165" i="13"/>
  <c r="G167" i="13"/>
  <c r="M167" i="13" s="1"/>
  <c r="I167" i="13"/>
  <c r="I158" i="13" s="1"/>
  <c r="K167" i="13"/>
  <c r="O167" i="13"/>
  <c r="Q167" i="13"/>
  <c r="Q158" i="13" s="1"/>
  <c r="V167" i="13"/>
  <c r="G170" i="13"/>
  <c r="M170" i="13" s="1"/>
  <c r="I170" i="13"/>
  <c r="K170" i="13"/>
  <c r="O170" i="13"/>
  <c r="Q170" i="13"/>
  <c r="V170" i="13"/>
  <c r="AE174" i="13"/>
  <c r="F43" i="1" s="1"/>
  <c r="BA23" i="12"/>
  <c r="BA21" i="12"/>
  <c r="BA16" i="12"/>
  <c r="BA14" i="12"/>
  <c r="BA12" i="12"/>
  <c r="BA10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O8" i="12" s="1"/>
  <c r="Q15" i="12"/>
  <c r="V15" i="12"/>
  <c r="G17" i="12"/>
  <c r="M17" i="12" s="1"/>
  <c r="I17" i="12"/>
  <c r="K17" i="12"/>
  <c r="O17" i="12"/>
  <c r="Q17" i="12"/>
  <c r="V17" i="12"/>
  <c r="G20" i="12"/>
  <c r="M20" i="12" s="1"/>
  <c r="I20" i="12"/>
  <c r="I19" i="12" s="1"/>
  <c r="K20" i="12"/>
  <c r="K19" i="12" s="1"/>
  <c r="O20" i="12"/>
  <c r="Q20" i="12"/>
  <c r="Q19" i="12" s="1"/>
  <c r="V20" i="12"/>
  <c r="V19" i="12" s="1"/>
  <c r="G22" i="12"/>
  <c r="AF25" i="12" s="1"/>
  <c r="I22" i="12"/>
  <c r="K22" i="12"/>
  <c r="O22" i="12"/>
  <c r="O19" i="12" s="1"/>
  <c r="Q22" i="12"/>
  <c r="V22" i="12"/>
  <c r="AE25" i="12"/>
  <c r="F40" i="1" s="1"/>
  <c r="AZ54" i="1"/>
  <c r="AZ52" i="1"/>
  <c r="AZ50" i="1"/>
  <c r="H42" i="1"/>
  <c r="G8" i="13" l="1"/>
  <c r="I62" i="1" s="1"/>
  <c r="M146" i="13"/>
  <c r="M145" i="13" s="1"/>
  <c r="G145" i="13"/>
  <c r="I78" i="1" s="1"/>
  <c r="I18" i="1" s="1"/>
  <c r="Q137" i="13"/>
  <c r="M138" i="13"/>
  <c r="G137" i="13"/>
  <c r="I77" i="1" s="1"/>
  <c r="O110" i="13"/>
  <c r="I77" i="13"/>
  <c r="O77" i="13"/>
  <c r="G61" i="13"/>
  <c r="I69" i="1" s="1"/>
  <c r="G41" i="1"/>
  <c r="O61" i="13"/>
  <c r="F39" i="1"/>
  <c r="F44" i="1"/>
  <c r="Q8" i="12"/>
  <c r="V158" i="13"/>
  <c r="K158" i="13"/>
  <c r="I133" i="13"/>
  <c r="O73" i="13"/>
  <c r="O44" i="13"/>
  <c r="M25" i="13"/>
  <c r="V17" i="13"/>
  <c r="K17" i="13"/>
  <c r="G40" i="1"/>
  <c r="H40" i="1" s="1"/>
  <c r="I40" i="1" s="1"/>
  <c r="Q149" i="13"/>
  <c r="G149" i="13"/>
  <c r="I79" i="1" s="1"/>
  <c r="V145" i="13"/>
  <c r="V137" i="13"/>
  <c r="I137" i="13"/>
  <c r="K110" i="13"/>
  <c r="Q110" i="13"/>
  <c r="G110" i="13"/>
  <c r="I75" i="1" s="1"/>
  <c r="M111" i="13"/>
  <c r="G101" i="13"/>
  <c r="I74" i="1" s="1"/>
  <c r="V101" i="13"/>
  <c r="K101" i="13"/>
  <c r="G93" i="13"/>
  <c r="I73" i="1" s="1"/>
  <c r="V93" i="13"/>
  <c r="K77" i="13"/>
  <c r="G77" i="13"/>
  <c r="I71" i="1" s="1"/>
  <c r="M78" i="13"/>
  <c r="M74" i="13"/>
  <c r="V44" i="13"/>
  <c r="F41" i="1"/>
  <c r="K8" i="12"/>
  <c r="O158" i="13"/>
  <c r="G158" i="13"/>
  <c r="I80" i="1" s="1"/>
  <c r="V149" i="13"/>
  <c r="K149" i="13"/>
  <c r="O137" i="13"/>
  <c r="Q133" i="13"/>
  <c r="M133" i="13"/>
  <c r="I101" i="13"/>
  <c r="O101" i="13"/>
  <c r="O93" i="13"/>
  <c r="I89" i="13"/>
  <c r="O89" i="13"/>
  <c r="Q77" i="13"/>
  <c r="I73" i="13"/>
  <c r="V61" i="13"/>
  <c r="K61" i="13"/>
  <c r="I44" i="13"/>
  <c r="G40" i="13"/>
  <c r="I66" i="1" s="1"/>
  <c r="I16" i="1" s="1"/>
  <c r="I17" i="13"/>
  <c r="O17" i="13"/>
  <c r="M8" i="13"/>
  <c r="G19" i="12"/>
  <c r="I82" i="1" s="1"/>
  <c r="I20" i="1" s="1"/>
  <c r="V8" i="12"/>
  <c r="I8" i="12"/>
  <c r="M159" i="13"/>
  <c r="I149" i="13"/>
  <c r="K145" i="13"/>
  <c r="K137" i="13"/>
  <c r="I110" i="13"/>
  <c r="Q101" i="13"/>
  <c r="Q89" i="13"/>
  <c r="M90" i="13"/>
  <c r="Q73" i="13"/>
  <c r="I61" i="13"/>
  <c r="Q44" i="13"/>
  <c r="G44" i="13"/>
  <c r="I67" i="1" s="1"/>
  <c r="Q17" i="13"/>
  <c r="M101" i="13"/>
  <c r="M17" i="13"/>
  <c r="M73" i="13"/>
  <c r="M110" i="13"/>
  <c r="M77" i="13"/>
  <c r="M137" i="13"/>
  <c r="M158" i="13"/>
  <c r="M89" i="13"/>
  <c r="M150" i="13"/>
  <c r="M149" i="13" s="1"/>
  <c r="M107" i="13"/>
  <c r="M99" i="13"/>
  <c r="M93" i="13" s="1"/>
  <c r="M62" i="13"/>
  <c r="M61" i="13" s="1"/>
  <c r="M45" i="13"/>
  <c r="M44" i="13" s="1"/>
  <c r="M38" i="13"/>
  <c r="M37" i="13" s="1"/>
  <c r="M13" i="13"/>
  <c r="M12" i="13" s="1"/>
  <c r="AF174" i="13"/>
  <c r="M8" i="12"/>
  <c r="G8" i="12"/>
  <c r="M22" i="12"/>
  <c r="M19" i="12" s="1"/>
  <c r="J28" i="1"/>
  <c r="J26" i="1"/>
  <c r="G38" i="1"/>
  <c r="F38" i="1"/>
  <c r="J23" i="1"/>
  <c r="J24" i="1"/>
  <c r="J25" i="1"/>
  <c r="J27" i="1"/>
  <c r="E24" i="1"/>
  <c r="E26" i="1"/>
  <c r="G44" i="1" l="1"/>
  <c r="G43" i="1"/>
  <c r="H43" i="1" s="1"/>
  <c r="I43" i="1" s="1"/>
  <c r="F45" i="1"/>
  <c r="G174" i="13"/>
  <c r="G25" i="12"/>
  <c r="I81" i="1"/>
  <c r="I19" i="1" s="1"/>
  <c r="I17" i="1"/>
  <c r="G39" i="1"/>
  <c r="G45" i="1" s="1"/>
  <c r="G25" i="1" s="1"/>
  <c r="A25" i="1" s="1"/>
  <c r="H44" i="1"/>
  <c r="I44" i="1" s="1"/>
  <c r="H41" i="1"/>
  <c r="I41" i="1" s="1"/>
  <c r="I21" i="1" l="1"/>
  <c r="A26" i="1"/>
  <c r="G26" i="1"/>
  <c r="H39" i="1"/>
  <c r="G28" i="1"/>
  <c r="G23" i="1"/>
  <c r="A23" i="1" s="1"/>
  <c r="G24" i="1" s="1"/>
  <c r="I83" i="1"/>
  <c r="A27" i="1" l="1"/>
  <c r="A29" i="1" s="1"/>
  <c r="A24" i="1"/>
  <c r="I39" i="1"/>
  <c r="I45" i="1" s="1"/>
  <c r="H45" i="1"/>
  <c r="J77" i="1"/>
  <c r="J69" i="1"/>
  <c r="J80" i="1"/>
  <c r="J82" i="1"/>
  <c r="J70" i="1"/>
  <c r="J63" i="1"/>
  <c r="J75" i="1"/>
  <c r="J67" i="1"/>
  <c r="J72" i="1"/>
  <c r="J78" i="1"/>
  <c r="J68" i="1"/>
  <c r="J81" i="1"/>
  <c r="J73" i="1"/>
  <c r="J65" i="1"/>
  <c r="J66" i="1"/>
  <c r="J76" i="1"/>
  <c r="J79" i="1"/>
  <c r="J71" i="1"/>
  <c r="J62" i="1"/>
  <c r="J64" i="1"/>
  <c r="J74" i="1"/>
  <c r="G29" i="1"/>
  <c r="G27" i="1" s="1"/>
  <c r="J83" i="1" l="1"/>
  <c r="J43" i="1"/>
  <c r="J39" i="1"/>
  <c r="J45" i="1" s="1"/>
  <c r="J41" i="1"/>
  <c r="J44" i="1"/>
  <c r="J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<sst xmlns="http://schemas.openxmlformats.org/spreadsheetml/2006/main" count="1150" uniqueCount="417">
  <si>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</si>
  <si>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</si>
  <si>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</si>
  <si>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</si>
  <si>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</si>
  <si>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</si>
  <si>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</si>
  <si>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</si>
  <si>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</si>
  <si>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</si>
  <si>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</si>
  <si>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</si>
  <si>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</si>
  <si>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</si>
  <si>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</si>
  <si>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</si>
  <si>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</si>
  <si>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</si>
  <si>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</si>
  <si>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</si>
  <si>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</si>
  <si>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</si>
  <si>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</si>
  <si>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</si>
  <si>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</si>
  <si>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</si>
  <si>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</si>
  <si>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</si>
  <si>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</si>
  <si>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</si>
  <si>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</si>
  <si>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</si>
  <si>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</si>
  <si>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</si>
  <si>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</si>
  <si>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</si>
  <si>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</si>
  <si>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</si>
  <si>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</si>
  <si>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</si>
  <si>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</si>
  <si>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</si>
  <si>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</si>
  <si>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2411014</t>
  </si>
  <si>
    <t>Infocentrum Dačice</t>
  </si>
  <si>
    <t>Město Dačice</t>
  </si>
  <si>
    <t>Krajířova 27/I</t>
  </si>
  <si>
    <t>Dačice I</t>
  </si>
  <si>
    <t>38001</t>
  </si>
  <si>
    <t>00246476</t>
  </si>
  <si>
    <t>Ing.arch. Zuzana Hrabaňová</t>
  </si>
  <si>
    <t>Havlíčkova 136</t>
  </si>
  <si>
    <t>Telč - Telč-Štěpnice</t>
  </si>
  <si>
    <t>58856</t>
  </si>
  <si>
    <t>01068733</t>
  </si>
  <si>
    <t>Stavba</t>
  </si>
  <si>
    <t>Ostatní a vedlejší náklady</t>
  </si>
  <si>
    <t>V01</t>
  </si>
  <si>
    <t>Vedlejší a ostatní náklady</t>
  </si>
  <si>
    <t>Stavební objekt</t>
  </si>
  <si>
    <t>SO 01</t>
  </si>
  <si>
    <t>Úprava interiéru</t>
  </si>
  <si>
    <t>D.1.01</t>
  </si>
  <si>
    <t>Rozpočtové náklady</t>
  </si>
  <si>
    <t>Celkem za stavbu</t>
  </si>
  <si>
    <t>CZK</t>
  </si>
  <si>
    <t>#POPS</t>
  </si>
  <si>
    <t>Popis stavby: 2411014 - Infocentrum Dačice</t>
  </si>
  <si>
    <t>#POPO</t>
  </si>
  <si>
    <t>Popis objektu: SO 01 - Úprava interiéru</t>
  </si>
  <si>
    <t>#POPR</t>
  </si>
  <si>
    <t>Popis rozpočtu: D.1.01 - Rozpočtové náklady</t>
  </si>
  <si>
    <t>Rozpočet je vytvořen převážně z položek cenové soustavy RTS na základě prováděcí projektové dokumentace.</t>
  </si>
  <si>
    <t>Výměry v dílech týkajících se elektroinstalace, slaboproudu a topení jsou většinově stanoveny odhadem (výjimkou je počet osvětlovacích těles a radiátorů). Přesný rozsah těchto prací bude stanoven před jejich zahájením. Stejně tak budou určeny napojovací body NN, slaboproudu a ÚT.</t>
  </si>
  <si>
    <t>Rozpočet nezahrnuje práce spojené s demontáží stávajícího nábytku a vyklizením prostoru infocentra.</t>
  </si>
  <si>
    <t>Popis objektu: V01 - Vedlejší a ostatní náklady</t>
  </si>
  <si>
    <t>Popis rozpočtu: V01 - Vedlejší a ostatní náklady</t>
  </si>
  <si>
    <t>Rekapitulace dílů</t>
  </si>
  <si>
    <t>Typ dílu</t>
  </si>
  <si>
    <t>4</t>
  </si>
  <si>
    <t>Vodorovné konstrukce</t>
  </si>
  <si>
    <t>6</t>
  </si>
  <si>
    <t>Úpravy povrchu, podlahy</t>
  </si>
  <si>
    <t>61</t>
  </si>
  <si>
    <t>Úpravy povrchů vnitřní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</si>
  <si>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</si>
  <si>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</si>
  <si>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</si>
  <si>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</si>
  <si>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</si>
  <si>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</si>
  <si>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</si>
  <si>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</si>
  <si>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</si>
  <si>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</si>
  <si>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</si>
  <si>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</si>
  <si>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</si>
  <si>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</si>
  <si>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</si>
  <si>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</si>
  <si>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772</t>
  </si>
  <si>
    <t>Kamenné dlažby</t>
  </si>
  <si>
    <t>781</t>
  </si>
  <si>
    <t>Obklady keramické</t>
  </si>
  <si>
    <t>784</t>
  </si>
  <si>
    <t>Malby</t>
  </si>
  <si>
    <t>787</t>
  </si>
  <si>
    <t>Zasklívání</t>
  </si>
  <si>
    <t>799</t>
  </si>
  <si>
    <t>Ostatní konstrukce</t>
  </si>
  <si>
    <t>M22</t>
  </si>
  <si>
    <t>Montáž sdělovací a zabezp. techniky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</si>
  <si>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</si>
  <si>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</si>
  <si>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</si>
  <si>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</si>
  <si>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</si>
  <si>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</si>
  <si>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</si>
  <si>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Soupis vedlejších a ostatních nákladů</t>
  </si>
  <si>
    <t>#TypZaznamu#</t>
  </si>
  <si>
    <t>STA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</si>
  <si>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</si>
  <si>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</si>
  <si>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</si>
  <si>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</si>
  <si>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</si>
  <si>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</si>
  <si>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</si>
  <si>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</si>
  <si>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</si>
  <si>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</si>
  <si>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</si>
  <si>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</si>
  <si>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</si>
  <si>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</si>
  <si>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</si>
  <si>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</si>
  <si>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</si>
  <si>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</si>
  <si>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</si>
  <si>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</si>
  <si>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</si>
  <si>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</si>
  <si>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</si>
  <si>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</si>
  <si>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</si>
  <si>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</si>
  <si>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</si>
  <si>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005121010R</t>
  </si>
  <si>
    <t>Vybudování zařízení staveniště</t>
  </si>
  <si>
    <t>Soubor</t>
  </si>
  <si>
    <t>RTS 25/ I</t>
  </si>
  <si>
    <t>Indiv</t>
  </si>
  <si>
    <t>VRN</t>
  </si>
  <si>
    <t>Běžná</t>
  </si>
  <si>
    <t>POL99_2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</si>
  <si>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</si>
  <si>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POP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</si>
  <si>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</si>
  <si>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</si>
  <si>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</si>
  <si>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</si>
  <si>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</si>
  <si>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</si>
  <si>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005122010R</t>
  </si>
  <si>
    <t xml:space="preserve">Provoz objednatele </t>
  </si>
  <si>
    <t>POL99_1</t>
  </si>
  <si>
    <t>Náklady na ztížené provádění stavebních prací v důsledku nepřerušeného provozu na staveništi nebo v případech nepřerušeného provozu v objektech v nichž se stavební práce provádí.</t>
  </si>
  <si>
    <t>005124010R</t>
  </si>
  <si>
    <t>Koordinační činnost</t>
  </si>
  <si>
    <t>Koordinace stavebních a technologických dodávek stavby.</t>
  </si>
  <si>
    <t>005211080R</t>
  </si>
  <si>
    <t xml:space="preserve">Bezpečnostní a hygienická opatření na staveništi </t>
  </si>
  <si>
    <t>POL99_8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</si>
  <si>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</si>
  <si>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005231010R</t>
  </si>
  <si>
    <t>Revize</t>
  </si>
  <si>
    <t>náklady spojené s provedením všech technickými normami předepsaných zkoušek a revizí stavebních konstrukcí nebo stavebních prací.</t>
  </si>
  <si>
    <t>SUM</t>
  </si>
  <si>
    <t>END</t>
  </si>
  <si>
    <t>Položkový soupis prací a dodávek</t>
  </si>
  <si>
    <t>434191421V00</t>
  </si>
  <si>
    <t>Osazení stupňů kamenných na desku, broušených, atyp.</t>
  </si>
  <si>
    <t>m</t>
  </si>
  <si>
    <t>Vlastní</t>
  </si>
  <si>
    <t>Práce</t>
  </si>
  <si>
    <t>POL1_</t>
  </si>
  <si>
    <t>náběhový stupeň ke dveřím ve skleněné příčce : 1,5</t>
  </si>
  <si>
    <t>VV</t>
  </si>
  <si>
    <t>58388016V</t>
  </si>
  <si>
    <t>Stupeň schodišťový žulový plný broušený atyp. 1500 x 100-500 x 40-120 mm, broušený</t>
  </si>
  <si>
    <t>kus</t>
  </si>
  <si>
    <t>Specifikace</t>
  </si>
  <si>
    <t>POL3_</t>
  </si>
  <si>
    <t>602021148RT2</t>
  </si>
  <si>
    <t xml:space="preserve">Omítka stěn z hotových směsí stěrka, vápenocementová, filcovaná, tloušťka vrstvy 3 mm,  </t>
  </si>
  <si>
    <t>m2</t>
  </si>
  <si>
    <t>801-1</t>
  </si>
  <si>
    <t>RTS 24/ II</t>
  </si>
  <si>
    <t>po jednotlivých vrstvách</t>
  </si>
  <si>
    <t>SPI</t>
  </si>
  <si>
    <t xml:space="preserve">Pod obklad : </t>
  </si>
  <si>
    <t>Odkaz na mn. položky pořadí 39 : 16,01000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</si>
  <si>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</si>
  <si>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</si>
  <si>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</si>
  <si>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okno v infocentru : 2,04*1,64</t>
  </si>
  <si>
    <t>keramický obklad : 7,6+0,73+0,5*3</t>
  </si>
  <si>
    <t>skleněný vstupní portál : (3,0+1,0*2)*3,5+3,0*1,0</t>
  </si>
  <si>
    <t>kamenné sloupy : (1,5+0,7+0,95)*2,5</t>
  </si>
  <si>
    <t>kamenné ostění v chodbě : 0,5*(3,25*2+1,9)</t>
  </si>
  <si>
    <t>611401111RT2</t>
  </si>
  <si>
    <t>Omítka malých ploch na stropech do 0,09 m2, vápennou štukovou omítkou</t>
  </si>
  <si>
    <t>801-4</t>
  </si>
  <si>
    <t>jakoukoliv maltou, z pomocného pracovního lešení o výšce podlahy do 1900 mm a pro zatížení do 1,5 kPa,</t>
  </si>
  <si>
    <t>po stávajících závěsech osvětlení : 8</t>
  </si>
  <si>
    <t>612403380RV1</t>
  </si>
  <si>
    <t>Hrubá výplň rýh ve stěnách, jakoukoliv maltou maltou ze suchých směsí  30 x 30 mm</t>
  </si>
  <si>
    <t>jakékoliv šířky rýhy,</t>
  </si>
  <si>
    <t>pro vedení NN ve zdivu - odhad : 13</t>
  </si>
  <si>
    <t>612403382RV1</t>
  </si>
  <si>
    <t>Hrubá výplň rýh ve stěnách, jakoukoliv maltou maltou ze suchých směsí  50 x 50 mm</t>
  </si>
  <si>
    <t>pro rozvod UT - odhad : 7,5</t>
  </si>
  <si>
    <t>612423531R00</t>
  </si>
  <si>
    <t xml:space="preserve">Omítka rýh ve stěnách maltou vápennou štuková, o šířce rýhy do 150 mm,  </t>
  </si>
  <si>
    <t>z pomocného pracovního lešení o výšce podlahy do 1900 mm a pro zatížení do 1,5 kPa,</t>
  </si>
  <si>
    <t>pro vedení NN ve zdivu - odhad : 13*0,03</t>
  </si>
  <si>
    <t>941955003R00</t>
  </si>
  <si>
    <t>Lešení lehké pracovní pomocné pomocné, o výšce lešeňové podlahy přes 1,9 do 2,5 m</t>
  </si>
  <si>
    <t>800-3</t>
  </si>
  <si>
    <t>infocentrum- plocha místnosti : 8,0*3,85</t>
  </si>
  <si>
    <t>952901114R00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</si>
  <si>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přes 4 m</t>
  </si>
  <si>
    <t>chodba před infocentrem : 8,6*3,6</t>
  </si>
  <si>
    <t>596491115R00</t>
  </si>
  <si>
    <t>Řezání kamenné dlažby tloušťky 100 mm</t>
  </si>
  <si>
    <t>822-1</t>
  </si>
  <si>
    <t>pro náběhový stupeň ke dveřím ve skleněné příčce : 0,1+0,5+1,56</t>
  </si>
  <si>
    <t>poškozená dlažba - odhad 5% plochy : 10</t>
  </si>
  <si>
    <t>965024121R00</t>
  </si>
  <si>
    <t>Bourání kamenných podlah nebo dlažeb z desek nebo mozaiky, plochy do 1 m2</t>
  </si>
  <si>
    <t>801-3</t>
  </si>
  <si>
    <t>bez podkladního lože, s jakoukoliv výplní spár,</t>
  </si>
  <si>
    <t>pro náběhový stupeň ke dveřím ve skleněné příčce : (0,1+0,5)/2*1,5</t>
  </si>
  <si>
    <t>poškozená dlažba - odhad 5% plochy : 3,5*7,7*0,05</t>
  </si>
  <si>
    <t>965043321RT1</t>
  </si>
  <si>
    <t>Bourání podkladů pod dlažby nebo litých celistvých dlažeb a mazanin  betonových s potěrem nebo teracem, tloušťky do 100 mm, plochy do 1 m2</t>
  </si>
  <si>
    <t>m3</t>
  </si>
  <si>
    <t>po vybourání poškozené dlažby - odhad 5% plochy tl. 5 cm : 3,5*7,7*0,05*0,05</t>
  </si>
  <si>
    <t>974051212R00</t>
  </si>
  <si>
    <t>Frézování drážek pro instalace ve zdivu cihelném hloubky do 30 mm, šířky do 30 mm</t>
  </si>
  <si>
    <t>974051215R00</t>
  </si>
  <si>
    <t>Frézování drážek pro instalace ve zdivu cihelném hloubky od 31 mm do 50 mm, šířky od 31 mm do 50 mm</t>
  </si>
  <si>
    <t>999281108R00</t>
  </si>
  <si>
    <t xml:space="preserve">Přesun hmot pro opravy a údržbu objektů pro opravy a údržbu dosavadních objektů včetně vnějších plášťů  výšky do 12 m,  </t>
  </si>
  <si>
    <t>t</t>
  </si>
  <si>
    <t>Přesun hmot</t>
  </si>
  <si>
    <t>POL7_</t>
  </si>
  <si>
    <t>oborů 801, 803, 811 a 812</t>
  </si>
  <si>
    <t>733163103R00</t>
  </si>
  <si>
    <t>Potrubí pro vytápění a chlazení z trubek měděných spojovaných svařováním nebo lepením pájení pomocí kapilárních pájecích tvarovek, D 18 mm, s 1,0 mm</t>
  </si>
  <si>
    <t>800-731</t>
  </si>
  <si>
    <t>montáž a dodávka trubek a tvarovek, s montážním lešením, bez zednické přípomoci, bez kotvení</t>
  </si>
  <si>
    <t>Včetně pomocného lešení o výšce podlahy do 1900 mm a pro zatížení do 1,5 kPa.</t>
  </si>
  <si>
    <t>Odhad, bude upřesněno před zahájením prací : 8</t>
  </si>
  <si>
    <t>733890801R00</t>
  </si>
  <si>
    <t>Vnitrostaveništní přemístění demontovaných hmot rozvodů potrubí vodorovně do 100 m  z objektů výšky do 6 m</t>
  </si>
  <si>
    <t>Odkaz na dem. hmot. položky pořadí 19 : 0,01016</t>
  </si>
  <si>
    <t>733120815V00</t>
  </si>
  <si>
    <t>Demontáž potrubí z hladkých trubek do D 22</t>
  </si>
  <si>
    <t>Odhad - bude upřesněno před zahájením prací : 4</t>
  </si>
  <si>
    <t>7338112V01</t>
  </si>
  <si>
    <t>Tep. izolace návleková,  tl. 13 mm</t>
  </si>
  <si>
    <t>POL1_7</t>
  </si>
  <si>
    <t>7351919V01</t>
  </si>
  <si>
    <t>Vypuštění a napuštění systému vodou o předepsaných parametrech a odvzdušnění systému</t>
  </si>
  <si>
    <t xml:space="preserve">ks    </t>
  </si>
  <si>
    <t>POL1_1</t>
  </si>
  <si>
    <t>998733101R00</t>
  </si>
  <si>
    <t>Přesun hmot pro rozvody potrubí v objektech výšky do 6 m</t>
  </si>
  <si>
    <t>734223252R00</t>
  </si>
  <si>
    <t>Ventil radiátorový, jednoregulační, přímý, mosazný, DN 15, ruční hlavice součástí ventilu, PN 10, vnitřní závit, včetně dodávky materiálu</t>
  </si>
  <si>
    <t>734221672RT2</t>
  </si>
  <si>
    <t>Hlavice termostatická, včetně dodávky materiálu</t>
  </si>
  <si>
    <t>998734101R00</t>
  </si>
  <si>
    <t>Přesun hmot pro armatury v objektech výšky do 6 m</t>
  </si>
  <si>
    <t>735151451R00</t>
  </si>
  <si>
    <t>Otopná tělesa panelová počet desek 3, počet přídavných přestupných ploch 3, výška 500 mm, délka 1800 mm, levé nebo pravé boční připojení, s nuceným nebo samotížným oběhem, čelní deska hladká, včetně dodávky materiálu</t>
  </si>
  <si>
    <t>735151472R00</t>
  </si>
  <si>
    <t>Otopná tělesa panelová počet desek 3, počet přídavných přestupných ploch 3, výška 600 mm, délka 2000 mm, levé nebo pravé boční připojení, s nuceným nebo samotížným oběhem, čelní deska hladká, včetně dodávky materiálu</t>
  </si>
  <si>
    <t>735151821R00</t>
  </si>
  <si>
    <t>Demontáž otopných těles panelových dvouřadých, stavební délky do 1500 mm</t>
  </si>
  <si>
    <t>735151822R00</t>
  </si>
  <si>
    <t>Demontáž otopných těles panelových dvouřadých, stavební délky přes 1500 do 2820  mm</t>
  </si>
  <si>
    <t>735291800R00</t>
  </si>
  <si>
    <t>Demontáž konzol nebo držáků otopných těles, registrů, konvektorů do odpadu</t>
  </si>
  <si>
    <t>otopných těles, registrů, konvektorů do odpadu</t>
  </si>
  <si>
    <t>735890801R00</t>
  </si>
  <si>
    <t>Vnitrostaveništní přemístění demontovaných hmot  otopných těles vodorovně 100 m  z objektů výšky do 6 m</t>
  </si>
  <si>
    <t>Odkaz na dem. hmot. položky pořadí 28 : 0,04986</t>
  </si>
  <si>
    <t>Odkaz na dem. hmot. položky pořadí 29 : 0,04675</t>
  </si>
  <si>
    <t>Odkaz na dem. hmot. položky pořadí 30 : 0,00450</t>
  </si>
  <si>
    <t>998735101R00</t>
  </si>
  <si>
    <t>Přesun hmot pro otopná tělesa v objektech výšky do 6 m</t>
  </si>
  <si>
    <t>767649193V00</t>
  </si>
  <si>
    <t>Montáž doplňků dveří, stavěče křídel, vč. dodávky stavěče nerez</t>
  </si>
  <si>
    <t>998767101R00</t>
  </si>
  <si>
    <t>Přesun hmot pro kovové stavební doplňk. konstrukce v objektech výšky do 6 m</t>
  </si>
  <si>
    <t>800-767</t>
  </si>
  <si>
    <t>50 m vodorovně</t>
  </si>
  <si>
    <t>772512152R00</t>
  </si>
  <si>
    <t>Kladení dlažby z kamene do tmele zvláštní z nepravidelných desek s řezanými hranami, tloušťky do 50 mm včetně</t>
  </si>
  <si>
    <t>800-782</t>
  </si>
  <si>
    <t>vč. spárování</t>
  </si>
  <si>
    <t>58381367R</t>
  </si>
  <si>
    <t>dlažba kamenná deska; formátová; žula; tl = 50,0 mm; max. dl = 1500 mm; povrch broušený</t>
  </si>
  <si>
    <t>SPCM</t>
  </si>
  <si>
    <t>Odkaz na mn. položky pořadí 35 : 1,34750*1,1</t>
  </si>
  <si>
    <t>998772101R00</t>
  </si>
  <si>
    <t>Přesun hmot pro kamenné dlažby, obklady schodišťových stupňů a soklů v objektech výšky do 6 m</t>
  </si>
  <si>
    <t>781101210RT1</t>
  </si>
  <si>
    <t>Příprava podkladu pod obklady penetrace podkladu pod obklady</t>
  </si>
  <si>
    <t>800-771</t>
  </si>
  <si>
    <t>včetně dodávky materiálu.</t>
  </si>
  <si>
    <t>781485128RT5</t>
  </si>
  <si>
    <t>Montáž obkladů vnitřních z mozaikových lepenců keramických, z obdélníků,  , lepených do flexibilního tmele, včetně spárování</t>
  </si>
  <si>
    <t>(7,58+3,47)*1,4+0,45*0,6*2</t>
  </si>
  <si>
    <t>597623029V</t>
  </si>
  <si>
    <t>Mozaika kosočtverec 48 x 83 mm bílá matná - viz PD</t>
  </si>
  <si>
    <t>Odkaz na mn. položky pořadí 39 : 16,01000*1,05</t>
  </si>
  <si>
    <t>998781201R00</t>
  </si>
  <si>
    <t>Přesun hmot pro obklady keramické v objektech výšky do 6 m</t>
  </si>
  <si>
    <t>784402802R00</t>
  </si>
  <si>
    <t>Odstranění maleb oškrabáním, v místnostech přes 3,8 m do 5 m</t>
  </si>
  <si>
    <t>800-784</t>
  </si>
  <si>
    <t>stěny : 7,59*2,52+4,6+4,65</t>
  </si>
  <si>
    <t>3,38*2,52+1,77</t>
  </si>
  <si>
    <t>3,48*2,52+2,65</t>
  </si>
  <si>
    <t>strop : (4,28+3,45)/2*8,0</t>
  </si>
  <si>
    <t>784111201R00</t>
  </si>
  <si>
    <t>Příprava povrchu Penetrace (napouštění) podkladu akrylát, jednonásobná</t>
  </si>
  <si>
    <t>Odkaz na mn. položky pořadí 44 : 121,95600</t>
  </si>
  <si>
    <t>784115312R00</t>
  </si>
  <si>
    <t>Malby z malířských směsí  ,  , bělost 93 %, dvojnásobné</t>
  </si>
  <si>
    <t xml:space="preserve">Informační centrum : </t>
  </si>
  <si>
    <t>klenby : (4,28+3,45)/2*8,0</t>
  </si>
  <si>
    <t>Odkaz na mn. položky pořadí 39 : 16,01000*-1</t>
  </si>
  <si>
    <t xml:space="preserve">Přilehlá část chodby : </t>
  </si>
  <si>
    <t>protější stěna : 8,1*(2,35+2,69)/2</t>
  </si>
  <si>
    <t>klenby : 4,3*8,5</t>
  </si>
  <si>
    <t>784011222RT2</t>
  </si>
  <si>
    <t>Ostatní práce zakrytí podlah,  , včetně papírové lepenky</t>
  </si>
  <si>
    <t>samotné infocentrum : 8,0*3,85</t>
  </si>
  <si>
    <t>784011911R00</t>
  </si>
  <si>
    <t xml:space="preserve">Ostatní práce příplatek, za výšku místnosti nad 3,8 m,   </t>
  </si>
  <si>
    <t>787793314VT1</t>
  </si>
  <si>
    <t>Skleněná příčka - část fixní, kotvení svěrací lištou a úchyty, podrobná specifikace dle PD, dodávka a montáž včetně dopravy</t>
  </si>
  <si>
    <t>787793314VT2</t>
  </si>
  <si>
    <t>Skleněná příčka - část s dveřmi, kotvení svěrací lištou a úchyty, podrobná specifikace dle PD, dodávka a montáž včetně dopravy</t>
  </si>
  <si>
    <t>787793399V00</t>
  </si>
  <si>
    <t>Skleněná příčka - polep fixní části - mapa 3,39/4,07 m, podrobná specifikace dle PD, dodávka a montáž včetně dopravy</t>
  </si>
  <si>
    <t>799N.01</t>
  </si>
  <si>
    <t>Sedací kostka - dodávka, přesná specifikace viz PD, ozn. N.01</t>
  </si>
  <si>
    <t>799N.02</t>
  </si>
  <si>
    <t>Mobilní kontejner 400/600 mm - dodávka, přesná specifikace viz PD, ozn. N.02</t>
  </si>
  <si>
    <t>799V.01</t>
  </si>
  <si>
    <t>Pult a pracovní desky - dodávka a montáž, přesná specifikace viz PD, ozn. V.01</t>
  </si>
  <si>
    <t xml:space="preserve">sada  </t>
  </si>
  <si>
    <t>799V.02</t>
  </si>
  <si>
    <t>Nástěnná skříňka - dodávka a montáž, přesná specifikace viz PD, ozn. V.02</t>
  </si>
  <si>
    <t>799V.03</t>
  </si>
  <si>
    <t>Skříň v zápultí - dodávka a montáž, přesná specifikace viz PD, ozn. V.03</t>
  </si>
  <si>
    <t>799V.041</t>
  </si>
  <si>
    <t>Police 1550/100 mm tl. 25 mm, dub, dodávka a montáž na skryté kotvy, přesná specifikace viz PD, ozn. V.041</t>
  </si>
  <si>
    <t>799V.042</t>
  </si>
  <si>
    <t>Police 1100/100 mm tl. 25 mm, dub, dodávka a montáž na skryté kotvy, přesná specifikace viz PD, ozn. V.042</t>
  </si>
  <si>
    <t>220280516V00</t>
  </si>
  <si>
    <t>Datový kabel, uložení do žlabu pod pracovní deskou stolu V.01, dodávka a montáž vč. datových zásuvek a podružného materiálu</t>
  </si>
  <si>
    <t>soubor</t>
  </si>
  <si>
    <t>Jedná se o odhad, napojovací bod na stávající datovou síť bude určen dohodou mezi objednatelem a zhotovitelem před zahájením prací.</t>
  </si>
  <si>
    <t>M2219001V</t>
  </si>
  <si>
    <t>Přemístění docházkového terminálu MÚ - demontáž, montáž, napojení na datovou síť</t>
  </si>
  <si>
    <t>ks</t>
  </si>
  <si>
    <t>650052712RT2</t>
  </si>
  <si>
    <t>Montáž zásuvky zapuštěné nebo polozapuštěné, do obyčejného prostředí, 2x(2P+PE), včetně dodávky kompletní zásuvky</t>
  </si>
  <si>
    <t>650124613RT2</t>
  </si>
  <si>
    <t>Uložení Cu kabelu 2 x 2,5 mm2, pod omítku, včetně dodávky kabelu CYKY</t>
  </si>
  <si>
    <t>Odhad, bude upřesněno po stanovení nápojného bodu před zahájením prací : 14,5</t>
  </si>
  <si>
    <t>650125613RT2</t>
  </si>
  <si>
    <t>Uložení Cu kabelu 2 x 2,5 mm2, volně, včetně dodávky kabelu CYKY</t>
  </si>
  <si>
    <t>Do kabelového žlabu pod deskou stolu V.01 : 11</t>
  </si>
  <si>
    <t>650801115R00</t>
  </si>
  <si>
    <t>Demontáž svítidla stropního, zavěšeného</t>
  </si>
  <si>
    <t>210201523V00</t>
  </si>
  <si>
    <t>Svítidlo LED stropní závěsné 2 upev.body, vč. závěsného lanka, dodávka a montáž, přesná specifikace viz PD</t>
  </si>
  <si>
    <t>650052713VT2</t>
  </si>
  <si>
    <t>Montáž zásuvky zapuštěné 2P+PE s přep. ochranou, včetně dodávky komletní zásuvky</t>
  </si>
  <si>
    <t>979082111R00</t>
  </si>
  <si>
    <t>Vnitrostaveništní doprava suti a vybouraných hmot do 10 m</t>
  </si>
  <si>
    <t>Odkaz na dem. hmot. položky pořadí 11 : 0,00000</t>
  </si>
  <si>
    <t>Odkaz na dem. hmot. položky pořadí 12 : 0,34512</t>
  </si>
  <si>
    <t>Odkaz na dem. hmot. položky pořadí 13 : 0,14823</t>
  </si>
  <si>
    <t>Odkaz na dem. hmot. položky pořadí 14 : 0,02106</t>
  </si>
  <si>
    <t>Odkaz na dem. hmot. položky pořadí 15 : 0,03375</t>
  </si>
  <si>
    <t>979082121R00</t>
  </si>
  <si>
    <t>Vnitrostaveništní doprava suti a vybouraných hmot příplatek k ceně za každých dalších 5 m</t>
  </si>
  <si>
    <t>Odkaz na mn. položky pořadí 65 : 0,54816*2</t>
  </si>
  <si>
    <t>979083115R00</t>
  </si>
  <si>
    <t>Vodorovné přemístění suti přes 3000 m do 4000 m</t>
  </si>
  <si>
    <t>800-6</t>
  </si>
  <si>
    <t>včetně naložení na dopravní prostředek a složení,</t>
  </si>
  <si>
    <t>Odkaz na mn. položky pořadí 65 : 0,54816</t>
  </si>
  <si>
    <t>979990107R00</t>
  </si>
  <si>
    <t>Poplatek za uložení, směs betonu, cihel a dřeva,  , skupina 17 09 04 z Katalogu odpadů</t>
  </si>
  <si>
    <t>kategorie 17 09 04 smíšené stavební a demoliční odpady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</si>
</sst>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9" xfId="0" applyFont="1" applyBorder="1" applyAlignment="1">
      <alignment vertical="top"/>
    </xf>
    <xf numFmtId="49" fontId="17" fillId="0" borderId="40" xfId="0" applyNumberFormat="1" applyFont="1" applyBorder="1" applyAlignment="1">
      <alignment vertical="top"/>
    </xf>
    <xf numFmtId="0" fontId="17" fillId="0" borderId="40" xfId="0" applyFont="1" applyBorder="1" applyAlignment="1">
      <alignment horizontal="center" vertical="top" shrinkToFit="1"/>
    </xf>
    <xf numFmtId="165" fontId="17" fillId="0" borderId="40" xfId="0" applyNumberFormat="1" applyFont="1" applyBorder="1" applyAlignment="1">
      <alignment vertical="top" shrinkToFit="1"/>
    </xf>
    <xf numFmtId="4" fontId="17" fillId="4" borderId="40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0" fontId="17" fillId="0" borderId="43" xfId="0" applyFont="1" applyBorder="1" applyAlignment="1">
      <alignment horizontal="center" vertical="top" shrinkToFit="1"/>
    </xf>
    <xf numFmtId="165" fontId="17" fillId="0" borderId="43" xfId="0" applyNumberFormat="1" applyFont="1" applyBorder="1" applyAlignment="1">
      <alignment vertical="top" shrinkToFit="1"/>
    </xf>
    <xf numFmtId="4" fontId="17" fillId="4" borderId="43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165" fontId="20" fillId="0" borderId="0" xfId="0" quotePrefix="1" applyNumberFormat="1" applyFont="1" applyAlignment="1">
      <alignment horizontal="left" vertical="top" wrapText="1"/>
    </xf>
    <xf numFmtId="49" fontId="17" fillId="0" borderId="43" xfId="0" applyNumberFormat="1" applyFont="1" applyBorder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0" xfId="0" applyAlignment="1">
      <alignment wrapText="1"/>
    </xf>
    <xf numFmtId="4" fontId="8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5" t="s">
        <v>39</v>
      </c>
      <c r="B2" s="195"/>
      <c r="C2" s="195"/>
      <c r="D2" s="195"/>
      <c r="E2" s="195"/>
      <c r="F2" s="195"/>
      <c r="G2" s="195"/>
    </row>
  </sheetData>
  <sheetProtection password="888D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86"/>
  <sheetViews>
    <sheetView showGridLines="0" topLeftCell="B1" zoomScaleNormal="100" zoomScaleSheetLayoutView="75" workbookViewId="0">
      <selection activeCell="M11" sqref="M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7" t="s">
        <v>36</v>
      </c>
      <c r="B1" s="231" t="s">
        <v>41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3" t="s">
        <v>22</v>
      </c>
      <c r="C2" s="74"/>
      <c r="D2" s="75" t="s">
        <v>43</v>
      </c>
      <c r="E2" s="237" t="s">
        <v>44</v>
      </c>
      <c r="F2" s="238"/>
      <c r="G2" s="238"/>
      <c r="H2" s="238"/>
      <c r="I2" s="238"/>
      <c r="J2" s="239"/>
      <c r="O2" s="1"/>
    </row>
    <row r="3" spans="1:15" ht="27" hidden="1" customHeight="1" x14ac:dyDescent="0.2">
      <c r="A3" s="2"/>
      <c r="B3" s="76"/>
      <c r="C3" s="74"/>
      <c r="D3" s="77"/>
      <c r="E3" s="240"/>
      <c r="F3" s="241"/>
      <c r="G3" s="241"/>
      <c r="H3" s="241"/>
      <c r="I3" s="241"/>
      <c r="J3" s="242"/>
    </row>
    <row r="4" spans="1:15" ht="23.25" customHeight="1" x14ac:dyDescent="0.2">
      <c r="A4" s="2"/>
      <c r="B4" s="78"/>
      <c r="C4" s="79"/>
      <c r="D4" s="80"/>
      <c r="E4" s="221"/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42</v>
      </c>
      <c r="D5" s="225" t="s">
        <v>45</v>
      </c>
      <c r="E5" s="226"/>
      <c r="F5" s="226"/>
      <c r="G5" s="226"/>
      <c r="H5" s="18" t="s">
        <v>40</v>
      </c>
      <c r="I5" s="83" t="s">
        <v>49</v>
      </c>
      <c r="J5" s="8"/>
    </row>
    <row r="6" spans="1:15" ht="15.75" customHeight="1" x14ac:dyDescent="0.2">
      <c r="A6" s="2"/>
      <c r="B6" s="28"/>
      <c r="C6" s="53"/>
      <c r="D6" s="227" t="s">
        <v>46</v>
      </c>
      <c r="E6" s="228"/>
      <c r="F6" s="228"/>
      <c r="G6" s="228"/>
      <c r="H6" s="18" t="s">
        <v>34</v>
      </c>
      <c r="I6" s="22"/>
      <c r="J6" s="8"/>
    </row>
    <row r="7" spans="1:15" ht="15.75" customHeight="1" x14ac:dyDescent="0.2">
      <c r="A7" s="2"/>
      <c r="B7" s="29"/>
      <c r="C7" s="54"/>
      <c r="D7" s="82" t="s">
        <v>48</v>
      </c>
      <c r="E7" s="229" t="s">
        <v>47</v>
      </c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81" t="s">
        <v>50</v>
      </c>
      <c r="H8" s="18" t="s">
        <v>40</v>
      </c>
      <c r="I8" s="83" t="s">
        <v>54</v>
      </c>
      <c r="J8" s="8"/>
    </row>
    <row r="9" spans="1:15" ht="15.75" hidden="1" customHeight="1" x14ac:dyDescent="0.2">
      <c r="A9" s="2"/>
      <c r="B9" s="2"/>
      <c r="D9" s="81" t="s">
        <v>51</v>
      </c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4"/>
      <c r="D10" s="82" t="s">
        <v>53</v>
      </c>
      <c r="E10" s="84" t="s">
        <v>52</v>
      </c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4"/>
      <c r="E11" s="244"/>
      <c r="F11" s="244"/>
      <c r="G11" s="244"/>
      <c r="H11" s="18" t="s">
        <v>40</v>
      </c>
      <c r="I11" s="85"/>
      <c r="J11" s="8"/>
    </row>
    <row r="12" spans="1:15" ht="15.75" customHeight="1" x14ac:dyDescent="0.2">
      <c r="A12" s="2"/>
      <c r="B12" s="28"/>
      <c r="C12" s="53"/>
      <c r="D12" s="220"/>
      <c r="E12" s="220"/>
      <c r="F12" s="220"/>
      <c r="G12" s="220"/>
      <c r="H12" s="18" t="s">
        <v>34</v>
      </c>
      <c r="I12" s="85"/>
      <c r="J12" s="8"/>
    </row>
    <row r="13" spans="1:15" ht="15.75" customHeight="1" x14ac:dyDescent="0.2">
      <c r="A13" s="2"/>
      <c r="B13" s="29"/>
      <c r="C13" s="54"/>
      <c r="D13" s="86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21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58"/>
      <c r="D15" s="52"/>
      <c r="E15" s="243"/>
      <c r="F15" s="243"/>
      <c r="G15" s="245"/>
      <c r="H15" s="245"/>
      <c r="I15" s="245" t="s">
        <v>29</v>
      </c>
      <c r="J15" s="246"/>
    </row>
    <row r="16" spans="1:15" ht="23.25" customHeight="1" x14ac:dyDescent="0.2">
      <c r="A16" s="140" t="s">
        <v>24</v>
      </c>
      <c r="B16" s="38" t="s">
        <v>24</v>
      </c>
      <c r="C16" s="59"/>
      <c r="D16" s="60"/>
      <c r="E16" s="209"/>
      <c r="F16" s="210"/>
      <c r="G16" s="209"/>
      <c r="H16" s="210"/>
      <c r="I16" s="209">
        <f>SUMIF(F62:F82,A16,I62:I82)+SUMIF(F62:F82,"PSU",I62:I82)</f>
        <v>0</v>
      </c>
      <c r="J16" s="211"/>
    </row>
    <row r="17" spans="1:10" ht="23.25" customHeight="1" x14ac:dyDescent="0.2">
      <c r="A17" s="140" t="s">
        <v>25</v>
      </c>
      <c r="B17" s="38" t="s">
        <v>25</v>
      </c>
      <c r="C17" s="59"/>
      <c r="D17" s="60"/>
      <c r="E17" s="209"/>
      <c r="F17" s="210"/>
      <c r="G17" s="209"/>
      <c r="H17" s="210"/>
      <c r="I17" s="209">
        <f>SUMIF(F62:F82,A17,I62:I82)</f>
        <v>0</v>
      </c>
      <c r="J17" s="211"/>
    </row>
    <row r="18" spans="1:10" ht="23.25" customHeight="1" x14ac:dyDescent="0.2">
      <c r="A18" s="140" t="s">
        <v>26</v>
      </c>
      <c r="B18" s="38" t="s">
        <v>26</v>
      </c>
      <c r="C18" s="59"/>
      <c r="D18" s="60"/>
      <c r="E18" s="209"/>
      <c r="F18" s="210"/>
      <c r="G18" s="209"/>
      <c r="H18" s="210"/>
      <c r="I18" s="209">
        <f>SUMIF(F62:F82,A18,I62:I82)</f>
        <v>0</v>
      </c>
      <c r="J18" s="211"/>
    </row>
    <row r="19" spans="1:10" ht="23.25" customHeight="1" x14ac:dyDescent="0.2">
      <c r="A19" s="140" t="s">
        <v>118</v>
      </c>
      <c r="B19" s="38" t="s">
        <v>27</v>
      </c>
      <c r="C19" s="59"/>
      <c r="D19" s="60"/>
      <c r="E19" s="209"/>
      <c r="F19" s="210"/>
      <c r="G19" s="209"/>
      <c r="H19" s="210"/>
      <c r="I19" s="209">
        <f>SUMIF(F62:F82,A19,I62:I82)</f>
        <v>0</v>
      </c>
      <c r="J19" s="211"/>
    </row>
    <row r="20" spans="1:10" ht="23.25" customHeight="1" x14ac:dyDescent="0.2">
      <c r="A20" s="140" t="s">
        <v>119</v>
      </c>
      <c r="B20" s="38" t="s">
        <v>28</v>
      </c>
      <c r="C20" s="59"/>
      <c r="D20" s="60"/>
      <c r="E20" s="209"/>
      <c r="F20" s="210"/>
      <c r="G20" s="209"/>
      <c r="H20" s="210"/>
      <c r="I20" s="209">
        <f>SUMIF(F62:F82,A20,I62:I82)</f>
        <v>0</v>
      </c>
      <c r="J20" s="211"/>
    </row>
    <row r="21" spans="1:10" ht="23.25" customHeight="1" x14ac:dyDescent="0.2">
      <c r="A21" s="2"/>
      <c r="B21" s="48" t="s">
        <v>29</v>
      </c>
      <c r="C21" s="61"/>
      <c r="D21" s="62"/>
      <c r="E21" s="212"/>
      <c r="F21" s="247"/>
      <c r="G21" s="212"/>
      <c r="H21" s="247"/>
      <c r="I21" s="212">
        <f>SUM(I16:J20)</f>
        <v>0</v>
      </c>
      <c r="J21" s="213"/>
    </row>
    <row r="22" spans="1:10" ht="33" customHeight="1" x14ac:dyDescent="0.2">
      <c r="A22" s="2"/>
      <c r="B22" s="42" t="s">
        <v>33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59"/>
      <c r="D23" s="60"/>
      <c r="E23" s="64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59"/>
      <c r="D24" s="60"/>
      <c r="E24" s="64">
        <f>SazbaDPH1</f>
        <v>12</v>
      </c>
      <c r="F24" s="39" t="s">
        <v>0</v>
      </c>
      <c r="G24" s="205">
        <f>A23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59"/>
      <c r="D25" s="60"/>
      <c r="E25" s="64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5"/>
      <c r="D26" s="52"/>
      <c r="E26" s="66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67"/>
      <c r="D27" s="68"/>
      <c r="E27" s="67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5">
        <f>ZakladDPHSniVypocet+ZakladDPHZaklVypocet</f>
        <v>0</v>
      </c>
      <c r="H28" s="215"/>
      <c r="I28" s="215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4">
        <f>A27</f>
        <v>0</v>
      </c>
      <c r="H29" s="214"/>
      <c r="I29" s="214"/>
      <c r="J29" s="119" t="s">
        <v>65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9" t="s">
        <v>11</v>
      </c>
      <c r="D32" s="70"/>
      <c r="E32" s="70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1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55</v>
      </c>
      <c r="C39" s="198"/>
      <c r="D39" s="198"/>
      <c r="E39" s="198"/>
      <c r="F39" s="99">
        <f>'V01 V01 Naklady'!AE25+'SO 01 D.1.01 Pol'!AE174</f>
        <v>0</v>
      </c>
      <c r="G39" s="100">
        <f>'V01 V01 Naklady'!AF25+'SO 01 D.1.01 Pol'!AF174</f>
        <v>0</v>
      </c>
      <c r="H39" s="101">
        <f t="shared" ref="H39:H44" si="1"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customHeight="1" x14ac:dyDescent="0.2">
      <c r="A40" s="88">
        <v>2</v>
      </c>
      <c r="B40" s="103"/>
      <c r="C40" s="203" t="s">
        <v>56</v>
      </c>
      <c r="D40" s="203"/>
      <c r="E40" s="203"/>
      <c r="F40" s="104">
        <f>'V01 V01 Naklady'!AE25</f>
        <v>0</v>
      </c>
      <c r="G40" s="105">
        <f>'V01 V01 Naklady'!AF25</f>
        <v>0</v>
      </c>
      <c r="H40" s="105">
        <f t="shared" si="1"/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customHeight="1" x14ac:dyDescent="0.2">
      <c r="A41" s="88">
        <v>3</v>
      </c>
      <c r="B41" s="107" t="s">
        <v>57</v>
      </c>
      <c r="C41" s="198" t="s">
        <v>58</v>
      </c>
      <c r="D41" s="198"/>
      <c r="E41" s="198"/>
      <c r="F41" s="108">
        <f>'V01 V01 Naklady'!AE25</f>
        <v>0</v>
      </c>
      <c r="G41" s="101">
        <f>'V01 V01 Naklady'!AF25</f>
        <v>0</v>
      </c>
      <c r="H41" s="101">
        <f t="shared" si="1"/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customHeight="1" x14ac:dyDescent="0.2">
      <c r="A42" s="88">
        <v>2</v>
      </c>
      <c r="B42" s="103"/>
      <c r="C42" s="203" t="s">
        <v>59</v>
      </c>
      <c r="D42" s="203"/>
      <c r="E42" s="203"/>
      <c r="F42" s="104"/>
      <c r="G42" s="105"/>
      <c r="H42" s="105">
        <f t="shared" si="1"/>
        <v>0</v>
      </c>
      <c r="I42" s="105"/>
      <c r="J42" s="106"/>
    </row>
    <row r="43" spans="1:10" ht="25.5" customHeight="1" x14ac:dyDescent="0.2">
      <c r="A43" s="88">
        <v>2</v>
      </c>
      <c r="B43" s="103" t="s">
        <v>60</v>
      </c>
      <c r="C43" s="203" t="s">
        <v>61</v>
      </c>
      <c r="D43" s="203"/>
      <c r="E43" s="203"/>
      <c r="F43" s="104">
        <f>'SO 01 D.1.01 Pol'!AE174</f>
        <v>0</v>
      </c>
      <c r="G43" s="105">
        <f>'SO 01 D.1.01 Pol'!AF174</f>
        <v>0</v>
      </c>
      <c r="H43" s="105">
        <f t="shared" si="1"/>
        <v>0</v>
      </c>
      <c r="I43" s="105">
        <f>F43+G43+H43</f>
        <v>0</v>
      </c>
      <c r="J43" s="106" t="str">
        <f>IF(CenaCelkemVypocet=0,"",I43/CenaCelkemVypocet*100)</f>
        <v/>
      </c>
    </row>
    <row r="44" spans="1:10" ht="25.5" customHeight="1" x14ac:dyDescent="0.2">
      <c r="A44" s="88">
        <v>3</v>
      </c>
      <c r="B44" s="107" t="s">
        <v>62</v>
      </c>
      <c r="C44" s="198" t="s">
        <v>63</v>
      </c>
      <c r="D44" s="198"/>
      <c r="E44" s="198"/>
      <c r="F44" s="108">
        <f>'SO 01 D.1.01 Pol'!AE174</f>
        <v>0</v>
      </c>
      <c r="G44" s="101">
        <f>'SO 01 D.1.01 Pol'!AF174</f>
        <v>0</v>
      </c>
      <c r="H44" s="101">
        <f t="shared" si="1"/>
        <v>0</v>
      </c>
      <c r="I44" s="101">
        <f>F44+G44+H44</f>
        <v>0</v>
      </c>
      <c r="J44" s="102" t="str">
        <f>IF(CenaCelkemVypocet=0,"",I44/CenaCelkemVypocet*100)</f>
        <v/>
      </c>
    </row>
    <row r="45" spans="1:10" ht="25.5" customHeight="1" x14ac:dyDescent="0.2">
      <c r="A45" s="88"/>
      <c r="B45" s="199" t="s">
        <v>64</v>
      </c>
      <c r="C45" s="200"/>
      <c r="D45" s="200"/>
      <c r="E45" s="201"/>
      <c r="F45" s="109">
        <f>SUMIF(A39:A44,"=1",F39:F44)</f>
        <v>0</v>
      </c>
      <c r="G45" s="110">
        <f>SUMIF(A39:A44,"=1",G39:G44)</f>
        <v>0</v>
      </c>
      <c r="H45" s="110">
        <f>SUMIF(A39:A44,"=1",H39:H44)</f>
        <v>0</v>
      </c>
      <c r="I45" s="110">
        <f>SUMIF(A39:A44,"=1",I39:I44)</f>
        <v>0</v>
      </c>
      <c r="J45" s="111">
        <f>SUMIF(A39:A44,"=1",J39:J44)</f>
        <v>0</v>
      </c>
    </row>
    <row r="47" spans="1:10" x14ac:dyDescent="0.2">
      <c r="A47" t="s">
        <v>66</v>
      </c>
      <c r="B47" t="s">
        <v>67</v>
      </c>
    </row>
    <row r="48" spans="1:10" x14ac:dyDescent="0.2">
      <c r="A48" t="s">
        <v>68</v>
      </c>
      <c r="B48" t="s">
        <v>69</v>
      </c>
    </row>
    <row r="49" spans="1:52" x14ac:dyDescent="0.2">
      <c r="A49" t="s">
        <v>70</v>
      </c>
      <c r="B49" t="s">
        <v>71</v>
      </c>
    </row>
    <row r="50" spans="1:52" x14ac:dyDescent="0.2">
      <c r="B50" s="202" t="s">
        <v>72</v>
      </c>
      <c r="C50" s="202"/>
      <c r="D50" s="202"/>
      <c r="E50" s="202"/>
      <c r="F50" s="202"/>
      <c r="G50" s="202"/>
      <c r="H50" s="202"/>
      <c r="I50" s="202"/>
      <c r="J50" s="202"/>
      <c r="AZ50" s="120" t="str">
        <f>B50</f>
        <v>Rozpočet je vytvořen převážně z položek cenové soustavy RTS na základě prováděcí projektové dokumentace.</v>
      </c>
    </row>
    <row r="52" spans="1:52" ht="38.25" x14ac:dyDescent="0.2">
      <c r="B52" s="202" t="s">
        <v>73</v>
      </c>
      <c r="C52" s="202"/>
      <c r="D52" s="202"/>
      <c r="E52" s="202"/>
      <c r="F52" s="202"/>
      <c r="G52" s="202"/>
      <c r="H52" s="202"/>
      <c r="I52" s="202"/>
      <c r="J52" s="202"/>
      <c r="AZ52" s="120" t="str">
        <f>B52</f>
        <v>Výměry v dílech týkajících se elektroinstalace, slaboproudu a topení jsou většinově stanoveny odhadem (výjimkou je počet osvětlovacích těles a radiátorů). Přesný rozsah těchto prací bude stanoven před jejich zahájením. Stejně tak budou určeny napojovací body NN, slaboproudu a ÚT.</v>
      </c>
    </row>
    <row r="54" spans="1:52" x14ac:dyDescent="0.2">
      <c r="B54" s="202" t="s">
        <v>74</v>
      </c>
      <c r="C54" s="202"/>
      <c r="D54" s="202"/>
      <c r="E54" s="202"/>
      <c r="F54" s="202"/>
      <c r="G54" s="202"/>
      <c r="H54" s="202"/>
      <c r="I54" s="202"/>
      <c r="J54" s="202"/>
      <c r="AZ54" s="120" t="str">
        <f>B54</f>
        <v>Rozpočet nezahrnuje práce spojené s demontáží stávajícího nábytku a vyklizením prostoru infocentra.</v>
      </c>
    </row>
    <row r="55" spans="1:52" x14ac:dyDescent="0.2">
      <c r="A55" t="s">
        <v>68</v>
      </c>
      <c r="B55" t="s">
        <v>75</v>
      </c>
    </row>
    <row r="56" spans="1:52" x14ac:dyDescent="0.2">
      <c r="A56" t="s">
        <v>70</v>
      </c>
      <c r="B56" t="s">
        <v>76</v>
      </c>
    </row>
    <row r="59" spans="1:52" ht="15.75" x14ac:dyDescent="0.25">
      <c r="B59" s="121" t="s">
        <v>77</v>
      </c>
    </row>
    <row r="61" spans="1:52" ht="25.5" customHeight="1" x14ac:dyDescent="0.2">
      <c r="A61" s="123"/>
      <c r="B61" s="126" t="s">
        <v>17</v>
      </c>
      <c r="C61" s="126" t="s">
        <v>5</v>
      </c>
      <c r="D61" s="127"/>
      <c r="E61" s="127"/>
      <c r="F61" s="128" t="s">
        <v>78</v>
      </c>
      <c r="G61" s="128"/>
      <c r="H61" s="128"/>
      <c r="I61" s="128" t="s">
        <v>29</v>
      </c>
      <c r="J61" s="128" t="s">
        <v>0</v>
      </c>
    </row>
    <row r="62" spans="1:52" ht="36.75" customHeight="1" x14ac:dyDescent="0.2">
      <c r="A62" s="124"/>
      <c r="B62" s="129" t="s">
        <v>79</v>
      </c>
      <c r="C62" s="196" t="s">
        <v>80</v>
      </c>
      <c r="D62" s="197"/>
      <c r="E62" s="197"/>
      <c r="F62" s="136" t="s">
        <v>24</v>
      </c>
      <c r="G62" s="137"/>
      <c r="H62" s="137"/>
      <c r="I62" s="137">
        <f>'SO 01 D.1.01 Pol'!G8</f>
        <v>0</v>
      </c>
      <c r="J62" s="133" t="str">
        <f>IF(I83=0,"",I62/I83*100)</f>
        <v/>
      </c>
    </row>
    <row r="63" spans="1:52" ht="36.75" customHeight="1" x14ac:dyDescent="0.2">
      <c r="A63" s="124"/>
      <c r="B63" s="129" t="s">
        <v>81</v>
      </c>
      <c r="C63" s="196" t="s">
        <v>82</v>
      </c>
      <c r="D63" s="197"/>
      <c r="E63" s="197"/>
      <c r="F63" s="136" t="s">
        <v>24</v>
      </c>
      <c r="G63" s="137"/>
      <c r="H63" s="137"/>
      <c r="I63" s="137">
        <f>'SO 01 D.1.01 Pol'!G12</f>
        <v>0</v>
      </c>
      <c r="J63" s="133" t="str">
        <f>IF(I83=0,"",I63/I83*100)</f>
        <v/>
      </c>
    </row>
    <row r="64" spans="1:52" ht="36.75" customHeight="1" x14ac:dyDescent="0.2">
      <c r="A64" s="124"/>
      <c r="B64" s="129" t="s">
        <v>83</v>
      </c>
      <c r="C64" s="196" t="s">
        <v>84</v>
      </c>
      <c r="D64" s="197"/>
      <c r="E64" s="197"/>
      <c r="F64" s="136" t="s">
        <v>24</v>
      </c>
      <c r="G64" s="137"/>
      <c r="H64" s="137"/>
      <c r="I64" s="137">
        <f>'SO 01 D.1.01 Pol'!G17</f>
        <v>0</v>
      </c>
      <c r="J64" s="133" t="str">
        <f>IF(I83=0,"",I64/I83*100)</f>
        <v/>
      </c>
    </row>
    <row r="65" spans="1:10" ht="36.75" customHeight="1" x14ac:dyDescent="0.2">
      <c r="A65" s="124"/>
      <c r="B65" s="129" t="s">
        <v>85</v>
      </c>
      <c r="C65" s="196" t="s">
        <v>86</v>
      </c>
      <c r="D65" s="197"/>
      <c r="E65" s="197"/>
      <c r="F65" s="136" t="s">
        <v>24</v>
      </c>
      <c r="G65" s="137"/>
      <c r="H65" s="137"/>
      <c r="I65" s="137">
        <f>'SO 01 D.1.01 Pol'!G37</f>
        <v>0</v>
      </c>
      <c r="J65" s="133" t="str">
        <f>IF(I83=0,"",I65/I83*100)</f>
        <v/>
      </c>
    </row>
    <row r="66" spans="1:10" ht="36.75" customHeight="1" x14ac:dyDescent="0.2">
      <c r="A66" s="124"/>
      <c r="B66" s="129" t="s">
        <v>87</v>
      </c>
      <c r="C66" s="196" t="s">
        <v>88</v>
      </c>
      <c r="D66" s="197"/>
      <c r="E66" s="197"/>
      <c r="F66" s="136" t="s">
        <v>24</v>
      </c>
      <c r="G66" s="137"/>
      <c r="H66" s="137"/>
      <c r="I66" s="137">
        <f>'SO 01 D.1.01 Pol'!G40</f>
        <v>0</v>
      </c>
      <c r="J66" s="133" t="str">
        <f>IF(I83=0,"",I66/I83*100)</f>
        <v/>
      </c>
    </row>
    <row r="67" spans="1:10" ht="36.75" customHeight="1" x14ac:dyDescent="0.2">
      <c r="A67" s="124"/>
      <c r="B67" s="129" t="s">
        <v>89</v>
      </c>
      <c r="C67" s="196" t="s">
        <v>90</v>
      </c>
      <c r="D67" s="197"/>
      <c r="E67" s="197"/>
      <c r="F67" s="136" t="s">
        <v>24</v>
      </c>
      <c r="G67" s="137"/>
      <c r="H67" s="137"/>
      <c r="I67" s="137">
        <f>'SO 01 D.1.01 Pol'!G44</f>
        <v>0</v>
      </c>
      <c r="J67" s="133" t="str">
        <f>IF(I83=0,"",I67/I83*100)</f>
        <v/>
      </c>
    </row>
    <row r="68" spans="1:10" ht="36.75" customHeight="1" x14ac:dyDescent="0.2">
      <c r="A68" s="124"/>
      <c r="B68" s="129" t="s">
        <v>91</v>
      </c>
      <c r="C68" s="196" t="s">
        <v>92</v>
      </c>
      <c r="D68" s="197"/>
      <c r="E68" s="197"/>
      <c r="F68" s="136" t="s">
        <v>24</v>
      </c>
      <c r="G68" s="137"/>
      <c r="H68" s="137"/>
      <c r="I68" s="137">
        <f>'SO 01 D.1.01 Pol'!G58</f>
        <v>0</v>
      </c>
      <c r="J68" s="133" t="str">
        <f>IF(I83=0,"",I68/I83*100)</f>
        <v/>
      </c>
    </row>
    <row r="69" spans="1:10" ht="36.75" customHeight="1" x14ac:dyDescent="0.2">
      <c r="A69" s="124"/>
      <c r="B69" s="129" t="s">
        <v>93</v>
      </c>
      <c r="C69" s="196" t="s">
        <v>94</v>
      </c>
      <c r="D69" s="197"/>
      <c r="E69" s="197"/>
      <c r="F69" s="136" t="s">
        <v>25</v>
      </c>
      <c r="G69" s="137"/>
      <c r="H69" s="137"/>
      <c r="I69" s="137">
        <f>'SO 01 D.1.01 Pol'!G61</f>
        <v>0</v>
      </c>
      <c r="J69" s="133" t="str">
        <f>IF(I83=0,"",I69/I83*100)</f>
        <v/>
      </c>
    </row>
    <row r="70" spans="1:10" ht="36.75" customHeight="1" x14ac:dyDescent="0.2">
      <c r="A70" s="124"/>
      <c r="B70" s="129" t="s">
        <v>95</v>
      </c>
      <c r="C70" s="196" t="s">
        <v>96</v>
      </c>
      <c r="D70" s="197"/>
      <c r="E70" s="197"/>
      <c r="F70" s="136" t="s">
        <v>25</v>
      </c>
      <c r="G70" s="137"/>
      <c r="H70" s="137"/>
      <c r="I70" s="137">
        <f>'SO 01 D.1.01 Pol'!G73</f>
        <v>0</v>
      </c>
      <c r="J70" s="133" t="str">
        <f>IF(I83=0,"",I70/I83*100)</f>
        <v/>
      </c>
    </row>
    <row r="71" spans="1:10" ht="36.75" customHeight="1" x14ac:dyDescent="0.2">
      <c r="A71" s="124"/>
      <c r="B71" s="129" t="s">
        <v>97</v>
      </c>
      <c r="C71" s="196" t="s">
        <v>98</v>
      </c>
      <c r="D71" s="197"/>
      <c r="E71" s="197"/>
      <c r="F71" s="136" t="s">
        <v>25</v>
      </c>
      <c r="G71" s="137"/>
      <c r="H71" s="137"/>
      <c r="I71" s="137">
        <f>'SO 01 D.1.01 Pol'!G77</f>
        <v>0</v>
      </c>
      <c r="J71" s="133" t="str">
        <f>IF(I83=0,"",I71/I83*100)</f>
        <v/>
      </c>
    </row>
    <row r="72" spans="1:10" ht="36.75" customHeight="1" x14ac:dyDescent="0.2">
      <c r="A72" s="124"/>
      <c r="B72" s="129" t="s">
        <v>99</v>
      </c>
      <c r="C72" s="196" t="s">
        <v>100</v>
      </c>
      <c r="D72" s="197"/>
      <c r="E72" s="197"/>
      <c r="F72" s="136" t="s">
        <v>25</v>
      </c>
      <c r="G72" s="137"/>
      <c r="H72" s="137"/>
      <c r="I72" s="137">
        <f>'SO 01 D.1.01 Pol'!G89</f>
        <v>0</v>
      </c>
      <c r="J72" s="133" t="str">
        <f>IF(I83=0,"",I72/I83*100)</f>
        <v/>
      </c>
    </row>
    <row r="73" spans="1:10" ht="36.75" customHeight="1" x14ac:dyDescent="0.2">
      <c r="A73" s="124"/>
      <c r="B73" s="129" t="s">
        <v>101</v>
      </c>
      <c r="C73" s="196" t="s">
        <v>102</v>
      </c>
      <c r="D73" s="197"/>
      <c r="E73" s="197"/>
      <c r="F73" s="136" t="s">
        <v>25</v>
      </c>
      <c r="G73" s="137"/>
      <c r="H73" s="137"/>
      <c r="I73" s="137">
        <f>'SO 01 D.1.01 Pol'!G93</f>
        <v>0</v>
      </c>
      <c r="J73" s="133" t="str">
        <f>IF(I83=0,"",I73/I83*100)</f>
        <v/>
      </c>
    </row>
    <row r="74" spans="1:10" ht="36.75" customHeight="1" x14ac:dyDescent="0.2">
      <c r="A74" s="124"/>
      <c r="B74" s="129" t="s">
        <v>103</v>
      </c>
      <c r="C74" s="196" t="s">
        <v>104</v>
      </c>
      <c r="D74" s="197"/>
      <c r="E74" s="197"/>
      <c r="F74" s="136" t="s">
        <v>25</v>
      </c>
      <c r="G74" s="137"/>
      <c r="H74" s="137"/>
      <c r="I74" s="137">
        <f>'SO 01 D.1.01 Pol'!G101</f>
        <v>0</v>
      </c>
      <c r="J74" s="133" t="str">
        <f>IF(I83=0,"",I74/I83*100)</f>
        <v/>
      </c>
    </row>
    <row r="75" spans="1:10" ht="36.75" customHeight="1" x14ac:dyDescent="0.2">
      <c r="A75" s="124"/>
      <c r="B75" s="129" t="s">
        <v>105</v>
      </c>
      <c r="C75" s="196" t="s">
        <v>106</v>
      </c>
      <c r="D75" s="197"/>
      <c r="E75" s="197"/>
      <c r="F75" s="136" t="s">
        <v>25</v>
      </c>
      <c r="G75" s="137"/>
      <c r="H75" s="137"/>
      <c r="I75" s="137">
        <f>'SO 01 D.1.01 Pol'!G110</f>
        <v>0</v>
      </c>
      <c r="J75" s="133" t="str">
        <f>IF(I83=0,"",I75/I83*100)</f>
        <v/>
      </c>
    </row>
    <row r="76" spans="1:10" ht="36.75" customHeight="1" x14ac:dyDescent="0.2">
      <c r="A76" s="124"/>
      <c r="B76" s="129" t="s">
        <v>107</v>
      </c>
      <c r="C76" s="196" t="s">
        <v>108</v>
      </c>
      <c r="D76" s="197"/>
      <c r="E76" s="197"/>
      <c r="F76" s="136" t="s">
        <v>25</v>
      </c>
      <c r="G76" s="137"/>
      <c r="H76" s="137"/>
      <c r="I76" s="137">
        <f>'SO 01 D.1.01 Pol'!G133</f>
        <v>0</v>
      </c>
      <c r="J76" s="133" t="str">
        <f>IF(I83=0,"",I76/I83*100)</f>
        <v/>
      </c>
    </row>
    <row r="77" spans="1:10" ht="36.75" customHeight="1" x14ac:dyDescent="0.2">
      <c r="A77" s="124"/>
      <c r="B77" s="129" t="s">
        <v>109</v>
      </c>
      <c r="C77" s="196" t="s">
        <v>110</v>
      </c>
      <c r="D77" s="197"/>
      <c r="E77" s="197"/>
      <c r="F77" s="136" t="s">
        <v>25</v>
      </c>
      <c r="G77" s="137"/>
      <c r="H77" s="137"/>
      <c r="I77" s="137">
        <f>'SO 01 D.1.01 Pol'!G137</f>
        <v>0</v>
      </c>
      <c r="J77" s="133" t="str">
        <f>IF(I83=0,"",I77/I83*100)</f>
        <v/>
      </c>
    </row>
    <row r="78" spans="1:10" ht="36.75" customHeight="1" x14ac:dyDescent="0.2">
      <c r="A78" s="124"/>
      <c r="B78" s="129" t="s">
        <v>111</v>
      </c>
      <c r="C78" s="196" t="s">
        <v>112</v>
      </c>
      <c r="D78" s="197"/>
      <c r="E78" s="197"/>
      <c r="F78" s="136" t="s">
        <v>26</v>
      </c>
      <c r="G78" s="137"/>
      <c r="H78" s="137"/>
      <c r="I78" s="137">
        <f>'SO 01 D.1.01 Pol'!G145</f>
        <v>0</v>
      </c>
      <c r="J78" s="133" t="str">
        <f>IF(I83=0,"",I78/I83*100)</f>
        <v/>
      </c>
    </row>
    <row r="79" spans="1:10" ht="36.75" customHeight="1" x14ac:dyDescent="0.2">
      <c r="A79" s="124"/>
      <c r="B79" s="129" t="s">
        <v>113</v>
      </c>
      <c r="C79" s="196" t="s">
        <v>114</v>
      </c>
      <c r="D79" s="197"/>
      <c r="E79" s="197"/>
      <c r="F79" s="136" t="s">
        <v>26</v>
      </c>
      <c r="G79" s="137"/>
      <c r="H79" s="137"/>
      <c r="I79" s="137">
        <f>'SO 01 D.1.01 Pol'!G149</f>
        <v>0</v>
      </c>
      <c r="J79" s="133" t="str">
        <f>IF(I83=0,"",I79/I83*100)</f>
        <v/>
      </c>
    </row>
    <row r="80" spans="1:10" ht="36.75" customHeight="1" x14ac:dyDescent="0.2">
      <c r="A80" s="124"/>
      <c r="B80" s="129" t="s">
        <v>115</v>
      </c>
      <c r="C80" s="196" t="s">
        <v>116</v>
      </c>
      <c r="D80" s="197"/>
      <c r="E80" s="197"/>
      <c r="F80" s="136" t="s">
        <v>117</v>
      </c>
      <c r="G80" s="137"/>
      <c r="H80" s="137"/>
      <c r="I80" s="137">
        <f>'SO 01 D.1.01 Pol'!G158</f>
        <v>0</v>
      </c>
      <c r="J80" s="133" t="str">
        <f>IF(I83=0,"",I80/I83*100)</f>
        <v/>
      </c>
    </row>
    <row r="81" spans="1:10" ht="36.75" customHeight="1" x14ac:dyDescent="0.2">
      <c r="A81" s="124"/>
      <c r="B81" s="129" t="s">
        <v>118</v>
      </c>
      <c r="C81" s="196" t="s">
        <v>27</v>
      </c>
      <c r="D81" s="197"/>
      <c r="E81" s="197"/>
      <c r="F81" s="136" t="s">
        <v>118</v>
      </c>
      <c r="G81" s="137"/>
      <c r="H81" s="137"/>
      <c r="I81" s="137">
        <f>'V01 V01 Naklady'!G8</f>
        <v>0</v>
      </c>
      <c r="J81" s="133" t="str">
        <f>IF(I83=0,"",I81/I83*100)</f>
        <v/>
      </c>
    </row>
    <row r="82" spans="1:10" ht="36.75" customHeight="1" x14ac:dyDescent="0.2">
      <c r="A82" s="124"/>
      <c r="B82" s="129" t="s">
        <v>119</v>
      </c>
      <c r="C82" s="196" t="s">
        <v>28</v>
      </c>
      <c r="D82" s="197"/>
      <c r="E82" s="197"/>
      <c r="F82" s="136" t="s">
        <v>119</v>
      </c>
      <c r="G82" s="137"/>
      <c r="H82" s="137"/>
      <c r="I82" s="137">
        <f>'V01 V01 Naklady'!G19</f>
        <v>0</v>
      </c>
      <c r="J82" s="133" t="str">
        <f>IF(I83=0,"",I82/I83*100)</f>
        <v/>
      </c>
    </row>
    <row r="83" spans="1:10" ht="25.5" customHeight="1" x14ac:dyDescent="0.2">
      <c r="A83" s="125"/>
      <c r="B83" s="130" t="s">
        <v>1</v>
      </c>
      <c r="C83" s="131"/>
      <c r="D83" s="132"/>
      <c r="E83" s="132"/>
      <c r="F83" s="138"/>
      <c r="G83" s="139"/>
      <c r="H83" s="139"/>
      <c r="I83" s="139">
        <f>SUM(I62:I82)</f>
        <v>0</v>
      </c>
      <c r="J83" s="134">
        <f>SUM(J62:J82)</f>
        <v>0</v>
      </c>
    </row>
    <row r="84" spans="1:10" x14ac:dyDescent="0.2">
      <c r="F84" s="87"/>
      <c r="G84" s="87"/>
      <c r="H84" s="87"/>
      <c r="I84" s="87"/>
      <c r="J84" s="135"/>
    </row>
    <row r="85" spans="1:10" x14ac:dyDescent="0.2">
      <c r="F85" s="87"/>
      <c r="G85" s="87"/>
      <c r="H85" s="87"/>
      <c r="I85" s="87"/>
      <c r="J85" s="135"/>
    </row>
    <row r="86" spans="1:10" x14ac:dyDescent="0.2">
      <c r="F86" s="87"/>
      <c r="G86" s="87"/>
      <c r="H86" s="87"/>
      <c r="I86" s="87"/>
      <c r="J86" s="135"/>
    </row>
  </sheetData>
  <sheetProtection password="888D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C44:E44"/>
    <mergeCell ref="B45:E45"/>
    <mergeCell ref="B50:J50"/>
    <mergeCell ref="B52:J52"/>
    <mergeCell ref="B54:J54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82:E82"/>
    <mergeCell ref="C77:E77"/>
    <mergeCell ref="C78:E78"/>
    <mergeCell ref="C79:E79"/>
    <mergeCell ref="C80:E80"/>
    <mergeCell ref="C81:E8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7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8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9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sheetProtection password="888D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C10" sqref="C10:G10"/>
    </sheetView>
  </sheetViews>
  <sheetFormatPr defaultRowHeight="12.75" outlineLevelRow="2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4" t="s">
        <v>120</v>
      </c>
      <c r="B1" s="254"/>
      <c r="C1" s="254"/>
      <c r="D1" s="254"/>
      <c r="E1" s="254"/>
      <c r="F1" s="254"/>
      <c r="G1" s="254"/>
      <c r="AG1" t="s">
        <v>121</v>
      </c>
    </row>
    <row r="2" spans="1:60" ht="24.95" customHeight="1" x14ac:dyDescent="0.2">
      <c r="A2" s="50" t="s">
        <v>7</v>
      </c>
      <c r="B2" s="49" t="s">
        <v>43</v>
      </c>
      <c r="C2" s="255" t="s">
        <v>44</v>
      </c>
      <c r="D2" s="256"/>
      <c r="E2" s="256"/>
      <c r="F2" s="256"/>
      <c r="G2" s="257"/>
      <c r="AG2" t="s">
        <v>122</v>
      </c>
    </row>
    <row r="3" spans="1:60" ht="24.95" customHeight="1" x14ac:dyDescent="0.2">
      <c r="A3" s="50" t="s">
        <v>8</v>
      </c>
      <c r="B3" s="49" t="s">
        <v>57</v>
      </c>
      <c r="C3" s="255" t="s">
        <v>58</v>
      </c>
      <c r="D3" s="256"/>
      <c r="E3" s="256"/>
      <c r="F3" s="256"/>
      <c r="G3" s="257"/>
      <c r="AC3" s="122" t="s">
        <v>123</v>
      </c>
      <c r="AG3" t="s">
        <v>124</v>
      </c>
    </row>
    <row r="4" spans="1:60" ht="24.95" customHeight="1" x14ac:dyDescent="0.2">
      <c r="A4" s="141" t="s">
        <v>9</v>
      </c>
      <c r="B4" s="142" t="s">
        <v>57</v>
      </c>
      <c r="C4" s="258" t="s">
        <v>58</v>
      </c>
      <c r="D4" s="259"/>
      <c r="E4" s="259"/>
      <c r="F4" s="259"/>
      <c r="G4" s="260"/>
      <c r="AG4" t="s">
        <v>125</v>
      </c>
    </row>
    <row r="5" spans="1:60" x14ac:dyDescent="0.2">
      <c r="D5" s="10"/>
    </row>
    <row r="6" spans="1:60" ht="38.25" x14ac:dyDescent="0.2">
      <c r="A6" s="144" t="s">
        <v>126</v>
      </c>
      <c r="B6" s="146" t="s">
        <v>127</v>
      </c>
      <c r="C6" s="146" t="s">
        <v>128</v>
      </c>
      <c r="D6" s="145" t="s">
        <v>129</v>
      </c>
      <c r="E6" s="144" t="s">
        <v>130</v>
      </c>
      <c r="F6" s="143" t="s">
        <v>131</v>
      </c>
      <c r="G6" s="144" t="s">
        <v>29</v>
      </c>
      <c r="H6" s="147" t="s">
        <v>30</v>
      </c>
      <c r="I6" s="147" t="s">
        <v>132</v>
      </c>
      <c r="J6" s="147" t="s">
        <v>31</v>
      </c>
      <c r="K6" s="147" t="s">
        <v>133</v>
      </c>
      <c r="L6" s="147" t="s">
        <v>134</v>
      </c>
      <c r="M6" s="147" t="s">
        <v>135</v>
      </c>
      <c r="N6" s="147" t="s">
        <v>136</v>
      </c>
      <c r="O6" s="147" t="s">
        <v>137</v>
      </c>
      <c r="P6" s="147" t="s">
        <v>138</v>
      </c>
      <c r="Q6" s="147" t="s">
        <v>139</v>
      </c>
      <c r="R6" s="147" t="s">
        <v>140</v>
      </c>
      <c r="S6" s="147" t="s">
        <v>141</v>
      </c>
      <c r="T6" s="147" t="s">
        <v>142</v>
      </c>
      <c r="U6" s="147" t="s">
        <v>143</v>
      </c>
      <c r="V6" s="147" t="s">
        <v>144</v>
      </c>
      <c r="W6" s="147" t="s">
        <v>145</v>
      </c>
      <c r="X6" s="147" t="s">
        <v>146</v>
      </c>
      <c r="Y6" s="147" t="s">
        <v>147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2" t="s">
        <v>148</v>
      </c>
      <c r="B8" s="163" t="s">
        <v>118</v>
      </c>
      <c r="C8" s="177" t="s">
        <v>27</v>
      </c>
      <c r="D8" s="164"/>
      <c r="E8" s="165"/>
      <c r="F8" s="166"/>
      <c r="G8" s="166">
        <f>SUMIF(AG9:AG18,"&lt;&gt;NOR",G9:G18)</f>
        <v>0</v>
      </c>
      <c r="H8" s="166"/>
      <c r="I8" s="166">
        <f>SUM(I9:I18)</f>
        <v>0</v>
      </c>
      <c r="J8" s="166"/>
      <c r="K8" s="166">
        <f>SUM(K9:K18)</f>
        <v>0</v>
      </c>
      <c r="L8" s="166"/>
      <c r="M8" s="166">
        <f>SUM(M9:M18)</f>
        <v>0</v>
      </c>
      <c r="N8" s="165"/>
      <c r="O8" s="165">
        <f>SUM(O9:O18)</f>
        <v>0</v>
      </c>
      <c r="P8" s="165"/>
      <c r="Q8" s="165">
        <f>SUM(Q9:Q18)</f>
        <v>0</v>
      </c>
      <c r="R8" s="166"/>
      <c r="S8" s="166"/>
      <c r="T8" s="167"/>
      <c r="U8" s="161"/>
      <c r="V8" s="161">
        <f>SUM(V9:V18)</f>
        <v>0</v>
      </c>
      <c r="W8" s="161"/>
      <c r="X8" s="161"/>
      <c r="Y8" s="161"/>
      <c r="AG8" t="s">
        <v>149</v>
      </c>
    </row>
    <row r="9" spans="1:60" outlineLevel="1" x14ac:dyDescent="0.2">
      <c r="A9" s="169">
        <v>1</v>
      </c>
      <c r="B9" s="170" t="s">
        <v>150</v>
      </c>
      <c r="C9" s="178" t="s">
        <v>151</v>
      </c>
      <c r="D9" s="171" t="s">
        <v>152</v>
      </c>
      <c r="E9" s="172">
        <v>1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0</v>
      </c>
      <c r="O9" s="172">
        <f>ROUND(E9*N9,2)</f>
        <v>0</v>
      </c>
      <c r="P9" s="172">
        <v>0</v>
      </c>
      <c r="Q9" s="172">
        <f>ROUND(E9*P9,2)</f>
        <v>0</v>
      </c>
      <c r="R9" s="174"/>
      <c r="S9" s="174" t="s">
        <v>153</v>
      </c>
      <c r="T9" s="175" t="s">
        <v>154</v>
      </c>
      <c r="U9" s="159">
        <v>0</v>
      </c>
      <c r="V9" s="159">
        <f>ROUND(E9*U9,2)</f>
        <v>0</v>
      </c>
      <c r="W9" s="159"/>
      <c r="X9" s="159" t="s">
        <v>155</v>
      </c>
      <c r="Y9" s="159" t="s">
        <v>156</v>
      </c>
      <c r="Z9" s="148"/>
      <c r="AA9" s="148"/>
      <c r="AB9" s="148"/>
      <c r="AC9" s="148"/>
      <c r="AD9" s="148"/>
      <c r="AE9" s="148"/>
      <c r="AF9" s="148"/>
      <c r="AG9" s="148" t="s">
        <v>157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2" x14ac:dyDescent="0.2">
      <c r="A10" s="155"/>
      <c r="B10" s="156"/>
      <c r="C10" s="252" t="s">
        <v>158</v>
      </c>
      <c r="D10" s="253"/>
      <c r="E10" s="253"/>
      <c r="F10" s="253"/>
      <c r="G10" s="253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159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76" t="str">
        <f>C10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69">
        <v>2</v>
      </c>
      <c r="B11" s="170" t="s">
        <v>160</v>
      </c>
      <c r="C11" s="178" t="s">
        <v>161</v>
      </c>
      <c r="D11" s="171" t="s">
        <v>152</v>
      </c>
      <c r="E11" s="172">
        <v>1</v>
      </c>
      <c r="F11" s="173"/>
      <c r="G11" s="174">
        <f>ROUND(E11*F11,2)</f>
        <v>0</v>
      </c>
      <c r="H11" s="173"/>
      <c r="I11" s="174">
        <f>ROUND(E11*H11,2)</f>
        <v>0</v>
      </c>
      <c r="J11" s="173"/>
      <c r="K11" s="174">
        <f>ROUND(E11*J11,2)</f>
        <v>0</v>
      </c>
      <c r="L11" s="174">
        <v>21</v>
      </c>
      <c r="M11" s="174">
        <f>G11*(1+L11/100)</f>
        <v>0</v>
      </c>
      <c r="N11" s="172">
        <v>0</v>
      </c>
      <c r="O11" s="172">
        <f>ROUND(E11*N11,2)</f>
        <v>0</v>
      </c>
      <c r="P11" s="172">
        <v>0</v>
      </c>
      <c r="Q11" s="172">
        <f>ROUND(E11*P11,2)</f>
        <v>0</v>
      </c>
      <c r="R11" s="174"/>
      <c r="S11" s="174" t="s">
        <v>153</v>
      </c>
      <c r="T11" s="175" t="s">
        <v>154</v>
      </c>
      <c r="U11" s="159">
        <v>0</v>
      </c>
      <c r="V11" s="159">
        <f>ROUND(E11*U11,2)</f>
        <v>0</v>
      </c>
      <c r="W11" s="159"/>
      <c r="X11" s="159" t="s">
        <v>155</v>
      </c>
      <c r="Y11" s="159" t="s">
        <v>156</v>
      </c>
      <c r="Z11" s="148"/>
      <c r="AA11" s="148"/>
      <c r="AB11" s="148"/>
      <c r="AC11" s="148"/>
      <c r="AD11" s="148"/>
      <c r="AE11" s="148"/>
      <c r="AF11" s="148"/>
      <c r="AG11" s="148" t="s">
        <v>157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33.75" outlineLevel="2" x14ac:dyDescent="0.2">
      <c r="A12" s="155"/>
      <c r="B12" s="156"/>
      <c r="C12" s="252" t="s">
        <v>162</v>
      </c>
      <c r="D12" s="253"/>
      <c r="E12" s="253"/>
      <c r="F12" s="253"/>
      <c r="G12" s="253"/>
      <c r="H12" s="159"/>
      <c r="I12" s="159"/>
      <c r="J12" s="159"/>
      <c r="K12" s="159"/>
      <c r="L12" s="159"/>
      <c r="M12" s="159"/>
      <c r="N12" s="158"/>
      <c r="O12" s="158"/>
      <c r="P12" s="158"/>
      <c r="Q12" s="158"/>
      <c r="R12" s="159"/>
      <c r="S12" s="159"/>
      <c r="T12" s="159"/>
      <c r="U12" s="159"/>
      <c r="V12" s="159"/>
      <c r="W12" s="159"/>
      <c r="X12" s="159"/>
      <c r="Y12" s="159"/>
      <c r="Z12" s="148"/>
      <c r="AA12" s="148"/>
      <c r="AB12" s="148"/>
      <c r="AC12" s="148"/>
      <c r="AD12" s="148"/>
      <c r="AE12" s="148"/>
      <c r="AF12" s="148"/>
      <c r="AG12" s="148" t="s">
        <v>159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76" t="str">
        <f>C12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69">
        <v>3</v>
      </c>
      <c r="B13" s="170" t="s">
        <v>163</v>
      </c>
      <c r="C13" s="178" t="s">
        <v>164</v>
      </c>
      <c r="D13" s="171" t="s">
        <v>152</v>
      </c>
      <c r="E13" s="172">
        <v>1</v>
      </c>
      <c r="F13" s="173"/>
      <c r="G13" s="174">
        <f>ROUND(E13*F13,2)</f>
        <v>0</v>
      </c>
      <c r="H13" s="173"/>
      <c r="I13" s="174">
        <f>ROUND(E13*H13,2)</f>
        <v>0</v>
      </c>
      <c r="J13" s="173"/>
      <c r="K13" s="174">
        <f>ROUND(E13*J13,2)</f>
        <v>0</v>
      </c>
      <c r="L13" s="174">
        <v>21</v>
      </c>
      <c r="M13" s="174">
        <f>G13*(1+L13/100)</f>
        <v>0</v>
      </c>
      <c r="N13" s="172">
        <v>0</v>
      </c>
      <c r="O13" s="172">
        <f>ROUND(E13*N13,2)</f>
        <v>0</v>
      </c>
      <c r="P13" s="172">
        <v>0</v>
      </c>
      <c r="Q13" s="172">
        <f>ROUND(E13*P13,2)</f>
        <v>0</v>
      </c>
      <c r="R13" s="174"/>
      <c r="S13" s="174" t="s">
        <v>153</v>
      </c>
      <c r="T13" s="175" t="s">
        <v>154</v>
      </c>
      <c r="U13" s="159">
        <v>0</v>
      </c>
      <c r="V13" s="159">
        <f>ROUND(E13*U13,2)</f>
        <v>0</v>
      </c>
      <c r="W13" s="159"/>
      <c r="X13" s="159" t="s">
        <v>155</v>
      </c>
      <c r="Y13" s="159" t="s">
        <v>156</v>
      </c>
      <c r="Z13" s="148"/>
      <c r="AA13" s="148"/>
      <c r="AB13" s="148"/>
      <c r="AC13" s="148"/>
      <c r="AD13" s="148"/>
      <c r="AE13" s="148"/>
      <c r="AF13" s="148"/>
      <c r="AG13" s="148" t="s">
        <v>157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ht="22.5" outlineLevel="2" x14ac:dyDescent="0.2">
      <c r="A14" s="155"/>
      <c r="B14" s="156"/>
      <c r="C14" s="252" t="s">
        <v>165</v>
      </c>
      <c r="D14" s="253"/>
      <c r="E14" s="253"/>
      <c r="F14" s="253"/>
      <c r="G14" s="253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159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76" t="str">
        <f>C14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69">
        <v>4</v>
      </c>
      <c r="B15" s="170" t="s">
        <v>166</v>
      </c>
      <c r="C15" s="178" t="s">
        <v>167</v>
      </c>
      <c r="D15" s="171" t="s">
        <v>152</v>
      </c>
      <c r="E15" s="172">
        <v>1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72">
        <v>0</v>
      </c>
      <c r="O15" s="172">
        <f>ROUND(E15*N15,2)</f>
        <v>0</v>
      </c>
      <c r="P15" s="172">
        <v>0</v>
      </c>
      <c r="Q15" s="172">
        <f>ROUND(E15*P15,2)</f>
        <v>0</v>
      </c>
      <c r="R15" s="174"/>
      <c r="S15" s="174" t="s">
        <v>153</v>
      </c>
      <c r="T15" s="175" t="s">
        <v>154</v>
      </c>
      <c r="U15" s="159">
        <v>0</v>
      </c>
      <c r="V15" s="159">
        <f>ROUND(E15*U15,2)</f>
        <v>0</v>
      </c>
      <c r="W15" s="159"/>
      <c r="X15" s="159" t="s">
        <v>155</v>
      </c>
      <c r="Y15" s="159" t="s">
        <v>156</v>
      </c>
      <c r="Z15" s="148"/>
      <c r="AA15" s="148"/>
      <c r="AB15" s="148"/>
      <c r="AC15" s="148"/>
      <c r="AD15" s="148"/>
      <c r="AE15" s="148"/>
      <c r="AF15" s="148"/>
      <c r="AG15" s="148" t="s">
        <v>168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22.5" outlineLevel="2" x14ac:dyDescent="0.2">
      <c r="A16" s="155"/>
      <c r="B16" s="156"/>
      <c r="C16" s="252" t="s">
        <v>169</v>
      </c>
      <c r="D16" s="253"/>
      <c r="E16" s="253"/>
      <c r="F16" s="253"/>
      <c r="G16" s="253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8"/>
      <c r="AA16" s="148"/>
      <c r="AB16" s="148"/>
      <c r="AC16" s="148"/>
      <c r="AD16" s="148"/>
      <c r="AE16" s="148"/>
      <c r="AF16" s="148"/>
      <c r="AG16" s="148" t="s">
        <v>159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76" t="str">
        <f>C16</f>
        <v>Náklady na ztížené provádění stavebních prací v důsledku nepřerušeného provozu na staveništi nebo v případech nepřerušeného provozu v objektech v nichž se stavební práce provádí.</v>
      </c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69">
        <v>5</v>
      </c>
      <c r="B17" s="170" t="s">
        <v>170</v>
      </c>
      <c r="C17" s="178" t="s">
        <v>171</v>
      </c>
      <c r="D17" s="171" t="s">
        <v>152</v>
      </c>
      <c r="E17" s="172">
        <v>1</v>
      </c>
      <c r="F17" s="173"/>
      <c r="G17" s="174">
        <f>ROUND(E17*F17,2)</f>
        <v>0</v>
      </c>
      <c r="H17" s="173"/>
      <c r="I17" s="174">
        <f>ROUND(E17*H17,2)</f>
        <v>0</v>
      </c>
      <c r="J17" s="173"/>
      <c r="K17" s="174">
        <f>ROUND(E17*J17,2)</f>
        <v>0</v>
      </c>
      <c r="L17" s="174">
        <v>21</v>
      </c>
      <c r="M17" s="174">
        <f>G17*(1+L17/100)</f>
        <v>0</v>
      </c>
      <c r="N17" s="172">
        <v>0</v>
      </c>
      <c r="O17" s="172">
        <f>ROUND(E17*N17,2)</f>
        <v>0</v>
      </c>
      <c r="P17" s="172">
        <v>0</v>
      </c>
      <c r="Q17" s="172">
        <f>ROUND(E17*P17,2)</f>
        <v>0</v>
      </c>
      <c r="R17" s="174"/>
      <c r="S17" s="174" t="s">
        <v>153</v>
      </c>
      <c r="T17" s="175" t="s">
        <v>154</v>
      </c>
      <c r="U17" s="159">
        <v>0</v>
      </c>
      <c r="V17" s="159">
        <f>ROUND(E17*U17,2)</f>
        <v>0</v>
      </c>
      <c r="W17" s="159"/>
      <c r="X17" s="159" t="s">
        <v>155</v>
      </c>
      <c r="Y17" s="159" t="s">
        <v>156</v>
      </c>
      <c r="Z17" s="148"/>
      <c r="AA17" s="148"/>
      <c r="AB17" s="148"/>
      <c r="AC17" s="148"/>
      <c r="AD17" s="148"/>
      <c r="AE17" s="148"/>
      <c r="AF17" s="148"/>
      <c r="AG17" s="148" t="s">
        <v>157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252" t="s">
        <v>172</v>
      </c>
      <c r="D18" s="253"/>
      <c r="E18" s="253"/>
      <c r="F18" s="253"/>
      <c r="G18" s="253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8"/>
      <c r="AA18" s="148"/>
      <c r="AB18" s="148"/>
      <c r="AC18" s="148"/>
      <c r="AD18" s="148"/>
      <c r="AE18" s="148"/>
      <c r="AF18" s="148"/>
      <c r="AG18" s="148" t="s">
        <v>159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x14ac:dyDescent="0.2">
      <c r="A19" s="162" t="s">
        <v>148</v>
      </c>
      <c r="B19" s="163" t="s">
        <v>119</v>
      </c>
      <c r="C19" s="177" t="s">
        <v>28</v>
      </c>
      <c r="D19" s="164"/>
      <c r="E19" s="165"/>
      <c r="F19" s="166"/>
      <c r="G19" s="166">
        <f>SUMIF(AG20:AG23,"&lt;&gt;NOR",G20:G23)</f>
        <v>0</v>
      </c>
      <c r="H19" s="166"/>
      <c r="I19" s="166">
        <f>SUM(I20:I23)</f>
        <v>0</v>
      </c>
      <c r="J19" s="166"/>
      <c r="K19" s="166">
        <f>SUM(K20:K23)</f>
        <v>0</v>
      </c>
      <c r="L19" s="166"/>
      <c r="M19" s="166">
        <f>SUM(M20:M23)</f>
        <v>0</v>
      </c>
      <c r="N19" s="165"/>
      <c r="O19" s="165">
        <f>SUM(O20:O23)</f>
        <v>0</v>
      </c>
      <c r="P19" s="165"/>
      <c r="Q19" s="165">
        <f>SUM(Q20:Q23)</f>
        <v>0</v>
      </c>
      <c r="R19" s="166"/>
      <c r="S19" s="166"/>
      <c r="T19" s="167"/>
      <c r="U19" s="161"/>
      <c r="V19" s="161">
        <f>SUM(V20:V23)</f>
        <v>0</v>
      </c>
      <c r="W19" s="161"/>
      <c r="X19" s="161"/>
      <c r="Y19" s="161"/>
      <c r="AG19" t="s">
        <v>149</v>
      </c>
    </row>
    <row r="20" spans="1:60" outlineLevel="1" x14ac:dyDescent="0.2">
      <c r="A20" s="169">
        <v>6</v>
      </c>
      <c r="B20" s="170" t="s">
        <v>173</v>
      </c>
      <c r="C20" s="178" t="s">
        <v>174</v>
      </c>
      <c r="D20" s="171" t="s">
        <v>152</v>
      </c>
      <c r="E20" s="172">
        <v>1</v>
      </c>
      <c r="F20" s="173"/>
      <c r="G20" s="174">
        <f>ROUND(E20*F20,2)</f>
        <v>0</v>
      </c>
      <c r="H20" s="173"/>
      <c r="I20" s="174">
        <f>ROUND(E20*H20,2)</f>
        <v>0</v>
      </c>
      <c r="J20" s="173"/>
      <c r="K20" s="174">
        <f>ROUND(E20*J20,2)</f>
        <v>0</v>
      </c>
      <c r="L20" s="174">
        <v>21</v>
      </c>
      <c r="M20" s="174">
        <f>G20*(1+L20/100)</f>
        <v>0</v>
      </c>
      <c r="N20" s="172">
        <v>0</v>
      </c>
      <c r="O20" s="172">
        <f>ROUND(E20*N20,2)</f>
        <v>0</v>
      </c>
      <c r="P20" s="172">
        <v>0</v>
      </c>
      <c r="Q20" s="172">
        <f>ROUND(E20*P20,2)</f>
        <v>0</v>
      </c>
      <c r="R20" s="174"/>
      <c r="S20" s="174" t="s">
        <v>153</v>
      </c>
      <c r="T20" s="175" t="s">
        <v>154</v>
      </c>
      <c r="U20" s="159">
        <v>0</v>
      </c>
      <c r="V20" s="159">
        <f>ROUND(E20*U20,2)</f>
        <v>0</v>
      </c>
      <c r="W20" s="159"/>
      <c r="X20" s="159" t="s">
        <v>155</v>
      </c>
      <c r="Y20" s="159" t="s">
        <v>156</v>
      </c>
      <c r="Z20" s="148"/>
      <c r="AA20" s="148"/>
      <c r="AB20" s="148"/>
      <c r="AC20" s="148"/>
      <c r="AD20" s="148"/>
      <c r="AE20" s="148"/>
      <c r="AF20" s="148"/>
      <c r="AG20" s="148" t="s">
        <v>175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33.75" outlineLevel="2" x14ac:dyDescent="0.2">
      <c r="A21" s="155"/>
      <c r="B21" s="156"/>
      <c r="C21" s="252" t="s">
        <v>176</v>
      </c>
      <c r="D21" s="253"/>
      <c r="E21" s="253"/>
      <c r="F21" s="253"/>
      <c r="G21" s="253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159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76" t="str">
        <f>C21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69">
        <v>7</v>
      </c>
      <c r="B22" s="170" t="s">
        <v>177</v>
      </c>
      <c r="C22" s="178" t="s">
        <v>178</v>
      </c>
      <c r="D22" s="171" t="s">
        <v>152</v>
      </c>
      <c r="E22" s="172">
        <v>1</v>
      </c>
      <c r="F22" s="173"/>
      <c r="G22" s="174">
        <f>ROUND(E22*F22,2)</f>
        <v>0</v>
      </c>
      <c r="H22" s="173"/>
      <c r="I22" s="174">
        <f>ROUND(E22*H22,2)</f>
        <v>0</v>
      </c>
      <c r="J22" s="173"/>
      <c r="K22" s="174">
        <f>ROUND(E22*J22,2)</f>
        <v>0</v>
      </c>
      <c r="L22" s="174">
        <v>21</v>
      </c>
      <c r="M22" s="174">
        <f>G22*(1+L22/100)</f>
        <v>0</v>
      </c>
      <c r="N22" s="172">
        <v>0</v>
      </c>
      <c r="O22" s="172">
        <f>ROUND(E22*N22,2)</f>
        <v>0</v>
      </c>
      <c r="P22" s="172">
        <v>0</v>
      </c>
      <c r="Q22" s="172">
        <f>ROUND(E22*P22,2)</f>
        <v>0</v>
      </c>
      <c r="R22" s="174"/>
      <c r="S22" s="174" t="s">
        <v>153</v>
      </c>
      <c r="T22" s="175" t="s">
        <v>154</v>
      </c>
      <c r="U22" s="159">
        <v>0</v>
      </c>
      <c r="V22" s="159">
        <f>ROUND(E22*U22,2)</f>
        <v>0</v>
      </c>
      <c r="W22" s="159"/>
      <c r="X22" s="159" t="s">
        <v>155</v>
      </c>
      <c r="Y22" s="159" t="s">
        <v>156</v>
      </c>
      <c r="Z22" s="148"/>
      <c r="AA22" s="148"/>
      <c r="AB22" s="148"/>
      <c r="AC22" s="148"/>
      <c r="AD22" s="148"/>
      <c r="AE22" s="148"/>
      <c r="AF22" s="148"/>
      <c r="AG22" s="148" t="s">
        <v>175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2" x14ac:dyDescent="0.2">
      <c r="A23" s="155"/>
      <c r="B23" s="156"/>
      <c r="C23" s="252" t="s">
        <v>179</v>
      </c>
      <c r="D23" s="253"/>
      <c r="E23" s="253"/>
      <c r="F23" s="253"/>
      <c r="G23" s="253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159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76" t="str">
        <f>C23</f>
        <v>náklady spojené s provedením všech technickými normami předepsaných zkoušek a revizí stavebních konstrukcí nebo stavebních prací.</v>
      </c>
      <c r="BB23" s="148"/>
      <c r="BC23" s="148"/>
      <c r="BD23" s="148"/>
      <c r="BE23" s="148"/>
      <c r="BF23" s="148"/>
      <c r="BG23" s="148"/>
      <c r="BH23" s="148"/>
    </row>
    <row r="24" spans="1:60" x14ac:dyDescent="0.2">
      <c r="A24" s="3"/>
      <c r="B24" s="4"/>
      <c r="C24" s="179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E24">
        <v>12</v>
      </c>
      <c r="AF24">
        <v>21</v>
      </c>
      <c r="AG24" t="s">
        <v>134</v>
      </c>
    </row>
    <row r="25" spans="1:60" x14ac:dyDescent="0.2">
      <c r="A25" s="151"/>
      <c r="B25" s="152" t="s">
        <v>29</v>
      </c>
      <c r="C25" s="180"/>
      <c r="D25" s="153"/>
      <c r="E25" s="154"/>
      <c r="F25" s="154"/>
      <c r="G25" s="168">
        <f>G8+G19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E25">
        <f>SUMIF(L7:L23,AE24,G7:G23)</f>
        <v>0</v>
      </c>
      <c r="AF25">
        <f>SUMIF(L7:L23,AF24,G7:G23)</f>
        <v>0</v>
      </c>
      <c r="AG25" t="s">
        <v>180</v>
      </c>
    </row>
    <row r="26" spans="1:60" x14ac:dyDescent="0.2">
      <c r="C26" s="181"/>
      <c r="D26" s="10"/>
      <c r="AG26" t="s">
        <v>181</v>
      </c>
    </row>
    <row r="27" spans="1:60" x14ac:dyDescent="0.2">
      <c r="D27" s="10"/>
    </row>
    <row r="28" spans="1:60" x14ac:dyDescent="0.2">
      <c r="D28" s="10"/>
    </row>
    <row r="29" spans="1:60" x14ac:dyDescent="0.2">
      <c r="D29" s="10"/>
    </row>
    <row r="30" spans="1:60" x14ac:dyDescent="0.2">
      <c r="D30" s="10"/>
    </row>
    <row r="31" spans="1:60" x14ac:dyDescent="0.2">
      <c r="D31" s="10"/>
    </row>
    <row r="32" spans="1:60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888D" sheet="1" formatRows="0"/>
  <mergeCells count="11">
    <mergeCell ref="C12:G12"/>
    <mergeCell ref="A1:G1"/>
    <mergeCell ref="C2:G2"/>
    <mergeCell ref="C3:G3"/>
    <mergeCell ref="C4:G4"/>
    <mergeCell ref="C10:G10"/>
    <mergeCell ref="C14:G14"/>
    <mergeCell ref="C16:G16"/>
    <mergeCell ref="C18:G18"/>
    <mergeCell ref="C21:G21"/>
    <mergeCell ref="C23:G2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BH5000"/>
  <sheetViews>
    <sheetView tabSelected="1" workbookViewId="0">
      <pane ySplit="7" topLeftCell="A151" activePane="bottomLeft" state="frozen"/>
      <selection pane="bottomLeft" activeCell="F170" sqref="F170"/>
    </sheetView>
  </sheetViews>
  <sheetFormatPr defaultRowHeight="12.75" outlineLevelRow="3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4" t="s">
        <v>182</v>
      </c>
      <c r="B1" s="254"/>
      <c r="C1" s="254"/>
      <c r="D1" s="254"/>
      <c r="E1" s="254"/>
      <c r="F1" s="254"/>
      <c r="G1" s="254"/>
      <c r="AG1" t="s">
        <v>121</v>
      </c>
    </row>
    <row r="2" spans="1:60" ht="24.95" customHeight="1" x14ac:dyDescent="0.2">
      <c r="A2" s="50" t="s">
        <v>7</v>
      </c>
      <c r="B2" s="49" t="s">
        <v>43</v>
      </c>
      <c r="C2" s="255" t="s">
        <v>44</v>
      </c>
      <c r="D2" s="256"/>
      <c r="E2" s="256"/>
      <c r="F2" s="256"/>
      <c r="G2" s="257"/>
      <c r="AG2" t="s">
        <v>122</v>
      </c>
    </row>
    <row r="3" spans="1:60" ht="24.95" customHeight="1" x14ac:dyDescent="0.2">
      <c r="A3" s="50" t="s">
        <v>8</v>
      </c>
      <c r="B3" s="49" t="s">
        <v>60</v>
      </c>
      <c r="C3" s="255" t="s">
        <v>61</v>
      </c>
      <c r="D3" s="256"/>
      <c r="E3" s="256"/>
      <c r="F3" s="256"/>
      <c r="G3" s="257"/>
      <c r="AC3" s="122" t="s">
        <v>122</v>
      </c>
      <c r="AG3" t="s">
        <v>124</v>
      </c>
    </row>
    <row r="4" spans="1:60" ht="24.95" customHeight="1" x14ac:dyDescent="0.2">
      <c r="A4" s="141" t="s">
        <v>9</v>
      </c>
      <c r="B4" s="142" t="s">
        <v>62</v>
      </c>
      <c r="C4" s="258" t="s">
        <v>63</v>
      </c>
      <c r="D4" s="259"/>
      <c r="E4" s="259"/>
      <c r="F4" s="259"/>
      <c r="G4" s="260"/>
      <c r="AG4" t="s">
        <v>125</v>
      </c>
    </row>
    <row r="5" spans="1:60" x14ac:dyDescent="0.2">
      <c r="D5" s="10"/>
    </row>
    <row r="6" spans="1:60" ht="38.25" x14ac:dyDescent="0.2">
      <c r="A6" s="144" t="s">
        <v>126</v>
      </c>
      <c r="B6" s="146" t="s">
        <v>127</v>
      </c>
      <c r="C6" s="146" t="s">
        <v>128</v>
      </c>
      <c r="D6" s="145" t="s">
        <v>129</v>
      </c>
      <c r="E6" s="144" t="s">
        <v>130</v>
      </c>
      <c r="F6" s="143" t="s">
        <v>131</v>
      </c>
      <c r="G6" s="144" t="s">
        <v>29</v>
      </c>
      <c r="H6" s="147" t="s">
        <v>30</v>
      </c>
      <c r="I6" s="147" t="s">
        <v>132</v>
      </c>
      <c r="J6" s="147" t="s">
        <v>31</v>
      </c>
      <c r="K6" s="147" t="s">
        <v>133</v>
      </c>
      <c r="L6" s="147" t="s">
        <v>134</v>
      </c>
      <c r="M6" s="147" t="s">
        <v>135</v>
      </c>
      <c r="N6" s="147" t="s">
        <v>136</v>
      </c>
      <c r="O6" s="147" t="s">
        <v>137</v>
      </c>
      <c r="P6" s="147" t="s">
        <v>138</v>
      </c>
      <c r="Q6" s="147" t="s">
        <v>139</v>
      </c>
      <c r="R6" s="147" t="s">
        <v>140</v>
      </c>
      <c r="S6" s="147" t="s">
        <v>141</v>
      </c>
      <c r="T6" s="147" t="s">
        <v>142</v>
      </c>
      <c r="U6" s="147" t="s">
        <v>143</v>
      </c>
      <c r="V6" s="147" t="s">
        <v>144</v>
      </c>
      <c r="W6" s="147" t="s">
        <v>145</v>
      </c>
      <c r="X6" s="147" t="s">
        <v>146</v>
      </c>
      <c r="Y6" s="147" t="s">
        <v>147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2" t="s">
        <v>148</v>
      </c>
      <c r="B8" s="163" t="s">
        <v>79</v>
      </c>
      <c r="C8" s="177" t="s">
        <v>80</v>
      </c>
      <c r="D8" s="164"/>
      <c r="E8" s="165"/>
      <c r="F8" s="166"/>
      <c r="G8" s="166">
        <f>SUMIF(AG9:AG11,"&lt;&gt;NOR",G9:G11)</f>
        <v>0</v>
      </c>
      <c r="H8" s="166"/>
      <c r="I8" s="166">
        <f>SUM(I9:I11)</f>
        <v>0</v>
      </c>
      <c r="J8" s="166"/>
      <c r="K8" s="166">
        <f>SUM(K9:K11)</f>
        <v>0</v>
      </c>
      <c r="L8" s="166"/>
      <c r="M8" s="166">
        <f>SUM(M9:M11)</f>
        <v>0</v>
      </c>
      <c r="N8" s="165"/>
      <c r="O8" s="165">
        <f>SUM(O9:O11)</f>
        <v>0.19</v>
      </c>
      <c r="P8" s="165"/>
      <c r="Q8" s="165">
        <f>SUM(Q9:Q11)</f>
        <v>0</v>
      </c>
      <c r="R8" s="166"/>
      <c r="S8" s="166"/>
      <c r="T8" s="167"/>
      <c r="U8" s="161"/>
      <c r="V8" s="161">
        <f>SUM(V9:V11)</f>
        <v>2.0299999999999998</v>
      </c>
      <c r="W8" s="161"/>
      <c r="X8" s="161"/>
      <c r="Y8" s="161"/>
      <c r="AG8" t="s">
        <v>149</v>
      </c>
    </row>
    <row r="9" spans="1:60" outlineLevel="1" x14ac:dyDescent="0.2">
      <c r="A9" s="169">
        <v>1</v>
      </c>
      <c r="B9" s="170" t="s">
        <v>183</v>
      </c>
      <c r="C9" s="178" t="s">
        <v>184</v>
      </c>
      <c r="D9" s="171" t="s">
        <v>185</v>
      </c>
      <c r="E9" s="172">
        <v>1.5</v>
      </c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3.4610000000000002E-2</v>
      </c>
      <c r="O9" s="172">
        <f>ROUND(E9*N9,2)</f>
        <v>0.05</v>
      </c>
      <c r="P9" s="172">
        <v>0</v>
      </c>
      <c r="Q9" s="172">
        <f>ROUND(E9*P9,2)</f>
        <v>0</v>
      </c>
      <c r="R9" s="174"/>
      <c r="S9" s="174" t="s">
        <v>186</v>
      </c>
      <c r="T9" s="175" t="s">
        <v>154</v>
      </c>
      <c r="U9" s="159">
        <v>1.35</v>
      </c>
      <c r="V9" s="159">
        <f>ROUND(E9*U9,2)</f>
        <v>2.0299999999999998</v>
      </c>
      <c r="W9" s="159"/>
      <c r="X9" s="159" t="s">
        <v>187</v>
      </c>
      <c r="Y9" s="159" t="s">
        <v>156</v>
      </c>
      <c r="Z9" s="148"/>
      <c r="AA9" s="148"/>
      <c r="AB9" s="148"/>
      <c r="AC9" s="148"/>
      <c r="AD9" s="148"/>
      <c r="AE9" s="148"/>
      <c r="AF9" s="148"/>
      <c r="AG9" s="148" t="s">
        <v>188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">
      <c r="A10" s="155"/>
      <c r="B10" s="156"/>
      <c r="C10" s="192" t="s">
        <v>189</v>
      </c>
      <c r="D10" s="182"/>
      <c r="E10" s="183">
        <v>1.5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190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22.5" outlineLevel="1" x14ac:dyDescent="0.2">
      <c r="A11" s="184">
        <v>2</v>
      </c>
      <c r="B11" s="185" t="s">
        <v>191</v>
      </c>
      <c r="C11" s="193" t="s">
        <v>192</v>
      </c>
      <c r="D11" s="186" t="s">
        <v>193</v>
      </c>
      <c r="E11" s="187">
        <v>1</v>
      </c>
      <c r="F11" s="188"/>
      <c r="G11" s="189">
        <f>ROUND(E11*F11,2)</f>
        <v>0</v>
      </c>
      <c r="H11" s="188"/>
      <c r="I11" s="189">
        <f>ROUND(E11*H11,2)</f>
        <v>0</v>
      </c>
      <c r="J11" s="188"/>
      <c r="K11" s="189">
        <f>ROUND(E11*J11,2)</f>
        <v>0</v>
      </c>
      <c r="L11" s="189">
        <v>21</v>
      </c>
      <c r="M11" s="189">
        <f>G11*(1+L11/100)</f>
        <v>0</v>
      </c>
      <c r="N11" s="187">
        <v>0.13800000000000001</v>
      </c>
      <c r="O11" s="187">
        <f>ROUND(E11*N11,2)</f>
        <v>0.14000000000000001</v>
      </c>
      <c r="P11" s="187">
        <v>0</v>
      </c>
      <c r="Q11" s="187">
        <f>ROUND(E11*P11,2)</f>
        <v>0</v>
      </c>
      <c r="R11" s="189"/>
      <c r="S11" s="189" t="s">
        <v>186</v>
      </c>
      <c r="T11" s="190" t="s">
        <v>154</v>
      </c>
      <c r="U11" s="159">
        <v>0</v>
      </c>
      <c r="V11" s="159">
        <f>ROUND(E11*U11,2)</f>
        <v>0</v>
      </c>
      <c r="W11" s="159"/>
      <c r="X11" s="159" t="s">
        <v>194</v>
      </c>
      <c r="Y11" s="159" t="s">
        <v>156</v>
      </c>
      <c r="Z11" s="148"/>
      <c r="AA11" s="148"/>
      <c r="AB11" s="148"/>
      <c r="AC11" s="148"/>
      <c r="AD11" s="148"/>
      <c r="AE11" s="148"/>
      <c r="AF11" s="148"/>
      <c r="AG11" s="148" t="s">
        <v>195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x14ac:dyDescent="0.2">
      <c r="A12" s="162" t="s">
        <v>148</v>
      </c>
      <c r="B12" s="163" t="s">
        <v>81</v>
      </c>
      <c r="C12" s="177" t="s">
        <v>82</v>
      </c>
      <c r="D12" s="164"/>
      <c r="E12" s="165"/>
      <c r="F12" s="166"/>
      <c r="G12" s="166">
        <f>SUMIF(AG13:AG16,"&lt;&gt;NOR",G13:G16)</f>
        <v>0</v>
      </c>
      <c r="H12" s="166"/>
      <c r="I12" s="166">
        <f>SUM(I13:I16)</f>
        <v>0</v>
      </c>
      <c r="J12" s="166"/>
      <c r="K12" s="166">
        <f>SUM(K13:K16)</f>
        <v>0</v>
      </c>
      <c r="L12" s="166"/>
      <c r="M12" s="166">
        <f>SUM(M13:M16)</f>
        <v>0</v>
      </c>
      <c r="N12" s="165"/>
      <c r="O12" s="165">
        <f>SUM(O13:O16)</f>
        <v>0.08</v>
      </c>
      <c r="P12" s="165"/>
      <c r="Q12" s="165">
        <f>SUM(Q13:Q16)</f>
        <v>0</v>
      </c>
      <c r="R12" s="166"/>
      <c r="S12" s="166"/>
      <c r="T12" s="167"/>
      <c r="U12" s="161"/>
      <c r="V12" s="161">
        <f>SUM(V13:V16)</f>
        <v>4</v>
      </c>
      <c r="W12" s="161"/>
      <c r="X12" s="161"/>
      <c r="Y12" s="161"/>
      <c r="AG12" t="s">
        <v>149</v>
      </c>
    </row>
    <row r="13" spans="1:60" ht="22.5" outlineLevel="1" x14ac:dyDescent="0.2">
      <c r="A13" s="169">
        <v>3</v>
      </c>
      <c r="B13" s="170" t="s">
        <v>196</v>
      </c>
      <c r="C13" s="178" t="s">
        <v>197</v>
      </c>
      <c r="D13" s="171" t="s">
        <v>198</v>
      </c>
      <c r="E13" s="172">
        <v>16.010000000000002</v>
      </c>
      <c r="F13" s="173"/>
      <c r="G13" s="174">
        <f>ROUND(E13*F13,2)</f>
        <v>0</v>
      </c>
      <c r="H13" s="173"/>
      <c r="I13" s="174">
        <f>ROUND(E13*H13,2)</f>
        <v>0</v>
      </c>
      <c r="J13" s="173"/>
      <c r="K13" s="174">
        <f>ROUND(E13*J13,2)</f>
        <v>0</v>
      </c>
      <c r="L13" s="174">
        <v>21</v>
      </c>
      <c r="M13" s="174">
        <f>G13*(1+L13/100)</f>
        <v>0</v>
      </c>
      <c r="N13" s="172">
        <v>5.0800000000000003E-3</v>
      </c>
      <c r="O13" s="172">
        <f>ROUND(E13*N13,2)</f>
        <v>0.08</v>
      </c>
      <c r="P13" s="172">
        <v>0</v>
      </c>
      <c r="Q13" s="172">
        <f>ROUND(E13*P13,2)</f>
        <v>0</v>
      </c>
      <c r="R13" s="174" t="s">
        <v>199</v>
      </c>
      <c r="S13" s="174" t="s">
        <v>153</v>
      </c>
      <c r="T13" s="175" t="s">
        <v>200</v>
      </c>
      <c r="U13" s="159">
        <v>0.25</v>
      </c>
      <c r="V13" s="159">
        <f>ROUND(E13*U13,2)</f>
        <v>4</v>
      </c>
      <c r="W13" s="159"/>
      <c r="X13" s="159" t="s">
        <v>187</v>
      </c>
      <c r="Y13" s="159" t="s">
        <v>156</v>
      </c>
      <c r="Z13" s="148"/>
      <c r="AA13" s="148"/>
      <c r="AB13" s="148"/>
      <c r="AC13" s="148"/>
      <c r="AD13" s="148"/>
      <c r="AE13" s="148"/>
      <c r="AF13" s="148"/>
      <c r="AG13" s="148" t="s">
        <v>188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261" t="s">
        <v>201</v>
      </c>
      <c r="D14" s="262"/>
      <c r="E14" s="262"/>
      <c r="F14" s="262"/>
      <c r="G14" s="262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202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2" x14ac:dyDescent="0.2">
      <c r="A15" s="155"/>
      <c r="B15" s="156"/>
      <c r="C15" s="192" t="s">
        <v>203</v>
      </c>
      <c r="D15" s="182"/>
      <c r="E15" s="183"/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8"/>
      <c r="AA15" s="148"/>
      <c r="AB15" s="148"/>
      <c r="AC15" s="148"/>
      <c r="AD15" s="148"/>
      <c r="AE15" s="148"/>
      <c r="AF15" s="148"/>
      <c r="AG15" s="148" t="s">
        <v>190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3" x14ac:dyDescent="0.2">
      <c r="A16" s="155"/>
      <c r="B16" s="156"/>
      <c r="C16" s="192" t="s">
        <v>204</v>
      </c>
      <c r="D16" s="182"/>
      <c r="E16" s="183">
        <v>16.010000000000002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8"/>
      <c r="AA16" s="148"/>
      <c r="AB16" s="148"/>
      <c r="AC16" s="148"/>
      <c r="AD16" s="148"/>
      <c r="AE16" s="148"/>
      <c r="AF16" s="148"/>
      <c r="AG16" s="148" t="s">
        <v>190</v>
      </c>
      <c r="AH16" s="148">
        <v>5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x14ac:dyDescent="0.2">
      <c r="A17" s="162" t="s">
        <v>148</v>
      </c>
      <c r="B17" s="163" t="s">
        <v>83</v>
      </c>
      <c r="C17" s="177" t="s">
        <v>84</v>
      </c>
      <c r="D17" s="164"/>
      <c r="E17" s="165"/>
      <c r="F17" s="166"/>
      <c r="G17" s="166">
        <f>SUMIF(AG18:AG36,"&lt;&gt;NOR",G18:G36)</f>
        <v>0</v>
      </c>
      <c r="H17" s="166"/>
      <c r="I17" s="166">
        <f>SUM(I18:I36)</f>
        <v>0</v>
      </c>
      <c r="J17" s="166"/>
      <c r="K17" s="166">
        <f>SUM(K18:K36)</f>
        <v>0</v>
      </c>
      <c r="L17" s="166"/>
      <c r="M17" s="166">
        <f>SUM(M18:M36)</f>
        <v>0</v>
      </c>
      <c r="N17" s="165"/>
      <c r="O17" s="165">
        <f>SUM(O18:O36)</f>
        <v>0.08</v>
      </c>
      <c r="P17" s="165"/>
      <c r="Q17" s="165">
        <f>SUM(Q18:Q36)</f>
        <v>0</v>
      </c>
      <c r="R17" s="166"/>
      <c r="S17" s="166"/>
      <c r="T17" s="167"/>
      <c r="U17" s="161"/>
      <c r="V17" s="161">
        <f>SUM(V18:V36)</f>
        <v>9.8000000000000007</v>
      </c>
      <c r="W17" s="161"/>
      <c r="X17" s="161"/>
      <c r="Y17" s="161"/>
      <c r="AG17" t="s">
        <v>149</v>
      </c>
    </row>
    <row r="18" spans="1:60" outlineLevel="1" x14ac:dyDescent="0.2">
      <c r="A18" s="169">
        <v>4</v>
      </c>
      <c r="B18" s="170" t="s">
        <v>205</v>
      </c>
      <c r="C18" s="178" t="s">
        <v>206</v>
      </c>
      <c r="D18" s="171" t="s">
        <v>198</v>
      </c>
      <c r="E18" s="172">
        <v>45.750599999999999</v>
      </c>
      <c r="F18" s="173"/>
      <c r="G18" s="174">
        <f>ROUND(E18*F18,2)</f>
        <v>0</v>
      </c>
      <c r="H18" s="173"/>
      <c r="I18" s="174">
        <f>ROUND(E18*H18,2)</f>
        <v>0</v>
      </c>
      <c r="J18" s="173"/>
      <c r="K18" s="174">
        <f>ROUND(E18*J18,2)</f>
        <v>0</v>
      </c>
      <c r="L18" s="174">
        <v>21</v>
      </c>
      <c r="M18" s="174">
        <f>G18*(1+L18/100)</f>
        <v>0</v>
      </c>
      <c r="N18" s="172">
        <v>4.0000000000000003E-5</v>
      </c>
      <c r="O18" s="172">
        <f>ROUND(E18*N18,2)</f>
        <v>0</v>
      </c>
      <c r="P18" s="172">
        <v>0</v>
      </c>
      <c r="Q18" s="172">
        <f>ROUND(E18*P18,2)</f>
        <v>0</v>
      </c>
      <c r="R18" s="174" t="s">
        <v>199</v>
      </c>
      <c r="S18" s="174" t="s">
        <v>153</v>
      </c>
      <c r="T18" s="175" t="s">
        <v>200</v>
      </c>
      <c r="U18" s="159">
        <v>0.08</v>
      </c>
      <c r="V18" s="159">
        <f>ROUND(E18*U18,2)</f>
        <v>3.66</v>
      </c>
      <c r="W18" s="159"/>
      <c r="X18" s="159" t="s">
        <v>187</v>
      </c>
      <c r="Y18" s="159" t="s">
        <v>156</v>
      </c>
      <c r="Z18" s="148"/>
      <c r="AA18" s="148"/>
      <c r="AB18" s="148"/>
      <c r="AC18" s="148"/>
      <c r="AD18" s="148"/>
      <c r="AE18" s="148"/>
      <c r="AF18" s="148"/>
      <c r="AG18" s="148" t="s">
        <v>188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2.5" outlineLevel="2" x14ac:dyDescent="0.2">
      <c r="A19" s="155"/>
      <c r="B19" s="156"/>
      <c r="C19" s="261" t="s">
        <v>207</v>
      </c>
      <c r="D19" s="262"/>
      <c r="E19" s="262"/>
      <c r="F19" s="262"/>
      <c r="G19" s="262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8"/>
      <c r="AA19" s="148"/>
      <c r="AB19" s="148"/>
      <c r="AC19" s="148"/>
      <c r="AD19" s="148"/>
      <c r="AE19" s="148"/>
      <c r="AF19" s="148"/>
      <c r="AG19" s="148" t="s">
        <v>202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76" t="str">
        <f>C19</f>
        <v>které se zřizují před úpravami povrchu, a obalení osazených dveřních zárubní před znečištěním při úpravách povrchu nástřikem plastických maltovin včetně pozdějšího odkrytí,</v>
      </c>
      <c r="BB19" s="148"/>
      <c r="BC19" s="148"/>
      <c r="BD19" s="148"/>
      <c r="BE19" s="148"/>
      <c r="BF19" s="148"/>
      <c r="BG19" s="148"/>
      <c r="BH19" s="148"/>
    </row>
    <row r="20" spans="1:60" outlineLevel="2" x14ac:dyDescent="0.2">
      <c r="A20" s="155"/>
      <c r="B20" s="156"/>
      <c r="C20" s="192" t="s">
        <v>208</v>
      </c>
      <c r="D20" s="182"/>
      <c r="E20" s="183">
        <v>3.3456000000000001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8"/>
      <c r="AA20" s="148"/>
      <c r="AB20" s="148"/>
      <c r="AC20" s="148"/>
      <c r="AD20" s="148"/>
      <c r="AE20" s="148"/>
      <c r="AF20" s="148"/>
      <c r="AG20" s="148" t="s">
        <v>190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3" x14ac:dyDescent="0.2">
      <c r="A21" s="155"/>
      <c r="B21" s="156"/>
      <c r="C21" s="192" t="s">
        <v>209</v>
      </c>
      <c r="D21" s="182"/>
      <c r="E21" s="183">
        <v>9.83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190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3" x14ac:dyDescent="0.2">
      <c r="A22" s="155"/>
      <c r="B22" s="156"/>
      <c r="C22" s="192" t="s">
        <v>210</v>
      </c>
      <c r="D22" s="182"/>
      <c r="E22" s="183">
        <v>20.5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8"/>
      <c r="AA22" s="148"/>
      <c r="AB22" s="148"/>
      <c r="AC22" s="148"/>
      <c r="AD22" s="148"/>
      <c r="AE22" s="148"/>
      <c r="AF22" s="148"/>
      <c r="AG22" s="148" t="s">
        <v>190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3" x14ac:dyDescent="0.2">
      <c r="A23" s="155"/>
      <c r="B23" s="156"/>
      <c r="C23" s="192" t="s">
        <v>211</v>
      </c>
      <c r="D23" s="182"/>
      <c r="E23" s="183">
        <v>7.875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190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3" x14ac:dyDescent="0.2">
      <c r="A24" s="155"/>
      <c r="B24" s="156"/>
      <c r="C24" s="192" t="s">
        <v>212</v>
      </c>
      <c r="D24" s="182"/>
      <c r="E24" s="183">
        <v>4.2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190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69">
        <v>5</v>
      </c>
      <c r="B25" s="170" t="s">
        <v>213</v>
      </c>
      <c r="C25" s="178" t="s">
        <v>214</v>
      </c>
      <c r="D25" s="171" t="s">
        <v>193</v>
      </c>
      <c r="E25" s="172">
        <v>8</v>
      </c>
      <c r="F25" s="173"/>
      <c r="G25" s="174">
        <f>ROUND(E25*F25,2)</f>
        <v>0</v>
      </c>
      <c r="H25" s="173"/>
      <c r="I25" s="174">
        <f>ROUND(E25*H25,2)</f>
        <v>0</v>
      </c>
      <c r="J25" s="173"/>
      <c r="K25" s="174">
        <f>ROUND(E25*J25,2)</f>
        <v>0</v>
      </c>
      <c r="L25" s="174">
        <v>21</v>
      </c>
      <c r="M25" s="174">
        <f>G25*(1+L25/100)</f>
        <v>0</v>
      </c>
      <c r="N25" s="172">
        <v>4.9199999999999999E-3</v>
      </c>
      <c r="O25" s="172">
        <f>ROUND(E25*N25,2)</f>
        <v>0.04</v>
      </c>
      <c r="P25" s="172">
        <v>0</v>
      </c>
      <c r="Q25" s="172">
        <f>ROUND(E25*P25,2)</f>
        <v>0</v>
      </c>
      <c r="R25" s="174" t="s">
        <v>215</v>
      </c>
      <c r="S25" s="174" t="s">
        <v>153</v>
      </c>
      <c r="T25" s="175" t="s">
        <v>200</v>
      </c>
      <c r="U25" s="159">
        <v>0.34</v>
      </c>
      <c r="V25" s="159">
        <f>ROUND(E25*U25,2)</f>
        <v>2.72</v>
      </c>
      <c r="W25" s="159"/>
      <c r="X25" s="159" t="s">
        <v>187</v>
      </c>
      <c r="Y25" s="159" t="s">
        <v>156</v>
      </c>
      <c r="Z25" s="148"/>
      <c r="AA25" s="148"/>
      <c r="AB25" s="148"/>
      <c r="AC25" s="148"/>
      <c r="AD25" s="148"/>
      <c r="AE25" s="148"/>
      <c r="AF25" s="148"/>
      <c r="AG25" s="148" t="s">
        <v>188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">
      <c r="A26" s="155"/>
      <c r="B26" s="156"/>
      <c r="C26" s="261" t="s">
        <v>216</v>
      </c>
      <c r="D26" s="262"/>
      <c r="E26" s="262"/>
      <c r="F26" s="262"/>
      <c r="G26" s="262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8"/>
      <c r="AA26" s="148"/>
      <c r="AB26" s="148"/>
      <c r="AC26" s="148"/>
      <c r="AD26" s="148"/>
      <c r="AE26" s="148"/>
      <c r="AF26" s="148"/>
      <c r="AG26" s="148" t="s">
        <v>202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76" t="str">
        <f>C26</f>
        <v>jakoukoliv maltou, z pomocného pracovního lešení o výšce podlahy do 1900 mm a pro zatížení do 1,5 kPa,</v>
      </c>
      <c r="BB26" s="148"/>
      <c r="BC26" s="148"/>
      <c r="BD26" s="148"/>
      <c r="BE26" s="148"/>
      <c r="BF26" s="148"/>
      <c r="BG26" s="148"/>
      <c r="BH26" s="148"/>
    </row>
    <row r="27" spans="1:60" outlineLevel="2" x14ac:dyDescent="0.2">
      <c r="A27" s="155"/>
      <c r="B27" s="156"/>
      <c r="C27" s="192" t="s">
        <v>217</v>
      </c>
      <c r="D27" s="182"/>
      <c r="E27" s="183">
        <v>8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8"/>
      <c r="AA27" s="148"/>
      <c r="AB27" s="148"/>
      <c r="AC27" s="148"/>
      <c r="AD27" s="148"/>
      <c r="AE27" s="148"/>
      <c r="AF27" s="148"/>
      <c r="AG27" s="148" t="s">
        <v>190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1" x14ac:dyDescent="0.2">
      <c r="A28" s="169">
        <v>6</v>
      </c>
      <c r="B28" s="170" t="s">
        <v>218</v>
      </c>
      <c r="C28" s="178" t="s">
        <v>219</v>
      </c>
      <c r="D28" s="171" t="s">
        <v>185</v>
      </c>
      <c r="E28" s="172">
        <v>13</v>
      </c>
      <c r="F28" s="173"/>
      <c r="G28" s="174">
        <f>ROUND(E28*F28,2)</f>
        <v>0</v>
      </c>
      <c r="H28" s="173"/>
      <c r="I28" s="174">
        <f>ROUND(E28*H28,2)</f>
        <v>0</v>
      </c>
      <c r="J28" s="173"/>
      <c r="K28" s="174">
        <f>ROUND(E28*J28,2)</f>
        <v>0</v>
      </c>
      <c r="L28" s="174">
        <v>21</v>
      </c>
      <c r="M28" s="174">
        <f>G28*(1+L28/100)</f>
        <v>0</v>
      </c>
      <c r="N28" s="172">
        <v>5.5999999999999995E-4</v>
      </c>
      <c r="O28" s="172">
        <f>ROUND(E28*N28,2)</f>
        <v>0.01</v>
      </c>
      <c r="P28" s="172">
        <v>0</v>
      </c>
      <c r="Q28" s="172">
        <f>ROUND(E28*P28,2)</f>
        <v>0</v>
      </c>
      <c r="R28" s="174" t="s">
        <v>215</v>
      </c>
      <c r="S28" s="174" t="s">
        <v>153</v>
      </c>
      <c r="T28" s="175" t="s">
        <v>200</v>
      </c>
      <c r="U28" s="159">
        <v>0.12</v>
      </c>
      <c r="V28" s="159">
        <f>ROUND(E28*U28,2)</f>
        <v>1.56</v>
      </c>
      <c r="W28" s="159"/>
      <c r="X28" s="159" t="s">
        <v>187</v>
      </c>
      <c r="Y28" s="159" t="s">
        <v>156</v>
      </c>
      <c r="Z28" s="148"/>
      <c r="AA28" s="148"/>
      <c r="AB28" s="148"/>
      <c r="AC28" s="148"/>
      <c r="AD28" s="148"/>
      <c r="AE28" s="148"/>
      <c r="AF28" s="148"/>
      <c r="AG28" s="148" t="s">
        <v>188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2" x14ac:dyDescent="0.2">
      <c r="A29" s="155"/>
      <c r="B29" s="156"/>
      <c r="C29" s="261" t="s">
        <v>220</v>
      </c>
      <c r="D29" s="262"/>
      <c r="E29" s="262"/>
      <c r="F29" s="262"/>
      <c r="G29" s="262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8"/>
      <c r="AA29" s="148"/>
      <c r="AB29" s="148"/>
      <c r="AC29" s="148"/>
      <c r="AD29" s="148"/>
      <c r="AE29" s="148"/>
      <c r="AF29" s="148"/>
      <c r="AG29" s="148" t="s">
        <v>202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2" x14ac:dyDescent="0.2">
      <c r="A30" s="155"/>
      <c r="B30" s="156"/>
      <c r="C30" s="192" t="s">
        <v>221</v>
      </c>
      <c r="D30" s="182"/>
      <c r="E30" s="183">
        <v>13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8"/>
      <c r="AA30" s="148"/>
      <c r="AB30" s="148"/>
      <c r="AC30" s="148"/>
      <c r="AD30" s="148"/>
      <c r="AE30" s="148"/>
      <c r="AF30" s="148"/>
      <c r="AG30" s="148" t="s">
        <v>190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69">
        <v>7</v>
      </c>
      <c r="B31" s="170" t="s">
        <v>222</v>
      </c>
      <c r="C31" s="178" t="s">
        <v>223</v>
      </c>
      <c r="D31" s="171" t="s">
        <v>185</v>
      </c>
      <c r="E31" s="172">
        <v>7.5</v>
      </c>
      <c r="F31" s="173"/>
      <c r="G31" s="174">
        <f>ROUND(E31*F31,2)</f>
        <v>0</v>
      </c>
      <c r="H31" s="173"/>
      <c r="I31" s="174">
        <f>ROUND(E31*H31,2)</f>
        <v>0</v>
      </c>
      <c r="J31" s="173"/>
      <c r="K31" s="174">
        <f>ROUND(E31*J31,2)</f>
        <v>0</v>
      </c>
      <c r="L31" s="174">
        <v>21</v>
      </c>
      <c r="M31" s="174">
        <f>G31*(1+L31/100)</f>
        <v>0</v>
      </c>
      <c r="N31" s="172">
        <v>1.5399999999999999E-3</v>
      </c>
      <c r="O31" s="172">
        <f>ROUND(E31*N31,2)</f>
        <v>0.01</v>
      </c>
      <c r="P31" s="172">
        <v>0</v>
      </c>
      <c r="Q31" s="172">
        <f>ROUND(E31*P31,2)</f>
        <v>0</v>
      </c>
      <c r="R31" s="174" t="s">
        <v>215</v>
      </c>
      <c r="S31" s="174" t="s">
        <v>153</v>
      </c>
      <c r="T31" s="175" t="s">
        <v>200</v>
      </c>
      <c r="U31" s="159">
        <v>0.15</v>
      </c>
      <c r="V31" s="159">
        <f>ROUND(E31*U31,2)</f>
        <v>1.1299999999999999</v>
      </c>
      <c r="W31" s="159"/>
      <c r="X31" s="159" t="s">
        <v>187</v>
      </c>
      <c r="Y31" s="159" t="s">
        <v>156</v>
      </c>
      <c r="Z31" s="148"/>
      <c r="AA31" s="148"/>
      <c r="AB31" s="148"/>
      <c r="AC31" s="148"/>
      <c r="AD31" s="148"/>
      <c r="AE31" s="148"/>
      <c r="AF31" s="148"/>
      <c r="AG31" s="148" t="s">
        <v>188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2" x14ac:dyDescent="0.2">
      <c r="A32" s="155"/>
      <c r="B32" s="156"/>
      <c r="C32" s="261" t="s">
        <v>220</v>
      </c>
      <c r="D32" s="262"/>
      <c r="E32" s="262"/>
      <c r="F32" s="262"/>
      <c r="G32" s="262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8"/>
      <c r="AA32" s="148"/>
      <c r="AB32" s="148"/>
      <c r="AC32" s="148"/>
      <c r="AD32" s="148"/>
      <c r="AE32" s="148"/>
      <c r="AF32" s="148"/>
      <c r="AG32" s="148" t="s">
        <v>202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">
      <c r="A33" s="155"/>
      <c r="B33" s="156"/>
      <c r="C33" s="192" t="s">
        <v>224</v>
      </c>
      <c r="D33" s="182"/>
      <c r="E33" s="183">
        <v>7.5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190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69">
        <v>8</v>
      </c>
      <c r="B34" s="170" t="s">
        <v>225</v>
      </c>
      <c r="C34" s="178" t="s">
        <v>226</v>
      </c>
      <c r="D34" s="171" t="s">
        <v>198</v>
      </c>
      <c r="E34" s="172">
        <v>0.39</v>
      </c>
      <c r="F34" s="173"/>
      <c r="G34" s="174">
        <f>ROUND(E34*F34,2)</f>
        <v>0</v>
      </c>
      <c r="H34" s="173"/>
      <c r="I34" s="174">
        <f>ROUND(E34*H34,2)</f>
        <v>0</v>
      </c>
      <c r="J34" s="173"/>
      <c r="K34" s="174">
        <f>ROUND(E34*J34,2)</f>
        <v>0</v>
      </c>
      <c r="L34" s="174">
        <v>21</v>
      </c>
      <c r="M34" s="174">
        <f>G34*(1+L34/100)</f>
        <v>0</v>
      </c>
      <c r="N34" s="172">
        <v>5.8500000000000003E-2</v>
      </c>
      <c r="O34" s="172">
        <f>ROUND(E34*N34,2)</f>
        <v>0.02</v>
      </c>
      <c r="P34" s="172">
        <v>0</v>
      </c>
      <c r="Q34" s="172">
        <f>ROUND(E34*P34,2)</f>
        <v>0</v>
      </c>
      <c r="R34" s="174" t="s">
        <v>215</v>
      </c>
      <c r="S34" s="174" t="s">
        <v>153</v>
      </c>
      <c r="T34" s="175" t="s">
        <v>200</v>
      </c>
      <c r="U34" s="159">
        <v>1.87</v>
      </c>
      <c r="V34" s="159">
        <f>ROUND(E34*U34,2)</f>
        <v>0.73</v>
      </c>
      <c r="W34" s="159"/>
      <c r="X34" s="159" t="s">
        <v>187</v>
      </c>
      <c r="Y34" s="159" t="s">
        <v>156</v>
      </c>
      <c r="Z34" s="148"/>
      <c r="AA34" s="148"/>
      <c r="AB34" s="148"/>
      <c r="AC34" s="148"/>
      <c r="AD34" s="148"/>
      <c r="AE34" s="148"/>
      <c r="AF34" s="148"/>
      <c r="AG34" s="148" t="s">
        <v>188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261" t="s">
        <v>227</v>
      </c>
      <c r="D35" s="262"/>
      <c r="E35" s="262"/>
      <c r="F35" s="262"/>
      <c r="G35" s="262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8"/>
      <c r="AA35" s="148"/>
      <c r="AB35" s="148"/>
      <c r="AC35" s="148"/>
      <c r="AD35" s="148"/>
      <c r="AE35" s="148"/>
      <c r="AF35" s="148"/>
      <c r="AG35" s="148" t="s">
        <v>202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2" x14ac:dyDescent="0.2">
      <c r="A36" s="155"/>
      <c r="B36" s="156"/>
      <c r="C36" s="192" t="s">
        <v>228</v>
      </c>
      <c r="D36" s="182"/>
      <c r="E36" s="183">
        <v>0.39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8"/>
      <c r="AA36" s="148"/>
      <c r="AB36" s="148"/>
      <c r="AC36" s="148"/>
      <c r="AD36" s="148"/>
      <c r="AE36" s="148"/>
      <c r="AF36" s="148"/>
      <c r="AG36" s="148" t="s">
        <v>190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x14ac:dyDescent="0.2">
      <c r="A37" s="162" t="s">
        <v>148</v>
      </c>
      <c r="B37" s="163" t="s">
        <v>85</v>
      </c>
      <c r="C37" s="177" t="s">
        <v>86</v>
      </c>
      <c r="D37" s="164"/>
      <c r="E37" s="165"/>
      <c r="F37" s="166"/>
      <c r="G37" s="166">
        <f>SUMIF(AG38:AG39,"&lt;&gt;NOR",G38:G39)</f>
        <v>0</v>
      </c>
      <c r="H37" s="166"/>
      <c r="I37" s="166">
        <f>SUM(I38:I39)</f>
        <v>0</v>
      </c>
      <c r="J37" s="166"/>
      <c r="K37" s="166">
        <f>SUM(K38:K39)</f>
        <v>0</v>
      </c>
      <c r="L37" s="166"/>
      <c r="M37" s="166">
        <f>SUM(M38:M39)</f>
        <v>0</v>
      </c>
      <c r="N37" s="165"/>
      <c r="O37" s="165">
        <f>SUM(O38:O39)</f>
        <v>0.18</v>
      </c>
      <c r="P37" s="165"/>
      <c r="Q37" s="165">
        <f>SUM(Q38:Q39)</f>
        <v>0</v>
      </c>
      <c r="R37" s="166"/>
      <c r="S37" s="166"/>
      <c r="T37" s="167"/>
      <c r="U37" s="161"/>
      <c r="V37" s="161">
        <f>SUM(V38:V39)</f>
        <v>8.01</v>
      </c>
      <c r="W37" s="161"/>
      <c r="X37" s="161"/>
      <c r="Y37" s="161"/>
      <c r="AG37" t="s">
        <v>149</v>
      </c>
    </row>
    <row r="38" spans="1:60" outlineLevel="1" x14ac:dyDescent="0.2">
      <c r="A38" s="169">
        <v>9</v>
      </c>
      <c r="B38" s="170" t="s">
        <v>229</v>
      </c>
      <c r="C38" s="178" t="s">
        <v>230</v>
      </c>
      <c r="D38" s="171" t="s">
        <v>198</v>
      </c>
      <c r="E38" s="172">
        <v>30.8</v>
      </c>
      <c r="F38" s="173"/>
      <c r="G38" s="174">
        <f>ROUND(E38*F38,2)</f>
        <v>0</v>
      </c>
      <c r="H38" s="173"/>
      <c r="I38" s="174">
        <f>ROUND(E38*H38,2)</f>
        <v>0</v>
      </c>
      <c r="J38" s="173"/>
      <c r="K38" s="174">
        <f>ROUND(E38*J38,2)</f>
        <v>0</v>
      </c>
      <c r="L38" s="174">
        <v>21</v>
      </c>
      <c r="M38" s="174">
        <f>G38*(1+L38/100)</f>
        <v>0</v>
      </c>
      <c r="N38" s="172">
        <v>5.9100000000000003E-3</v>
      </c>
      <c r="O38" s="172">
        <f>ROUND(E38*N38,2)</f>
        <v>0.18</v>
      </c>
      <c r="P38" s="172">
        <v>0</v>
      </c>
      <c r="Q38" s="172">
        <f>ROUND(E38*P38,2)</f>
        <v>0</v>
      </c>
      <c r="R38" s="174" t="s">
        <v>231</v>
      </c>
      <c r="S38" s="174" t="s">
        <v>153</v>
      </c>
      <c r="T38" s="175" t="s">
        <v>200</v>
      </c>
      <c r="U38" s="159">
        <v>0.26</v>
      </c>
      <c r="V38" s="159">
        <f>ROUND(E38*U38,2)</f>
        <v>8.01</v>
      </c>
      <c r="W38" s="159"/>
      <c r="X38" s="159" t="s">
        <v>187</v>
      </c>
      <c r="Y38" s="159" t="s">
        <v>156</v>
      </c>
      <c r="Z38" s="148"/>
      <c r="AA38" s="148"/>
      <c r="AB38" s="148"/>
      <c r="AC38" s="148"/>
      <c r="AD38" s="148"/>
      <c r="AE38" s="148"/>
      <c r="AF38" s="148"/>
      <c r="AG38" s="148" t="s">
        <v>188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2" x14ac:dyDescent="0.2">
      <c r="A39" s="155"/>
      <c r="B39" s="156"/>
      <c r="C39" s="192" t="s">
        <v>232</v>
      </c>
      <c r="D39" s="182"/>
      <c r="E39" s="183">
        <v>30.8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8"/>
      <c r="AA39" s="148"/>
      <c r="AB39" s="148"/>
      <c r="AC39" s="148"/>
      <c r="AD39" s="148"/>
      <c r="AE39" s="148"/>
      <c r="AF39" s="148"/>
      <c r="AG39" s="148" t="s">
        <v>190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x14ac:dyDescent="0.2">
      <c r="A40" s="162" t="s">
        <v>148</v>
      </c>
      <c r="B40" s="163" t="s">
        <v>87</v>
      </c>
      <c r="C40" s="177" t="s">
        <v>88</v>
      </c>
      <c r="D40" s="164"/>
      <c r="E40" s="165"/>
      <c r="F40" s="166"/>
      <c r="G40" s="166">
        <f>SUMIF(AG41:AG43,"&lt;&gt;NOR",G41:G43)</f>
        <v>0</v>
      </c>
      <c r="H40" s="166"/>
      <c r="I40" s="166">
        <f>SUM(I41:I43)</f>
        <v>0</v>
      </c>
      <c r="J40" s="166"/>
      <c r="K40" s="166">
        <f>SUM(K41:K43)</f>
        <v>0</v>
      </c>
      <c r="L40" s="166"/>
      <c r="M40" s="166">
        <f>SUM(M41:M43)</f>
        <v>0</v>
      </c>
      <c r="N40" s="165"/>
      <c r="O40" s="165">
        <f>SUM(O41:O43)</f>
        <v>0</v>
      </c>
      <c r="P40" s="165"/>
      <c r="Q40" s="165">
        <f>SUM(Q41:Q43)</f>
        <v>0</v>
      </c>
      <c r="R40" s="166"/>
      <c r="S40" s="166"/>
      <c r="T40" s="167"/>
      <c r="U40" s="161"/>
      <c r="V40" s="161">
        <f>SUM(V41:V43)</f>
        <v>21.62</v>
      </c>
      <c r="W40" s="161"/>
      <c r="X40" s="161"/>
      <c r="Y40" s="161"/>
      <c r="AG40" t="s">
        <v>149</v>
      </c>
    </row>
    <row r="41" spans="1:60" ht="56.25" outlineLevel="1" x14ac:dyDescent="0.2">
      <c r="A41" s="169">
        <v>10</v>
      </c>
      <c r="B41" s="170" t="s">
        <v>233</v>
      </c>
      <c r="C41" s="178" t="s">
        <v>234</v>
      </c>
      <c r="D41" s="171" t="s">
        <v>198</v>
      </c>
      <c r="E41" s="172">
        <v>61.76</v>
      </c>
      <c r="F41" s="173"/>
      <c r="G41" s="174">
        <f>ROUND(E41*F41,2)</f>
        <v>0</v>
      </c>
      <c r="H41" s="173"/>
      <c r="I41" s="174">
        <f>ROUND(E41*H41,2)</f>
        <v>0</v>
      </c>
      <c r="J41" s="173"/>
      <c r="K41" s="174">
        <f>ROUND(E41*J41,2)</f>
        <v>0</v>
      </c>
      <c r="L41" s="174">
        <v>21</v>
      </c>
      <c r="M41" s="174">
        <f>G41*(1+L41/100)</f>
        <v>0</v>
      </c>
      <c r="N41" s="172">
        <v>4.0000000000000003E-5</v>
      </c>
      <c r="O41" s="172">
        <f>ROUND(E41*N41,2)</f>
        <v>0</v>
      </c>
      <c r="P41" s="172">
        <v>0</v>
      </c>
      <c r="Q41" s="172">
        <f>ROUND(E41*P41,2)</f>
        <v>0</v>
      </c>
      <c r="R41" s="174" t="s">
        <v>199</v>
      </c>
      <c r="S41" s="174" t="s">
        <v>153</v>
      </c>
      <c r="T41" s="175" t="s">
        <v>200</v>
      </c>
      <c r="U41" s="159">
        <v>0.35</v>
      </c>
      <c r="V41" s="159">
        <f>ROUND(E41*U41,2)</f>
        <v>21.62</v>
      </c>
      <c r="W41" s="159"/>
      <c r="X41" s="159" t="s">
        <v>187</v>
      </c>
      <c r="Y41" s="159" t="s">
        <v>156</v>
      </c>
      <c r="Z41" s="148"/>
      <c r="AA41" s="148"/>
      <c r="AB41" s="148"/>
      <c r="AC41" s="148"/>
      <c r="AD41" s="148"/>
      <c r="AE41" s="148"/>
      <c r="AF41" s="148"/>
      <c r="AG41" s="148" t="s">
        <v>188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2" x14ac:dyDescent="0.2">
      <c r="A42" s="155"/>
      <c r="B42" s="156"/>
      <c r="C42" s="192" t="s">
        <v>232</v>
      </c>
      <c r="D42" s="182"/>
      <c r="E42" s="183">
        <v>30.8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8"/>
      <c r="AA42" s="148"/>
      <c r="AB42" s="148"/>
      <c r="AC42" s="148"/>
      <c r="AD42" s="148"/>
      <c r="AE42" s="148"/>
      <c r="AF42" s="148"/>
      <c r="AG42" s="148" t="s">
        <v>190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3" x14ac:dyDescent="0.2">
      <c r="A43" s="155"/>
      <c r="B43" s="156"/>
      <c r="C43" s="192" t="s">
        <v>235</v>
      </c>
      <c r="D43" s="182"/>
      <c r="E43" s="183">
        <v>30.96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8"/>
      <c r="AA43" s="148"/>
      <c r="AB43" s="148"/>
      <c r="AC43" s="148"/>
      <c r="AD43" s="148"/>
      <c r="AE43" s="148"/>
      <c r="AF43" s="148"/>
      <c r="AG43" s="148" t="s">
        <v>190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x14ac:dyDescent="0.2">
      <c r="A44" s="162" t="s">
        <v>148</v>
      </c>
      <c r="B44" s="163" t="s">
        <v>89</v>
      </c>
      <c r="C44" s="177" t="s">
        <v>90</v>
      </c>
      <c r="D44" s="164"/>
      <c r="E44" s="165"/>
      <c r="F44" s="166"/>
      <c r="G44" s="166">
        <f>SUMIF(AG45:AG57,"&lt;&gt;NOR",G45:G57)</f>
        <v>0</v>
      </c>
      <c r="H44" s="166"/>
      <c r="I44" s="166">
        <f>SUM(I45:I57)</f>
        <v>0</v>
      </c>
      <c r="J44" s="166"/>
      <c r="K44" s="166">
        <f>SUM(K45:K57)</f>
        <v>0</v>
      </c>
      <c r="L44" s="166"/>
      <c r="M44" s="166">
        <f>SUM(M45:M57)</f>
        <v>0</v>
      </c>
      <c r="N44" s="165"/>
      <c r="O44" s="165">
        <f>SUM(O45:O57)</f>
        <v>0</v>
      </c>
      <c r="P44" s="165"/>
      <c r="Q44" s="165">
        <f>SUM(Q45:Q57)</f>
        <v>0.55000000000000004</v>
      </c>
      <c r="R44" s="166"/>
      <c r="S44" s="166"/>
      <c r="T44" s="167"/>
      <c r="U44" s="161"/>
      <c r="V44" s="161">
        <f>SUM(V45:V57)</f>
        <v>9.93</v>
      </c>
      <c r="W44" s="161"/>
      <c r="X44" s="161"/>
      <c r="Y44" s="161"/>
      <c r="AG44" t="s">
        <v>149</v>
      </c>
    </row>
    <row r="45" spans="1:60" outlineLevel="1" x14ac:dyDescent="0.2">
      <c r="A45" s="169">
        <v>11</v>
      </c>
      <c r="B45" s="170" t="s">
        <v>236</v>
      </c>
      <c r="C45" s="178" t="s">
        <v>237</v>
      </c>
      <c r="D45" s="171" t="s">
        <v>185</v>
      </c>
      <c r="E45" s="172">
        <v>12.16</v>
      </c>
      <c r="F45" s="173"/>
      <c r="G45" s="174">
        <f>ROUND(E45*F45,2)</f>
        <v>0</v>
      </c>
      <c r="H45" s="173"/>
      <c r="I45" s="174">
        <f>ROUND(E45*H45,2)</f>
        <v>0</v>
      </c>
      <c r="J45" s="173"/>
      <c r="K45" s="174">
        <f>ROUND(E45*J45,2)</f>
        <v>0</v>
      </c>
      <c r="L45" s="174">
        <v>21</v>
      </c>
      <c r="M45" s="174">
        <f>G45*(1+L45/100)</f>
        <v>0</v>
      </c>
      <c r="N45" s="172">
        <v>3.6999999999999999E-4</v>
      </c>
      <c r="O45" s="172">
        <f>ROUND(E45*N45,2)</f>
        <v>0</v>
      </c>
      <c r="P45" s="172">
        <v>0</v>
      </c>
      <c r="Q45" s="172">
        <f>ROUND(E45*P45,2)</f>
        <v>0</v>
      </c>
      <c r="R45" s="174" t="s">
        <v>238</v>
      </c>
      <c r="S45" s="174" t="s">
        <v>153</v>
      </c>
      <c r="T45" s="175" t="s">
        <v>200</v>
      </c>
      <c r="U45" s="159">
        <v>0.45</v>
      </c>
      <c r="V45" s="159">
        <f>ROUND(E45*U45,2)</f>
        <v>5.47</v>
      </c>
      <c r="W45" s="159"/>
      <c r="X45" s="159" t="s">
        <v>187</v>
      </c>
      <c r="Y45" s="159" t="s">
        <v>156</v>
      </c>
      <c r="Z45" s="148"/>
      <c r="AA45" s="148"/>
      <c r="AB45" s="148"/>
      <c r="AC45" s="148"/>
      <c r="AD45" s="148"/>
      <c r="AE45" s="148"/>
      <c r="AF45" s="148"/>
      <c r="AG45" s="148" t="s">
        <v>188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2" x14ac:dyDescent="0.2">
      <c r="A46" s="155"/>
      <c r="B46" s="156"/>
      <c r="C46" s="192" t="s">
        <v>239</v>
      </c>
      <c r="D46" s="182"/>
      <c r="E46" s="183">
        <v>2.16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8"/>
      <c r="AA46" s="148"/>
      <c r="AB46" s="148"/>
      <c r="AC46" s="148"/>
      <c r="AD46" s="148"/>
      <c r="AE46" s="148"/>
      <c r="AF46" s="148"/>
      <c r="AG46" s="148" t="s">
        <v>190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3" x14ac:dyDescent="0.2">
      <c r="A47" s="155"/>
      <c r="B47" s="156"/>
      <c r="C47" s="192" t="s">
        <v>240</v>
      </c>
      <c r="D47" s="182"/>
      <c r="E47" s="183">
        <v>10</v>
      </c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8"/>
      <c r="AA47" s="148"/>
      <c r="AB47" s="148"/>
      <c r="AC47" s="148"/>
      <c r="AD47" s="148"/>
      <c r="AE47" s="148"/>
      <c r="AF47" s="148"/>
      <c r="AG47" s="148" t="s">
        <v>190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69">
        <v>12</v>
      </c>
      <c r="B48" s="170" t="s">
        <v>241</v>
      </c>
      <c r="C48" s="178" t="s">
        <v>242</v>
      </c>
      <c r="D48" s="171" t="s">
        <v>198</v>
      </c>
      <c r="E48" s="172">
        <v>1.7975000000000001</v>
      </c>
      <c r="F48" s="173"/>
      <c r="G48" s="174">
        <f>ROUND(E48*F48,2)</f>
        <v>0</v>
      </c>
      <c r="H48" s="173"/>
      <c r="I48" s="174">
        <f>ROUND(E48*H48,2)</f>
        <v>0</v>
      </c>
      <c r="J48" s="173"/>
      <c r="K48" s="174">
        <f>ROUND(E48*J48,2)</f>
        <v>0</v>
      </c>
      <c r="L48" s="174">
        <v>21</v>
      </c>
      <c r="M48" s="174">
        <f>G48*(1+L48/100)</f>
        <v>0</v>
      </c>
      <c r="N48" s="172">
        <v>0</v>
      </c>
      <c r="O48" s="172">
        <f>ROUND(E48*N48,2)</f>
        <v>0</v>
      </c>
      <c r="P48" s="172">
        <v>0.192</v>
      </c>
      <c r="Q48" s="172">
        <f>ROUND(E48*P48,2)</f>
        <v>0.35</v>
      </c>
      <c r="R48" s="174" t="s">
        <v>243</v>
      </c>
      <c r="S48" s="174" t="s">
        <v>153</v>
      </c>
      <c r="T48" s="175" t="s">
        <v>200</v>
      </c>
      <c r="U48" s="159">
        <v>0.23</v>
      </c>
      <c r="V48" s="159">
        <f>ROUND(E48*U48,2)</f>
        <v>0.41</v>
      </c>
      <c r="W48" s="159"/>
      <c r="X48" s="159" t="s">
        <v>187</v>
      </c>
      <c r="Y48" s="159" t="s">
        <v>156</v>
      </c>
      <c r="Z48" s="148"/>
      <c r="AA48" s="148"/>
      <c r="AB48" s="148"/>
      <c r="AC48" s="148"/>
      <c r="AD48" s="148"/>
      <c r="AE48" s="148"/>
      <c r="AF48" s="148"/>
      <c r="AG48" s="148" t="s">
        <v>188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2" x14ac:dyDescent="0.2">
      <c r="A49" s="155"/>
      <c r="B49" s="156"/>
      <c r="C49" s="261" t="s">
        <v>244</v>
      </c>
      <c r="D49" s="262"/>
      <c r="E49" s="262"/>
      <c r="F49" s="262"/>
      <c r="G49" s="262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8"/>
      <c r="AA49" s="148"/>
      <c r="AB49" s="148"/>
      <c r="AC49" s="148"/>
      <c r="AD49" s="148"/>
      <c r="AE49" s="148"/>
      <c r="AF49" s="148"/>
      <c r="AG49" s="148" t="s">
        <v>202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192" t="s">
        <v>245</v>
      </c>
      <c r="D50" s="182"/>
      <c r="E50" s="183">
        <v>0.45</v>
      </c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8"/>
      <c r="AA50" s="148"/>
      <c r="AB50" s="148"/>
      <c r="AC50" s="148"/>
      <c r="AD50" s="148"/>
      <c r="AE50" s="148"/>
      <c r="AF50" s="148"/>
      <c r="AG50" s="148" t="s">
        <v>190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192" t="s">
        <v>246</v>
      </c>
      <c r="D51" s="182"/>
      <c r="E51" s="183">
        <v>1.3474999999999999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8"/>
      <c r="AA51" s="148"/>
      <c r="AB51" s="148"/>
      <c r="AC51" s="148"/>
      <c r="AD51" s="148"/>
      <c r="AE51" s="148"/>
      <c r="AF51" s="148"/>
      <c r="AG51" s="148" t="s">
        <v>190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ht="22.5" outlineLevel="1" x14ac:dyDescent="0.2">
      <c r="A52" s="169">
        <v>13</v>
      </c>
      <c r="B52" s="170" t="s">
        <v>247</v>
      </c>
      <c r="C52" s="178" t="s">
        <v>248</v>
      </c>
      <c r="D52" s="171" t="s">
        <v>249</v>
      </c>
      <c r="E52" s="172">
        <v>6.7379999999999995E-2</v>
      </c>
      <c r="F52" s="173"/>
      <c r="G52" s="174">
        <f>ROUND(E52*F52,2)</f>
        <v>0</v>
      </c>
      <c r="H52" s="173"/>
      <c r="I52" s="174">
        <f>ROUND(E52*H52,2)</f>
        <v>0</v>
      </c>
      <c r="J52" s="173"/>
      <c r="K52" s="174">
        <f>ROUND(E52*J52,2)</f>
        <v>0</v>
      </c>
      <c r="L52" s="174">
        <v>21</v>
      </c>
      <c r="M52" s="174">
        <f>G52*(1+L52/100)</f>
        <v>0</v>
      </c>
      <c r="N52" s="172">
        <v>0</v>
      </c>
      <c r="O52" s="172">
        <f>ROUND(E52*N52,2)</f>
        <v>0</v>
      </c>
      <c r="P52" s="172">
        <v>2.2000000000000002</v>
      </c>
      <c r="Q52" s="172">
        <f>ROUND(E52*P52,2)</f>
        <v>0.15</v>
      </c>
      <c r="R52" s="174" t="s">
        <v>243</v>
      </c>
      <c r="S52" s="174" t="s">
        <v>153</v>
      </c>
      <c r="T52" s="175" t="s">
        <v>200</v>
      </c>
      <c r="U52" s="159">
        <v>14.85</v>
      </c>
      <c r="V52" s="159">
        <f>ROUND(E52*U52,2)</f>
        <v>1</v>
      </c>
      <c r="W52" s="159"/>
      <c r="X52" s="159" t="s">
        <v>187</v>
      </c>
      <c r="Y52" s="159" t="s">
        <v>156</v>
      </c>
      <c r="Z52" s="148"/>
      <c r="AA52" s="148"/>
      <c r="AB52" s="148"/>
      <c r="AC52" s="148"/>
      <c r="AD52" s="148"/>
      <c r="AE52" s="148"/>
      <c r="AF52" s="148"/>
      <c r="AG52" s="148" t="s">
        <v>188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">
      <c r="A53" s="155"/>
      <c r="B53" s="156"/>
      <c r="C53" s="192" t="s">
        <v>250</v>
      </c>
      <c r="D53" s="182"/>
      <c r="E53" s="183">
        <v>6.7379999999999995E-2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8"/>
      <c r="AA53" s="148"/>
      <c r="AB53" s="148"/>
      <c r="AC53" s="148"/>
      <c r="AD53" s="148"/>
      <c r="AE53" s="148"/>
      <c r="AF53" s="148"/>
      <c r="AG53" s="148" t="s">
        <v>190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69">
        <v>14</v>
      </c>
      <c r="B54" s="170" t="s">
        <v>251</v>
      </c>
      <c r="C54" s="178" t="s">
        <v>252</v>
      </c>
      <c r="D54" s="171" t="s">
        <v>185</v>
      </c>
      <c r="E54" s="172">
        <v>13</v>
      </c>
      <c r="F54" s="173"/>
      <c r="G54" s="174">
        <f>ROUND(E54*F54,2)</f>
        <v>0</v>
      </c>
      <c r="H54" s="173"/>
      <c r="I54" s="174">
        <f>ROUND(E54*H54,2)</f>
        <v>0</v>
      </c>
      <c r="J54" s="173"/>
      <c r="K54" s="174">
        <f>ROUND(E54*J54,2)</f>
        <v>0</v>
      </c>
      <c r="L54" s="174">
        <v>21</v>
      </c>
      <c r="M54" s="174">
        <f>G54*(1+L54/100)</f>
        <v>0</v>
      </c>
      <c r="N54" s="172">
        <v>0</v>
      </c>
      <c r="O54" s="172">
        <f>ROUND(E54*N54,2)</f>
        <v>0</v>
      </c>
      <c r="P54" s="172">
        <v>1.6199999999999999E-3</v>
      </c>
      <c r="Q54" s="172">
        <f>ROUND(E54*P54,2)</f>
        <v>0.02</v>
      </c>
      <c r="R54" s="174" t="s">
        <v>243</v>
      </c>
      <c r="S54" s="174" t="s">
        <v>153</v>
      </c>
      <c r="T54" s="175" t="s">
        <v>200</v>
      </c>
      <c r="U54" s="159">
        <v>0.14000000000000001</v>
      </c>
      <c r="V54" s="159">
        <f>ROUND(E54*U54,2)</f>
        <v>1.82</v>
      </c>
      <c r="W54" s="159"/>
      <c r="X54" s="159" t="s">
        <v>187</v>
      </c>
      <c r="Y54" s="159" t="s">
        <v>156</v>
      </c>
      <c r="Z54" s="148"/>
      <c r="AA54" s="148"/>
      <c r="AB54" s="148"/>
      <c r="AC54" s="148"/>
      <c r="AD54" s="148"/>
      <c r="AE54" s="148"/>
      <c r="AF54" s="148"/>
      <c r="AG54" s="148" t="s">
        <v>188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2" x14ac:dyDescent="0.2">
      <c r="A55" s="155"/>
      <c r="B55" s="156"/>
      <c r="C55" s="192" t="s">
        <v>221</v>
      </c>
      <c r="D55" s="182"/>
      <c r="E55" s="183">
        <v>13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190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69">
        <v>15</v>
      </c>
      <c r="B56" s="170" t="s">
        <v>253</v>
      </c>
      <c r="C56" s="178" t="s">
        <v>254</v>
      </c>
      <c r="D56" s="171" t="s">
        <v>185</v>
      </c>
      <c r="E56" s="172">
        <v>7.5</v>
      </c>
      <c r="F56" s="173"/>
      <c r="G56" s="174">
        <f>ROUND(E56*F56,2)</f>
        <v>0</v>
      </c>
      <c r="H56" s="173"/>
      <c r="I56" s="174">
        <f>ROUND(E56*H56,2)</f>
        <v>0</v>
      </c>
      <c r="J56" s="173"/>
      <c r="K56" s="174">
        <f>ROUND(E56*J56,2)</f>
        <v>0</v>
      </c>
      <c r="L56" s="174">
        <v>21</v>
      </c>
      <c r="M56" s="174">
        <f>G56*(1+L56/100)</f>
        <v>0</v>
      </c>
      <c r="N56" s="172">
        <v>0</v>
      </c>
      <c r="O56" s="172">
        <f>ROUND(E56*N56,2)</f>
        <v>0</v>
      </c>
      <c r="P56" s="172">
        <v>4.4999999999999997E-3</v>
      </c>
      <c r="Q56" s="172">
        <f>ROUND(E56*P56,2)</f>
        <v>0.03</v>
      </c>
      <c r="R56" s="174" t="s">
        <v>243</v>
      </c>
      <c r="S56" s="174" t="s">
        <v>153</v>
      </c>
      <c r="T56" s="175" t="s">
        <v>200</v>
      </c>
      <c r="U56" s="159">
        <v>0.16400000000000001</v>
      </c>
      <c r="V56" s="159">
        <f>ROUND(E56*U56,2)</f>
        <v>1.23</v>
      </c>
      <c r="W56" s="159"/>
      <c r="X56" s="159" t="s">
        <v>187</v>
      </c>
      <c r="Y56" s="159" t="s">
        <v>156</v>
      </c>
      <c r="Z56" s="148"/>
      <c r="AA56" s="148"/>
      <c r="AB56" s="148"/>
      <c r="AC56" s="148"/>
      <c r="AD56" s="148"/>
      <c r="AE56" s="148"/>
      <c r="AF56" s="148"/>
      <c r="AG56" s="148" t="s">
        <v>188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92" t="s">
        <v>224</v>
      </c>
      <c r="D57" s="182"/>
      <c r="E57" s="183">
        <v>7.5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190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2" t="s">
        <v>148</v>
      </c>
      <c r="B58" s="163" t="s">
        <v>91</v>
      </c>
      <c r="C58" s="177" t="s">
        <v>92</v>
      </c>
      <c r="D58" s="164"/>
      <c r="E58" s="165"/>
      <c r="F58" s="166"/>
      <c r="G58" s="166">
        <f>SUMIF(AG59:AG60,"&lt;&gt;NOR",G59:G60)</f>
        <v>0</v>
      </c>
      <c r="H58" s="166"/>
      <c r="I58" s="166">
        <f>SUM(I59:I60)</f>
        <v>0</v>
      </c>
      <c r="J58" s="166"/>
      <c r="K58" s="166">
        <f>SUM(K59:K60)</f>
        <v>0</v>
      </c>
      <c r="L58" s="166"/>
      <c r="M58" s="166">
        <f>SUM(M59:M60)</f>
        <v>0</v>
      </c>
      <c r="N58" s="165"/>
      <c r="O58" s="165">
        <f>SUM(O59:O60)</f>
        <v>0</v>
      </c>
      <c r="P58" s="165"/>
      <c r="Q58" s="165">
        <f>SUM(Q59:Q60)</f>
        <v>0</v>
      </c>
      <c r="R58" s="166"/>
      <c r="S58" s="166"/>
      <c r="T58" s="167"/>
      <c r="U58" s="161"/>
      <c r="V58" s="161">
        <f>SUM(V59:V60)</f>
        <v>1.03</v>
      </c>
      <c r="W58" s="161"/>
      <c r="X58" s="161"/>
      <c r="Y58" s="161"/>
      <c r="AG58" t="s">
        <v>149</v>
      </c>
    </row>
    <row r="59" spans="1:60" ht="22.5" outlineLevel="1" x14ac:dyDescent="0.2">
      <c r="A59" s="169">
        <v>16</v>
      </c>
      <c r="B59" s="170" t="s">
        <v>255</v>
      </c>
      <c r="C59" s="178" t="s">
        <v>256</v>
      </c>
      <c r="D59" s="171" t="s">
        <v>257</v>
      </c>
      <c r="E59" s="172">
        <v>0.54308000000000001</v>
      </c>
      <c r="F59" s="173"/>
      <c r="G59" s="174">
        <f>ROUND(E59*F59,2)</f>
        <v>0</v>
      </c>
      <c r="H59" s="173"/>
      <c r="I59" s="174">
        <f>ROUND(E59*H59,2)</f>
        <v>0</v>
      </c>
      <c r="J59" s="173"/>
      <c r="K59" s="174">
        <f>ROUND(E59*J59,2)</f>
        <v>0</v>
      </c>
      <c r="L59" s="174">
        <v>21</v>
      </c>
      <c r="M59" s="174">
        <f>G59*(1+L59/100)</f>
        <v>0</v>
      </c>
      <c r="N59" s="172">
        <v>0</v>
      </c>
      <c r="O59" s="172">
        <f>ROUND(E59*N59,2)</f>
        <v>0</v>
      </c>
      <c r="P59" s="172">
        <v>0</v>
      </c>
      <c r="Q59" s="172">
        <f>ROUND(E59*P59,2)</f>
        <v>0</v>
      </c>
      <c r="R59" s="174" t="s">
        <v>215</v>
      </c>
      <c r="S59" s="174" t="s">
        <v>153</v>
      </c>
      <c r="T59" s="175" t="s">
        <v>200</v>
      </c>
      <c r="U59" s="159">
        <v>1.8919999999999999</v>
      </c>
      <c r="V59" s="159">
        <f>ROUND(E59*U59,2)</f>
        <v>1.03</v>
      </c>
      <c r="W59" s="159"/>
      <c r="X59" s="159" t="s">
        <v>258</v>
      </c>
      <c r="Y59" s="159" t="s">
        <v>156</v>
      </c>
      <c r="Z59" s="148"/>
      <c r="AA59" s="148"/>
      <c r="AB59" s="148"/>
      <c r="AC59" s="148"/>
      <c r="AD59" s="148"/>
      <c r="AE59" s="148"/>
      <c r="AF59" s="148"/>
      <c r="AG59" s="148" t="s">
        <v>259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261" t="s">
        <v>260</v>
      </c>
      <c r="D60" s="262"/>
      <c r="E60" s="262"/>
      <c r="F60" s="262"/>
      <c r="G60" s="262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8"/>
      <c r="AA60" s="148"/>
      <c r="AB60" s="148"/>
      <c r="AC60" s="148"/>
      <c r="AD60" s="148"/>
      <c r="AE60" s="148"/>
      <c r="AF60" s="148"/>
      <c r="AG60" s="148" t="s">
        <v>202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x14ac:dyDescent="0.2">
      <c r="A61" s="162" t="s">
        <v>148</v>
      </c>
      <c r="B61" s="163" t="s">
        <v>93</v>
      </c>
      <c r="C61" s="177" t="s">
        <v>94</v>
      </c>
      <c r="D61" s="164"/>
      <c r="E61" s="165"/>
      <c r="F61" s="166"/>
      <c r="G61" s="166">
        <f>SUMIF(AG62:AG72,"&lt;&gt;NOR",G62:G72)</f>
        <v>0</v>
      </c>
      <c r="H61" s="166"/>
      <c r="I61" s="166">
        <f>SUM(I62:I72)</f>
        <v>0</v>
      </c>
      <c r="J61" s="166"/>
      <c r="K61" s="166">
        <f>SUM(K62:K72)</f>
        <v>0</v>
      </c>
      <c r="L61" s="166"/>
      <c r="M61" s="166">
        <f>SUM(M62:M72)</f>
        <v>0</v>
      </c>
      <c r="N61" s="165"/>
      <c r="O61" s="165">
        <f>SUM(O62:O72)</f>
        <v>0.01</v>
      </c>
      <c r="P61" s="165"/>
      <c r="Q61" s="165">
        <f>SUM(Q62:Q72)</f>
        <v>0.01</v>
      </c>
      <c r="R61" s="166"/>
      <c r="S61" s="166"/>
      <c r="T61" s="167"/>
      <c r="U61" s="161"/>
      <c r="V61" s="161">
        <f>SUM(V62:V72)</f>
        <v>2.8699999999999997</v>
      </c>
      <c r="W61" s="161"/>
      <c r="X61" s="161"/>
      <c r="Y61" s="161"/>
      <c r="AG61" t="s">
        <v>149</v>
      </c>
    </row>
    <row r="62" spans="1:60" ht="22.5" outlineLevel="1" x14ac:dyDescent="0.2">
      <c r="A62" s="169">
        <v>17</v>
      </c>
      <c r="B62" s="170" t="s">
        <v>261</v>
      </c>
      <c r="C62" s="178" t="s">
        <v>262</v>
      </c>
      <c r="D62" s="171" t="s">
        <v>185</v>
      </c>
      <c r="E62" s="172">
        <v>8</v>
      </c>
      <c r="F62" s="173"/>
      <c r="G62" s="174">
        <f>ROUND(E62*F62,2)</f>
        <v>0</v>
      </c>
      <c r="H62" s="173"/>
      <c r="I62" s="174">
        <f>ROUND(E62*H62,2)</f>
        <v>0</v>
      </c>
      <c r="J62" s="173"/>
      <c r="K62" s="174">
        <f>ROUND(E62*J62,2)</f>
        <v>0</v>
      </c>
      <c r="L62" s="174">
        <v>21</v>
      </c>
      <c r="M62" s="174">
        <f>G62*(1+L62/100)</f>
        <v>0</v>
      </c>
      <c r="N62" s="172">
        <v>8.8999999999999995E-4</v>
      </c>
      <c r="O62" s="172">
        <f>ROUND(E62*N62,2)</f>
        <v>0.01</v>
      </c>
      <c r="P62" s="172">
        <v>0</v>
      </c>
      <c r="Q62" s="172">
        <f>ROUND(E62*P62,2)</f>
        <v>0</v>
      </c>
      <c r="R62" s="174" t="s">
        <v>263</v>
      </c>
      <c r="S62" s="174" t="s">
        <v>153</v>
      </c>
      <c r="T62" s="175" t="s">
        <v>200</v>
      </c>
      <c r="U62" s="159">
        <v>0.31</v>
      </c>
      <c r="V62" s="159">
        <f>ROUND(E62*U62,2)</f>
        <v>2.48</v>
      </c>
      <c r="W62" s="159"/>
      <c r="X62" s="159" t="s">
        <v>187</v>
      </c>
      <c r="Y62" s="159" t="s">
        <v>156</v>
      </c>
      <c r="Z62" s="148"/>
      <c r="AA62" s="148"/>
      <c r="AB62" s="148"/>
      <c r="AC62" s="148"/>
      <c r="AD62" s="148"/>
      <c r="AE62" s="148"/>
      <c r="AF62" s="148"/>
      <c r="AG62" s="148" t="s">
        <v>188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2" x14ac:dyDescent="0.2">
      <c r="A63" s="155"/>
      <c r="B63" s="156"/>
      <c r="C63" s="261" t="s">
        <v>264</v>
      </c>
      <c r="D63" s="262"/>
      <c r="E63" s="262"/>
      <c r="F63" s="262"/>
      <c r="G63" s="262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8"/>
      <c r="AA63" s="148"/>
      <c r="AB63" s="148"/>
      <c r="AC63" s="148"/>
      <c r="AD63" s="148"/>
      <c r="AE63" s="148"/>
      <c r="AF63" s="148"/>
      <c r="AG63" s="148" t="s">
        <v>202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263" t="s">
        <v>265</v>
      </c>
      <c r="D64" s="264"/>
      <c r="E64" s="264"/>
      <c r="F64" s="264"/>
      <c r="G64" s="264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159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2" x14ac:dyDescent="0.2">
      <c r="A65" s="155"/>
      <c r="B65" s="156"/>
      <c r="C65" s="192" t="s">
        <v>266</v>
      </c>
      <c r="D65" s="182"/>
      <c r="E65" s="183">
        <v>8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8"/>
      <c r="AA65" s="148"/>
      <c r="AB65" s="148"/>
      <c r="AC65" s="148"/>
      <c r="AD65" s="148"/>
      <c r="AE65" s="148"/>
      <c r="AF65" s="148"/>
      <c r="AG65" s="148" t="s">
        <v>190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t="22.5" outlineLevel="1" x14ac:dyDescent="0.2">
      <c r="A66" s="169">
        <v>18</v>
      </c>
      <c r="B66" s="170" t="s">
        <v>267</v>
      </c>
      <c r="C66" s="178" t="s">
        <v>268</v>
      </c>
      <c r="D66" s="171" t="s">
        <v>257</v>
      </c>
      <c r="E66" s="172">
        <v>1.0160000000000001E-2</v>
      </c>
      <c r="F66" s="173"/>
      <c r="G66" s="174">
        <f>ROUND(E66*F66,2)</f>
        <v>0</v>
      </c>
      <c r="H66" s="173"/>
      <c r="I66" s="174">
        <f>ROUND(E66*H66,2)</f>
        <v>0</v>
      </c>
      <c r="J66" s="173"/>
      <c r="K66" s="174">
        <f>ROUND(E66*J66,2)</f>
        <v>0</v>
      </c>
      <c r="L66" s="174">
        <v>21</v>
      </c>
      <c r="M66" s="174">
        <f>G66*(1+L66/100)</f>
        <v>0</v>
      </c>
      <c r="N66" s="172">
        <v>0</v>
      </c>
      <c r="O66" s="172">
        <f>ROUND(E66*N66,2)</f>
        <v>0</v>
      </c>
      <c r="P66" s="172">
        <v>0</v>
      </c>
      <c r="Q66" s="172">
        <f>ROUND(E66*P66,2)</f>
        <v>0</v>
      </c>
      <c r="R66" s="174" t="s">
        <v>263</v>
      </c>
      <c r="S66" s="174" t="s">
        <v>153</v>
      </c>
      <c r="T66" s="175" t="s">
        <v>200</v>
      </c>
      <c r="U66" s="159">
        <v>3.56</v>
      </c>
      <c r="V66" s="159">
        <f>ROUND(E66*U66,2)</f>
        <v>0.04</v>
      </c>
      <c r="W66" s="159"/>
      <c r="X66" s="159" t="s">
        <v>187</v>
      </c>
      <c r="Y66" s="159" t="s">
        <v>156</v>
      </c>
      <c r="Z66" s="148"/>
      <c r="AA66" s="148"/>
      <c r="AB66" s="148"/>
      <c r="AC66" s="148"/>
      <c r="AD66" s="148"/>
      <c r="AE66" s="148"/>
      <c r="AF66" s="148"/>
      <c r="AG66" s="148" t="s">
        <v>188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2" x14ac:dyDescent="0.2">
      <c r="A67" s="155"/>
      <c r="B67" s="156"/>
      <c r="C67" s="192" t="s">
        <v>269</v>
      </c>
      <c r="D67" s="182"/>
      <c r="E67" s="183">
        <v>1.0160000000000001E-2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8"/>
      <c r="AA67" s="148"/>
      <c r="AB67" s="148"/>
      <c r="AC67" s="148"/>
      <c r="AD67" s="148"/>
      <c r="AE67" s="148"/>
      <c r="AF67" s="148"/>
      <c r="AG67" s="148" t="s">
        <v>190</v>
      </c>
      <c r="AH67" s="148">
        <v>7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69">
        <v>19</v>
      </c>
      <c r="B68" s="170" t="s">
        <v>270</v>
      </c>
      <c r="C68" s="178" t="s">
        <v>271</v>
      </c>
      <c r="D68" s="171" t="s">
        <v>185</v>
      </c>
      <c r="E68" s="172">
        <v>4</v>
      </c>
      <c r="F68" s="173"/>
      <c r="G68" s="174">
        <f>ROUND(E68*F68,2)</f>
        <v>0</v>
      </c>
      <c r="H68" s="173"/>
      <c r="I68" s="174">
        <f>ROUND(E68*H68,2)</f>
        <v>0</v>
      </c>
      <c r="J68" s="173"/>
      <c r="K68" s="174">
        <f>ROUND(E68*J68,2)</f>
        <v>0</v>
      </c>
      <c r="L68" s="174">
        <v>21</v>
      </c>
      <c r="M68" s="174">
        <f>G68*(1+L68/100)</f>
        <v>0</v>
      </c>
      <c r="N68" s="172">
        <v>4.0000000000000003E-5</v>
      </c>
      <c r="O68" s="172">
        <f>ROUND(E68*N68,2)</f>
        <v>0</v>
      </c>
      <c r="P68" s="172">
        <v>2.5400000000000002E-3</v>
      </c>
      <c r="Q68" s="172">
        <f>ROUND(E68*P68,2)</f>
        <v>0.01</v>
      </c>
      <c r="R68" s="174"/>
      <c r="S68" s="174" t="s">
        <v>186</v>
      </c>
      <c r="T68" s="175" t="s">
        <v>200</v>
      </c>
      <c r="U68" s="159">
        <v>0.08</v>
      </c>
      <c r="V68" s="159">
        <f>ROUND(E68*U68,2)</f>
        <v>0.32</v>
      </c>
      <c r="W68" s="159"/>
      <c r="X68" s="159" t="s">
        <v>187</v>
      </c>
      <c r="Y68" s="159" t="s">
        <v>156</v>
      </c>
      <c r="Z68" s="148"/>
      <c r="AA68" s="148"/>
      <c r="AB68" s="148"/>
      <c r="AC68" s="148"/>
      <c r="AD68" s="148"/>
      <c r="AE68" s="148"/>
      <c r="AF68" s="148"/>
      <c r="AG68" s="148" t="s">
        <v>188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2" x14ac:dyDescent="0.2">
      <c r="A69" s="155"/>
      <c r="B69" s="156"/>
      <c r="C69" s="192" t="s">
        <v>272</v>
      </c>
      <c r="D69" s="182"/>
      <c r="E69" s="183">
        <v>4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8"/>
      <c r="AA69" s="148"/>
      <c r="AB69" s="148"/>
      <c r="AC69" s="148"/>
      <c r="AD69" s="148"/>
      <c r="AE69" s="148"/>
      <c r="AF69" s="148"/>
      <c r="AG69" s="148" t="s">
        <v>190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84">
        <v>20</v>
      </c>
      <c r="B70" s="185" t="s">
        <v>273</v>
      </c>
      <c r="C70" s="193" t="s">
        <v>274</v>
      </c>
      <c r="D70" s="186" t="s">
        <v>185</v>
      </c>
      <c r="E70" s="187">
        <v>8</v>
      </c>
      <c r="F70" s="188"/>
      <c r="G70" s="189">
        <f>ROUND(E70*F70,2)</f>
        <v>0</v>
      </c>
      <c r="H70" s="188"/>
      <c r="I70" s="189">
        <f>ROUND(E70*H70,2)</f>
        <v>0</v>
      </c>
      <c r="J70" s="188"/>
      <c r="K70" s="189">
        <f>ROUND(E70*J70,2)</f>
        <v>0</v>
      </c>
      <c r="L70" s="189">
        <v>21</v>
      </c>
      <c r="M70" s="189">
        <f>G70*(1+L70/100)</f>
        <v>0</v>
      </c>
      <c r="N70" s="187">
        <v>0</v>
      </c>
      <c r="O70" s="187">
        <f>ROUND(E70*N70,2)</f>
        <v>0</v>
      </c>
      <c r="P70" s="187">
        <v>0</v>
      </c>
      <c r="Q70" s="187">
        <f>ROUND(E70*P70,2)</f>
        <v>0</v>
      </c>
      <c r="R70" s="189"/>
      <c r="S70" s="189" t="s">
        <v>186</v>
      </c>
      <c r="T70" s="190" t="s">
        <v>154</v>
      </c>
      <c r="U70" s="159">
        <v>0</v>
      </c>
      <c r="V70" s="159">
        <f>ROUND(E70*U70,2)</f>
        <v>0</v>
      </c>
      <c r="W70" s="159"/>
      <c r="X70" s="159" t="s">
        <v>187</v>
      </c>
      <c r="Y70" s="159" t="s">
        <v>156</v>
      </c>
      <c r="Z70" s="148"/>
      <c r="AA70" s="148"/>
      <c r="AB70" s="148"/>
      <c r="AC70" s="148"/>
      <c r="AD70" s="148"/>
      <c r="AE70" s="148"/>
      <c r="AF70" s="148"/>
      <c r="AG70" s="148" t="s">
        <v>275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1" x14ac:dyDescent="0.2">
      <c r="A71" s="184">
        <v>21</v>
      </c>
      <c r="B71" s="185" t="s">
        <v>276</v>
      </c>
      <c r="C71" s="193" t="s">
        <v>277</v>
      </c>
      <c r="D71" s="186" t="s">
        <v>278</v>
      </c>
      <c r="E71" s="187">
        <v>1</v>
      </c>
      <c r="F71" s="188"/>
      <c r="G71" s="189">
        <f>ROUND(E71*F71,2)</f>
        <v>0</v>
      </c>
      <c r="H71" s="188"/>
      <c r="I71" s="189">
        <f>ROUND(E71*H71,2)</f>
        <v>0</v>
      </c>
      <c r="J71" s="188"/>
      <c r="K71" s="189">
        <f>ROUND(E71*J71,2)</f>
        <v>0</v>
      </c>
      <c r="L71" s="189">
        <v>21</v>
      </c>
      <c r="M71" s="189">
        <f>G71*(1+L71/100)</f>
        <v>0</v>
      </c>
      <c r="N71" s="187">
        <v>0</v>
      </c>
      <c r="O71" s="187">
        <f>ROUND(E71*N71,2)</f>
        <v>0</v>
      </c>
      <c r="P71" s="187">
        <v>0</v>
      </c>
      <c r="Q71" s="187">
        <f>ROUND(E71*P71,2)</f>
        <v>0</v>
      </c>
      <c r="R71" s="189"/>
      <c r="S71" s="189" t="s">
        <v>186</v>
      </c>
      <c r="T71" s="190" t="s">
        <v>154</v>
      </c>
      <c r="U71" s="159">
        <v>0</v>
      </c>
      <c r="V71" s="159">
        <f>ROUND(E71*U71,2)</f>
        <v>0</v>
      </c>
      <c r="W71" s="159"/>
      <c r="X71" s="159" t="s">
        <v>187</v>
      </c>
      <c r="Y71" s="159" t="s">
        <v>156</v>
      </c>
      <c r="Z71" s="148"/>
      <c r="AA71" s="148"/>
      <c r="AB71" s="148"/>
      <c r="AC71" s="148"/>
      <c r="AD71" s="148"/>
      <c r="AE71" s="148"/>
      <c r="AF71" s="148"/>
      <c r="AG71" s="148" t="s">
        <v>279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84">
        <v>22</v>
      </c>
      <c r="B72" s="185" t="s">
        <v>280</v>
      </c>
      <c r="C72" s="193" t="s">
        <v>281</v>
      </c>
      <c r="D72" s="186" t="s">
        <v>257</v>
      </c>
      <c r="E72" s="187">
        <v>7.28E-3</v>
      </c>
      <c r="F72" s="188"/>
      <c r="G72" s="189">
        <f>ROUND(E72*F72,2)</f>
        <v>0</v>
      </c>
      <c r="H72" s="188"/>
      <c r="I72" s="189">
        <f>ROUND(E72*H72,2)</f>
        <v>0</v>
      </c>
      <c r="J72" s="188"/>
      <c r="K72" s="189">
        <f>ROUND(E72*J72,2)</f>
        <v>0</v>
      </c>
      <c r="L72" s="189">
        <v>21</v>
      </c>
      <c r="M72" s="189">
        <f>G72*(1+L72/100)</f>
        <v>0</v>
      </c>
      <c r="N72" s="187">
        <v>0</v>
      </c>
      <c r="O72" s="187">
        <f>ROUND(E72*N72,2)</f>
        <v>0</v>
      </c>
      <c r="P72" s="187">
        <v>0</v>
      </c>
      <c r="Q72" s="187">
        <f>ROUND(E72*P72,2)</f>
        <v>0</v>
      </c>
      <c r="R72" s="189" t="s">
        <v>263</v>
      </c>
      <c r="S72" s="189" t="s">
        <v>153</v>
      </c>
      <c r="T72" s="190" t="s">
        <v>200</v>
      </c>
      <c r="U72" s="159">
        <v>3.5630000000000002</v>
      </c>
      <c r="V72" s="159">
        <f>ROUND(E72*U72,2)</f>
        <v>0.03</v>
      </c>
      <c r="W72" s="159"/>
      <c r="X72" s="159" t="s">
        <v>258</v>
      </c>
      <c r="Y72" s="159" t="s">
        <v>156</v>
      </c>
      <c r="Z72" s="148"/>
      <c r="AA72" s="148"/>
      <c r="AB72" s="148"/>
      <c r="AC72" s="148"/>
      <c r="AD72" s="148"/>
      <c r="AE72" s="148"/>
      <c r="AF72" s="148"/>
      <c r="AG72" s="148" t="s">
        <v>259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x14ac:dyDescent="0.2">
      <c r="A73" s="162" t="s">
        <v>148</v>
      </c>
      <c r="B73" s="163" t="s">
        <v>95</v>
      </c>
      <c r="C73" s="177" t="s">
        <v>96</v>
      </c>
      <c r="D73" s="164"/>
      <c r="E73" s="165"/>
      <c r="F73" s="166"/>
      <c r="G73" s="166">
        <f>SUMIF(AG74:AG76,"&lt;&gt;NOR",G74:G76)</f>
        <v>0</v>
      </c>
      <c r="H73" s="166"/>
      <c r="I73" s="166">
        <f>SUM(I74:I76)</f>
        <v>0</v>
      </c>
      <c r="J73" s="166"/>
      <c r="K73" s="166">
        <f>SUM(K74:K76)</f>
        <v>0</v>
      </c>
      <c r="L73" s="166"/>
      <c r="M73" s="166">
        <f>SUM(M74:M76)</f>
        <v>0</v>
      </c>
      <c r="N73" s="165"/>
      <c r="O73" s="165">
        <f>SUM(O74:O76)</f>
        <v>0</v>
      </c>
      <c r="P73" s="165"/>
      <c r="Q73" s="165">
        <f>SUM(Q74:Q76)</f>
        <v>0</v>
      </c>
      <c r="R73" s="166"/>
      <c r="S73" s="166"/>
      <c r="T73" s="167"/>
      <c r="U73" s="161"/>
      <c r="V73" s="161">
        <f>SUM(V74:V76)</f>
        <v>0.5</v>
      </c>
      <c r="W73" s="161"/>
      <c r="X73" s="161"/>
      <c r="Y73" s="161"/>
      <c r="AG73" t="s">
        <v>149</v>
      </c>
    </row>
    <row r="74" spans="1:60" ht="22.5" outlineLevel="1" x14ac:dyDescent="0.2">
      <c r="A74" s="184">
        <v>23</v>
      </c>
      <c r="B74" s="185" t="s">
        <v>282</v>
      </c>
      <c r="C74" s="193" t="s">
        <v>283</v>
      </c>
      <c r="D74" s="186" t="s">
        <v>193</v>
      </c>
      <c r="E74" s="187">
        <v>2</v>
      </c>
      <c r="F74" s="188"/>
      <c r="G74" s="189">
        <f>ROUND(E74*F74,2)</f>
        <v>0</v>
      </c>
      <c r="H74" s="188"/>
      <c r="I74" s="189">
        <f>ROUND(E74*H74,2)</f>
        <v>0</v>
      </c>
      <c r="J74" s="188"/>
      <c r="K74" s="189">
        <f>ROUND(E74*J74,2)</f>
        <v>0</v>
      </c>
      <c r="L74" s="189">
        <v>21</v>
      </c>
      <c r="M74" s="189">
        <f>G74*(1+L74/100)</f>
        <v>0</v>
      </c>
      <c r="N74" s="187">
        <v>8.9999999999999998E-4</v>
      </c>
      <c r="O74" s="187">
        <f>ROUND(E74*N74,2)</f>
        <v>0</v>
      </c>
      <c r="P74" s="187">
        <v>0</v>
      </c>
      <c r="Q74" s="187">
        <f>ROUND(E74*P74,2)</f>
        <v>0</v>
      </c>
      <c r="R74" s="189" t="s">
        <v>263</v>
      </c>
      <c r="S74" s="189" t="s">
        <v>153</v>
      </c>
      <c r="T74" s="190" t="s">
        <v>200</v>
      </c>
      <c r="U74" s="159">
        <v>0.17499999999999999</v>
      </c>
      <c r="V74" s="159">
        <f>ROUND(E74*U74,2)</f>
        <v>0.35</v>
      </c>
      <c r="W74" s="159"/>
      <c r="X74" s="159" t="s">
        <v>187</v>
      </c>
      <c r="Y74" s="159" t="s">
        <v>156</v>
      </c>
      <c r="Z74" s="148"/>
      <c r="AA74" s="148"/>
      <c r="AB74" s="148"/>
      <c r="AC74" s="148"/>
      <c r="AD74" s="148"/>
      <c r="AE74" s="148"/>
      <c r="AF74" s="148"/>
      <c r="AG74" s="148" t="s">
        <v>188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84">
        <v>24</v>
      </c>
      <c r="B75" s="185" t="s">
        <v>284</v>
      </c>
      <c r="C75" s="193" t="s">
        <v>285</v>
      </c>
      <c r="D75" s="186" t="s">
        <v>193</v>
      </c>
      <c r="E75" s="187">
        <v>2</v>
      </c>
      <c r="F75" s="188"/>
      <c r="G75" s="189">
        <f>ROUND(E75*F75,2)</f>
        <v>0</v>
      </c>
      <c r="H75" s="188"/>
      <c r="I75" s="189">
        <f>ROUND(E75*H75,2)</f>
        <v>0</v>
      </c>
      <c r="J75" s="188"/>
      <c r="K75" s="189">
        <f>ROUND(E75*J75,2)</f>
        <v>0</v>
      </c>
      <c r="L75" s="189">
        <v>21</v>
      </c>
      <c r="M75" s="189">
        <f>G75*(1+L75/100)</f>
        <v>0</v>
      </c>
      <c r="N75" s="187">
        <v>1.2E-4</v>
      </c>
      <c r="O75" s="187">
        <f>ROUND(E75*N75,2)</f>
        <v>0</v>
      </c>
      <c r="P75" s="187">
        <v>0</v>
      </c>
      <c r="Q75" s="187">
        <f>ROUND(E75*P75,2)</f>
        <v>0</v>
      </c>
      <c r="R75" s="189" t="s">
        <v>263</v>
      </c>
      <c r="S75" s="189" t="s">
        <v>153</v>
      </c>
      <c r="T75" s="190" t="s">
        <v>200</v>
      </c>
      <c r="U75" s="159">
        <v>7.1999999999999995E-2</v>
      </c>
      <c r="V75" s="159">
        <f>ROUND(E75*U75,2)</f>
        <v>0.14000000000000001</v>
      </c>
      <c r="W75" s="159"/>
      <c r="X75" s="159" t="s">
        <v>187</v>
      </c>
      <c r="Y75" s="159" t="s">
        <v>156</v>
      </c>
      <c r="Z75" s="148"/>
      <c r="AA75" s="148"/>
      <c r="AB75" s="148"/>
      <c r="AC75" s="148"/>
      <c r="AD75" s="148"/>
      <c r="AE75" s="148"/>
      <c r="AF75" s="148"/>
      <c r="AG75" s="148" t="s">
        <v>188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184">
        <v>25</v>
      </c>
      <c r="B76" s="185" t="s">
        <v>286</v>
      </c>
      <c r="C76" s="193" t="s">
        <v>287</v>
      </c>
      <c r="D76" s="186" t="s">
        <v>257</v>
      </c>
      <c r="E76" s="187">
        <v>2.0400000000000001E-3</v>
      </c>
      <c r="F76" s="188"/>
      <c r="G76" s="189">
        <f>ROUND(E76*F76,2)</f>
        <v>0</v>
      </c>
      <c r="H76" s="188"/>
      <c r="I76" s="189">
        <f>ROUND(E76*H76,2)</f>
        <v>0</v>
      </c>
      <c r="J76" s="188"/>
      <c r="K76" s="189">
        <f>ROUND(E76*J76,2)</f>
        <v>0</v>
      </c>
      <c r="L76" s="189">
        <v>21</v>
      </c>
      <c r="M76" s="189">
        <f>G76*(1+L76/100)</f>
        <v>0</v>
      </c>
      <c r="N76" s="187">
        <v>0</v>
      </c>
      <c r="O76" s="187">
        <f>ROUND(E76*N76,2)</f>
        <v>0</v>
      </c>
      <c r="P76" s="187">
        <v>0</v>
      </c>
      <c r="Q76" s="187">
        <f>ROUND(E76*P76,2)</f>
        <v>0</v>
      </c>
      <c r="R76" s="189" t="s">
        <v>263</v>
      </c>
      <c r="S76" s="189" t="s">
        <v>153</v>
      </c>
      <c r="T76" s="190" t="s">
        <v>200</v>
      </c>
      <c r="U76" s="159">
        <v>2.5750000000000002</v>
      </c>
      <c r="V76" s="159">
        <f>ROUND(E76*U76,2)</f>
        <v>0.01</v>
      </c>
      <c r="W76" s="159"/>
      <c r="X76" s="159" t="s">
        <v>258</v>
      </c>
      <c r="Y76" s="159" t="s">
        <v>156</v>
      </c>
      <c r="Z76" s="148"/>
      <c r="AA76" s="148"/>
      <c r="AB76" s="148"/>
      <c r="AC76" s="148"/>
      <c r="AD76" s="148"/>
      <c r="AE76" s="148"/>
      <c r="AF76" s="148"/>
      <c r="AG76" s="148" t="s">
        <v>259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x14ac:dyDescent="0.2">
      <c r="A77" s="162" t="s">
        <v>148</v>
      </c>
      <c r="B77" s="163" t="s">
        <v>97</v>
      </c>
      <c r="C77" s="177" t="s">
        <v>98</v>
      </c>
      <c r="D77" s="164"/>
      <c r="E77" s="165"/>
      <c r="F77" s="166"/>
      <c r="G77" s="166">
        <f>SUMIF(AG78:AG88,"&lt;&gt;NOR",G78:G88)</f>
        <v>0</v>
      </c>
      <c r="H77" s="166"/>
      <c r="I77" s="166">
        <f>SUM(I78:I88)</f>
        <v>0</v>
      </c>
      <c r="J77" s="166"/>
      <c r="K77" s="166">
        <f>SUM(K78:K88)</f>
        <v>0</v>
      </c>
      <c r="L77" s="166"/>
      <c r="M77" s="166">
        <f>SUM(M78:M88)</f>
        <v>0</v>
      </c>
      <c r="N77" s="165"/>
      <c r="O77" s="165">
        <f>SUM(O78:O88)</f>
        <v>0.21</v>
      </c>
      <c r="P77" s="165"/>
      <c r="Q77" s="165">
        <f>SUM(Q78:Q88)</f>
        <v>0.1</v>
      </c>
      <c r="R77" s="166"/>
      <c r="S77" s="166"/>
      <c r="T77" s="167"/>
      <c r="U77" s="161"/>
      <c r="V77" s="161">
        <f>SUM(V78:V88)</f>
        <v>4.76</v>
      </c>
      <c r="W77" s="161"/>
      <c r="X77" s="161"/>
      <c r="Y77" s="161"/>
      <c r="AG77" t="s">
        <v>149</v>
      </c>
    </row>
    <row r="78" spans="1:60" ht="33.75" outlineLevel="1" x14ac:dyDescent="0.2">
      <c r="A78" s="184">
        <v>26</v>
      </c>
      <c r="B78" s="185" t="s">
        <v>288</v>
      </c>
      <c r="C78" s="193" t="s">
        <v>289</v>
      </c>
      <c r="D78" s="186" t="s">
        <v>193</v>
      </c>
      <c r="E78" s="187">
        <v>1</v>
      </c>
      <c r="F78" s="188"/>
      <c r="G78" s="189">
        <f>ROUND(E78*F78,2)</f>
        <v>0</v>
      </c>
      <c r="H78" s="188"/>
      <c r="I78" s="189">
        <f>ROUND(E78*H78,2)</f>
        <v>0</v>
      </c>
      <c r="J78" s="188"/>
      <c r="K78" s="189">
        <f>ROUND(E78*J78,2)</f>
        <v>0</v>
      </c>
      <c r="L78" s="189">
        <v>21</v>
      </c>
      <c r="M78" s="189">
        <f>G78*(1+L78/100)</f>
        <v>0</v>
      </c>
      <c r="N78" s="187">
        <v>8.8200000000000001E-2</v>
      </c>
      <c r="O78" s="187">
        <f>ROUND(E78*N78,2)</f>
        <v>0.09</v>
      </c>
      <c r="P78" s="187">
        <v>0</v>
      </c>
      <c r="Q78" s="187">
        <f>ROUND(E78*P78,2)</f>
        <v>0</v>
      </c>
      <c r="R78" s="189" t="s">
        <v>263</v>
      </c>
      <c r="S78" s="189" t="s">
        <v>153</v>
      </c>
      <c r="T78" s="190" t="s">
        <v>200</v>
      </c>
      <c r="U78" s="159">
        <v>1.3654999999999999</v>
      </c>
      <c r="V78" s="159">
        <f>ROUND(E78*U78,2)</f>
        <v>1.37</v>
      </c>
      <c r="W78" s="159"/>
      <c r="X78" s="159" t="s">
        <v>187</v>
      </c>
      <c r="Y78" s="159" t="s">
        <v>156</v>
      </c>
      <c r="Z78" s="148"/>
      <c r="AA78" s="148"/>
      <c r="AB78" s="148"/>
      <c r="AC78" s="148"/>
      <c r="AD78" s="148"/>
      <c r="AE78" s="148"/>
      <c r="AF78" s="148"/>
      <c r="AG78" s="148" t="s">
        <v>188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33.75" outlineLevel="1" x14ac:dyDescent="0.2">
      <c r="A79" s="184">
        <v>27</v>
      </c>
      <c r="B79" s="185" t="s">
        <v>290</v>
      </c>
      <c r="C79" s="193" t="s">
        <v>291</v>
      </c>
      <c r="D79" s="186" t="s">
        <v>193</v>
      </c>
      <c r="E79" s="187">
        <v>1</v>
      </c>
      <c r="F79" s="188"/>
      <c r="G79" s="189">
        <f>ROUND(E79*F79,2)</f>
        <v>0</v>
      </c>
      <c r="H79" s="188"/>
      <c r="I79" s="189">
        <f>ROUND(E79*H79,2)</f>
        <v>0</v>
      </c>
      <c r="J79" s="188"/>
      <c r="K79" s="189">
        <f>ROUND(E79*J79,2)</f>
        <v>0</v>
      </c>
      <c r="L79" s="189">
        <v>21</v>
      </c>
      <c r="M79" s="189">
        <f>G79*(1+L79/100)</f>
        <v>0</v>
      </c>
      <c r="N79" s="187">
        <v>0.1166</v>
      </c>
      <c r="O79" s="187">
        <f>ROUND(E79*N79,2)</f>
        <v>0.12</v>
      </c>
      <c r="P79" s="187">
        <v>0</v>
      </c>
      <c r="Q79" s="187">
        <f>ROUND(E79*P79,2)</f>
        <v>0</v>
      </c>
      <c r="R79" s="189" t="s">
        <v>263</v>
      </c>
      <c r="S79" s="189" t="s">
        <v>153</v>
      </c>
      <c r="T79" s="190" t="s">
        <v>200</v>
      </c>
      <c r="U79" s="159">
        <v>1.38</v>
      </c>
      <c r="V79" s="159">
        <f>ROUND(E79*U79,2)</f>
        <v>1.38</v>
      </c>
      <c r="W79" s="159"/>
      <c r="X79" s="159" t="s">
        <v>187</v>
      </c>
      <c r="Y79" s="159" t="s">
        <v>156</v>
      </c>
      <c r="Z79" s="148"/>
      <c r="AA79" s="148"/>
      <c r="AB79" s="148"/>
      <c r="AC79" s="148"/>
      <c r="AD79" s="148"/>
      <c r="AE79" s="148"/>
      <c r="AF79" s="148"/>
      <c r="AG79" s="148" t="s">
        <v>188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184">
        <v>28</v>
      </c>
      <c r="B80" s="185" t="s">
        <v>292</v>
      </c>
      <c r="C80" s="193" t="s">
        <v>293</v>
      </c>
      <c r="D80" s="186" t="s">
        <v>193</v>
      </c>
      <c r="E80" s="187">
        <v>2</v>
      </c>
      <c r="F80" s="188"/>
      <c r="G80" s="189">
        <f>ROUND(E80*F80,2)</f>
        <v>0</v>
      </c>
      <c r="H80" s="188"/>
      <c r="I80" s="189">
        <f>ROUND(E80*H80,2)</f>
        <v>0</v>
      </c>
      <c r="J80" s="188"/>
      <c r="K80" s="189">
        <f>ROUND(E80*J80,2)</f>
        <v>0</v>
      </c>
      <c r="L80" s="189">
        <v>21</v>
      </c>
      <c r="M80" s="189">
        <f>G80*(1+L80/100)</f>
        <v>0</v>
      </c>
      <c r="N80" s="187">
        <v>8.0000000000000007E-5</v>
      </c>
      <c r="O80" s="187">
        <f>ROUND(E80*N80,2)</f>
        <v>0</v>
      </c>
      <c r="P80" s="187">
        <v>2.4930000000000001E-2</v>
      </c>
      <c r="Q80" s="187">
        <f>ROUND(E80*P80,2)</f>
        <v>0.05</v>
      </c>
      <c r="R80" s="189" t="s">
        <v>263</v>
      </c>
      <c r="S80" s="189" t="s">
        <v>153</v>
      </c>
      <c r="T80" s="190" t="s">
        <v>200</v>
      </c>
      <c r="U80" s="159">
        <v>0.26800000000000002</v>
      </c>
      <c r="V80" s="159">
        <f>ROUND(E80*U80,2)</f>
        <v>0.54</v>
      </c>
      <c r="W80" s="159"/>
      <c r="X80" s="159" t="s">
        <v>187</v>
      </c>
      <c r="Y80" s="159" t="s">
        <v>156</v>
      </c>
      <c r="Z80" s="148"/>
      <c r="AA80" s="148"/>
      <c r="AB80" s="148"/>
      <c r="AC80" s="148"/>
      <c r="AD80" s="148"/>
      <c r="AE80" s="148"/>
      <c r="AF80" s="148"/>
      <c r="AG80" s="148" t="s">
        <v>188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outlineLevel="1" x14ac:dyDescent="0.2">
      <c r="A81" s="184">
        <v>29</v>
      </c>
      <c r="B81" s="185" t="s">
        <v>294</v>
      </c>
      <c r="C81" s="193" t="s">
        <v>295</v>
      </c>
      <c r="D81" s="186" t="s">
        <v>193</v>
      </c>
      <c r="E81" s="187">
        <v>1</v>
      </c>
      <c r="F81" s="188"/>
      <c r="G81" s="189">
        <f>ROUND(E81*F81,2)</f>
        <v>0</v>
      </c>
      <c r="H81" s="188"/>
      <c r="I81" s="189">
        <f>ROUND(E81*H81,2)</f>
        <v>0</v>
      </c>
      <c r="J81" s="188"/>
      <c r="K81" s="189">
        <f>ROUND(E81*J81,2)</f>
        <v>0</v>
      </c>
      <c r="L81" s="189">
        <v>21</v>
      </c>
      <c r="M81" s="189">
        <f>G81*(1+L81/100)</f>
        <v>0</v>
      </c>
      <c r="N81" s="187">
        <v>8.0000000000000007E-5</v>
      </c>
      <c r="O81" s="187">
        <f>ROUND(E81*N81,2)</f>
        <v>0</v>
      </c>
      <c r="P81" s="187">
        <v>4.675E-2</v>
      </c>
      <c r="Q81" s="187">
        <f>ROUND(E81*P81,2)</f>
        <v>0.05</v>
      </c>
      <c r="R81" s="189" t="s">
        <v>263</v>
      </c>
      <c r="S81" s="189" t="s">
        <v>153</v>
      </c>
      <c r="T81" s="190" t="s">
        <v>200</v>
      </c>
      <c r="U81" s="159">
        <v>0.36099999999999999</v>
      </c>
      <c r="V81" s="159">
        <f>ROUND(E81*U81,2)</f>
        <v>0.36</v>
      </c>
      <c r="W81" s="159"/>
      <c r="X81" s="159" t="s">
        <v>187</v>
      </c>
      <c r="Y81" s="159" t="s">
        <v>156</v>
      </c>
      <c r="Z81" s="148"/>
      <c r="AA81" s="148"/>
      <c r="AB81" s="148"/>
      <c r="AC81" s="148"/>
      <c r="AD81" s="148"/>
      <c r="AE81" s="148"/>
      <c r="AF81" s="148"/>
      <c r="AG81" s="148" t="s">
        <v>188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69">
        <v>30</v>
      </c>
      <c r="B82" s="170" t="s">
        <v>296</v>
      </c>
      <c r="C82" s="178" t="s">
        <v>297</v>
      </c>
      <c r="D82" s="171" t="s">
        <v>193</v>
      </c>
      <c r="E82" s="172">
        <v>6</v>
      </c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72">
        <v>1.0000000000000001E-5</v>
      </c>
      <c r="O82" s="172">
        <f>ROUND(E82*N82,2)</f>
        <v>0</v>
      </c>
      <c r="P82" s="172">
        <v>7.5000000000000002E-4</v>
      </c>
      <c r="Q82" s="172">
        <f>ROUND(E82*P82,2)</f>
        <v>0</v>
      </c>
      <c r="R82" s="174" t="s">
        <v>263</v>
      </c>
      <c r="S82" s="174" t="s">
        <v>153</v>
      </c>
      <c r="T82" s="175" t="s">
        <v>200</v>
      </c>
      <c r="U82" s="159">
        <v>2.9000000000000001E-2</v>
      </c>
      <c r="V82" s="159">
        <f>ROUND(E82*U82,2)</f>
        <v>0.17</v>
      </c>
      <c r="W82" s="159"/>
      <c r="X82" s="159" t="s">
        <v>187</v>
      </c>
      <c r="Y82" s="159" t="s">
        <v>156</v>
      </c>
      <c r="Z82" s="148"/>
      <c r="AA82" s="148"/>
      <c r="AB82" s="148"/>
      <c r="AC82" s="148"/>
      <c r="AD82" s="148"/>
      <c r="AE82" s="148"/>
      <c r="AF82" s="148"/>
      <c r="AG82" s="148" t="s">
        <v>188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2" x14ac:dyDescent="0.2">
      <c r="A83" s="155"/>
      <c r="B83" s="156"/>
      <c r="C83" s="261" t="s">
        <v>298</v>
      </c>
      <c r="D83" s="262"/>
      <c r="E83" s="262"/>
      <c r="F83" s="262"/>
      <c r="G83" s="262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8"/>
      <c r="AA83" s="148"/>
      <c r="AB83" s="148"/>
      <c r="AC83" s="148"/>
      <c r="AD83" s="148"/>
      <c r="AE83" s="148"/>
      <c r="AF83" s="148"/>
      <c r="AG83" s="148" t="s">
        <v>202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ht="22.5" outlineLevel="1" x14ac:dyDescent="0.2">
      <c r="A84" s="169">
        <v>31</v>
      </c>
      <c r="B84" s="170" t="s">
        <v>299</v>
      </c>
      <c r="C84" s="178" t="s">
        <v>300</v>
      </c>
      <c r="D84" s="171" t="s">
        <v>257</v>
      </c>
      <c r="E84" s="172">
        <v>0.10111000000000001</v>
      </c>
      <c r="F84" s="173"/>
      <c r="G84" s="174">
        <f>ROUND(E84*F84,2)</f>
        <v>0</v>
      </c>
      <c r="H84" s="173"/>
      <c r="I84" s="174">
        <f>ROUND(E84*H84,2)</f>
        <v>0</v>
      </c>
      <c r="J84" s="173"/>
      <c r="K84" s="174">
        <f>ROUND(E84*J84,2)</f>
        <v>0</v>
      </c>
      <c r="L84" s="174">
        <v>21</v>
      </c>
      <c r="M84" s="174">
        <f>G84*(1+L84/100)</f>
        <v>0</v>
      </c>
      <c r="N84" s="172">
        <v>0</v>
      </c>
      <c r="O84" s="172">
        <f>ROUND(E84*N84,2)</f>
        <v>0</v>
      </c>
      <c r="P84" s="172">
        <v>0</v>
      </c>
      <c r="Q84" s="172">
        <f>ROUND(E84*P84,2)</f>
        <v>0</v>
      </c>
      <c r="R84" s="174" t="s">
        <v>263</v>
      </c>
      <c r="S84" s="174" t="s">
        <v>153</v>
      </c>
      <c r="T84" s="175" t="s">
        <v>200</v>
      </c>
      <c r="U84" s="159">
        <v>3.07</v>
      </c>
      <c r="V84" s="159">
        <f>ROUND(E84*U84,2)</f>
        <v>0.31</v>
      </c>
      <c r="W84" s="159"/>
      <c r="X84" s="159" t="s">
        <v>187</v>
      </c>
      <c r="Y84" s="159" t="s">
        <v>156</v>
      </c>
      <c r="Z84" s="148"/>
      <c r="AA84" s="148"/>
      <c r="AB84" s="148"/>
      <c r="AC84" s="148"/>
      <c r="AD84" s="148"/>
      <c r="AE84" s="148"/>
      <c r="AF84" s="148"/>
      <c r="AG84" s="148" t="s">
        <v>188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92" t="s">
        <v>301</v>
      </c>
      <c r="D85" s="182"/>
      <c r="E85" s="183">
        <v>4.9860000000000002E-2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190</v>
      </c>
      <c r="AH85" s="148">
        <v>7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">
      <c r="A86" s="155"/>
      <c r="B86" s="156"/>
      <c r="C86" s="192" t="s">
        <v>302</v>
      </c>
      <c r="D86" s="182"/>
      <c r="E86" s="183">
        <v>4.675E-2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8"/>
      <c r="AA86" s="148"/>
      <c r="AB86" s="148"/>
      <c r="AC86" s="148"/>
      <c r="AD86" s="148"/>
      <c r="AE86" s="148"/>
      <c r="AF86" s="148"/>
      <c r="AG86" s="148" t="s">
        <v>190</v>
      </c>
      <c r="AH86" s="148">
        <v>7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192" t="s">
        <v>303</v>
      </c>
      <c r="D87" s="182"/>
      <c r="E87" s="183">
        <v>4.4999999999999997E-3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190</v>
      </c>
      <c r="AH87" s="148">
        <v>7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84">
        <v>32</v>
      </c>
      <c r="B88" s="185" t="s">
        <v>304</v>
      </c>
      <c r="C88" s="193" t="s">
        <v>305</v>
      </c>
      <c r="D88" s="186" t="s">
        <v>257</v>
      </c>
      <c r="E88" s="187">
        <v>0.2051</v>
      </c>
      <c r="F88" s="188"/>
      <c r="G88" s="189">
        <f>ROUND(E88*F88,2)</f>
        <v>0</v>
      </c>
      <c r="H88" s="188"/>
      <c r="I88" s="189">
        <f>ROUND(E88*H88,2)</f>
        <v>0</v>
      </c>
      <c r="J88" s="188"/>
      <c r="K88" s="189">
        <f>ROUND(E88*J88,2)</f>
        <v>0</v>
      </c>
      <c r="L88" s="189">
        <v>21</v>
      </c>
      <c r="M88" s="189">
        <f>G88*(1+L88/100)</f>
        <v>0</v>
      </c>
      <c r="N88" s="187">
        <v>0</v>
      </c>
      <c r="O88" s="187">
        <f>ROUND(E88*N88,2)</f>
        <v>0</v>
      </c>
      <c r="P88" s="187">
        <v>0</v>
      </c>
      <c r="Q88" s="187">
        <f>ROUND(E88*P88,2)</f>
        <v>0</v>
      </c>
      <c r="R88" s="189" t="s">
        <v>263</v>
      </c>
      <c r="S88" s="189" t="s">
        <v>153</v>
      </c>
      <c r="T88" s="190" t="s">
        <v>200</v>
      </c>
      <c r="U88" s="159">
        <v>3.0750000000000002</v>
      </c>
      <c r="V88" s="159">
        <f>ROUND(E88*U88,2)</f>
        <v>0.63</v>
      </c>
      <c r="W88" s="159"/>
      <c r="X88" s="159" t="s">
        <v>258</v>
      </c>
      <c r="Y88" s="159" t="s">
        <v>156</v>
      </c>
      <c r="Z88" s="148"/>
      <c r="AA88" s="148"/>
      <c r="AB88" s="148"/>
      <c r="AC88" s="148"/>
      <c r="AD88" s="148"/>
      <c r="AE88" s="148"/>
      <c r="AF88" s="148"/>
      <c r="AG88" s="148" t="s">
        <v>259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x14ac:dyDescent="0.2">
      <c r="A89" s="162" t="s">
        <v>148</v>
      </c>
      <c r="B89" s="163" t="s">
        <v>99</v>
      </c>
      <c r="C89" s="177" t="s">
        <v>100</v>
      </c>
      <c r="D89" s="164"/>
      <c r="E89" s="165"/>
      <c r="F89" s="166"/>
      <c r="G89" s="166">
        <f>SUMIF(AG90:AG92,"&lt;&gt;NOR",G90:G92)</f>
        <v>0</v>
      </c>
      <c r="H89" s="166"/>
      <c r="I89" s="166">
        <f>SUM(I90:I92)</f>
        <v>0</v>
      </c>
      <c r="J89" s="166"/>
      <c r="K89" s="166">
        <f>SUM(K90:K92)</f>
        <v>0</v>
      </c>
      <c r="L89" s="166"/>
      <c r="M89" s="166">
        <f>SUM(M90:M92)</f>
        <v>0</v>
      </c>
      <c r="N89" s="165"/>
      <c r="O89" s="165">
        <f>SUM(O90:O92)</f>
        <v>0</v>
      </c>
      <c r="P89" s="165"/>
      <c r="Q89" s="165">
        <f>SUM(Q90:Q92)</f>
        <v>0</v>
      </c>
      <c r="R89" s="166"/>
      <c r="S89" s="166"/>
      <c r="T89" s="167"/>
      <c r="U89" s="161"/>
      <c r="V89" s="161">
        <f>SUM(V90:V92)</f>
        <v>0.19</v>
      </c>
      <c r="W89" s="161"/>
      <c r="X89" s="161"/>
      <c r="Y89" s="161"/>
      <c r="AG89" t="s">
        <v>149</v>
      </c>
    </row>
    <row r="90" spans="1:60" outlineLevel="1" x14ac:dyDescent="0.2">
      <c r="A90" s="184">
        <v>33</v>
      </c>
      <c r="B90" s="185" t="s">
        <v>306</v>
      </c>
      <c r="C90" s="193" t="s">
        <v>307</v>
      </c>
      <c r="D90" s="186" t="s">
        <v>193</v>
      </c>
      <c r="E90" s="187">
        <v>2</v>
      </c>
      <c r="F90" s="188"/>
      <c r="G90" s="189">
        <f>ROUND(E90*F90,2)</f>
        <v>0</v>
      </c>
      <c r="H90" s="188"/>
      <c r="I90" s="189">
        <f>ROUND(E90*H90,2)</f>
        <v>0</v>
      </c>
      <c r="J90" s="188"/>
      <c r="K90" s="189">
        <f>ROUND(E90*J90,2)</f>
        <v>0</v>
      </c>
      <c r="L90" s="189">
        <v>21</v>
      </c>
      <c r="M90" s="189">
        <f>G90*(1+L90/100)</f>
        <v>0</v>
      </c>
      <c r="N90" s="187">
        <v>1E-3</v>
      </c>
      <c r="O90" s="187">
        <f>ROUND(E90*N90,2)</f>
        <v>0</v>
      </c>
      <c r="P90" s="187">
        <v>0</v>
      </c>
      <c r="Q90" s="187">
        <f>ROUND(E90*P90,2)</f>
        <v>0</v>
      </c>
      <c r="R90" s="189"/>
      <c r="S90" s="189" t="s">
        <v>186</v>
      </c>
      <c r="T90" s="190" t="s">
        <v>154</v>
      </c>
      <c r="U90" s="159">
        <v>0.09</v>
      </c>
      <c r="V90" s="159">
        <f>ROUND(E90*U90,2)</f>
        <v>0.18</v>
      </c>
      <c r="W90" s="159"/>
      <c r="X90" s="159" t="s">
        <v>187</v>
      </c>
      <c r="Y90" s="159" t="s">
        <v>156</v>
      </c>
      <c r="Z90" s="148"/>
      <c r="AA90" s="148"/>
      <c r="AB90" s="148"/>
      <c r="AC90" s="148"/>
      <c r="AD90" s="148"/>
      <c r="AE90" s="148"/>
      <c r="AF90" s="148"/>
      <c r="AG90" s="148" t="s">
        <v>188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1" x14ac:dyDescent="0.2">
      <c r="A91" s="169">
        <v>34</v>
      </c>
      <c r="B91" s="170" t="s">
        <v>308</v>
      </c>
      <c r="C91" s="178" t="s">
        <v>309</v>
      </c>
      <c r="D91" s="171" t="s">
        <v>257</v>
      </c>
      <c r="E91" s="172">
        <v>2E-3</v>
      </c>
      <c r="F91" s="173"/>
      <c r="G91" s="174">
        <f>ROUND(E91*F91,2)</f>
        <v>0</v>
      </c>
      <c r="H91" s="173"/>
      <c r="I91" s="174">
        <f>ROUND(E91*H91,2)</f>
        <v>0</v>
      </c>
      <c r="J91" s="173"/>
      <c r="K91" s="174">
        <f>ROUND(E91*J91,2)</f>
        <v>0</v>
      </c>
      <c r="L91" s="174">
        <v>21</v>
      </c>
      <c r="M91" s="174">
        <f>G91*(1+L91/100)</f>
        <v>0</v>
      </c>
      <c r="N91" s="172">
        <v>0</v>
      </c>
      <c r="O91" s="172">
        <f>ROUND(E91*N91,2)</f>
        <v>0</v>
      </c>
      <c r="P91" s="172">
        <v>0</v>
      </c>
      <c r="Q91" s="172">
        <f>ROUND(E91*P91,2)</f>
        <v>0</v>
      </c>
      <c r="R91" s="174" t="s">
        <v>310</v>
      </c>
      <c r="S91" s="174" t="s">
        <v>153</v>
      </c>
      <c r="T91" s="175" t="s">
        <v>200</v>
      </c>
      <c r="U91" s="159">
        <v>3.327</v>
      </c>
      <c r="V91" s="159">
        <f>ROUND(E91*U91,2)</f>
        <v>0.01</v>
      </c>
      <c r="W91" s="159"/>
      <c r="X91" s="159" t="s">
        <v>258</v>
      </c>
      <c r="Y91" s="159" t="s">
        <v>156</v>
      </c>
      <c r="Z91" s="148"/>
      <c r="AA91" s="148"/>
      <c r="AB91" s="148"/>
      <c r="AC91" s="148"/>
      <c r="AD91" s="148"/>
      <c r="AE91" s="148"/>
      <c r="AF91" s="148"/>
      <c r="AG91" s="148" t="s">
        <v>259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2" x14ac:dyDescent="0.2">
      <c r="A92" s="155"/>
      <c r="B92" s="156"/>
      <c r="C92" s="261" t="s">
        <v>311</v>
      </c>
      <c r="D92" s="262"/>
      <c r="E92" s="262"/>
      <c r="F92" s="262"/>
      <c r="G92" s="262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8"/>
      <c r="AA92" s="148"/>
      <c r="AB92" s="148"/>
      <c r="AC92" s="148"/>
      <c r="AD92" s="148"/>
      <c r="AE92" s="148"/>
      <c r="AF92" s="148"/>
      <c r="AG92" s="148" t="s">
        <v>202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x14ac:dyDescent="0.2">
      <c r="A93" s="162" t="s">
        <v>148</v>
      </c>
      <c r="B93" s="163" t="s">
        <v>101</v>
      </c>
      <c r="C93" s="177" t="s">
        <v>102</v>
      </c>
      <c r="D93" s="164"/>
      <c r="E93" s="165"/>
      <c r="F93" s="166"/>
      <c r="G93" s="166">
        <f>SUMIF(AG94:AG100,"&lt;&gt;NOR",G94:G100)</f>
        <v>0</v>
      </c>
      <c r="H93" s="166"/>
      <c r="I93" s="166">
        <f>SUM(I94:I100)</f>
        <v>0</v>
      </c>
      <c r="J93" s="166"/>
      <c r="K93" s="166">
        <f>SUM(K94:K100)</f>
        <v>0</v>
      </c>
      <c r="L93" s="166"/>
      <c r="M93" s="166">
        <f>SUM(M94:M100)</f>
        <v>0</v>
      </c>
      <c r="N93" s="165"/>
      <c r="O93" s="165">
        <f>SUM(O94:O100)</f>
        <v>0.21000000000000002</v>
      </c>
      <c r="P93" s="165"/>
      <c r="Q93" s="165">
        <f>SUM(Q94:Q100)</f>
        <v>0</v>
      </c>
      <c r="R93" s="166"/>
      <c r="S93" s="166"/>
      <c r="T93" s="167"/>
      <c r="U93" s="161"/>
      <c r="V93" s="161">
        <f>SUM(V94:V100)</f>
        <v>3.31</v>
      </c>
      <c r="W93" s="161"/>
      <c r="X93" s="161"/>
      <c r="Y93" s="161"/>
      <c r="AG93" t="s">
        <v>149</v>
      </c>
    </row>
    <row r="94" spans="1:60" ht="22.5" outlineLevel="1" x14ac:dyDescent="0.2">
      <c r="A94" s="169">
        <v>35</v>
      </c>
      <c r="B94" s="170" t="s">
        <v>312</v>
      </c>
      <c r="C94" s="178" t="s">
        <v>313</v>
      </c>
      <c r="D94" s="171" t="s">
        <v>198</v>
      </c>
      <c r="E94" s="172">
        <v>1.3474999999999999</v>
      </c>
      <c r="F94" s="173"/>
      <c r="G94" s="174">
        <f>ROUND(E94*F94,2)</f>
        <v>0</v>
      </c>
      <c r="H94" s="173"/>
      <c r="I94" s="174">
        <f>ROUND(E94*H94,2)</f>
        <v>0</v>
      </c>
      <c r="J94" s="173"/>
      <c r="K94" s="174">
        <f>ROUND(E94*J94,2)</f>
        <v>0</v>
      </c>
      <c r="L94" s="174">
        <v>21</v>
      </c>
      <c r="M94" s="174">
        <f>G94*(1+L94/100)</f>
        <v>0</v>
      </c>
      <c r="N94" s="172">
        <v>8.2699999999999996E-3</v>
      </c>
      <c r="O94" s="172">
        <f>ROUND(E94*N94,2)</f>
        <v>0.01</v>
      </c>
      <c r="P94" s="172">
        <v>0</v>
      </c>
      <c r="Q94" s="172">
        <f>ROUND(E94*P94,2)</f>
        <v>0</v>
      </c>
      <c r="R94" s="174" t="s">
        <v>314</v>
      </c>
      <c r="S94" s="174" t="s">
        <v>153</v>
      </c>
      <c r="T94" s="175" t="s">
        <v>200</v>
      </c>
      <c r="U94" s="159">
        <v>2.2000000000000002</v>
      </c>
      <c r="V94" s="159">
        <f>ROUND(E94*U94,2)</f>
        <v>2.96</v>
      </c>
      <c r="W94" s="159"/>
      <c r="X94" s="159" t="s">
        <v>187</v>
      </c>
      <c r="Y94" s="159" t="s">
        <v>156</v>
      </c>
      <c r="Z94" s="148"/>
      <c r="AA94" s="148"/>
      <c r="AB94" s="148"/>
      <c r="AC94" s="148"/>
      <c r="AD94" s="148"/>
      <c r="AE94" s="148"/>
      <c r="AF94" s="148"/>
      <c r="AG94" s="148" t="s">
        <v>188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261" t="s">
        <v>315</v>
      </c>
      <c r="D95" s="262"/>
      <c r="E95" s="262"/>
      <c r="F95" s="262"/>
      <c r="G95" s="262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8"/>
      <c r="AA95" s="148"/>
      <c r="AB95" s="148"/>
      <c r="AC95" s="148"/>
      <c r="AD95" s="148"/>
      <c r="AE95" s="148"/>
      <c r="AF95" s="148"/>
      <c r="AG95" s="148" t="s">
        <v>202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2" x14ac:dyDescent="0.2">
      <c r="A96" s="155"/>
      <c r="B96" s="156"/>
      <c r="C96" s="192" t="s">
        <v>246</v>
      </c>
      <c r="D96" s="182"/>
      <c r="E96" s="183">
        <v>1.3474999999999999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8"/>
      <c r="AA96" s="148"/>
      <c r="AB96" s="148"/>
      <c r="AC96" s="148"/>
      <c r="AD96" s="148"/>
      <c r="AE96" s="148"/>
      <c r="AF96" s="148"/>
      <c r="AG96" s="148" t="s">
        <v>190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ht="22.5" outlineLevel="1" x14ac:dyDescent="0.2">
      <c r="A97" s="169">
        <v>36</v>
      </c>
      <c r="B97" s="170" t="s">
        <v>316</v>
      </c>
      <c r="C97" s="178" t="s">
        <v>317</v>
      </c>
      <c r="D97" s="171" t="s">
        <v>198</v>
      </c>
      <c r="E97" s="172">
        <v>1.4822500000000001</v>
      </c>
      <c r="F97" s="173"/>
      <c r="G97" s="174">
        <f>ROUND(E97*F97,2)</f>
        <v>0</v>
      </c>
      <c r="H97" s="173"/>
      <c r="I97" s="174">
        <f>ROUND(E97*H97,2)</f>
        <v>0</v>
      </c>
      <c r="J97" s="173"/>
      <c r="K97" s="174">
        <f>ROUND(E97*J97,2)</f>
        <v>0</v>
      </c>
      <c r="L97" s="174">
        <v>21</v>
      </c>
      <c r="M97" s="174">
        <f>G97*(1+L97/100)</f>
        <v>0</v>
      </c>
      <c r="N97" s="172">
        <v>0.13500000000000001</v>
      </c>
      <c r="O97" s="172">
        <f>ROUND(E97*N97,2)</f>
        <v>0.2</v>
      </c>
      <c r="P97" s="172">
        <v>0</v>
      </c>
      <c r="Q97" s="172">
        <f>ROUND(E97*P97,2)</f>
        <v>0</v>
      </c>
      <c r="R97" s="174" t="s">
        <v>318</v>
      </c>
      <c r="S97" s="174" t="s">
        <v>153</v>
      </c>
      <c r="T97" s="175" t="s">
        <v>200</v>
      </c>
      <c r="U97" s="159">
        <v>0</v>
      </c>
      <c r="V97" s="159">
        <f>ROUND(E97*U97,2)</f>
        <v>0</v>
      </c>
      <c r="W97" s="159"/>
      <c r="X97" s="159" t="s">
        <v>194</v>
      </c>
      <c r="Y97" s="159" t="s">
        <v>156</v>
      </c>
      <c r="Z97" s="148"/>
      <c r="AA97" s="148"/>
      <c r="AB97" s="148"/>
      <c r="AC97" s="148"/>
      <c r="AD97" s="148"/>
      <c r="AE97" s="148"/>
      <c r="AF97" s="148"/>
      <c r="AG97" s="148" t="s">
        <v>195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2" x14ac:dyDescent="0.2">
      <c r="A98" s="155"/>
      <c r="B98" s="156"/>
      <c r="C98" s="192" t="s">
        <v>319</v>
      </c>
      <c r="D98" s="182"/>
      <c r="E98" s="183">
        <v>1.4822500000000001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8"/>
      <c r="AA98" s="148"/>
      <c r="AB98" s="148"/>
      <c r="AC98" s="148"/>
      <c r="AD98" s="148"/>
      <c r="AE98" s="148"/>
      <c r="AF98" s="148"/>
      <c r="AG98" s="148" t="s">
        <v>190</v>
      </c>
      <c r="AH98" s="148">
        <v>5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ht="22.5" outlineLevel="1" x14ac:dyDescent="0.2">
      <c r="A99" s="169">
        <v>37</v>
      </c>
      <c r="B99" s="170" t="s">
        <v>320</v>
      </c>
      <c r="C99" s="178" t="s">
        <v>321</v>
      </c>
      <c r="D99" s="171" t="s">
        <v>257</v>
      </c>
      <c r="E99" s="172">
        <v>0.21124999999999999</v>
      </c>
      <c r="F99" s="173"/>
      <c r="G99" s="174">
        <f>ROUND(E99*F99,2)</f>
        <v>0</v>
      </c>
      <c r="H99" s="173"/>
      <c r="I99" s="174">
        <f>ROUND(E99*H99,2)</f>
        <v>0</v>
      </c>
      <c r="J99" s="173"/>
      <c r="K99" s="174">
        <f>ROUND(E99*J99,2)</f>
        <v>0</v>
      </c>
      <c r="L99" s="174">
        <v>21</v>
      </c>
      <c r="M99" s="174">
        <f>G99*(1+L99/100)</f>
        <v>0</v>
      </c>
      <c r="N99" s="172">
        <v>0</v>
      </c>
      <c r="O99" s="172">
        <f>ROUND(E99*N99,2)</f>
        <v>0</v>
      </c>
      <c r="P99" s="172">
        <v>0</v>
      </c>
      <c r="Q99" s="172">
        <f>ROUND(E99*P99,2)</f>
        <v>0</v>
      </c>
      <c r="R99" s="174" t="s">
        <v>314</v>
      </c>
      <c r="S99" s="174" t="s">
        <v>153</v>
      </c>
      <c r="T99" s="175" t="s">
        <v>200</v>
      </c>
      <c r="U99" s="159">
        <v>1.67</v>
      </c>
      <c r="V99" s="159">
        <f>ROUND(E99*U99,2)</f>
        <v>0.35</v>
      </c>
      <c r="W99" s="159"/>
      <c r="X99" s="159" t="s">
        <v>258</v>
      </c>
      <c r="Y99" s="159" t="s">
        <v>156</v>
      </c>
      <c r="Z99" s="148"/>
      <c r="AA99" s="148"/>
      <c r="AB99" s="148"/>
      <c r="AC99" s="148"/>
      <c r="AD99" s="148"/>
      <c r="AE99" s="148"/>
      <c r="AF99" s="148"/>
      <c r="AG99" s="148" t="s">
        <v>259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2" x14ac:dyDescent="0.2">
      <c r="A100" s="155"/>
      <c r="B100" s="156"/>
      <c r="C100" s="261" t="s">
        <v>311</v>
      </c>
      <c r="D100" s="262"/>
      <c r="E100" s="262"/>
      <c r="F100" s="262"/>
      <c r="G100" s="262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8"/>
      <c r="AA100" s="148"/>
      <c r="AB100" s="148"/>
      <c r="AC100" s="148"/>
      <c r="AD100" s="148"/>
      <c r="AE100" s="148"/>
      <c r="AF100" s="148"/>
      <c r="AG100" s="148" t="s">
        <v>202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x14ac:dyDescent="0.2">
      <c r="A101" s="162" t="s">
        <v>148</v>
      </c>
      <c r="B101" s="163" t="s">
        <v>103</v>
      </c>
      <c r="C101" s="177" t="s">
        <v>104</v>
      </c>
      <c r="D101" s="164"/>
      <c r="E101" s="165"/>
      <c r="F101" s="166"/>
      <c r="G101" s="166">
        <f>SUMIF(AG102:AG109,"&lt;&gt;NOR",G102:G109)</f>
        <v>0</v>
      </c>
      <c r="H101" s="166"/>
      <c r="I101" s="166">
        <f>SUM(I102:I109)</f>
        <v>0</v>
      </c>
      <c r="J101" s="166"/>
      <c r="K101" s="166">
        <f>SUM(K102:K109)</f>
        <v>0</v>
      </c>
      <c r="L101" s="166"/>
      <c r="M101" s="166">
        <f>SUM(M102:M109)</f>
        <v>0</v>
      </c>
      <c r="N101" s="165"/>
      <c r="O101" s="165">
        <f>SUM(O102:O109)</f>
        <v>0.27</v>
      </c>
      <c r="P101" s="165"/>
      <c r="Q101" s="165">
        <f>SUM(Q102:Q109)</f>
        <v>0</v>
      </c>
      <c r="R101" s="166"/>
      <c r="S101" s="166"/>
      <c r="T101" s="167"/>
      <c r="U101" s="161"/>
      <c r="V101" s="161">
        <f>SUM(V102:V109)</f>
        <v>25.94</v>
      </c>
      <c r="W101" s="161"/>
      <c r="X101" s="161"/>
      <c r="Y101" s="161"/>
      <c r="AG101" t="s">
        <v>149</v>
      </c>
    </row>
    <row r="102" spans="1:60" outlineLevel="1" x14ac:dyDescent="0.2">
      <c r="A102" s="169">
        <v>38</v>
      </c>
      <c r="B102" s="170" t="s">
        <v>322</v>
      </c>
      <c r="C102" s="178" t="s">
        <v>323</v>
      </c>
      <c r="D102" s="171" t="s">
        <v>198</v>
      </c>
      <c r="E102" s="172">
        <v>16.010000000000002</v>
      </c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72">
        <v>1.6000000000000001E-4</v>
      </c>
      <c r="O102" s="172">
        <f>ROUND(E102*N102,2)</f>
        <v>0</v>
      </c>
      <c r="P102" s="172">
        <v>0</v>
      </c>
      <c r="Q102" s="172">
        <f>ROUND(E102*P102,2)</f>
        <v>0</v>
      </c>
      <c r="R102" s="174" t="s">
        <v>324</v>
      </c>
      <c r="S102" s="174" t="s">
        <v>153</v>
      </c>
      <c r="T102" s="175" t="s">
        <v>200</v>
      </c>
      <c r="U102" s="159">
        <v>0.05</v>
      </c>
      <c r="V102" s="159">
        <f>ROUND(E102*U102,2)</f>
        <v>0.8</v>
      </c>
      <c r="W102" s="159"/>
      <c r="X102" s="159" t="s">
        <v>187</v>
      </c>
      <c r="Y102" s="159" t="s">
        <v>156</v>
      </c>
      <c r="Z102" s="148"/>
      <c r="AA102" s="148"/>
      <c r="AB102" s="148"/>
      <c r="AC102" s="148"/>
      <c r="AD102" s="148"/>
      <c r="AE102" s="148"/>
      <c r="AF102" s="148"/>
      <c r="AG102" s="148" t="s">
        <v>188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2" x14ac:dyDescent="0.2">
      <c r="A103" s="155"/>
      <c r="B103" s="156"/>
      <c r="C103" s="252" t="s">
        <v>325</v>
      </c>
      <c r="D103" s="253"/>
      <c r="E103" s="253"/>
      <c r="F103" s="253"/>
      <c r="G103" s="253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159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2" x14ac:dyDescent="0.2">
      <c r="A104" s="155"/>
      <c r="B104" s="156"/>
      <c r="C104" s="192" t="s">
        <v>204</v>
      </c>
      <c r="D104" s="182"/>
      <c r="E104" s="183">
        <v>16.010000000000002</v>
      </c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8"/>
      <c r="AA104" s="148"/>
      <c r="AB104" s="148"/>
      <c r="AC104" s="148"/>
      <c r="AD104" s="148"/>
      <c r="AE104" s="148"/>
      <c r="AF104" s="148"/>
      <c r="AG104" s="148" t="s">
        <v>190</v>
      </c>
      <c r="AH104" s="148">
        <v>5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ht="22.5" outlineLevel="1" x14ac:dyDescent="0.2">
      <c r="A105" s="169">
        <v>39</v>
      </c>
      <c r="B105" s="170" t="s">
        <v>326</v>
      </c>
      <c r="C105" s="178" t="s">
        <v>327</v>
      </c>
      <c r="D105" s="171" t="s">
        <v>198</v>
      </c>
      <c r="E105" s="172">
        <v>16.010000000000002</v>
      </c>
      <c r="F105" s="173"/>
      <c r="G105" s="174">
        <f>ROUND(E105*F105,2)</f>
        <v>0</v>
      </c>
      <c r="H105" s="173"/>
      <c r="I105" s="174">
        <f>ROUND(E105*H105,2)</f>
        <v>0</v>
      </c>
      <c r="J105" s="173"/>
      <c r="K105" s="174">
        <f>ROUND(E105*J105,2)</f>
        <v>0</v>
      </c>
      <c r="L105" s="174">
        <v>21</v>
      </c>
      <c r="M105" s="174">
        <f>G105*(1+L105/100)</f>
        <v>0</v>
      </c>
      <c r="N105" s="172">
        <v>3.3800000000000002E-3</v>
      </c>
      <c r="O105" s="172">
        <f>ROUND(E105*N105,2)</f>
        <v>0.05</v>
      </c>
      <c r="P105" s="172">
        <v>0</v>
      </c>
      <c r="Q105" s="172">
        <f>ROUND(E105*P105,2)</f>
        <v>0</v>
      </c>
      <c r="R105" s="174" t="s">
        <v>324</v>
      </c>
      <c r="S105" s="174" t="s">
        <v>153</v>
      </c>
      <c r="T105" s="175" t="s">
        <v>200</v>
      </c>
      <c r="U105" s="159">
        <v>1.57</v>
      </c>
      <c r="V105" s="159">
        <f>ROUND(E105*U105,2)</f>
        <v>25.14</v>
      </c>
      <c r="W105" s="159"/>
      <c r="X105" s="159" t="s">
        <v>187</v>
      </c>
      <c r="Y105" s="159" t="s">
        <v>156</v>
      </c>
      <c r="Z105" s="148"/>
      <c r="AA105" s="148"/>
      <c r="AB105" s="148"/>
      <c r="AC105" s="148"/>
      <c r="AD105" s="148"/>
      <c r="AE105" s="148"/>
      <c r="AF105" s="148"/>
      <c r="AG105" s="148" t="s">
        <v>188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2" x14ac:dyDescent="0.2">
      <c r="A106" s="155"/>
      <c r="B106" s="156"/>
      <c r="C106" s="192" t="s">
        <v>328</v>
      </c>
      <c r="D106" s="182"/>
      <c r="E106" s="183">
        <v>16.010000000000002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8"/>
      <c r="AA106" s="148"/>
      <c r="AB106" s="148"/>
      <c r="AC106" s="148"/>
      <c r="AD106" s="148"/>
      <c r="AE106" s="148"/>
      <c r="AF106" s="148"/>
      <c r="AG106" s="148" t="s">
        <v>190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1" x14ac:dyDescent="0.2">
      <c r="A107" s="169">
        <v>40</v>
      </c>
      <c r="B107" s="170" t="s">
        <v>329</v>
      </c>
      <c r="C107" s="178" t="s">
        <v>330</v>
      </c>
      <c r="D107" s="171" t="s">
        <v>198</v>
      </c>
      <c r="E107" s="172">
        <v>16.810500000000001</v>
      </c>
      <c r="F107" s="173"/>
      <c r="G107" s="174">
        <f>ROUND(E107*F107,2)</f>
        <v>0</v>
      </c>
      <c r="H107" s="173"/>
      <c r="I107" s="174">
        <f>ROUND(E107*H107,2)</f>
        <v>0</v>
      </c>
      <c r="J107" s="173"/>
      <c r="K107" s="174">
        <f>ROUND(E107*J107,2)</f>
        <v>0</v>
      </c>
      <c r="L107" s="174">
        <v>21</v>
      </c>
      <c r="M107" s="174">
        <f>G107*(1+L107/100)</f>
        <v>0</v>
      </c>
      <c r="N107" s="172">
        <v>1.29E-2</v>
      </c>
      <c r="O107" s="172">
        <f>ROUND(E107*N107,2)</f>
        <v>0.22</v>
      </c>
      <c r="P107" s="172">
        <v>0</v>
      </c>
      <c r="Q107" s="172">
        <f>ROUND(E107*P107,2)</f>
        <v>0</v>
      </c>
      <c r="R107" s="174"/>
      <c r="S107" s="174" t="s">
        <v>186</v>
      </c>
      <c r="T107" s="175" t="s">
        <v>154</v>
      </c>
      <c r="U107" s="159">
        <v>0</v>
      </c>
      <c r="V107" s="159">
        <f>ROUND(E107*U107,2)</f>
        <v>0</v>
      </c>
      <c r="W107" s="159"/>
      <c r="X107" s="159" t="s">
        <v>194</v>
      </c>
      <c r="Y107" s="159" t="s">
        <v>156</v>
      </c>
      <c r="Z107" s="148"/>
      <c r="AA107" s="148"/>
      <c r="AB107" s="148"/>
      <c r="AC107" s="148"/>
      <c r="AD107" s="148"/>
      <c r="AE107" s="148"/>
      <c r="AF107" s="148"/>
      <c r="AG107" s="148" t="s">
        <v>195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2" x14ac:dyDescent="0.2">
      <c r="A108" s="155"/>
      <c r="B108" s="156"/>
      <c r="C108" s="192" t="s">
        <v>331</v>
      </c>
      <c r="D108" s="182"/>
      <c r="E108" s="183">
        <v>16.810500000000001</v>
      </c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8"/>
      <c r="AA108" s="148"/>
      <c r="AB108" s="148"/>
      <c r="AC108" s="148"/>
      <c r="AD108" s="148"/>
      <c r="AE108" s="148"/>
      <c r="AF108" s="148"/>
      <c r="AG108" s="148" t="s">
        <v>190</v>
      </c>
      <c r="AH108" s="148">
        <v>5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1" x14ac:dyDescent="0.2">
      <c r="A109" s="155">
        <v>41</v>
      </c>
      <c r="B109" s="156" t="s">
        <v>332</v>
      </c>
      <c r="C109" s="194" t="s">
        <v>333</v>
      </c>
      <c r="D109" s="157" t="s">
        <v>0</v>
      </c>
      <c r="E109" s="191"/>
      <c r="F109" s="160"/>
      <c r="G109" s="159">
        <f>ROUND(E109*F109,2)</f>
        <v>0</v>
      </c>
      <c r="H109" s="160"/>
      <c r="I109" s="159">
        <f>ROUND(E109*H109,2)</f>
        <v>0</v>
      </c>
      <c r="J109" s="160"/>
      <c r="K109" s="159">
        <f>ROUND(E109*J109,2)</f>
        <v>0</v>
      </c>
      <c r="L109" s="159">
        <v>21</v>
      </c>
      <c r="M109" s="159">
        <f>G109*(1+L109/100)</f>
        <v>0</v>
      </c>
      <c r="N109" s="158">
        <v>0</v>
      </c>
      <c r="O109" s="158">
        <f>ROUND(E109*N109,2)</f>
        <v>0</v>
      </c>
      <c r="P109" s="158">
        <v>0</v>
      </c>
      <c r="Q109" s="158">
        <f>ROUND(E109*P109,2)</f>
        <v>0</v>
      </c>
      <c r="R109" s="159" t="s">
        <v>324</v>
      </c>
      <c r="S109" s="159" t="s">
        <v>153</v>
      </c>
      <c r="T109" s="159" t="s">
        <v>200</v>
      </c>
      <c r="U109" s="159">
        <v>0</v>
      </c>
      <c r="V109" s="159">
        <f>ROUND(E109*U109,2)</f>
        <v>0</v>
      </c>
      <c r="W109" s="159"/>
      <c r="X109" s="159" t="s">
        <v>258</v>
      </c>
      <c r="Y109" s="159" t="s">
        <v>156</v>
      </c>
      <c r="Z109" s="148"/>
      <c r="AA109" s="148"/>
      <c r="AB109" s="148"/>
      <c r="AC109" s="148"/>
      <c r="AD109" s="148"/>
      <c r="AE109" s="148"/>
      <c r="AF109" s="148"/>
      <c r="AG109" s="148" t="s">
        <v>259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x14ac:dyDescent="0.2">
      <c r="A110" s="162" t="s">
        <v>148</v>
      </c>
      <c r="B110" s="163" t="s">
        <v>105</v>
      </c>
      <c r="C110" s="177" t="s">
        <v>106</v>
      </c>
      <c r="D110" s="164"/>
      <c r="E110" s="165"/>
      <c r="F110" s="166"/>
      <c r="G110" s="166">
        <f>SUMIF(AG111:AG132,"&lt;&gt;NOR",G111:G132)</f>
        <v>0</v>
      </c>
      <c r="H110" s="166"/>
      <c r="I110" s="166">
        <f>SUM(I111:I132)</f>
        <v>0</v>
      </c>
      <c r="J110" s="166"/>
      <c r="K110" s="166">
        <f>SUM(K111:K132)</f>
        <v>0</v>
      </c>
      <c r="L110" s="166"/>
      <c r="M110" s="166">
        <f>SUM(M111:M132)</f>
        <v>0</v>
      </c>
      <c r="N110" s="165"/>
      <c r="O110" s="165">
        <f>SUM(O111:O132)</f>
        <v>7.0000000000000007E-2</v>
      </c>
      <c r="P110" s="165"/>
      <c r="Q110" s="165">
        <f>SUM(Q111:Q132)</f>
        <v>7.0000000000000007E-2</v>
      </c>
      <c r="R110" s="166"/>
      <c r="S110" s="166"/>
      <c r="T110" s="167"/>
      <c r="U110" s="161"/>
      <c r="V110" s="161">
        <f>SUM(V111:V132)</f>
        <v>23.54</v>
      </c>
      <c r="W110" s="161"/>
      <c r="X110" s="161"/>
      <c r="Y110" s="161"/>
      <c r="AG110" t="s">
        <v>149</v>
      </c>
    </row>
    <row r="111" spans="1:60" outlineLevel="1" x14ac:dyDescent="0.2">
      <c r="A111" s="169">
        <v>42</v>
      </c>
      <c r="B111" s="170" t="s">
        <v>334</v>
      </c>
      <c r="C111" s="178" t="s">
        <v>335</v>
      </c>
      <c r="D111" s="171" t="s">
        <v>198</v>
      </c>
      <c r="E111" s="172">
        <v>81.004000000000005</v>
      </c>
      <c r="F111" s="173"/>
      <c r="G111" s="174">
        <f>ROUND(E111*F111,2)</f>
        <v>0</v>
      </c>
      <c r="H111" s="173"/>
      <c r="I111" s="174">
        <f>ROUND(E111*H111,2)</f>
        <v>0</v>
      </c>
      <c r="J111" s="173"/>
      <c r="K111" s="174">
        <f>ROUND(E111*J111,2)</f>
        <v>0</v>
      </c>
      <c r="L111" s="174">
        <v>21</v>
      </c>
      <c r="M111" s="174">
        <f>G111*(1+L111/100)</f>
        <v>0</v>
      </c>
      <c r="N111" s="172">
        <v>0</v>
      </c>
      <c r="O111" s="172">
        <f>ROUND(E111*N111,2)</f>
        <v>0</v>
      </c>
      <c r="P111" s="172">
        <v>8.9999999999999998E-4</v>
      </c>
      <c r="Q111" s="172">
        <f>ROUND(E111*P111,2)</f>
        <v>7.0000000000000007E-2</v>
      </c>
      <c r="R111" s="174" t="s">
        <v>336</v>
      </c>
      <c r="S111" s="174" t="s">
        <v>153</v>
      </c>
      <c r="T111" s="175" t="s">
        <v>200</v>
      </c>
      <c r="U111" s="159">
        <v>0.08</v>
      </c>
      <c r="V111" s="159">
        <f>ROUND(E111*U111,2)</f>
        <v>6.48</v>
      </c>
      <c r="W111" s="159"/>
      <c r="X111" s="159" t="s">
        <v>187</v>
      </c>
      <c r="Y111" s="159" t="s">
        <v>156</v>
      </c>
      <c r="Z111" s="148"/>
      <c r="AA111" s="148"/>
      <c r="AB111" s="148"/>
      <c r="AC111" s="148"/>
      <c r="AD111" s="148"/>
      <c r="AE111" s="148"/>
      <c r="AF111" s="148"/>
      <c r="AG111" s="148" t="s">
        <v>188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2" x14ac:dyDescent="0.2">
      <c r="A112" s="155"/>
      <c r="B112" s="156"/>
      <c r="C112" s="192" t="s">
        <v>337</v>
      </c>
      <c r="D112" s="182"/>
      <c r="E112" s="183">
        <v>28.376799999999999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8"/>
      <c r="AA112" s="148"/>
      <c r="AB112" s="148"/>
      <c r="AC112" s="148"/>
      <c r="AD112" s="148"/>
      <c r="AE112" s="148"/>
      <c r="AF112" s="148"/>
      <c r="AG112" s="148" t="s">
        <v>190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3" x14ac:dyDescent="0.2">
      <c r="A113" s="155"/>
      <c r="B113" s="156"/>
      <c r="C113" s="192" t="s">
        <v>338</v>
      </c>
      <c r="D113" s="182"/>
      <c r="E113" s="183">
        <v>10.287599999999999</v>
      </c>
      <c r="F113" s="159"/>
      <c r="G113" s="159"/>
      <c r="H113" s="159"/>
      <c r="I113" s="159"/>
      <c r="J113" s="159"/>
      <c r="K113" s="159"/>
      <c r="L113" s="159"/>
      <c r="M113" s="159"/>
      <c r="N113" s="158"/>
      <c r="O113" s="158"/>
      <c r="P113" s="158"/>
      <c r="Q113" s="158"/>
      <c r="R113" s="159"/>
      <c r="S113" s="159"/>
      <c r="T113" s="159"/>
      <c r="U113" s="159"/>
      <c r="V113" s="159"/>
      <c r="W113" s="159"/>
      <c r="X113" s="159"/>
      <c r="Y113" s="159"/>
      <c r="Z113" s="148"/>
      <c r="AA113" s="148"/>
      <c r="AB113" s="148"/>
      <c r="AC113" s="148"/>
      <c r="AD113" s="148"/>
      <c r="AE113" s="148"/>
      <c r="AF113" s="148"/>
      <c r="AG113" s="148" t="s">
        <v>190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3" x14ac:dyDescent="0.2">
      <c r="A114" s="155"/>
      <c r="B114" s="156"/>
      <c r="C114" s="192" t="s">
        <v>339</v>
      </c>
      <c r="D114" s="182"/>
      <c r="E114" s="183">
        <v>11.419600000000001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190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3" x14ac:dyDescent="0.2">
      <c r="A115" s="155"/>
      <c r="B115" s="156"/>
      <c r="C115" s="192" t="s">
        <v>340</v>
      </c>
      <c r="D115" s="182"/>
      <c r="E115" s="183">
        <v>30.92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8"/>
      <c r="AA115" s="148"/>
      <c r="AB115" s="148"/>
      <c r="AC115" s="148"/>
      <c r="AD115" s="148"/>
      <c r="AE115" s="148"/>
      <c r="AF115" s="148"/>
      <c r="AG115" s="148" t="s">
        <v>190</v>
      </c>
      <c r="AH115" s="148">
        <v>0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69">
        <v>43</v>
      </c>
      <c r="B116" s="170" t="s">
        <v>341</v>
      </c>
      <c r="C116" s="178" t="s">
        <v>342</v>
      </c>
      <c r="D116" s="171" t="s">
        <v>198</v>
      </c>
      <c r="E116" s="172">
        <v>121.956</v>
      </c>
      <c r="F116" s="173"/>
      <c r="G116" s="174">
        <f>ROUND(E116*F116,2)</f>
        <v>0</v>
      </c>
      <c r="H116" s="173"/>
      <c r="I116" s="174">
        <f>ROUND(E116*H116,2)</f>
        <v>0</v>
      </c>
      <c r="J116" s="173"/>
      <c r="K116" s="174">
        <f>ROUND(E116*J116,2)</f>
        <v>0</v>
      </c>
      <c r="L116" s="174">
        <v>21</v>
      </c>
      <c r="M116" s="174">
        <f>G116*(1+L116/100)</f>
        <v>0</v>
      </c>
      <c r="N116" s="172">
        <v>2.0000000000000001E-4</v>
      </c>
      <c r="O116" s="172">
        <f>ROUND(E116*N116,2)</f>
        <v>0.02</v>
      </c>
      <c r="P116" s="172">
        <v>0</v>
      </c>
      <c r="Q116" s="172">
        <f>ROUND(E116*P116,2)</f>
        <v>0</v>
      </c>
      <c r="R116" s="174" t="s">
        <v>336</v>
      </c>
      <c r="S116" s="174" t="s">
        <v>153</v>
      </c>
      <c r="T116" s="175" t="s">
        <v>200</v>
      </c>
      <c r="U116" s="159">
        <v>0.03</v>
      </c>
      <c r="V116" s="159">
        <f>ROUND(E116*U116,2)</f>
        <v>3.66</v>
      </c>
      <c r="W116" s="159"/>
      <c r="X116" s="159" t="s">
        <v>187</v>
      </c>
      <c r="Y116" s="159" t="s">
        <v>156</v>
      </c>
      <c r="Z116" s="148"/>
      <c r="AA116" s="148"/>
      <c r="AB116" s="148"/>
      <c r="AC116" s="148"/>
      <c r="AD116" s="148"/>
      <c r="AE116" s="148"/>
      <c r="AF116" s="148"/>
      <c r="AG116" s="148" t="s">
        <v>188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2" x14ac:dyDescent="0.2">
      <c r="A117" s="155"/>
      <c r="B117" s="156"/>
      <c r="C117" s="192" t="s">
        <v>343</v>
      </c>
      <c r="D117" s="182"/>
      <c r="E117" s="183">
        <v>121.956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8"/>
      <c r="AA117" s="148"/>
      <c r="AB117" s="148"/>
      <c r="AC117" s="148"/>
      <c r="AD117" s="148"/>
      <c r="AE117" s="148"/>
      <c r="AF117" s="148"/>
      <c r="AG117" s="148" t="s">
        <v>190</v>
      </c>
      <c r="AH117" s="148">
        <v>5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69">
        <v>44</v>
      </c>
      <c r="B118" s="170" t="s">
        <v>344</v>
      </c>
      <c r="C118" s="178" t="s">
        <v>345</v>
      </c>
      <c r="D118" s="171" t="s">
        <v>198</v>
      </c>
      <c r="E118" s="172">
        <v>121.956</v>
      </c>
      <c r="F118" s="173"/>
      <c r="G118" s="174">
        <f>ROUND(E118*F118,2)</f>
        <v>0</v>
      </c>
      <c r="H118" s="173"/>
      <c r="I118" s="174">
        <f>ROUND(E118*H118,2)</f>
        <v>0</v>
      </c>
      <c r="J118" s="173"/>
      <c r="K118" s="174">
        <f>ROUND(E118*J118,2)</f>
        <v>0</v>
      </c>
      <c r="L118" s="174">
        <v>21</v>
      </c>
      <c r="M118" s="174">
        <f>G118*(1+L118/100)</f>
        <v>0</v>
      </c>
      <c r="N118" s="172">
        <v>2.2000000000000001E-4</v>
      </c>
      <c r="O118" s="172">
        <f>ROUND(E118*N118,2)</f>
        <v>0.03</v>
      </c>
      <c r="P118" s="172">
        <v>0</v>
      </c>
      <c r="Q118" s="172">
        <f>ROUND(E118*P118,2)</f>
        <v>0</v>
      </c>
      <c r="R118" s="174" t="s">
        <v>336</v>
      </c>
      <c r="S118" s="174" t="s">
        <v>153</v>
      </c>
      <c r="T118" s="175" t="s">
        <v>200</v>
      </c>
      <c r="U118" s="159">
        <v>0.1</v>
      </c>
      <c r="V118" s="159">
        <f>ROUND(E118*U118,2)</f>
        <v>12.2</v>
      </c>
      <c r="W118" s="159"/>
      <c r="X118" s="159" t="s">
        <v>187</v>
      </c>
      <c r="Y118" s="159" t="s">
        <v>156</v>
      </c>
      <c r="Z118" s="148"/>
      <c r="AA118" s="148"/>
      <c r="AB118" s="148"/>
      <c r="AC118" s="148"/>
      <c r="AD118" s="148"/>
      <c r="AE118" s="148"/>
      <c r="AF118" s="148"/>
      <c r="AG118" s="148" t="s">
        <v>188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2" x14ac:dyDescent="0.2">
      <c r="A119" s="155"/>
      <c r="B119" s="156"/>
      <c r="C119" s="192" t="s">
        <v>346</v>
      </c>
      <c r="D119" s="182"/>
      <c r="E119" s="183"/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8"/>
      <c r="AA119" s="148"/>
      <c r="AB119" s="148"/>
      <c r="AC119" s="148"/>
      <c r="AD119" s="148"/>
      <c r="AE119" s="148"/>
      <c r="AF119" s="148"/>
      <c r="AG119" s="148" t="s">
        <v>190</v>
      </c>
      <c r="AH119" s="148">
        <v>0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3" x14ac:dyDescent="0.2">
      <c r="A120" s="155"/>
      <c r="B120" s="156"/>
      <c r="C120" s="192" t="s">
        <v>337</v>
      </c>
      <c r="D120" s="182"/>
      <c r="E120" s="183">
        <v>28.376799999999999</v>
      </c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8"/>
      <c r="AA120" s="148"/>
      <c r="AB120" s="148"/>
      <c r="AC120" s="148"/>
      <c r="AD120" s="148"/>
      <c r="AE120" s="148"/>
      <c r="AF120" s="148"/>
      <c r="AG120" s="148" t="s">
        <v>190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3" x14ac:dyDescent="0.2">
      <c r="A121" s="155"/>
      <c r="B121" s="156"/>
      <c r="C121" s="192" t="s">
        <v>338</v>
      </c>
      <c r="D121" s="182"/>
      <c r="E121" s="183">
        <v>10.287599999999999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8"/>
      <c r="AA121" s="148"/>
      <c r="AB121" s="148"/>
      <c r="AC121" s="148"/>
      <c r="AD121" s="148"/>
      <c r="AE121" s="148"/>
      <c r="AF121" s="148"/>
      <c r="AG121" s="148" t="s">
        <v>190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3" x14ac:dyDescent="0.2">
      <c r="A122" s="155"/>
      <c r="B122" s="156"/>
      <c r="C122" s="192" t="s">
        <v>339</v>
      </c>
      <c r="D122" s="182"/>
      <c r="E122" s="183">
        <v>11.419600000000001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8"/>
      <c r="AA122" s="148"/>
      <c r="AB122" s="148"/>
      <c r="AC122" s="148"/>
      <c r="AD122" s="148"/>
      <c r="AE122" s="148"/>
      <c r="AF122" s="148"/>
      <c r="AG122" s="148" t="s">
        <v>190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3" x14ac:dyDescent="0.2">
      <c r="A123" s="155"/>
      <c r="B123" s="156"/>
      <c r="C123" s="192" t="s">
        <v>347</v>
      </c>
      <c r="D123" s="182"/>
      <c r="E123" s="183">
        <v>30.92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8"/>
      <c r="AA123" s="148"/>
      <c r="AB123" s="148"/>
      <c r="AC123" s="148"/>
      <c r="AD123" s="148"/>
      <c r="AE123" s="148"/>
      <c r="AF123" s="148"/>
      <c r="AG123" s="148" t="s">
        <v>190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92" t="s">
        <v>348</v>
      </c>
      <c r="D124" s="182"/>
      <c r="E124" s="183">
        <v>-16.010000000000002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8"/>
      <c r="AA124" s="148"/>
      <c r="AB124" s="148"/>
      <c r="AC124" s="148"/>
      <c r="AD124" s="148"/>
      <c r="AE124" s="148"/>
      <c r="AF124" s="148"/>
      <c r="AG124" s="148" t="s">
        <v>190</v>
      </c>
      <c r="AH124" s="148">
        <v>5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">
      <c r="A125" s="155"/>
      <c r="B125" s="156"/>
      <c r="C125" s="192" t="s">
        <v>349</v>
      </c>
      <c r="D125" s="182"/>
      <c r="E125" s="183"/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8"/>
      <c r="AA125" s="148"/>
      <c r="AB125" s="148"/>
      <c r="AC125" s="148"/>
      <c r="AD125" s="148"/>
      <c r="AE125" s="148"/>
      <c r="AF125" s="148"/>
      <c r="AG125" s="148" t="s">
        <v>190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3" x14ac:dyDescent="0.2">
      <c r="A126" s="155"/>
      <c r="B126" s="156"/>
      <c r="C126" s="192" t="s">
        <v>350</v>
      </c>
      <c r="D126" s="182"/>
      <c r="E126" s="183">
        <v>20.411999999999999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190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3" x14ac:dyDescent="0.2">
      <c r="A127" s="155"/>
      <c r="B127" s="156"/>
      <c r="C127" s="192" t="s">
        <v>351</v>
      </c>
      <c r="D127" s="182"/>
      <c r="E127" s="183">
        <v>36.549999999999997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8"/>
      <c r="AA127" s="148"/>
      <c r="AB127" s="148"/>
      <c r="AC127" s="148"/>
      <c r="AD127" s="148"/>
      <c r="AE127" s="148"/>
      <c r="AF127" s="148"/>
      <c r="AG127" s="148" t="s">
        <v>190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69">
        <v>45</v>
      </c>
      <c r="B128" s="170" t="s">
        <v>352</v>
      </c>
      <c r="C128" s="178" t="s">
        <v>353</v>
      </c>
      <c r="D128" s="171" t="s">
        <v>198</v>
      </c>
      <c r="E128" s="172">
        <v>61.76</v>
      </c>
      <c r="F128" s="173"/>
      <c r="G128" s="174">
        <f>ROUND(E128*F128,2)</f>
        <v>0</v>
      </c>
      <c r="H128" s="173"/>
      <c r="I128" s="174">
        <f>ROUND(E128*H128,2)</f>
        <v>0</v>
      </c>
      <c r="J128" s="173"/>
      <c r="K128" s="174">
        <f>ROUND(E128*J128,2)</f>
        <v>0</v>
      </c>
      <c r="L128" s="174">
        <v>21</v>
      </c>
      <c r="M128" s="174">
        <f>G128*(1+L128/100)</f>
        <v>0</v>
      </c>
      <c r="N128" s="172">
        <v>3.5E-4</v>
      </c>
      <c r="O128" s="172">
        <f>ROUND(E128*N128,2)</f>
        <v>0.02</v>
      </c>
      <c r="P128" s="172">
        <v>0</v>
      </c>
      <c r="Q128" s="172">
        <f>ROUND(E128*P128,2)</f>
        <v>0</v>
      </c>
      <c r="R128" s="174" t="s">
        <v>336</v>
      </c>
      <c r="S128" s="174" t="s">
        <v>153</v>
      </c>
      <c r="T128" s="175" t="s">
        <v>200</v>
      </c>
      <c r="U128" s="159">
        <v>0.01</v>
      </c>
      <c r="V128" s="159">
        <f>ROUND(E128*U128,2)</f>
        <v>0.62</v>
      </c>
      <c r="W128" s="159"/>
      <c r="X128" s="159" t="s">
        <v>187</v>
      </c>
      <c r="Y128" s="159" t="s">
        <v>156</v>
      </c>
      <c r="Z128" s="148"/>
      <c r="AA128" s="148"/>
      <c r="AB128" s="148"/>
      <c r="AC128" s="148"/>
      <c r="AD128" s="148"/>
      <c r="AE128" s="148"/>
      <c r="AF128" s="148"/>
      <c r="AG128" s="148" t="s">
        <v>188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2" x14ac:dyDescent="0.2">
      <c r="A129" s="155"/>
      <c r="B129" s="156"/>
      <c r="C129" s="192" t="s">
        <v>354</v>
      </c>
      <c r="D129" s="182"/>
      <c r="E129" s="183">
        <v>30.8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8"/>
      <c r="AA129" s="148"/>
      <c r="AB129" s="148"/>
      <c r="AC129" s="148"/>
      <c r="AD129" s="148"/>
      <c r="AE129" s="148"/>
      <c r="AF129" s="148"/>
      <c r="AG129" s="148" t="s">
        <v>190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3" x14ac:dyDescent="0.2">
      <c r="A130" s="155"/>
      <c r="B130" s="156"/>
      <c r="C130" s="192" t="s">
        <v>235</v>
      </c>
      <c r="D130" s="182"/>
      <c r="E130" s="183">
        <v>30.96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8"/>
      <c r="AA130" s="148"/>
      <c r="AB130" s="148"/>
      <c r="AC130" s="148"/>
      <c r="AD130" s="148"/>
      <c r="AE130" s="148"/>
      <c r="AF130" s="148"/>
      <c r="AG130" s="148" t="s">
        <v>190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1" x14ac:dyDescent="0.2">
      <c r="A131" s="169">
        <v>46</v>
      </c>
      <c r="B131" s="170" t="s">
        <v>355</v>
      </c>
      <c r="C131" s="178" t="s">
        <v>356</v>
      </c>
      <c r="D131" s="171" t="s">
        <v>198</v>
      </c>
      <c r="E131" s="172">
        <v>121.956</v>
      </c>
      <c r="F131" s="173"/>
      <c r="G131" s="174">
        <f>ROUND(E131*F131,2)</f>
        <v>0</v>
      </c>
      <c r="H131" s="173"/>
      <c r="I131" s="174">
        <f>ROUND(E131*H131,2)</f>
        <v>0</v>
      </c>
      <c r="J131" s="173"/>
      <c r="K131" s="174">
        <f>ROUND(E131*J131,2)</f>
        <v>0</v>
      </c>
      <c r="L131" s="174">
        <v>21</v>
      </c>
      <c r="M131" s="174">
        <f>G131*(1+L131/100)</f>
        <v>0</v>
      </c>
      <c r="N131" s="172">
        <v>0</v>
      </c>
      <c r="O131" s="172">
        <f>ROUND(E131*N131,2)</f>
        <v>0</v>
      </c>
      <c r="P131" s="172">
        <v>0</v>
      </c>
      <c r="Q131" s="172">
        <f>ROUND(E131*P131,2)</f>
        <v>0</v>
      </c>
      <c r="R131" s="174" t="s">
        <v>336</v>
      </c>
      <c r="S131" s="174" t="s">
        <v>153</v>
      </c>
      <c r="T131" s="175" t="s">
        <v>200</v>
      </c>
      <c r="U131" s="159">
        <v>4.7499999999999999E-3</v>
      </c>
      <c r="V131" s="159">
        <f>ROUND(E131*U131,2)</f>
        <v>0.57999999999999996</v>
      </c>
      <c r="W131" s="159"/>
      <c r="X131" s="159" t="s">
        <v>187</v>
      </c>
      <c r="Y131" s="159" t="s">
        <v>156</v>
      </c>
      <c r="Z131" s="148"/>
      <c r="AA131" s="148"/>
      <c r="AB131" s="148"/>
      <c r="AC131" s="148"/>
      <c r="AD131" s="148"/>
      <c r="AE131" s="148"/>
      <c r="AF131" s="148"/>
      <c r="AG131" s="148" t="s">
        <v>188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2" x14ac:dyDescent="0.2">
      <c r="A132" s="155"/>
      <c r="B132" s="156"/>
      <c r="C132" s="192" t="s">
        <v>343</v>
      </c>
      <c r="D132" s="182"/>
      <c r="E132" s="183">
        <v>121.956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8"/>
      <c r="AA132" s="148"/>
      <c r="AB132" s="148"/>
      <c r="AC132" s="148"/>
      <c r="AD132" s="148"/>
      <c r="AE132" s="148"/>
      <c r="AF132" s="148"/>
      <c r="AG132" s="148" t="s">
        <v>190</v>
      </c>
      <c r="AH132" s="148">
        <v>5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x14ac:dyDescent="0.2">
      <c r="A133" s="162" t="s">
        <v>148</v>
      </c>
      <c r="B133" s="163" t="s">
        <v>107</v>
      </c>
      <c r="C133" s="177" t="s">
        <v>108</v>
      </c>
      <c r="D133" s="164"/>
      <c r="E133" s="165"/>
      <c r="F133" s="166"/>
      <c r="G133" s="166">
        <f>SUMIF(AG134:AG136,"&lt;&gt;NOR",G134:G136)</f>
        <v>0</v>
      </c>
      <c r="H133" s="166"/>
      <c r="I133" s="166">
        <f>SUM(I134:I136)</f>
        <v>0</v>
      </c>
      <c r="J133" s="166"/>
      <c r="K133" s="166">
        <f>SUM(K134:K136)</f>
        <v>0</v>
      </c>
      <c r="L133" s="166"/>
      <c r="M133" s="166">
        <f>SUM(M134:M136)</f>
        <v>0</v>
      </c>
      <c r="N133" s="165"/>
      <c r="O133" s="165">
        <f>SUM(O134:O136)</f>
        <v>0</v>
      </c>
      <c r="P133" s="165"/>
      <c r="Q133" s="165">
        <f>SUM(Q134:Q136)</f>
        <v>0</v>
      </c>
      <c r="R133" s="166"/>
      <c r="S133" s="166"/>
      <c r="T133" s="167"/>
      <c r="U133" s="161"/>
      <c r="V133" s="161">
        <f>SUM(V134:V136)</f>
        <v>1.98</v>
      </c>
      <c r="W133" s="161"/>
      <c r="X133" s="161"/>
      <c r="Y133" s="161"/>
      <c r="AG133" t="s">
        <v>149</v>
      </c>
    </row>
    <row r="134" spans="1:60" ht="22.5" outlineLevel="1" x14ac:dyDescent="0.2">
      <c r="A134" s="184">
        <v>47</v>
      </c>
      <c r="B134" s="185" t="s">
        <v>357</v>
      </c>
      <c r="C134" s="193" t="s">
        <v>358</v>
      </c>
      <c r="D134" s="186" t="s">
        <v>278</v>
      </c>
      <c r="E134" s="187">
        <v>1</v>
      </c>
      <c r="F134" s="188"/>
      <c r="G134" s="189">
        <f>ROUND(E134*F134,2)</f>
        <v>0</v>
      </c>
      <c r="H134" s="188"/>
      <c r="I134" s="189">
        <f>ROUND(E134*H134,2)</f>
        <v>0</v>
      </c>
      <c r="J134" s="188"/>
      <c r="K134" s="189">
        <f>ROUND(E134*J134,2)</f>
        <v>0</v>
      </c>
      <c r="L134" s="189">
        <v>21</v>
      </c>
      <c r="M134" s="189">
        <f>G134*(1+L134/100)</f>
        <v>0</v>
      </c>
      <c r="N134" s="187">
        <v>0</v>
      </c>
      <c r="O134" s="187">
        <f>ROUND(E134*N134,2)</f>
        <v>0</v>
      </c>
      <c r="P134" s="187">
        <v>0</v>
      </c>
      <c r="Q134" s="187">
        <f>ROUND(E134*P134,2)</f>
        <v>0</v>
      </c>
      <c r="R134" s="189"/>
      <c r="S134" s="189" t="s">
        <v>186</v>
      </c>
      <c r="T134" s="190" t="s">
        <v>154</v>
      </c>
      <c r="U134" s="159">
        <v>0.66</v>
      </c>
      <c r="V134" s="159">
        <f>ROUND(E134*U134,2)</f>
        <v>0.66</v>
      </c>
      <c r="W134" s="159"/>
      <c r="X134" s="159" t="s">
        <v>187</v>
      </c>
      <c r="Y134" s="159" t="s">
        <v>156</v>
      </c>
      <c r="Z134" s="148"/>
      <c r="AA134" s="148"/>
      <c r="AB134" s="148"/>
      <c r="AC134" s="148"/>
      <c r="AD134" s="148"/>
      <c r="AE134" s="148"/>
      <c r="AF134" s="148"/>
      <c r="AG134" s="148" t="s">
        <v>188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ht="22.5" outlineLevel="1" x14ac:dyDescent="0.2">
      <c r="A135" s="184">
        <v>48</v>
      </c>
      <c r="B135" s="185" t="s">
        <v>359</v>
      </c>
      <c r="C135" s="193" t="s">
        <v>360</v>
      </c>
      <c r="D135" s="186" t="s">
        <v>278</v>
      </c>
      <c r="E135" s="187">
        <v>1</v>
      </c>
      <c r="F135" s="188"/>
      <c r="G135" s="189">
        <f>ROUND(E135*F135,2)</f>
        <v>0</v>
      </c>
      <c r="H135" s="188"/>
      <c r="I135" s="189">
        <f>ROUND(E135*H135,2)</f>
        <v>0</v>
      </c>
      <c r="J135" s="188"/>
      <c r="K135" s="189">
        <f>ROUND(E135*J135,2)</f>
        <v>0</v>
      </c>
      <c r="L135" s="189">
        <v>21</v>
      </c>
      <c r="M135" s="189">
        <f>G135*(1+L135/100)</f>
        <v>0</v>
      </c>
      <c r="N135" s="187">
        <v>0</v>
      </c>
      <c r="O135" s="187">
        <f>ROUND(E135*N135,2)</f>
        <v>0</v>
      </c>
      <c r="P135" s="187">
        <v>0</v>
      </c>
      <c r="Q135" s="187">
        <f>ROUND(E135*P135,2)</f>
        <v>0</v>
      </c>
      <c r="R135" s="189"/>
      <c r="S135" s="189" t="s">
        <v>186</v>
      </c>
      <c r="T135" s="190" t="s">
        <v>154</v>
      </c>
      <c r="U135" s="159">
        <v>0.66</v>
      </c>
      <c r="V135" s="159">
        <f>ROUND(E135*U135,2)</f>
        <v>0.66</v>
      </c>
      <c r="W135" s="159"/>
      <c r="X135" s="159" t="s">
        <v>187</v>
      </c>
      <c r="Y135" s="159" t="s">
        <v>156</v>
      </c>
      <c r="Z135" s="148"/>
      <c r="AA135" s="148"/>
      <c r="AB135" s="148"/>
      <c r="AC135" s="148"/>
      <c r="AD135" s="148"/>
      <c r="AE135" s="148"/>
      <c r="AF135" s="148"/>
      <c r="AG135" s="148" t="s">
        <v>188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ht="22.5" outlineLevel="1" x14ac:dyDescent="0.2">
      <c r="A136" s="184">
        <v>49</v>
      </c>
      <c r="B136" s="185" t="s">
        <v>361</v>
      </c>
      <c r="C136" s="193" t="s">
        <v>362</v>
      </c>
      <c r="D136" s="186" t="s">
        <v>278</v>
      </c>
      <c r="E136" s="187">
        <v>1</v>
      </c>
      <c r="F136" s="188"/>
      <c r="G136" s="189">
        <f>ROUND(E136*F136,2)</f>
        <v>0</v>
      </c>
      <c r="H136" s="188"/>
      <c r="I136" s="189">
        <f>ROUND(E136*H136,2)</f>
        <v>0</v>
      </c>
      <c r="J136" s="188"/>
      <c r="K136" s="189">
        <f>ROUND(E136*J136,2)</f>
        <v>0</v>
      </c>
      <c r="L136" s="189">
        <v>21</v>
      </c>
      <c r="M136" s="189">
        <f>G136*(1+L136/100)</f>
        <v>0</v>
      </c>
      <c r="N136" s="187">
        <v>0</v>
      </c>
      <c r="O136" s="187">
        <f>ROUND(E136*N136,2)</f>
        <v>0</v>
      </c>
      <c r="P136" s="187">
        <v>0</v>
      </c>
      <c r="Q136" s="187">
        <f>ROUND(E136*P136,2)</f>
        <v>0</v>
      </c>
      <c r="R136" s="189"/>
      <c r="S136" s="189" t="s">
        <v>186</v>
      </c>
      <c r="T136" s="190" t="s">
        <v>154</v>
      </c>
      <c r="U136" s="159">
        <v>0.66</v>
      </c>
      <c r="V136" s="159">
        <f>ROUND(E136*U136,2)</f>
        <v>0.66</v>
      </c>
      <c r="W136" s="159"/>
      <c r="X136" s="159" t="s">
        <v>187</v>
      </c>
      <c r="Y136" s="159" t="s">
        <v>156</v>
      </c>
      <c r="Z136" s="148"/>
      <c r="AA136" s="148"/>
      <c r="AB136" s="148"/>
      <c r="AC136" s="148"/>
      <c r="AD136" s="148"/>
      <c r="AE136" s="148"/>
      <c r="AF136" s="148"/>
      <c r="AG136" s="148" t="s">
        <v>188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x14ac:dyDescent="0.2">
      <c r="A137" s="162" t="s">
        <v>148</v>
      </c>
      <c r="B137" s="163" t="s">
        <v>109</v>
      </c>
      <c r="C137" s="177" t="s">
        <v>110</v>
      </c>
      <c r="D137" s="164"/>
      <c r="E137" s="165"/>
      <c r="F137" s="166"/>
      <c r="G137" s="166">
        <f>SUMIF(AG138:AG144,"&lt;&gt;NOR",G138:G144)</f>
        <v>0</v>
      </c>
      <c r="H137" s="166"/>
      <c r="I137" s="166">
        <f>SUM(I138:I144)</f>
        <v>0</v>
      </c>
      <c r="J137" s="166"/>
      <c r="K137" s="166">
        <f>SUM(K138:K144)</f>
        <v>0</v>
      </c>
      <c r="L137" s="166"/>
      <c r="M137" s="166">
        <f>SUM(M138:M144)</f>
        <v>0</v>
      </c>
      <c r="N137" s="165"/>
      <c r="O137" s="165">
        <f>SUM(O138:O144)</f>
        <v>0</v>
      </c>
      <c r="P137" s="165"/>
      <c r="Q137" s="165">
        <f>SUM(Q138:Q144)</f>
        <v>0</v>
      </c>
      <c r="R137" s="166"/>
      <c r="S137" s="166"/>
      <c r="T137" s="167"/>
      <c r="U137" s="161"/>
      <c r="V137" s="161">
        <f>SUM(V138:V144)</f>
        <v>0</v>
      </c>
      <c r="W137" s="161"/>
      <c r="X137" s="161"/>
      <c r="Y137" s="161"/>
      <c r="AG137" t="s">
        <v>149</v>
      </c>
    </row>
    <row r="138" spans="1:60" outlineLevel="1" x14ac:dyDescent="0.2">
      <c r="A138" s="184">
        <v>50</v>
      </c>
      <c r="B138" s="185" t="s">
        <v>363</v>
      </c>
      <c r="C138" s="193" t="s">
        <v>364</v>
      </c>
      <c r="D138" s="186" t="s">
        <v>278</v>
      </c>
      <c r="E138" s="187">
        <v>4</v>
      </c>
      <c r="F138" s="188"/>
      <c r="G138" s="189">
        <f t="shared" ref="G138:G144" si="0">ROUND(E138*F138,2)</f>
        <v>0</v>
      </c>
      <c r="H138" s="188"/>
      <c r="I138" s="189">
        <f t="shared" ref="I138:I144" si="1">ROUND(E138*H138,2)</f>
        <v>0</v>
      </c>
      <c r="J138" s="188"/>
      <c r="K138" s="189">
        <f t="shared" ref="K138:K144" si="2">ROUND(E138*J138,2)</f>
        <v>0</v>
      </c>
      <c r="L138" s="189">
        <v>21</v>
      </c>
      <c r="M138" s="189">
        <f t="shared" ref="M138:M144" si="3">G138*(1+L138/100)</f>
        <v>0</v>
      </c>
      <c r="N138" s="187">
        <v>0</v>
      </c>
      <c r="O138" s="187">
        <f t="shared" ref="O138:O144" si="4">ROUND(E138*N138,2)</f>
        <v>0</v>
      </c>
      <c r="P138" s="187">
        <v>0</v>
      </c>
      <c r="Q138" s="187">
        <f t="shared" ref="Q138:Q144" si="5">ROUND(E138*P138,2)</f>
        <v>0</v>
      </c>
      <c r="R138" s="189"/>
      <c r="S138" s="189" t="s">
        <v>186</v>
      </c>
      <c r="T138" s="190" t="s">
        <v>154</v>
      </c>
      <c r="U138" s="159">
        <v>0</v>
      </c>
      <c r="V138" s="159">
        <f t="shared" ref="V138:V144" si="6">ROUND(E138*U138,2)</f>
        <v>0</v>
      </c>
      <c r="W138" s="159"/>
      <c r="X138" s="159" t="s">
        <v>187</v>
      </c>
      <c r="Y138" s="159" t="s">
        <v>156</v>
      </c>
      <c r="Z138" s="148"/>
      <c r="AA138" s="148"/>
      <c r="AB138" s="148"/>
      <c r="AC138" s="148"/>
      <c r="AD138" s="148"/>
      <c r="AE138" s="148"/>
      <c r="AF138" s="148"/>
      <c r="AG138" s="148" t="s">
        <v>188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1" x14ac:dyDescent="0.2">
      <c r="A139" s="184">
        <v>51</v>
      </c>
      <c r="B139" s="185" t="s">
        <v>365</v>
      </c>
      <c r="C139" s="193" t="s">
        <v>366</v>
      </c>
      <c r="D139" s="186" t="s">
        <v>278</v>
      </c>
      <c r="E139" s="187">
        <v>2</v>
      </c>
      <c r="F139" s="188"/>
      <c r="G139" s="189">
        <f t="shared" si="0"/>
        <v>0</v>
      </c>
      <c r="H139" s="188"/>
      <c r="I139" s="189">
        <f t="shared" si="1"/>
        <v>0</v>
      </c>
      <c r="J139" s="188"/>
      <c r="K139" s="189">
        <f t="shared" si="2"/>
        <v>0</v>
      </c>
      <c r="L139" s="189">
        <v>21</v>
      </c>
      <c r="M139" s="189">
        <f t="shared" si="3"/>
        <v>0</v>
      </c>
      <c r="N139" s="187">
        <v>0</v>
      </c>
      <c r="O139" s="187">
        <f t="shared" si="4"/>
        <v>0</v>
      </c>
      <c r="P139" s="187">
        <v>0</v>
      </c>
      <c r="Q139" s="187">
        <f t="shared" si="5"/>
        <v>0</v>
      </c>
      <c r="R139" s="189"/>
      <c r="S139" s="189" t="s">
        <v>186</v>
      </c>
      <c r="T139" s="190" t="s">
        <v>154</v>
      </c>
      <c r="U139" s="159">
        <v>0</v>
      </c>
      <c r="V139" s="159">
        <f t="shared" si="6"/>
        <v>0</v>
      </c>
      <c r="W139" s="159"/>
      <c r="X139" s="159" t="s">
        <v>187</v>
      </c>
      <c r="Y139" s="159" t="s">
        <v>156</v>
      </c>
      <c r="Z139" s="148"/>
      <c r="AA139" s="148"/>
      <c r="AB139" s="148"/>
      <c r="AC139" s="148"/>
      <c r="AD139" s="148"/>
      <c r="AE139" s="148"/>
      <c r="AF139" s="148"/>
      <c r="AG139" s="148" t="s">
        <v>188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84">
        <v>52</v>
      </c>
      <c r="B140" s="185" t="s">
        <v>367</v>
      </c>
      <c r="C140" s="193" t="s">
        <v>368</v>
      </c>
      <c r="D140" s="186" t="s">
        <v>369</v>
      </c>
      <c r="E140" s="187">
        <v>1</v>
      </c>
      <c r="F140" s="188"/>
      <c r="G140" s="189">
        <f t="shared" si="0"/>
        <v>0</v>
      </c>
      <c r="H140" s="188"/>
      <c r="I140" s="189">
        <f t="shared" si="1"/>
        <v>0</v>
      </c>
      <c r="J140" s="188"/>
      <c r="K140" s="189">
        <f t="shared" si="2"/>
        <v>0</v>
      </c>
      <c r="L140" s="189">
        <v>21</v>
      </c>
      <c r="M140" s="189">
        <f t="shared" si="3"/>
        <v>0</v>
      </c>
      <c r="N140" s="187">
        <v>0</v>
      </c>
      <c r="O140" s="187">
        <f t="shared" si="4"/>
        <v>0</v>
      </c>
      <c r="P140" s="187">
        <v>0</v>
      </c>
      <c r="Q140" s="187">
        <f t="shared" si="5"/>
        <v>0</v>
      </c>
      <c r="R140" s="189"/>
      <c r="S140" s="189" t="s">
        <v>186</v>
      </c>
      <c r="T140" s="190" t="s">
        <v>154</v>
      </c>
      <c r="U140" s="159">
        <v>0</v>
      </c>
      <c r="V140" s="159">
        <f t="shared" si="6"/>
        <v>0</v>
      </c>
      <c r="W140" s="159"/>
      <c r="X140" s="159" t="s">
        <v>187</v>
      </c>
      <c r="Y140" s="159" t="s">
        <v>156</v>
      </c>
      <c r="Z140" s="148"/>
      <c r="AA140" s="148"/>
      <c r="AB140" s="148"/>
      <c r="AC140" s="148"/>
      <c r="AD140" s="148"/>
      <c r="AE140" s="148"/>
      <c r="AF140" s="148"/>
      <c r="AG140" s="148" t="s">
        <v>188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1" x14ac:dyDescent="0.2">
      <c r="A141" s="184">
        <v>53</v>
      </c>
      <c r="B141" s="185" t="s">
        <v>370</v>
      </c>
      <c r="C141" s="193" t="s">
        <v>371</v>
      </c>
      <c r="D141" s="186" t="s">
        <v>278</v>
      </c>
      <c r="E141" s="187">
        <v>1</v>
      </c>
      <c r="F141" s="188"/>
      <c r="G141" s="189">
        <f t="shared" si="0"/>
        <v>0</v>
      </c>
      <c r="H141" s="188"/>
      <c r="I141" s="189">
        <f t="shared" si="1"/>
        <v>0</v>
      </c>
      <c r="J141" s="188"/>
      <c r="K141" s="189">
        <f t="shared" si="2"/>
        <v>0</v>
      </c>
      <c r="L141" s="189">
        <v>21</v>
      </c>
      <c r="M141" s="189">
        <f t="shared" si="3"/>
        <v>0</v>
      </c>
      <c r="N141" s="187">
        <v>0</v>
      </c>
      <c r="O141" s="187">
        <f t="shared" si="4"/>
        <v>0</v>
      </c>
      <c r="P141" s="187">
        <v>0</v>
      </c>
      <c r="Q141" s="187">
        <f t="shared" si="5"/>
        <v>0</v>
      </c>
      <c r="R141" s="189"/>
      <c r="S141" s="189" t="s">
        <v>186</v>
      </c>
      <c r="T141" s="190" t="s">
        <v>154</v>
      </c>
      <c r="U141" s="159">
        <v>0</v>
      </c>
      <c r="V141" s="159">
        <f t="shared" si="6"/>
        <v>0</v>
      </c>
      <c r="W141" s="159"/>
      <c r="X141" s="159" t="s">
        <v>187</v>
      </c>
      <c r="Y141" s="159" t="s">
        <v>156</v>
      </c>
      <c r="Z141" s="148"/>
      <c r="AA141" s="148"/>
      <c r="AB141" s="148"/>
      <c r="AC141" s="148"/>
      <c r="AD141" s="148"/>
      <c r="AE141" s="148"/>
      <c r="AF141" s="148"/>
      <c r="AG141" s="148" t="s">
        <v>188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1" x14ac:dyDescent="0.2">
      <c r="A142" s="184">
        <v>54</v>
      </c>
      <c r="B142" s="185" t="s">
        <v>372</v>
      </c>
      <c r="C142" s="193" t="s">
        <v>373</v>
      </c>
      <c r="D142" s="186" t="s">
        <v>278</v>
      </c>
      <c r="E142" s="187">
        <v>1</v>
      </c>
      <c r="F142" s="188"/>
      <c r="G142" s="189">
        <f t="shared" si="0"/>
        <v>0</v>
      </c>
      <c r="H142" s="188"/>
      <c r="I142" s="189">
        <f t="shared" si="1"/>
        <v>0</v>
      </c>
      <c r="J142" s="188"/>
      <c r="K142" s="189">
        <f t="shared" si="2"/>
        <v>0</v>
      </c>
      <c r="L142" s="189">
        <v>21</v>
      </c>
      <c r="M142" s="189">
        <f t="shared" si="3"/>
        <v>0</v>
      </c>
      <c r="N142" s="187">
        <v>0</v>
      </c>
      <c r="O142" s="187">
        <f t="shared" si="4"/>
        <v>0</v>
      </c>
      <c r="P142" s="187">
        <v>0</v>
      </c>
      <c r="Q142" s="187">
        <f t="shared" si="5"/>
        <v>0</v>
      </c>
      <c r="R142" s="189"/>
      <c r="S142" s="189" t="s">
        <v>186</v>
      </c>
      <c r="T142" s="190" t="s">
        <v>154</v>
      </c>
      <c r="U142" s="159">
        <v>0</v>
      </c>
      <c r="V142" s="159">
        <f t="shared" si="6"/>
        <v>0</v>
      </c>
      <c r="W142" s="159"/>
      <c r="X142" s="159" t="s">
        <v>187</v>
      </c>
      <c r="Y142" s="159" t="s">
        <v>156</v>
      </c>
      <c r="Z142" s="148"/>
      <c r="AA142" s="148"/>
      <c r="AB142" s="148"/>
      <c r="AC142" s="148"/>
      <c r="AD142" s="148"/>
      <c r="AE142" s="148"/>
      <c r="AF142" s="148"/>
      <c r="AG142" s="148" t="s">
        <v>188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ht="22.5" outlineLevel="1" x14ac:dyDescent="0.2">
      <c r="A143" s="184">
        <v>55</v>
      </c>
      <c r="B143" s="185" t="s">
        <v>374</v>
      </c>
      <c r="C143" s="193" t="s">
        <v>375</v>
      </c>
      <c r="D143" s="186" t="s">
        <v>278</v>
      </c>
      <c r="E143" s="187">
        <v>2</v>
      </c>
      <c r="F143" s="188"/>
      <c r="G143" s="189">
        <f t="shared" si="0"/>
        <v>0</v>
      </c>
      <c r="H143" s="188"/>
      <c r="I143" s="189">
        <f t="shared" si="1"/>
        <v>0</v>
      </c>
      <c r="J143" s="188"/>
      <c r="K143" s="189">
        <f t="shared" si="2"/>
        <v>0</v>
      </c>
      <c r="L143" s="189">
        <v>21</v>
      </c>
      <c r="M143" s="189">
        <f t="shared" si="3"/>
        <v>0</v>
      </c>
      <c r="N143" s="187">
        <v>0</v>
      </c>
      <c r="O143" s="187">
        <f t="shared" si="4"/>
        <v>0</v>
      </c>
      <c r="P143" s="187">
        <v>0</v>
      </c>
      <c r="Q143" s="187">
        <f t="shared" si="5"/>
        <v>0</v>
      </c>
      <c r="R143" s="189"/>
      <c r="S143" s="189" t="s">
        <v>186</v>
      </c>
      <c r="T143" s="190" t="s">
        <v>154</v>
      </c>
      <c r="U143" s="159">
        <v>0</v>
      </c>
      <c r="V143" s="159">
        <f t="shared" si="6"/>
        <v>0</v>
      </c>
      <c r="W143" s="159"/>
      <c r="X143" s="159" t="s">
        <v>187</v>
      </c>
      <c r="Y143" s="159" t="s">
        <v>156</v>
      </c>
      <c r="Z143" s="148"/>
      <c r="AA143" s="148"/>
      <c r="AB143" s="148"/>
      <c r="AC143" s="148"/>
      <c r="AD143" s="148"/>
      <c r="AE143" s="148"/>
      <c r="AF143" s="148"/>
      <c r="AG143" s="148" t="s">
        <v>188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ht="22.5" outlineLevel="1" x14ac:dyDescent="0.2">
      <c r="A144" s="184">
        <v>56</v>
      </c>
      <c r="B144" s="185" t="s">
        <v>376</v>
      </c>
      <c r="C144" s="193" t="s">
        <v>377</v>
      </c>
      <c r="D144" s="186" t="s">
        <v>278</v>
      </c>
      <c r="E144" s="187">
        <v>2</v>
      </c>
      <c r="F144" s="188"/>
      <c r="G144" s="189">
        <f t="shared" si="0"/>
        <v>0</v>
      </c>
      <c r="H144" s="188"/>
      <c r="I144" s="189">
        <f t="shared" si="1"/>
        <v>0</v>
      </c>
      <c r="J144" s="188"/>
      <c r="K144" s="189">
        <f t="shared" si="2"/>
        <v>0</v>
      </c>
      <c r="L144" s="189">
        <v>21</v>
      </c>
      <c r="M144" s="189">
        <f t="shared" si="3"/>
        <v>0</v>
      </c>
      <c r="N144" s="187">
        <v>0</v>
      </c>
      <c r="O144" s="187">
        <f t="shared" si="4"/>
        <v>0</v>
      </c>
      <c r="P144" s="187">
        <v>0</v>
      </c>
      <c r="Q144" s="187">
        <f t="shared" si="5"/>
        <v>0</v>
      </c>
      <c r="R144" s="189"/>
      <c r="S144" s="189" t="s">
        <v>186</v>
      </c>
      <c r="T144" s="190" t="s">
        <v>154</v>
      </c>
      <c r="U144" s="159">
        <v>0</v>
      </c>
      <c r="V144" s="159">
        <f t="shared" si="6"/>
        <v>0</v>
      </c>
      <c r="W144" s="159"/>
      <c r="X144" s="159" t="s">
        <v>187</v>
      </c>
      <c r="Y144" s="159" t="s">
        <v>156</v>
      </c>
      <c r="Z144" s="148"/>
      <c r="AA144" s="148"/>
      <c r="AB144" s="148"/>
      <c r="AC144" s="148"/>
      <c r="AD144" s="148"/>
      <c r="AE144" s="148"/>
      <c r="AF144" s="148"/>
      <c r="AG144" s="148" t="s">
        <v>188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x14ac:dyDescent="0.2">
      <c r="A145" s="162" t="s">
        <v>148</v>
      </c>
      <c r="B145" s="163" t="s">
        <v>111</v>
      </c>
      <c r="C145" s="177" t="s">
        <v>112</v>
      </c>
      <c r="D145" s="164"/>
      <c r="E145" s="165"/>
      <c r="F145" s="166"/>
      <c r="G145" s="166">
        <f>SUMIF(AG146:AG148,"&lt;&gt;NOR",G146:G148)</f>
        <v>0</v>
      </c>
      <c r="H145" s="166"/>
      <c r="I145" s="166">
        <f>SUM(I146:I148)</f>
        <v>0</v>
      </c>
      <c r="J145" s="166"/>
      <c r="K145" s="166">
        <f>SUM(K146:K148)</f>
        <v>0</v>
      </c>
      <c r="L145" s="166"/>
      <c r="M145" s="166">
        <f>SUM(M146:M148)</f>
        <v>0</v>
      </c>
      <c r="N145" s="165"/>
      <c r="O145" s="165">
        <f>SUM(O146:O148)</f>
        <v>0</v>
      </c>
      <c r="P145" s="165"/>
      <c r="Q145" s="165">
        <f>SUM(Q146:Q148)</f>
        <v>0</v>
      </c>
      <c r="R145" s="166"/>
      <c r="S145" s="166"/>
      <c r="T145" s="167"/>
      <c r="U145" s="161"/>
      <c r="V145" s="161">
        <f>SUM(V146:V148)</f>
        <v>0.02</v>
      </c>
      <c r="W145" s="161"/>
      <c r="X145" s="161"/>
      <c r="Y145" s="161"/>
      <c r="AG145" t="s">
        <v>149</v>
      </c>
    </row>
    <row r="146" spans="1:60" ht="22.5" outlineLevel="1" x14ac:dyDescent="0.2">
      <c r="A146" s="169">
        <v>57</v>
      </c>
      <c r="B146" s="170" t="s">
        <v>378</v>
      </c>
      <c r="C146" s="178" t="s">
        <v>379</v>
      </c>
      <c r="D146" s="171" t="s">
        <v>380</v>
      </c>
      <c r="E146" s="172">
        <v>1</v>
      </c>
      <c r="F146" s="173"/>
      <c r="G146" s="174">
        <f>ROUND(E146*F146,2)</f>
        <v>0</v>
      </c>
      <c r="H146" s="173"/>
      <c r="I146" s="174">
        <f>ROUND(E146*H146,2)</f>
        <v>0</v>
      </c>
      <c r="J146" s="173"/>
      <c r="K146" s="174">
        <f>ROUND(E146*J146,2)</f>
        <v>0</v>
      </c>
      <c r="L146" s="174">
        <v>21</v>
      </c>
      <c r="M146" s="174">
        <f>G146*(1+L146/100)</f>
        <v>0</v>
      </c>
      <c r="N146" s="172">
        <v>0</v>
      </c>
      <c r="O146" s="172">
        <f>ROUND(E146*N146,2)</f>
        <v>0</v>
      </c>
      <c r="P146" s="172">
        <v>0</v>
      </c>
      <c r="Q146" s="172">
        <f>ROUND(E146*P146,2)</f>
        <v>0</v>
      </c>
      <c r="R146" s="174"/>
      <c r="S146" s="174" t="s">
        <v>186</v>
      </c>
      <c r="T146" s="175" t="s">
        <v>154</v>
      </c>
      <c r="U146" s="159">
        <v>0.02</v>
      </c>
      <c r="V146" s="159">
        <f>ROUND(E146*U146,2)</f>
        <v>0.02</v>
      </c>
      <c r="W146" s="159"/>
      <c r="X146" s="159" t="s">
        <v>187</v>
      </c>
      <c r="Y146" s="159" t="s">
        <v>156</v>
      </c>
      <c r="Z146" s="148"/>
      <c r="AA146" s="148"/>
      <c r="AB146" s="148"/>
      <c r="AC146" s="148"/>
      <c r="AD146" s="148"/>
      <c r="AE146" s="148"/>
      <c r="AF146" s="148"/>
      <c r="AG146" s="148" t="s">
        <v>188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2" x14ac:dyDescent="0.2">
      <c r="A147" s="155"/>
      <c r="B147" s="156"/>
      <c r="C147" s="252" t="s">
        <v>381</v>
      </c>
      <c r="D147" s="253"/>
      <c r="E147" s="253"/>
      <c r="F147" s="253"/>
      <c r="G147" s="253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8"/>
      <c r="AA147" s="148"/>
      <c r="AB147" s="148"/>
      <c r="AC147" s="148"/>
      <c r="AD147" s="148"/>
      <c r="AE147" s="148"/>
      <c r="AF147" s="148"/>
      <c r="AG147" s="148" t="s">
        <v>159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76" t="str">
        <f>C147</f>
        <v>Jedná se o odhad, napojovací bod na stávající datovou síť bude určen dohodou mezi objednatelem a zhotovitelem před zahájením prací.</v>
      </c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84">
        <v>58</v>
      </c>
      <c r="B148" s="185" t="s">
        <v>382</v>
      </c>
      <c r="C148" s="193" t="s">
        <v>383</v>
      </c>
      <c r="D148" s="186" t="s">
        <v>384</v>
      </c>
      <c r="E148" s="187">
        <v>1</v>
      </c>
      <c r="F148" s="188"/>
      <c r="G148" s="189">
        <f>ROUND(E148*F148,2)</f>
        <v>0</v>
      </c>
      <c r="H148" s="188"/>
      <c r="I148" s="189">
        <f>ROUND(E148*H148,2)</f>
        <v>0</v>
      </c>
      <c r="J148" s="188"/>
      <c r="K148" s="189">
        <f>ROUND(E148*J148,2)</f>
        <v>0</v>
      </c>
      <c r="L148" s="189">
        <v>21</v>
      </c>
      <c r="M148" s="189">
        <f>G148*(1+L148/100)</f>
        <v>0</v>
      </c>
      <c r="N148" s="187">
        <v>0</v>
      </c>
      <c r="O148" s="187">
        <f>ROUND(E148*N148,2)</f>
        <v>0</v>
      </c>
      <c r="P148" s="187">
        <v>0</v>
      </c>
      <c r="Q148" s="187">
        <f>ROUND(E148*P148,2)</f>
        <v>0</v>
      </c>
      <c r="R148" s="189"/>
      <c r="S148" s="189" t="s">
        <v>186</v>
      </c>
      <c r="T148" s="190" t="s">
        <v>154</v>
      </c>
      <c r="U148" s="159">
        <v>0</v>
      </c>
      <c r="V148" s="159">
        <f>ROUND(E148*U148,2)</f>
        <v>0</v>
      </c>
      <c r="W148" s="159"/>
      <c r="X148" s="159" t="s">
        <v>187</v>
      </c>
      <c r="Y148" s="159" t="s">
        <v>156</v>
      </c>
      <c r="Z148" s="148"/>
      <c r="AA148" s="148"/>
      <c r="AB148" s="148"/>
      <c r="AC148" s="148"/>
      <c r="AD148" s="148"/>
      <c r="AE148" s="148"/>
      <c r="AF148" s="148"/>
      <c r="AG148" s="148" t="s">
        <v>279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x14ac:dyDescent="0.2">
      <c r="A149" s="162" t="s">
        <v>148</v>
      </c>
      <c r="B149" s="163" t="s">
        <v>113</v>
      </c>
      <c r="C149" s="177" t="s">
        <v>114</v>
      </c>
      <c r="D149" s="164"/>
      <c r="E149" s="165"/>
      <c r="F149" s="166"/>
      <c r="G149" s="166">
        <f>SUMIF(AG150:AG157,"&lt;&gt;NOR",G150:G157)</f>
        <v>0</v>
      </c>
      <c r="H149" s="166"/>
      <c r="I149" s="166">
        <f>SUM(I150:I157)</f>
        <v>0</v>
      </c>
      <c r="J149" s="166"/>
      <c r="K149" s="166">
        <f>SUM(K150:K157)</f>
        <v>0</v>
      </c>
      <c r="L149" s="166"/>
      <c r="M149" s="166">
        <f>SUM(M150:M157)</f>
        <v>0</v>
      </c>
      <c r="N149" s="165"/>
      <c r="O149" s="165">
        <f>SUM(O150:O157)</f>
        <v>0.02</v>
      </c>
      <c r="P149" s="165"/>
      <c r="Q149" s="165">
        <f>SUM(Q150:Q157)</f>
        <v>0</v>
      </c>
      <c r="R149" s="166"/>
      <c r="S149" s="166"/>
      <c r="T149" s="167"/>
      <c r="U149" s="161"/>
      <c r="V149" s="161">
        <f>SUM(V150:V157)</f>
        <v>9.5900000000000016</v>
      </c>
      <c r="W149" s="161"/>
      <c r="X149" s="161"/>
      <c r="Y149" s="161"/>
      <c r="AG149" t="s">
        <v>149</v>
      </c>
    </row>
    <row r="150" spans="1:60" ht="22.5" outlineLevel="1" x14ac:dyDescent="0.2">
      <c r="A150" s="184">
        <v>59</v>
      </c>
      <c r="B150" s="185" t="s">
        <v>385</v>
      </c>
      <c r="C150" s="193" t="s">
        <v>386</v>
      </c>
      <c r="D150" s="186" t="s">
        <v>193</v>
      </c>
      <c r="E150" s="187">
        <v>12</v>
      </c>
      <c r="F150" s="188"/>
      <c r="G150" s="189">
        <f>ROUND(E150*F150,2)</f>
        <v>0</v>
      </c>
      <c r="H150" s="188"/>
      <c r="I150" s="189">
        <f>ROUND(E150*H150,2)</f>
        <v>0</v>
      </c>
      <c r="J150" s="188"/>
      <c r="K150" s="189">
        <f>ROUND(E150*J150,2)</f>
        <v>0</v>
      </c>
      <c r="L150" s="189">
        <v>21</v>
      </c>
      <c r="M150" s="189">
        <f>G150*(1+L150/100)</f>
        <v>0</v>
      </c>
      <c r="N150" s="187">
        <v>1.0000000000000001E-5</v>
      </c>
      <c r="O150" s="187">
        <f>ROUND(E150*N150,2)</f>
        <v>0</v>
      </c>
      <c r="P150" s="187">
        <v>0</v>
      </c>
      <c r="Q150" s="187">
        <f>ROUND(E150*P150,2)</f>
        <v>0</v>
      </c>
      <c r="R150" s="189" t="s">
        <v>113</v>
      </c>
      <c r="S150" s="189" t="s">
        <v>153</v>
      </c>
      <c r="T150" s="190" t="s">
        <v>200</v>
      </c>
      <c r="U150" s="159">
        <v>0.27400000000000002</v>
      </c>
      <c r="V150" s="159">
        <f>ROUND(E150*U150,2)</f>
        <v>3.29</v>
      </c>
      <c r="W150" s="159"/>
      <c r="X150" s="159" t="s">
        <v>187</v>
      </c>
      <c r="Y150" s="159" t="s">
        <v>156</v>
      </c>
      <c r="Z150" s="148"/>
      <c r="AA150" s="148"/>
      <c r="AB150" s="148"/>
      <c r="AC150" s="148"/>
      <c r="AD150" s="148"/>
      <c r="AE150" s="148"/>
      <c r="AF150" s="148"/>
      <c r="AG150" s="148" t="s">
        <v>188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1" x14ac:dyDescent="0.2">
      <c r="A151" s="169">
        <v>60</v>
      </c>
      <c r="B151" s="170" t="s">
        <v>387</v>
      </c>
      <c r="C151" s="178" t="s">
        <v>388</v>
      </c>
      <c r="D151" s="171" t="s">
        <v>185</v>
      </c>
      <c r="E151" s="172">
        <v>14.5</v>
      </c>
      <c r="F151" s="173"/>
      <c r="G151" s="174">
        <f>ROUND(E151*F151,2)</f>
        <v>0</v>
      </c>
      <c r="H151" s="173"/>
      <c r="I151" s="174">
        <f>ROUND(E151*H151,2)</f>
        <v>0</v>
      </c>
      <c r="J151" s="173"/>
      <c r="K151" s="174">
        <f>ROUND(E151*J151,2)</f>
        <v>0</v>
      </c>
      <c r="L151" s="174">
        <v>21</v>
      </c>
      <c r="M151" s="174">
        <f>G151*(1+L151/100)</f>
        <v>0</v>
      </c>
      <c r="N151" s="172">
        <v>1.8000000000000001E-4</v>
      </c>
      <c r="O151" s="172">
        <f>ROUND(E151*N151,2)</f>
        <v>0</v>
      </c>
      <c r="P151" s="172">
        <v>0</v>
      </c>
      <c r="Q151" s="172">
        <f>ROUND(E151*P151,2)</f>
        <v>0</v>
      </c>
      <c r="R151" s="174" t="s">
        <v>113</v>
      </c>
      <c r="S151" s="174" t="s">
        <v>153</v>
      </c>
      <c r="T151" s="175" t="s">
        <v>200</v>
      </c>
      <c r="U151" s="159">
        <v>0.06</v>
      </c>
      <c r="V151" s="159">
        <f>ROUND(E151*U151,2)</f>
        <v>0.87</v>
      </c>
      <c r="W151" s="159"/>
      <c r="X151" s="159" t="s">
        <v>187</v>
      </c>
      <c r="Y151" s="159" t="s">
        <v>156</v>
      </c>
      <c r="Z151" s="148"/>
      <c r="AA151" s="148"/>
      <c r="AB151" s="148"/>
      <c r="AC151" s="148"/>
      <c r="AD151" s="148"/>
      <c r="AE151" s="148"/>
      <c r="AF151" s="148"/>
      <c r="AG151" s="148" t="s">
        <v>188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2" x14ac:dyDescent="0.2">
      <c r="A152" s="155"/>
      <c r="B152" s="156"/>
      <c r="C152" s="192" t="s">
        <v>389</v>
      </c>
      <c r="D152" s="182"/>
      <c r="E152" s="183">
        <v>14.5</v>
      </c>
      <c r="F152" s="159"/>
      <c r="G152" s="159"/>
      <c r="H152" s="159"/>
      <c r="I152" s="159"/>
      <c r="J152" s="159"/>
      <c r="K152" s="159"/>
      <c r="L152" s="159"/>
      <c r="M152" s="159"/>
      <c r="N152" s="158"/>
      <c r="O152" s="158"/>
      <c r="P152" s="158"/>
      <c r="Q152" s="158"/>
      <c r="R152" s="159"/>
      <c r="S152" s="159"/>
      <c r="T152" s="159"/>
      <c r="U152" s="159"/>
      <c r="V152" s="159"/>
      <c r="W152" s="159"/>
      <c r="X152" s="159"/>
      <c r="Y152" s="159"/>
      <c r="Z152" s="148"/>
      <c r="AA152" s="148"/>
      <c r="AB152" s="148"/>
      <c r="AC152" s="148"/>
      <c r="AD152" s="148"/>
      <c r="AE152" s="148"/>
      <c r="AF152" s="148"/>
      <c r="AG152" s="148" t="s">
        <v>190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1" x14ac:dyDescent="0.2">
      <c r="A153" s="169">
        <v>61</v>
      </c>
      <c r="B153" s="170" t="s">
        <v>390</v>
      </c>
      <c r="C153" s="178" t="s">
        <v>391</v>
      </c>
      <c r="D153" s="171" t="s">
        <v>185</v>
      </c>
      <c r="E153" s="172">
        <v>11</v>
      </c>
      <c r="F153" s="173"/>
      <c r="G153" s="174">
        <f>ROUND(E153*F153,2)</f>
        <v>0</v>
      </c>
      <c r="H153" s="173"/>
      <c r="I153" s="174">
        <f>ROUND(E153*H153,2)</f>
        <v>0</v>
      </c>
      <c r="J153" s="173"/>
      <c r="K153" s="174">
        <f>ROUND(E153*J153,2)</f>
        <v>0</v>
      </c>
      <c r="L153" s="174">
        <v>21</v>
      </c>
      <c r="M153" s="174">
        <f>G153*(1+L153/100)</f>
        <v>0</v>
      </c>
      <c r="N153" s="172">
        <v>1.8000000000000001E-4</v>
      </c>
      <c r="O153" s="172">
        <f>ROUND(E153*N153,2)</f>
        <v>0</v>
      </c>
      <c r="P153" s="172">
        <v>0</v>
      </c>
      <c r="Q153" s="172">
        <f>ROUND(E153*P153,2)</f>
        <v>0</v>
      </c>
      <c r="R153" s="174" t="s">
        <v>113</v>
      </c>
      <c r="S153" s="174" t="s">
        <v>153</v>
      </c>
      <c r="T153" s="175" t="s">
        <v>200</v>
      </c>
      <c r="U153" s="159">
        <v>0.05</v>
      </c>
      <c r="V153" s="159">
        <f>ROUND(E153*U153,2)</f>
        <v>0.55000000000000004</v>
      </c>
      <c r="W153" s="159"/>
      <c r="X153" s="159" t="s">
        <v>187</v>
      </c>
      <c r="Y153" s="159" t="s">
        <v>156</v>
      </c>
      <c r="Z153" s="148"/>
      <c r="AA153" s="148"/>
      <c r="AB153" s="148"/>
      <c r="AC153" s="148"/>
      <c r="AD153" s="148"/>
      <c r="AE153" s="148"/>
      <c r="AF153" s="148"/>
      <c r="AG153" s="148" t="s">
        <v>188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2" x14ac:dyDescent="0.2">
      <c r="A154" s="155"/>
      <c r="B154" s="156"/>
      <c r="C154" s="192" t="s">
        <v>392</v>
      </c>
      <c r="D154" s="182"/>
      <c r="E154" s="183">
        <v>11</v>
      </c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8"/>
      <c r="AA154" s="148"/>
      <c r="AB154" s="148"/>
      <c r="AC154" s="148"/>
      <c r="AD154" s="148"/>
      <c r="AE154" s="148"/>
      <c r="AF154" s="148"/>
      <c r="AG154" s="148" t="s">
        <v>190</v>
      </c>
      <c r="AH154" s="148">
        <v>0</v>
      </c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1" x14ac:dyDescent="0.2">
      <c r="A155" s="184">
        <v>62</v>
      </c>
      <c r="B155" s="185" t="s">
        <v>393</v>
      </c>
      <c r="C155" s="193" t="s">
        <v>394</v>
      </c>
      <c r="D155" s="186" t="s">
        <v>193</v>
      </c>
      <c r="E155" s="187">
        <v>4</v>
      </c>
      <c r="F155" s="188"/>
      <c r="G155" s="189">
        <f>ROUND(E155*F155,2)</f>
        <v>0</v>
      </c>
      <c r="H155" s="188"/>
      <c r="I155" s="189">
        <f>ROUND(E155*H155,2)</f>
        <v>0</v>
      </c>
      <c r="J155" s="188"/>
      <c r="K155" s="189">
        <f>ROUND(E155*J155,2)</f>
        <v>0</v>
      </c>
      <c r="L155" s="189">
        <v>21</v>
      </c>
      <c r="M155" s="189">
        <f>G155*(1+L155/100)</f>
        <v>0</v>
      </c>
      <c r="N155" s="187">
        <v>0</v>
      </c>
      <c r="O155" s="187">
        <f>ROUND(E155*N155,2)</f>
        <v>0</v>
      </c>
      <c r="P155" s="187">
        <v>0</v>
      </c>
      <c r="Q155" s="187">
        <f>ROUND(E155*P155,2)</f>
        <v>0</v>
      </c>
      <c r="R155" s="189" t="s">
        <v>113</v>
      </c>
      <c r="S155" s="189" t="s">
        <v>153</v>
      </c>
      <c r="T155" s="190" t="s">
        <v>200</v>
      </c>
      <c r="U155" s="159">
        <v>0.27600000000000002</v>
      </c>
      <c r="V155" s="159">
        <f>ROUND(E155*U155,2)</f>
        <v>1.1000000000000001</v>
      </c>
      <c r="W155" s="159"/>
      <c r="X155" s="159" t="s">
        <v>187</v>
      </c>
      <c r="Y155" s="159" t="s">
        <v>156</v>
      </c>
      <c r="Z155" s="148"/>
      <c r="AA155" s="148"/>
      <c r="AB155" s="148"/>
      <c r="AC155" s="148"/>
      <c r="AD155" s="148"/>
      <c r="AE155" s="148"/>
      <c r="AF155" s="148"/>
      <c r="AG155" s="148" t="s">
        <v>188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ht="22.5" outlineLevel="1" x14ac:dyDescent="0.2">
      <c r="A156" s="184">
        <v>63</v>
      </c>
      <c r="B156" s="185" t="s">
        <v>395</v>
      </c>
      <c r="C156" s="193" t="s">
        <v>396</v>
      </c>
      <c r="D156" s="186" t="s">
        <v>193</v>
      </c>
      <c r="E156" s="187">
        <v>3</v>
      </c>
      <c r="F156" s="188"/>
      <c r="G156" s="189">
        <f>ROUND(E156*F156,2)</f>
        <v>0</v>
      </c>
      <c r="H156" s="188"/>
      <c r="I156" s="189">
        <f>ROUND(E156*H156,2)</f>
        <v>0</v>
      </c>
      <c r="J156" s="188"/>
      <c r="K156" s="189">
        <f>ROUND(E156*J156,2)</f>
        <v>0</v>
      </c>
      <c r="L156" s="189">
        <v>21</v>
      </c>
      <c r="M156" s="189">
        <f>G156*(1+L156/100)</f>
        <v>0</v>
      </c>
      <c r="N156" s="187">
        <v>8.0000000000000002E-3</v>
      </c>
      <c r="O156" s="187">
        <f>ROUND(E156*N156,2)</f>
        <v>0.02</v>
      </c>
      <c r="P156" s="187">
        <v>0</v>
      </c>
      <c r="Q156" s="187">
        <f>ROUND(E156*P156,2)</f>
        <v>0</v>
      </c>
      <c r="R156" s="189"/>
      <c r="S156" s="189" t="s">
        <v>186</v>
      </c>
      <c r="T156" s="190" t="s">
        <v>154</v>
      </c>
      <c r="U156" s="159">
        <v>0.66</v>
      </c>
      <c r="V156" s="159">
        <f>ROUND(E156*U156,2)</f>
        <v>1.98</v>
      </c>
      <c r="W156" s="159"/>
      <c r="X156" s="159" t="s">
        <v>187</v>
      </c>
      <c r="Y156" s="159" t="s">
        <v>156</v>
      </c>
      <c r="Z156" s="148"/>
      <c r="AA156" s="148"/>
      <c r="AB156" s="148"/>
      <c r="AC156" s="148"/>
      <c r="AD156" s="148"/>
      <c r="AE156" s="148"/>
      <c r="AF156" s="148"/>
      <c r="AG156" s="148" t="s">
        <v>188</v>
      </c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1" x14ac:dyDescent="0.2">
      <c r="A157" s="184">
        <v>64</v>
      </c>
      <c r="B157" s="185" t="s">
        <v>397</v>
      </c>
      <c r="C157" s="193" t="s">
        <v>398</v>
      </c>
      <c r="D157" s="186" t="s">
        <v>193</v>
      </c>
      <c r="E157" s="187">
        <v>5</v>
      </c>
      <c r="F157" s="188"/>
      <c r="G157" s="189">
        <f>ROUND(E157*F157,2)</f>
        <v>0</v>
      </c>
      <c r="H157" s="188"/>
      <c r="I157" s="189">
        <f>ROUND(E157*H157,2)</f>
        <v>0</v>
      </c>
      <c r="J157" s="188"/>
      <c r="K157" s="189">
        <f>ROUND(E157*J157,2)</f>
        <v>0</v>
      </c>
      <c r="L157" s="189">
        <v>21</v>
      </c>
      <c r="M157" s="189">
        <f>G157*(1+L157/100)</f>
        <v>0</v>
      </c>
      <c r="N157" s="187">
        <v>2.0000000000000002E-5</v>
      </c>
      <c r="O157" s="187">
        <f>ROUND(E157*N157,2)</f>
        <v>0</v>
      </c>
      <c r="P157" s="187">
        <v>0</v>
      </c>
      <c r="Q157" s="187">
        <f>ROUND(E157*P157,2)</f>
        <v>0</v>
      </c>
      <c r="R157" s="189"/>
      <c r="S157" s="189" t="s">
        <v>186</v>
      </c>
      <c r="T157" s="190" t="s">
        <v>154</v>
      </c>
      <c r="U157" s="159">
        <v>0.36</v>
      </c>
      <c r="V157" s="159">
        <f>ROUND(E157*U157,2)</f>
        <v>1.8</v>
      </c>
      <c r="W157" s="159"/>
      <c r="X157" s="159" t="s">
        <v>187</v>
      </c>
      <c r="Y157" s="159" t="s">
        <v>156</v>
      </c>
      <c r="Z157" s="148"/>
      <c r="AA157" s="148"/>
      <c r="AB157" s="148"/>
      <c r="AC157" s="148"/>
      <c r="AD157" s="148"/>
      <c r="AE157" s="148"/>
      <c r="AF157" s="148"/>
      <c r="AG157" s="148" t="s">
        <v>188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x14ac:dyDescent="0.2">
      <c r="A158" s="162" t="s">
        <v>148</v>
      </c>
      <c r="B158" s="163" t="s">
        <v>115</v>
      </c>
      <c r="C158" s="177" t="s">
        <v>116</v>
      </c>
      <c r="D158" s="164"/>
      <c r="E158" s="165"/>
      <c r="F158" s="166"/>
      <c r="G158" s="166">
        <f>SUMIF(AG159:AG172,"&lt;&gt;NOR",G159:G172)</f>
        <v>0</v>
      </c>
      <c r="H158" s="166"/>
      <c r="I158" s="166">
        <f>SUM(I159:I172)</f>
        <v>0</v>
      </c>
      <c r="J158" s="166"/>
      <c r="K158" s="166">
        <f>SUM(K159:K172)</f>
        <v>0</v>
      </c>
      <c r="L158" s="166"/>
      <c r="M158" s="166">
        <f>SUM(M159:M172)</f>
        <v>0</v>
      </c>
      <c r="N158" s="165"/>
      <c r="O158" s="165">
        <f>SUM(O159:O172)</f>
        <v>0</v>
      </c>
      <c r="P158" s="165"/>
      <c r="Q158" s="165">
        <f>SUM(Q159:Q172)</f>
        <v>0</v>
      </c>
      <c r="R158" s="166"/>
      <c r="S158" s="166"/>
      <c r="T158" s="167"/>
      <c r="U158" s="161"/>
      <c r="V158" s="161">
        <f>SUM(V159:V172)</f>
        <v>0.66</v>
      </c>
      <c r="W158" s="161"/>
      <c r="X158" s="161"/>
      <c r="Y158" s="161"/>
      <c r="AG158" t="s">
        <v>149</v>
      </c>
    </row>
    <row r="159" spans="1:60" outlineLevel="1" x14ac:dyDescent="0.2">
      <c r="A159" s="169">
        <v>65</v>
      </c>
      <c r="B159" s="170" t="s">
        <v>399</v>
      </c>
      <c r="C159" s="178" t="s">
        <v>400</v>
      </c>
      <c r="D159" s="171" t="s">
        <v>257</v>
      </c>
      <c r="E159" s="172">
        <v>0.54815999999999998</v>
      </c>
      <c r="F159" s="173"/>
      <c r="G159" s="174">
        <f>ROUND(E159*F159,2)</f>
        <v>0</v>
      </c>
      <c r="H159" s="173"/>
      <c r="I159" s="174">
        <f>ROUND(E159*H159,2)</f>
        <v>0</v>
      </c>
      <c r="J159" s="173"/>
      <c r="K159" s="174">
        <f>ROUND(E159*J159,2)</f>
        <v>0</v>
      </c>
      <c r="L159" s="174">
        <v>21</v>
      </c>
      <c r="M159" s="174">
        <f>G159*(1+L159/100)</f>
        <v>0</v>
      </c>
      <c r="N159" s="172">
        <v>0</v>
      </c>
      <c r="O159" s="172">
        <f>ROUND(E159*N159,2)</f>
        <v>0</v>
      </c>
      <c r="P159" s="172">
        <v>0</v>
      </c>
      <c r="Q159" s="172">
        <f>ROUND(E159*P159,2)</f>
        <v>0</v>
      </c>
      <c r="R159" s="174" t="s">
        <v>243</v>
      </c>
      <c r="S159" s="174" t="s">
        <v>153</v>
      </c>
      <c r="T159" s="175" t="s">
        <v>200</v>
      </c>
      <c r="U159" s="159">
        <v>0.94</v>
      </c>
      <c r="V159" s="159">
        <f>ROUND(E159*U159,2)</f>
        <v>0.52</v>
      </c>
      <c r="W159" s="159"/>
      <c r="X159" s="159" t="s">
        <v>187</v>
      </c>
      <c r="Y159" s="159" t="s">
        <v>156</v>
      </c>
      <c r="Z159" s="148"/>
      <c r="AA159" s="148"/>
      <c r="AB159" s="148"/>
      <c r="AC159" s="148"/>
      <c r="AD159" s="148"/>
      <c r="AE159" s="148"/>
      <c r="AF159" s="148"/>
      <c r="AG159" s="148" t="s">
        <v>188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2" x14ac:dyDescent="0.2">
      <c r="A160" s="155"/>
      <c r="B160" s="156"/>
      <c r="C160" s="192" t="s">
        <v>401</v>
      </c>
      <c r="D160" s="182"/>
      <c r="E160" s="183"/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8"/>
      <c r="AA160" s="148"/>
      <c r="AB160" s="148"/>
      <c r="AC160" s="148"/>
      <c r="AD160" s="148"/>
      <c r="AE160" s="148"/>
      <c r="AF160" s="148"/>
      <c r="AG160" s="148" t="s">
        <v>190</v>
      </c>
      <c r="AH160" s="148">
        <v>7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3" x14ac:dyDescent="0.2">
      <c r="A161" s="155"/>
      <c r="B161" s="156"/>
      <c r="C161" s="192" t="s">
        <v>402</v>
      </c>
      <c r="D161" s="182"/>
      <c r="E161" s="183">
        <v>0.34511999999999998</v>
      </c>
      <c r="F161" s="159"/>
      <c r="G161" s="159"/>
      <c r="H161" s="159"/>
      <c r="I161" s="159"/>
      <c r="J161" s="159"/>
      <c r="K161" s="159"/>
      <c r="L161" s="159"/>
      <c r="M161" s="159"/>
      <c r="N161" s="158"/>
      <c r="O161" s="158"/>
      <c r="P161" s="158"/>
      <c r="Q161" s="158"/>
      <c r="R161" s="159"/>
      <c r="S161" s="159"/>
      <c r="T161" s="159"/>
      <c r="U161" s="159"/>
      <c r="V161" s="159"/>
      <c r="W161" s="159"/>
      <c r="X161" s="159"/>
      <c r="Y161" s="159"/>
      <c r="Z161" s="148"/>
      <c r="AA161" s="148"/>
      <c r="AB161" s="148"/>
      <c r="AC161" s="148"/>
      <c r="AD161" s="148"/>
      <c r="AE161" s="148"/>
      <c r="AF161" s="148"/>
      <c r="AG161" s="148" t="s">
        <v>190</v>
      </c>
      <c r="AH161" s="148">
        <v>7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3" x14ac:dyDescent="0.2">
      <c r="A162" s="155"/>
      <c r="B162" s="156"/>
      <c r="C162" s="192" t="s">
        <v>403</v>
      </c>
      <c r="D162" s="182"/>
      <c r="E162" s="183">
        <v>0.14823</v>
      </c>
      <c r="F162" s="159"/>
      <c r="G162" s="159"/>
      <c r="H162" s="159"/>
      <c r="I162" s="159"/>
      <c r="J162" s="159"/>
      <c r="K162" s="159"/>
      <c r="L162" s="159"/>
      <c r="M162" s="159"/>
      <c r="N162" s="158"/>
      <c r="O162" s="158"/>
      <c r="P162" s="158"/>
      <c r="Q162" s="158"/>
      <c r="R162" s="159"/>
      <c r="S162" s="159"/>
      <c r="T162" s="159"/>
      <c r="U162" s="159"/>
      <c r="V162" s="159"/>
      <c r="W162" s="159"/>
      <c r="X162" s="159"/>
      <c r="Y162" s="159"/>
      <c r="Z162" s="148"/>
      <c r="AA162" s="148"/>
      <c r="AB162" s="148"/>
      <c r="AC162" s="148"/>
      <c r="AD162" s="148"/>
      <c r="AE162" s="148"/>
      <c r="AF162" s="148"/>
      <c r="AG162" s="148" t="s">
        <v>190</v>
      </c>
      <c r="AH162" s="148">
        <v>7</v>
      </c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3" x14ac:dyDescent="0.2">
      <c r="A163" s="155"/>
      <c r="B163" s="156"/>
      <c r="C163" s="192" t="s">
        <v>404</v>
      </c>
      <c r="D163" s="182"/>
      <c r="E163" s="183">
        <v>2.1059999999999999E-2</v>
      </c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8"/>
      <c r="AA163" s="148"/>
      <c r="AB163" s="148"/>
      <c r="AC163" s="148"/>
      <c r="AD163" s="148"/>
      <c r="AE163" s="148"/>
      <c r="AF163" s="148"/>
      <c r="AG163" s="148" t="s">
        <v>190</v>
      </c>
      <c r="AH163" s="148">
        <v>7</v>
      </c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3" x14ac:dyDescent="0.2">
      <c r="A164" s="155"/>
      <c r="B164" s="156"/>
      <c r="C164" s="192" t="s">
        <v>405</v>
      </c>
      <c r="D164" s="182"/>
      <c r="E164" s="183">
        <v>3.3750000000000002E-2</v>
      </c>
      <c r="F164" s="159"/>
      <c r="G164" s="159"/>
      <c r="H164" s="159"/>
      <c r="I164" s="159"/>
      <c r="J164" s="159"/>
      <c r="K164" s="159"/>
      <c r="L164" s="159"/>
      <c r="M164" s="159"/>
      <c r="N164" s="158"/>
      <c r="O164" s="158"/>
      <c r="P164" s="158"/>
      <c r="Q164" s="158"/>
      <c r="R164" s="159"/>
      <c r="S164" s="159"/>
      <c r="T164" s="159"/>
      <c r="U164" s="159"/>
      <c r="V164" s="159"/>
      <c r="W164" s="159"/>
      <c r="X164" s="159"/>
      <c r="Y164" s="159"/>
      <c r="Z164" s="148"/>
      <c r="AA164" s="148"/>
      <c r="AB164" s="148"/>
      <c r="AC164" s="148"/>
      <c r="AD164" s="148"/>
      <c r="AE164" s="148"/>
      <c r="AF164" s="148"/>
      <c r="AG164" s="148" t="s">
        <v>190</v>
      </c>
      <c r="AH164" s="148">
        <v>7</v>
      </c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ht="22.5" outlineLevel="1" x14ac:dyDescent="0.2">
      <c r="A165" s="169">
        <v>66</v>
      </c>
      <c r="B165" s="170" t="s">
        <v>406</v>
      </c>
      <c r="C165" s="178" t="s">
        <v>407</v>
      </c>
      <c r="D165" s="171" t="s">
        <v>257</v>
      </c>
      <c r="E165" s="172">
        <v>1.0963099999999999</v>
      </c>
      <c r="F165" s="173"/>
      <c r="G165" s="174">
        <f>ROUND(E165*F165,2)</f>
        <v>0</v>
      </c>
      <c r="H165" s="173"/>
      <c r="I165" s="174">
        <f>ROUND(E165*H165,2)</f>
        <v>0</v>
      </c>
      <c r="J165" s="173"/>
      <c r="K165" s="174">
        <f>ROUND(E165*J165,2)</f>
        <v>0</v>
      </c>
      <c r="L165" s="174">
        <v>21</v>
      </c>
      <c r="M165" s="174">
        <f>G165*(1+L165/100)</f>
        <v>0</v>
      </c>
      <c r="N165" s="172">
        <v>0</v>
      </c>
      <c r="O165" s="172">
        <f>ROUND(E165*N165,2)</f>
        <v>0</v>
      </c>
      <c r="P165" s="172">
        <v>0</v>
      </c>
      <c r="Q165" s="172">
        <f>ROUND(E165*P165,2)</f>
        <v>0</v>
      </c>
      <c r="R165" s="174" t="s">
        <v>243</v>
      </c>
      <c r="S165" s="174" t="s">
        <v>153</v>
      </c>
      <c r="T165" s="175" t="s">
        <v>200</v>
      </c>
      <c r="U165" s="159">
        <v>0.11</v>
      </c>
      <c r="V165" s="159">
        <f>ROUND(E165*U165,2)</f>
        <v>0.12</v>
      </c>
      <c r="W165" s="159"/>
      <c r="X165" s="159" t="s">
        <v>187</v>
      </c>
      <c r="Y165" s="159" t="s">
        <v>156</v>
      </c>
      <c r="Z165" s="148"/>
      <c r="AA165" s="148"/>
      <c r="AB165" s="148"/>
      <c r="AC165" s="148"/>
      <c r="AD165" s="148"/>
      <c r="AE165" s="148"/>
      <c r="AF165" s="148"/>
      <c r="AG165" s="148" t="s">
        <v>188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2" x14ac:dyDescent="0.2">
      <c r="A166" s="155"/>
      <c r="B166" s="156"/>
      <c r="C166" s="192" t="s">
        <v>408</v>
      </c>
      <c r="D166" s="182"/>
      <c r="E166" s="183">
        <v>1.0963099999999999</v>
      </c>
      <c r="F166" s="159"/>
      <c r="G166" s="159"/>
      <c r="H166" s="159"/>
      <c r="I166" s="159"/>
      <c r="J166" s="159"/>
      <c r="K166" s="159"/>
      <c r="L166" s="159"/>
      <c r="M166" s="159"/>
      <c r="N166" s="158"/>
      <c r="O166" s="158"/>
      <c r="P166" s="158"/>
      <c r="Q166" s="158"/>
      <c r="R166" s="159"/>
      <c r="S166" s="159"/>
      <c r="T166" s="159"/>
      <c r="U166" s="159"/>
      <c r="V166" s="159"/>
      <c r="W166" s="159"/>
      <c r="X166" s="159"/>
      <c r="Y166" s="159"/>
      <c r="Z166" s="148"/>
      <c r="AA166" s="148"/>
      <c r="AB166" s="148"/>
      <c r="AC166" s="148"/>
      <c r="AD166" s="148"/>
      <c r="AE166" s="148"/>
      <c r="AF166" s="148"/>
      <c r="AG166" s="148" t="s">
        <v>190</v>
      </c>
      <c r="AH166" s="148">
        <v>5</v>
      </c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1" x14ac:dyDescent="0.2">
      <c r="A167" s="169">
        <v>67</v>
      </c>
      <c r="B167" s="170" t="s">
        <v>409</v>
      </c>
      <c r="C167" s="178" t="s">
        <v>410</v>
      </c>
      <c r="D167" s="171" t="s">
        <v>257</v>
      </c>
      <c r="E167" s="172">
        <v>0.54815999999999998</v>
      </c>
      <c r="F167" s="173"/>
      <c r="G167" s="174">
        <f>ROUND(E167*F167,2)</f>
        <v>0</v>
      </c>
      <c r="H167" s="173"/>
      <c r="I167" s="174">
        <f>ROUND(E167*H167,2)</f>
        <v>0</v>
      </c>
      <c r="J167" s="173"/>
      <c r="K167" s="174">
        <f>ROUND(E167*J167,2)</f>
        <v>0</v>
      </c>
      <c r="L167" s="174">
        <v>21</v>
      </c>
      <c r="M167" s="174">
        <f>G167*(1+L167/100)</f>
        <v>0</v>
      </c>
      <c r="N167" s="172">
        <v>0</v>
      </c>
      <c r="O167" s="172">
        <f>ROUND(E167*N167,2)</f>
        <v>0</v>
      </c>
      <c r="P167" s="172">
        <v>0</v>
      </c>
      <c r="Q167" s="172">
        <f>ROUND(E167*P167,2)</f>
        <v>0</v>
      </c>
      <c r="R167" s="174" t="s">
        <v>411</v>
      </c>
      <c r="S167" s="174" t="s">
        <v>153</v>
      </c>
      <c r="T167" s="175" t="s">
        <v>200</v>
      </c>
      <c r="U167" s="159">
        <v>0.04</v>
      </c>
      <c r="V167" s="159">
        <f>ROUND(E167*U167,2)</f>
        <v>0.02</v>
      </c>
      <c r="W167" s="159"/>
      <c r="X167" s="159" t="s">
        <v>187</v>
      </c>
      <c r="Y167" s="159" t="s">
        <v>156</v>
      </c>
      <c r="Z167" s="148"/>
      <c r="AA167" s="148"/>
      <c r="AB167" s="148"/>
      <c r="AC167" s="148"/>
      <c r="AD167" s="148"/>
      <c r="AE167" s="148"/>
      <c r="AF167" s="148"/>
      <c r="AG167" s="148" t="s">
        <v>188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2" x14ac:dyDescent="0.2">
      <c r="A168" s="155"/>
      <c r="B168" s="156"/>
      <c r="C168" s="261" t="s">
        <v>412</v>
      </c>
      <c r="D168" s="262"/>
      <c r="E168" s="262"/>
      <c r="F168" s="262"/>
      <c r="G168" s="262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8"/>
      <c r="AA168" s="148"/>
      <c r="AB168" s="148"/>
      <c r="AC168" s="148"/>
      <c r="AD168" s="148"/>
      <c r="AE168" s="148"/>
      <c r="AF168" s="148"/>
      <c r="AG168" s="148" t="s">
        <v>202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2" x14ac:dyDescent="0.2">
      <c r="A169" s="155"/>
      <c r="B169" s="156"/>
      <c r="C169" s="192" t="s">
        <v>413</v>
      </c>
      <c r="D169" s="182"/>
      <c r="E169" s="183">
        <v>0.54815999999999998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8"/>
      <c r="AA169" s="148"/>
      <c r="AB169" s="148"/>
      <c r="AC169" s="148"/>
      <c r="AD169" s="148"/>
      <c r="AE169" s="148"/>
      <c r="AF169" s="148"/>
      <c r="AG169" s="148" t="s">
        <v>190</v>
      </c>
      <c r="AH169" s="148">
        <v>5</v>
      </c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1" x14ac:dyDescent="0.2">
      <c r="A170" s="169">
        <v>68</v>
      </c>
      <c r="B170" s="170" t="s">
        <v>414</v>
      </c>
      <c r="C170" s="178" t="s">
        <v>415</v>
      </c>
      <c r="D170" s="171" t="s">
        <v>257</v>
      </c>
      <c r="E170" s="172">
        <v>0.54815999999999998</v>
      </c>
      <c r="F170" s="173"/>
      <c r="G170" s="174">
        <f>ROUND(E170*F170,2)</f>
        <v>0</v>
      </c>
      <c r="H170" s="173"/>
      <c r="I170" s="174">
        <f>ROUND(E170*H170,2)</f>
        <v>0</v>
      </c>
      <c r="J170" s="173"/>
      <c r="K170" s="174">
        <f>ROUND(E170*J170,2)</f>
        <v>0</v>
      </c>
      <c r="L170" s="174">
        <v>21</v>
      </c>
      <c r="M170" s="174">
        <f>G170*(1+L170/100)</f>
        <v>0</v>
      </c>
      <c r="N170" s="172">
        <v>0</v>
      </c>
      <c r="O170" s="172">
        <f>ROUND(E170*N170,2)</f>
        <v>0</v>
      </c>
      <c r="P170" s="172">
        <v>0</v>
      </c>
      <c r="Q170" s="172">
        <f>ROUND(E170*P170,2)</f>
        <v>0</v>
      </c>
      <c r="R170" s="174" t="s">
        <v>243</v>
      </c>
      <c r="S170" s="174" t="s">
        <v>153</v>
      </c>
      <c r="T170" s="175" t="s">
        <v>200</v>
      </c>
      <c r="U170" s="159">
        <v>0</v>
      </c>
      <c r="V170" s="159">
        <f>ROUND(E170*U170,2)</f>
        <v>0</v>
      </c>
      <c r="W170" s="159"/>
      <c r="X170" s="159" t="s">
        <v>187</v>
      </c>
      <c r="Y170" s="159" t="s">
        <v>156</v>
      </c>
      <c r="Z170" s="148"/>
      <c r="AA170" s="148"/>
      <c r="AB170" s="148"/>
      <c r="AC170" s="148"/>
      <c r="AD170" s="148"/>
      <c r="AE170" s="148"/>
      <c r="AF170" s="148"/>
      <c r="AG170" s="148" t="s">
        <v>188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2" x14ac:dyDescent="0.2">
      <c r="A171" s="155"/>
      <c r="B171" s="156"/>
      <c r="C171" s="252" t="s">
        <v>416</v>
      </c>
      <c r="D171" s="253"/>
      <c r="E171" s="253"/>
      <c r="F171" s="253"/>
      <c r="G171" s="253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8"/>
      <c r="AA171" s="148"/>
      <c r="AB171" s="148"/>
      <c r="AC171" s="148"/>
      <c r="AD171" s="148"/>
      <c r="AE171" s="148"/>
      <c r="AF171" s="148"/>
      <c r="AG171" s="148" t="s">
        <v>159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2" x14ac:dyDescent="0.2">
      <c r="A172" s="155"/>
      <c r="B172" s="156"/>
      <c r="C172" s="192" t="s">
        <v>413</v>
      </c>
      <c r="D172" s="182"/>
      <c r="E172" s="183">
        <v>0.54815999999999998</v>
      </c>
      <c r="F172" s="159"/>
      <c r="G172" s="159"/>
      <c r="H172" s="159"/>
      <c r="I172" s="159"/>
      <c r="J172" s="159"/>
      <c r="K172" s="159"/>
      <c r="L172" s="159"/>
      <c r="M172" s="159"/>
      <c r="N172" s="158"/>
      <c r="O172" s="158"/>
      <c r="P172" s="158"/>
      <c r="Q172" s="158"/>
      <c r="R172" s="159"/>
      <c r="S172" s="159"/>
      <c r="T172" s="159"/>
      <c r="U172" s="159"/>
      <c r="V172" s="159"/>
      <c r="W172" s="159"/>
      <c r="X172" s="159"/>
      <c r="Y172" s="159"/>
      <c r="Z172" s="148"/>
      <c r="AA172" s="148"/>
      <c r="AB172" s="148"/>
      <c r="AC172" s="148"/>
      <c r="AD172" s="148"/>
      <c r="AE172" s="148"/>
      <c r="AF172" s="148"/>
      <c r="AG172" s="148" t="s">
        <v>190</v>
      </c>
      <c r="AH172" s="148">
        <v>5</v>
      </c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x14ac:dyDescent="0.2">
      <c r="A173" s="3"/>
      <c r="B173" s="4"/>
      <c r="C173" s="179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AE173">
        <v>12</v>
      </c>
      <c r="AF173">
        <v>21</v>
      </c>
      <c r="AG173" t="s">
        <v>134</v>
      </c>
    </row>
    <row r="174" spans="1:60" x14ac:dyDescent="0.2">
      <c r="A174" s="151"/>
      <c r="B174" s="152" t="s">
        <v>29</v>
      </c>
      <c r="C174" s="180"/>
      <c r="D174" s="153"/>
      <c r="E174" s="154"/>
      <c r="F174" s="154"/>
      <c r="G174" s="168">
        <f>G8+G12+G17+G37+G40+G44+G58+G61+G73+G77+G89+G93+G101+G110+G133+G137+G145+G149+G158</f>
        <v>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AE174">
        <f>SUMIF(L7:L172,AE173,G7:G172)</f>
        <v>0</v>
      </c>
      <c r="AF174">
        <f>SUMIF(L7:L172,AF173,G7:G172)</f>
        <v>0</v>
      </c>
      <c r="AG174" t="s">
        <v>180</v>
      </c>
    </row>
    <row r="175" spans="1:60" x14ac:dyDescent="0.2">
      <c r="C175" s="181"/>
      <c r="D175" s="10"/>
      <c r="AG175" t="s">
        <v>181</v>
      </c>
    </row>
    <row r="176" spans="1:60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888D" sheet="1" formatRows="0"/>
  <mergeCells count="22">
    <mergeCell ref="C60:G60"/>
    <mergeCell ref="A1:G1"/>
    <mergeCell ref="C2:G2"/>
    <mergeCell ref="C3:G3"/>
    <mergeCell ref="C4:G4"/>
    <mergeCell ref="C14:G14"/>
    <mergeCell ref="C19:G19"/>
    <mergeCell ref="C26:G26"/>
    <mergeCell ref="C29:G29"/>
    <mergeCell ref="C32:G32"/>
    <mergeCell ref="C35:G35"/>
    <mergeCell ref="C49:G49"/>
    <mergeCell ref="C103:G103"/>
    <mergeCell ref="C147:G147"/>
    <mergeCell ref="C168:G168"/>
    <mergeCell ref="C171:G171"/>
    <mergeCell ref="C63:G63"/>
    <mergeCell ref="C64:G64"/>
    <mergeCell ref="C83:G83"/>
    <mergeCell ref="C92:G92"/>
    <mergeCell ref="C95:G95"/>
    <mergeCell ref="C100:G10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7D793D5A5F9740934F1FB4D608BC0B" ma:contentTypeVersion="16" ma:contentTypeDescription="Vytvoří nový dokument" ma:contentTypeScope="" ma:versionID="4e8988fefb57fccd00c7704726a70c34">
  <xsd:schema xmlns:xsd="http://www.w3.org/2001/XMLSchema" xmlns:xs="http://www.w3.org/2001/XMLSchema" xmlns:p="http://schemas.microsoft.com/office/2006/metadata/properties" xmlns:ns2="44eebfc2-dba9-490f-a426-06bdd91898e6" xmlns:ns3="0c8c0d37-2bee-48b9-a3af-2a8749a2fbd1" targetNamespace="http://schemas.microsoft.com/office/2006/metadata/properties" ma:root="true" ma:fieldsID="93c2cff969d46002bfa1f2e9e6242b18" ns2:_="" ns3:_="">
    <xsd:import namespace="44eebfc2-dba9-490f-a426-06bdd91898e6"/>
    <xsd:import namespace="0c8c0d37-2bee-48b9-a3af-2a8749a2f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ebfc2-dba9-490f-a426-06bdd918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813b425-8769-472e-9ed0-56c4258d7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c0d37-2bee-48b9-a3af-2a8749a2f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b4ed78-8192-4a6c-b518-fdbff58809a1}" ma:internalName="TaxCatchAll" ma:showField="CatchAllData" ma:web="0c8c0d37-2bee-48b9-a3af-2a8749a2f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ebfc2-dba9-490f-a426-06bdd91898e6">
      <Terms xmlns="http://schemas.microsoft.com/office/infopath/2007/PartnerControls"/>
    </lcf76f155ced4ddcb4097134ff3c332f>
    <TaxCatchAll xmlns="0c8c0d37-2bee-48b9-a3af-2a8749a2fb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9B66AE-40A6-43C8-94C8-1AFFE99B5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ebfc2-dba9-490f-a426-06bdd91898e6"/>
    <ds:schemaRef ds:uri="0c8c0d37-2bee-48b9-a3af-2a8749a2f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829DA-D210-47AE-8879-B2C39B36BA7D}">
  <ds:schemaRefs>
    <ds:schemaRef ds:uri="http://schemas.microsoft.com/office/2006/metadata/properties"/>
    <ds:schemaRef ds:uri="http://schemas.microsoft.com/office/infopath/2007/PartnerControls"/>
    <ds:schemaRef ds:uri="44eebfc2-dba9-490f-a426-06bdd91898e6"/>
    <ds:schemaRef ds:uri="0c8c0d37-2bee-48b9-a3af-2a8749a2fbd1"/>
  </ds:schemaRefs>
</ds:datastoreItem>
</file>

<file path=customXml/itemProps3.xml><?xml version="1.0" encoding="utf-8"?>
<ds:datastoreItem xmlns:ds="http://schemas.openxmlformats.org/officeDocument/2006/customXml" ds:itemID="{0FD606E0-76DC-4951-8178-437893109F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V01 V01 Naklady</vt:lpstr>
      <vt:lpstr>SO 01 D.1.01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D.1.01 Pol'!Názvy_tisku</vt:lpstr>
      <vt:lpstr>'V01 V01 Naklady'!Názvy_tisku</vt:lpstr>
      <vt:lpstr>oadresa</vt:lpstr>
      <vt:lpstr>Stavba!Objednatel</vt:lpstr>
      <vt:lpstr>Stavba!Objekt</vt:lpstr>
      <vt:lpstr>'SO 01 D.1.01 Pol'!Oblast_tisku</vt:lpstr>
      <vt:lpstr>Stavba!Oblast_tisku</vt:lpstr>
      <vt:lpstr>'V01 V01 Naklady'!Oblast_tisku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Fabešová Lenka, DiS.</cp:lastModifiedBy>
  <cp:lastPrinted>2019-03-19T12:27:02Z</cp:lastPrinted>
  <dcterms:created xsi:type="dcterms:W3CDTF">2009-04-08T07:15:50Z</dcterms:created>
  <dcterms:modified xsi:type="dcterms:W3CDTF">2025-04-16T08:19:58Z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0x010100107D793D5A5F9740934F1FB4D608BC0B</vt:lpwstr>
  </property>
  <property fmtid="{D5CDD505-2E9C-101B-9397-08002B2CF9AE}" pid="3" name="MediaServiceImageTags">
    <vt:lpwstr/>
  </property>
</Properties>
</file>