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KOMUNIKACE, DVORY/PALACKÉHO nám. - Oprava silnice II151 a II406/VZMR/"/>
    </mc:Choice>
  </mc:AlternateContent>
  <xr:revisionPtr revIDLastSave="27" documentId="11_CE00AA4677969175A840B1E0259F70778083E72F" xr6:coauthVersionLast="47" xr6:coauthVersionMax="47" xr10:uidLastSave="{C876F0A6-4C97-4D59-B529-FD731E1A4B6B}"/>
  <bookViews>
    <workbookView xWindow="-28920" yWindow="-120" windowWidth="29040" windowHeight="15840" activeTab="2" xr2:uid="{00000000-000D-0000-FFFF-FFFF00000000}"/>
  </bookViews>
  <sheets>
    <sheet name="Rekapitulace" sheetId="1" r:id="rId1"/>
    <sheet name="SO 101_SO 101.2" sheetId="2" r:id="rId2"/>
    <sheet name="SO 101_SO 999.2" sheetId="3" r:id="rId3"/>
    <sheet name="SO 102_SO 102.2" sheetId="4" r:id="rId4"/>
    <sheet name="SO 102_SO 999.2" sheetId="5" r:id="rId5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O34" i="5" s="1"/>
  <c r="I30" i="5"/>
  <c r="O30" i="5" s="1"/>
  <c r="I26" i="5"/>
  <c r="O26" i="5" s="1"/>
  <c r="I22" i="5"/>
  <c r="O22" i="5" s="1"/>
  <c r="I18" i="5"/>
  <c r="O18" i="5" s="1"/>
  <c r="I14" i="5"/>
  <c r="O14" i="5" s="1"/>
  <c r="I10" i="5"/>
  <c r="O10" i="5" s="1"/>
  <c r="I93" i="4"/>
  <c r="O93" i="4" s="1"/>
  <c r="I89" i="4"/>
  <c r="O89" i="4" s="1"/>
  <c r="I85" i="4"/>
  <c r="O85" i="4" s="1"/>
  <c r="I81" i="4"/>
  <c r="Q80" i="4" s="1"/>
  <c r="I80" i="4" s="1"/>
  <c r="I76" i="4"/>
  <c r="O76" i="4" s="1"/>
  <c r="I72" i="4"/>
  <c r="Q71" i="4" s="1"/>
  <c r="I71" i="4" s="1"/>
  <c r="I67" i="4"/>
  <c r="O67" i="4" s="1"/>
  <c r="R66" i="4" s="1"/>
  <c r="O66" i="4" s="1"/>
  <c r="Q66" i="4"/>
  <c r="I66" i="4" s="1"/>
  <c r="I62" i="4"/>
  <c r="O62" i="4" s="1"/>
  <c r="I58" i="4"/>
  <c r="O58" i="4" s="1"/>
  <c r="I54" i="4"/>
  <c r="O54" i="4" s="1"/>
  <c r="I50" i="4"/>
  <c r="O50" i="4" s="1"/>
  <c r="I46" i="4"/>
  <c r="Q45" i="4" s="1"/>
  <c r="I45" i="4" s="1"/>
  <c r="I41" i="4"/>
  <c r="O41" i="4" s="1"/>
  <c r="R40" i="4" s="1"/>
  <c r="O40" i="4" s="1"/>
  <c r="Q40" i="4"/>
  <c r="I40" i="4" s="1"/>
  <c r="I36" i="4"/>
  <c r="Q35" i="4" s="1"/>
  <c r="I35" i="4" s="1"/>
  <c r="I31" i="4"/>
  <c r="O31" i="4" s="1"/>
  <c r="I27" i="4"/>
  <c r="O27" i="4" s="1"/>
  <c r="I23" i="4"/>
  <c r="O23" i="4" s="1"/>
  <c r="I19" i="4"/>
  <c r="Q18" i="4" s="1"/>
  <c r="I18" i="4" s="1"/>
  <c r="I14" i="4"/>
  <c r="O14" i="4" s="1"/>
  <c r="I10" i="4"/>
  <c r="Q9" i="4" s="1"/>
  <c r="I9" i="4" s="1"/>
  <c r="I34" i="3"/>
  <c r="O34" i="3" s="1"/>
  <c r="I30" i="3"/>
  <c r="O30" i="3" s="1"/>
  <c r="I26" i="3"/>
  <c r="O26" i="3" s="1"/>
  <c r="I22" i="3"/>
  <c r="O22" i="3" s="1"/>
  <c r="I18" i="3"/>
  <c r="O18" i="3" s="1"/>
  <c r="I14" i="3"/>
  <c r="O14" i="3" s="1"/>
  <c r="I10" i="3"/>
  <c r="Q9" i="3" s="1"/>
  <c r="I9" i="3" s="1"/>
  <c r="I3" i="3" s="1"/>
  <c r="C11" i="1" s="1"/>
  <c r="I92" i="2"/>
  <c r="O92" i="2" s="1"/>
  <c r="I88" i="2"/>
  <c r="O88" i="2" s="1"/>
  <c r="I84" i="2"/>
  <c r="O84" i="2" s="1"/>
  <c r="I80" i="2"/>
  <c r="O80" i="2" s="1"/>
  <c r="I76" i="2"/>
  <c r="Q75" i="2" s="1"/>
  <c r="I75" i="2" s="1"/>
  <c r="I71" i="2"/>
  <c r="O71" i="2" s="1"/>
  <c r="I67" i="2"/>
  <c r="O67" i="2" s="1"/>
  <c r="I63" i="2"/>
  <c r="O63" i="2" s="1"/>
  <c r="I58" i="2"/>
  <c r="O58" i="2" s="1"/>
  <c r="I54" i="2"/>
  <c r="O54" i="2" s="1"/>
  <c r="I50" i="2"/>
  <c r="Q45" i="2" s="1"/>
  <c r="I45" i="2" s="1"/>
  <c r="I46" i="2"/>
  <c r="O46" i="2" s="1"/>
  <c r="I41" i="2"/>
  <c r="Q40" i="2" s="1"/>
  <c r="I40" i="2" s="1"/>
  <c r="I36" i="2"/>
  <c r="O36" i="2" s="1"/>
  <c r="R35" i="2" s="1"/>
  <c r="O35" i="2" s="1"/>
  <c r="Q35" i="2"/>
  <c r="I35" i="2" s="1"/>
  <c r="I31" i="2"/>
  <c r="O31" i="2" s="1"/>
  <c r="I27" i="2"/>
  <c r="O27" i="2" s="1"/>
  <c r="I23" i="2"/>
  <c r="I19" i="2"/>
  <c r="O19" i="2" s="1"/>
  <c r="I14" i="2"/>
  <c r="Q9" i="2" s="1"/>
  <c r="I9" i="2" s="1"/>
  <c r="I10" i="2"/>
  <c r="O10" i="2" s="1"/>
  <c r="Q9" i="5" l="1"/>
  <c r="I9" i="5" s="1"/>
  <c r="I3" i="5" s="1"/>
  <c r="C13" i="1" s="1"/>
  <c r="Q18" i="2"/>
  <c r="I18" i="2" s="1"/>
  <c r="R9" i="5"/>
  <c r="O9" i="5" s="1"/>
  <c r="O2" i="5" s="1"/>
  <c r="D13" i="1" s="1"/>
  <c r="R9" i="2"/>
  <c r="O9" i="2" s="1"/>
  <c r="I3" i="4"/>
  <c r="C12" i="1" s="1"/>
  <c r="R45" i="2"/>
  <c r="O45" i="2" s="1"/>
  <c r="R62" i="2"/>
  <c r="O62" i="2" s="1"/>
  <c r="Q62" i="2"/>
  <c r="I62" i="2" s="1"/>
  <c r="O14" i="2"/>
  <c r="O23" i="2"/>
  <c r="R18" i="2" s="1"/>
  <c r="O18" i="2" s="1"/>
  <c r="O41" i="2"/>
  <c r="R40" i="2" s="1"/>
  <c r="O40" i="2" s="1"/>
  <c r="O50" i="2"/>
  <c r="O76" i="2"/>
  <c r="R75" i="2" s="1"/>
  <c r="O75" i="2" s="1"/>
  <c r="O10" i="3"/>
  <c r="R9" i="3" s="1"/>
  <c r="O9" i="3" s="1"/>
  <c r="O2" i="3" s="1"/>
  <c r="D11" i="1" s="1"/>
  <c r="E11" i="1" s="1"/>
  <c r="O10" i="4"/>
  <c r="R9" i="4" s="1"/>
  <c r="O9" i="4" s="1"/>
  <c r="O19" i="4"/>
  <c r="R18" i="4" s="1"/>
  <c r="O18" i="4" s="1"/>
  <c r="O36" i="4"/>
  <c r="R35" i="4" s="1"/>
  <c r="O35" i="4" s="1"/>
  <c r="O46" i="4"/>
  <c r="R45" i="4" s="1"/>
  <c r="O45" i="4" s="1"/>
  <c r="O72" i="4"/>
  <c r="R71" i="4" s="1"/>
  <c r="O71" i="4" s="1"/>
  <c r="O81" i="4"/>
  <c r="R80" i="4" s="1"/>
  <c r="O80" i="4" s="1"/>
  <c r="E13" i="1" l="1"/>
  <c r="I3" i="2"/>
  <c r="C10" i="1" s="1"/>
  <c r="C6" i="1" s="1"/>
  <c r="O2" i="2"/>
  <c r="D10" i="1" s="1"/>
  <c r="O2" i="4"/>
  <c r="D12" i="1" s="1"/>
  <c r="E12" i="1" s="1"/>
  <c r="E10" i="1" l="1"/>
  <c r="C7" i="1"/>
</calcChain>
</file>

<file path=xl/sharedStrings.xml><?xml version="1.0" encoding="utf-8"?>
<sst xmlns="http://schemas.openxmlformats.org/spreadsheetml/2006/main" count="944" uniqueCount="191">
  <si>
    <t>Firma: Krajská správa a údržba silnic Vysočiny, příspěvková organizace</t>
  </si>
  <si>
    <t>Rekapitulace ceny</t>
  </si>
  <si>
    <t>Stavba: 1 - Oprava silnic II/151 a II/406 na náměstí v Dačicích (město)</t>
  </si>
  <si>
    <t xml:space="preserve">Varianta: 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</si>
  <si>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</si>
  <si>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</si>
  <si>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</si>
  <si>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</si>
  <si>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</si>
  <si>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</si>
  <si>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</si>
  <si>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</si>
  <si>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</si>
  <si>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</si>
  <si>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</si>
  <si>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1</t>
  </si>
  <si>
    <t>Oprava silnic II/151 a II/406 na náměstí v Dačicích (město)</t>
  </si>
  <si>
    <t>O</t>
  </si>
  <si>
    <t>Objekt:</t>
  </si>
  <si>
    <t>SO 101</t>
  </si>
  <si>
    <t>OPRAVA SILNICE II/406</t>
  </si>
  <si>
    <t>O1</t>
  </si>
  <si>
    <t>Rozpočet:</t>
  </si>
  <si>
    <t>0,00</t>
  </si>
  <si>
    <t>15,00</t>
  </si>
  <si>
    <t>21,00</t>
  </si>
  <si>
    <t>3</t>
  </si>
  <si>
    <t>6</t>
  </si>
  <si>
    <t>2</t>
  </si>
  <si>
    <t>SO 101.2</t>
  </si>
  <si>
    <t>OPRAVA SILNICE II/406 MĚSTO</t>
  </si>
  <si>
    <t>Typ</t>
  </si>
  <si>
    <t>0</t>
  </si>
  <si>
    <t>Poř. číslo</t>
  </si>
  <si>
    <t>Kód položky</t>
  </si>
  <si>
    <t>Varianta</t>
  </si>
  <si>
    <t>Název položky</t>
  </si>
  <si>
    <t>4</t>
  </si>
  <si>
    <t>MJ</t>
  </si>
  <si>
    <t>5</t>
  </si>
  <si>
    <t>Množství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</si>
  <si>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</si>
  <si>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</si>
  <si>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</si>
  <si>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</si>
  <si>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</si>
  <si>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</si>
  <si>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</si>
  <si>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</si>
  <si>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</si>
  <si>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/>
  </si>
  <si>
    <t>POPLATKY ZA SKLÁDKU</t>
  </si>
  <si>
    <t>M3</t>
  </si>
  <si>
    <t>PP</t>
  </si>
  <si>
    <t>VV</t>
  </si>
  <si>
    <t>staré betony z krajníků (290-186)*0,1*0,3</t>
  </si>
  <si>
    <t>TS</t>
  </si>
  <si>
    <t>Vybourané vpusti a potrubí</t>
  </si>
  <si>
    <t>014102</t>
  </si>
  <si>
    <t>T</t>
  </si>
  <si>
    <t>zemina 15,3*1,8 
staré podklady 17*2,15</t>
  </si>
  <si>
    <t>Zemní práce</t>
  </si>
  <si>
    <t>113173</t>
  </si>
  <si>
    <t>ODSTRAN KRYTU ZPEVNĚNÝCH PLOCH Z DLAŽEB KOSTEK, ODVOZ DO 3KM</t>
  </si>
  <si>
    <t>předlažby (160-27,5)*0,1 
dlážděný rigol 15*0,2 
linie z krajníků (290-186)*0,25*0,25</t>
  </si>
  <si>
    <t>Na mezideponii někam kde se to nerozkrade</t>
  </si>
  <si>
    <t>113324</t>
  </si>
  <si>
    <t>ODSTRAN PODKL ZPEVNĚNÝCH PLOCH Z KAMENIVA NESTMEL, ODVOZ DO 5KM</t>
  </si>
  <si>
    <t>předlažby (160-27,5)*0,1 
rigol 15*0,25</t>
  </si>
  <si>
    <t>122734</t>
  </si>
  <si>
    <t>ODKOPÁVKY A PROKOPÁVKY OBECNÉ TŘ. I, ODVOZ DO 5KM</t>
  </si>
  <si>
    <t>na pláň (15)*1,2*0,3 
sanace (15)*1,2*0,55</t>
  </si>
  <si>
    <t>18120</t>
  </si>
  <si>
    <t>ÚPRAVA PLÁNĚ SE ZHUTNĚNÍM V HORNINĚ TŘ. II</t>
  </si>
  <si>
    <t>M2</t>
  </si>
  <si>
    <t>(15)*1,2</t>
  </si>
  <si>
    <t>Základy</t>
  </si>
  <si>
    <t>7</t>
  </si>
  <si>
    <t>21452</t>
  </si>
  <si>
    <t>SANAČNÍ VRSTVY Z KAMENIVA DRCENÉHO</t>
  </si>
  <si>
    <t>pod rigolem (15)*1,2*0,55</t>
  </si>
  <si>
    <t>Materiál 0-125</t>
  </si>
  <si>
    <t>Vodorovné konstrukce</t>
  </si>
  <si>
    <t>8</t>
  </si>
  <si>
    <t>451313</t>
  </si>
  <si>
    <t>PODKLADNÍ A VÝPLŇOVÉ VRSTVY Z PROSTÉHO BETONU C16/20</t>
  </si>
  <si>
    <t>drobná nadspotřeba betonu 1</t>
  </si>
  <si>
    <t>Komunikace</t>
  </si>
  <si>
    <t>562101</t>
  </si>
  <si>
    <t>VOZOVKOVÉ VRSTVY Z MATERIÁLŮ STABIL CEMENTEM TŘ I</t>
  </si>
  <si>
    <t>rigol 15*0,3 
v místech předlažeb (160-27,5)*0,1</t>
  </si>
  <si>
    <t>SC C8/10 pod dlažbu</t>
  </si>
  <si>
    <t>56330</t>
  </si>
  <si>
    <t>VOZOVKOVÉ VRSTVY ZE ŠTĚRKODRTI</t>
  </si>
  <si>
    <t>rigol 15*1,2*0,2</t>
  </si>
  <si>
    <t>0-63</t>
  </si>
  <si>
    <t>11</t>
  </si>
  <si>
    <t>57472</t>
  </si>
  <si>
    <t>VOZOVKOVÉ VÝZTUŽNÉ VRSTVY Z TEXTILIE</t>
  </si>
  <si>
    <t>15*1,2</t>
  </si>
  <si>
    <t>Na parapláni, 400 g/m2</t>
  </si>
  <si>
    <t>12</t>
  </si>
  <si>
    <t>587201</t>
  </si>
  <si>
    <t>PŘEDLÁŽDĚNÍ KRYTU Z VELKÝCH KOSTEK</t>
  </si>
  <si>
    <t>předlažby 160-27,5</t>
  </si>
  <si>
    <t>Včetně vyčištění na mezideponii  
Po posouzení případně otočit pro zlepšení protismikových vlastností povrchu  
Spáry vyplnit jemnozrnným materiálem s příměsí cemetu - snížení propustnosti spar</t>
  </si>
  <si>
    <t>Potrubí</t>
  </si>
  <si>
    <t>13</t>
  </si>
  <si>
    <t>87445</t>
  </si>
  <si>
    <t>POTRUBÍ Z TRUB PLASTOVÝCH ODPADNÍCH DN DO 300MM</t>
  </si>
  <si>
    <t>M</t>
  </si>
  <si>
    <t>REZERVA NA OPRAVY 10 
VČ ZEMNÍCH PRACÍ A PŘEPOJENÍ A TVAROVEK</t>
  </si>
  <si>
    <t>14</t>
  </si>
  <si>
    <t>89921</t>
  </si>
  <si>
    <t>VÝŠKOVÁ ÚPRAVA POKLOPŮ</t>
  </si>
  <si>
    <t>KUS</t>
  </si>
  <si>
    <t>15</t>
  </si>
  <si>
    <t>89922</t>
  </si>
  <si>
    <t>VÝŠKOVÁ ÚPRAVA MŘÍŽÍ</t>
  </si>
  <si>
    <t>Ostatní konstrukce a práce</t>
  </si>
  <si>
    <t>16</t>
  </si>
  <si>
    <t>915112</t>
  </si>
  <si>
    <t>VODOROVNÉ DOPRAVNÍ ZNAČENÍ BARVOU HLADKÉ - ODSTRANĚNÍ</t>
  </si>
  <si>
    <t>70</t>
  </si>
  <si>
    <t>Zbroušení rušených míst na parkovišti + úprava šipky</t>
  </si>
  <si>
    <t>17</t>
  </si>
  <si>
    <t>915211</t>
  </si>
  <si>
    <t>VODOROVNÉ DOPRAVNÍ ZNAČENÍ PLASTEM HLADKÉ - DODÁVKA A POKLÁDKA</t>
  </si>
  <si>
    <t>50</t>
  </si>
  <si>
    <t>Obnovení VDZ na upravovaném parkovišti, nové šipky</t>
  </si>
  <si>
    <t>18</t>
  </si>
  <si>
    <t>916A1</t>
  </si>
  <si>
    <t>PARKOVACÍ SLOUPKY A ZÁBRANY KOVOVÉ</t>
  </si>
  <si>
    <t>8/2+1</t>
  </si>
  <si>
    <t>19</t>
  </si>
  <si>
    <t>91782</t>
  </si>
  <si>
    <t>VÝŠKOVÁ ÚPRAVA OBRUBNÍKŮ KAMENNÝCH</t>
  </si>
  <si>
    <t>290-(2*93)</t>
  </si>
  <si>
    <t>Obnovení vodicích proužků a přídlažeb z kočičích hlav bez dodávky  
vč vyčištění na mezideponii</t>
  </si>
  <si>
    <t>20</t>
  </si>
  <si>
    <t>935833</t>
  </si>
  <si>
    <t>PŘEDLÁŽDĚNÍ ŽLABŮ A RIGOLŮ DLÁŽDĚNÝCH Z LOMOVÉHO KAMENE</t>
  </si>
  <si>
    <t>rigol 15</t>
  </si>
  <si>
    <t>Rigol do betonu</t>
  </si>
  <si>
    <t>SO 999.2</t>
  </si>
  <si>
    <t>Všeobecné položky - MĚSTO</t>
  </si>
  <si>
    <t>02620</t>
  </si>
  <si>
    <t>ZKOUŠENÍ KONSTRUKCÍ A PRACÍ NEZÁVISLOU ZKUŠEBNOU</t>
  </si>
  <si>
    <t>KPL</t>
  </si>
  <si>
    <t>02720</t>
  </si>
  <si>
    <t>POMOC PRÁCE ZŘÍZ NEBO ZAJIŠŤ REGULACI A OCHRANU DOPRAVY</t>
  </si>
  <si>
    <t>DIO - uzavírka, vyřízení, osazení, demontáž, nájmy</t>
  </si>
  <si>
    <t>02911</t>
  </si>
  <si>
    <t>OSTATNÍ POŽADAVKY - GEODETICKÉ ZAMĚŘENÍ</t>
  </si>
  <si>
    <t>Vytyčení inženýrských sítí, vytyčení staveniště</t>
  </si>
  <si>
    <t>02911a</t>
  </si>
  <si>
    <t>Vytyčovací práce během výstavby</t>
  </si>
  <si>
    <t>02911b</t>
  </si>
  <si>
    <t>Zaměření skutečného provedení</t>
  </si>
  <si>
    <t>03100</t>
  </si>
  <si>
    <t>ZAŘÍZENÍ STAVENIŠTĚ - ZŘÍZENÍ, PROVOZ, DEMONTÁŽ</t>
  </si>
  <si>
    <t>03730</t>
  </si>
  <si>
    <t>POMOC PRÁCE ZAJIŠŤ NEBO ZŘÍZ OCHRANU INŽENÝRSKÝCH SÍTÍ</t>
  </si>
  <si>
    <t>Případná dodatečná ochrana obnažených inž. sítí  
Se souhlasem investora</t>
  </si>
  <si>
    <t>SO 102</t>
  </si>
  <si>
    <t>OPRAVA SILNICE II/151</t>
  </si>
  <si>
    <t>SO 102.2</t>
  </si>
  <si>
    <t>OPRAVA SILNICE II/151 MĚSTO</t>
  </si>
  <si>
    <t>staré betony z krajníků (248-180)*0,1*0,3</t>
  </si>
  <si>
    <t>zemina 142,8*1,8 
staré podklady 41,1*2,15</t>
  </si>
  <si>
    <t>předlažby 61*0,1 
dlážděný rigol 110*0,2 
linie z krajníků (248-180)*0,25*0,25 
místo pro ostrůvek 30*0,1</t>
  </si>
  <si>
    <t>předlažby 61*0,1 
rigol 110*0,25 
ostrůvek 30*0,25</t>
  </si>
  <si>
    <t>rigol+ostrůvek (110+30)*1,2*0,3 
sanace (110+30)*1,2*0,55</t>
  </si>
  <si>
    <t>(110+30)*1,2</t>
  </si>
  <si>
    <t>rigol a ostrůvek (110+30)*1,2*0,55</t>
  </si>
  <si>
    <t>v místech předlažeb 61*0,15 
rigol 110*0,3 
ostrůvek 30*0,3</t>
  </si>
  <si>
    <t>(110+30) *1,2*0,2</t>
  </si>
  <si>
    <t>58212</t>
  </si>
  <si>
    <t>DLÁŽDĚNÉ KRYTY Z VELKÝCH KOSTEK DO LOŽE Z MC</t>
  </si>
  <si>
    <t>výplň ostrůvku 11</t>
  </si>
  <si>
    <t>předlažby 61</t>
  </si>
  <si>
    <t>Přidružená stavební výroba</t>
  </si>
  <si>
    <t>722178</t>
  </si>
  <si>
    <t>VODOVOD Z PLAST TRUB DN PŘES 100MM</t>
  </si>
  <si>
    <t>REZERVA NA PŘÍPADNOU OPRAVU VČ ARMATUR 10</t>
  </si>
  <si>
    <t>22/2+2</t>
  </si>
  <si>
    <t>917425</t>
  </si>
  <si>
    <t>CHODNÍKOVÉ OBRUBY Z KAMENNÝCH OBRUBNÍKŮ ŠÍŘ 200MM</t>
  </si>
  <si>
    <t>Ostrůvek , vč obloukových obrub</t>
  </si>
  <si>
    <t>248-180</t>
  </si>
  <si>
    <t>rigol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</si>
</sst>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0" borderId="1" xfId="6" applyFont="1" applyBorder="1" applyAlignment="1">
      <alignment horizontal="left"/>
    </xf>
    <xf numFmtId="4" fontId="0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0" fillId="2" borderId="5" xfId="6" applyFont="1" applyFill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4" fontId="0" fillId="4" borderId="1" xfId="6" applyNumberFormat="1" applyFont="1" applyFill="1" applyBorder="1" applyAlignment="1" applyProtection="1">
      <alignment horizontal="center"/>
      <protection locked="0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>
      <selection activeCell="E1" sqref="A1:E14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35"/>
      <c r="B1" s="4" t="s">
        <v>0</v>
      </c>
      <c r="C1" s="4"/>
      <c r="D1" s="4"/>
      <c r="E1" s="4"/>
    </row>
    <row r="2" spans="1:5" ht="12.75" customHeight="1" x14ac:dyDescent="0.2">
      <c r="A2" s="35"/>
      <c r="B2" s="36" t="s">
        <v>1</v>
      </c>
      <c r="C2" s="4"/>
      <c r="D2" s="4"/>
      <c r="E2" s="4"/>
    </row>
    <row r="3" spans="1:5" ht="20.100000000000001" customHeight="1" x14ac:dyDescent="0.2">
      <c r="A3" s="35"/>
      <c r="B3" s="35"/>
      <c r="C3" s="4"/>
      <c r="D3" s="4"/>
      <c r="E3" s="4"/>
    </row>
    <row r="4" spans="1:5" ht="20.100000000000001" customHeight="1" x14ac:dyDescent="0.3">
      <c r="A4" s="4"/>
      <c r="B4" s="37" t="s">
        <v>2</v>
      </c>
      <c r="C4" s="35"/>
      <c r="D4" s="35"/>
      <c r="E4" s="4"/>
    </row>
    <row r="5" spans="1:5" ht="12.75" customHeight="1" x14ac:dyDescent="0.2">
      <c r="A5" s="4"/>
      <c r="B5" s="35" t="s">
        <v>3</v>
      </c>
      <c r="C5" s="35"/>
      <c r="D5" s="35"/>
      <c r="E5" s="4"/>
    </row>
    <row r="6" spans="1:5" ht="12.75" customHeight="1" x14ac:dyDescent="0.2">
      <c r="A6" s="4"/>
      <c r="B6" s="5" t="s">
        <v>4</v>
      </c>
      <c r="C6" s="7">
        <f>SUM(C10:C13)</f>
        <v>0</v>
      </c>
      <c r="D6" s="4"/>
      <c r="E6" s="4"/>
    </row>
    <row r="7" spans="1:5" ht="12.75" customHeight="1" x14ac:dyDescent="0.2">
      <c r="A7" s="4"/>
      <c r="B7" s="5" t="s">
        <v>5</v>
      </c>
      <c r="C7" s="7">
        <f>SUM(E10:E13)</f>
        <v>0</v>
      </c>
      <c r="D7" s="4"/>
      <c r="E7" s="4"/>
    </row>
    <row r="8" spans="1:5" ht="12.75" customHeight="1" x14ac:dyDescent="0.2">
      <c r="A8" s="2"/>
      <c r="B8" s="2"/>
      <c r="C8" s="2"/>
      <c r="D8" s="2"/>
      <c r="E8" s="2"/>
    </row>
    <row r="9" spans="1:5" ht="12.75" customHeight="1" x14ac:dyDescent="0.2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ht="12.75" customHeight="1" x14ac:dyDescent="0.2">
      <c r="A10" s="15" t="s">
        <v>29</v>
      </c>
      <c r="B10" s="15" t="s">
        <v>30</v>
      </c>
      <c r="C10" s="16">
        <f>'SO 101_SO 101.2'!I3</f>
        <v>0</v>
      </c>
      <c r="D10" s="16">
        <f>'SO 101_SO 101.2'!O2</f>
        <v>0</v>
      </c>
      <c r="E10" s="16">
        <f>C10+D10</f>
        <v>0</v>
      </c>
    </row>
    <row r="11" spans="1:5" ht="12.75" customHeight="1" x14ac:dyDescent="0.2">
      <c r="A11" s="15" t="s">
        <v>144</v>
      </c>
      <c r="B11" s="15" t="s">
        <v>145</v>
      </c>
      <c r="C11" s="16">
        <f>'SO 101_SO 999.2'!I3</f>
        <v>0</v>
      </c>
      <c r="D11" s="16">
        <f>'SO 101_SO 999.2'!O2</f>
        <v>0</v>
      </c>
      <c r="E11" s="16">
        <f>C11+D11</f>
        <v>0</v>
      </c>
    </row>
    <row r="12" spans="1:5" ht="12.75" customHeight="1" x14ac:dyDescent="0.2">
      <c r="A12" s="15" t="s">
        <v>166</v>
      </c>
      <c r="B12" s="15" t="s">
        <v>167</v>
      </c>
      <c r="C12" s="16">
        <f>'SO 102_SO 102.2'!I3</f>
        <v>0</v>
      </c>
      <c r="D12" s="16">
        <f>'SO 102_SO 102.2'!O2</f>
        <v>0</v>
      </c>
      <c r="E12" s="16">
        <f>C12+D12</f>
        <v>0</v>
      </c>
    </row>
    <row r="13" spans="1:5" ht="12.75" customHeight="1" x14ac:dyDescent="0.2">
      <c r="A13" s="15" t="s">
        <v>144</v>
      </c>
      <c r="B13" s="15" t="s">
        <v>145</v>
      </c>
      <c r="C13" s="16">
        <f>'SO 102_SO 999.2'!I3</f>
        <v>0</v>
      </c>
      <c r="D13" s="16">
        <f>'SO 102_SO 999.2'!O2</f>
        <v>0</v>
      </c>
      <c r="E13" s="16">
        <f>C13+D13</f>
        <v>0</v>
      </c>
    </row>
  </sheetData>
  <sheetProtection algorithmName="SHA-512" hashValue="Ho4Y5aPCisacoXQ90KfA9F9fYAk+80dqxYY7E8MnSpYPLSV+JA+tON/zcx3t0CZHFg9pTNLHxNm+UFkq7MANzQ==" saltValue="XxCnHByUCNp63zryEWX1PA==" spinCount="100000" sheet="1" objects="1" scenarios="1"/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5"/>
  <sheetViews>
    <sheetView workbookViewId="0">
      <pane ySplit="8" topLeftCell="A9" activePane="bottomLeft" state="frozen"/>
      <selection pane="bottomLeft" activeCell="H27" sqref="H27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0+O9+O18+O35+O40+O45+O62+O75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39" t="s">
        <v>15</v>
      </c>
      <c r="D3" s="35"/>
      <c r="E3" s="12" t="s">
        <v>16</v>
      </c>
      <c r="F3" s="4"/>
      <c r="G3" s="9"/>
      <c r="H3" s="8" t="s">
        <v>29</v>
      </c>
      <c r="I3" s="33">
        <f>0+I9+I18+I35+I40+I45+I62+I75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39" t="s">
        <v>19</v>
      </c>
      <c r="D4" s="35"/>
      <c r="E4" s="12" t="s">
        <v>20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0" t="s">
        <v>29</v>
      </c>
      <c r="D5" s="41"/>
      <c r="E5" s="14" t="s">
        <v>30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38" t="s">
        <v>31</v>
      </c>
      <c r="B6" s="38" t="s">
        <v>33</v>
      </c>
      <c r="C6" s="38" t="s">
        <v>34</v>
      </c>
      <c r="D6" s="38" t="s">
        <v>35</v>
      </c>
      <c r="E6" s="38" t="s">
        <v>36</v>
      </c>
      <c r="F6" s="38" t="s">
        <v>38</v>
      </c>
      <c r="G6" s="38" t="s">
        <v>40</v>
      </c>
      <c r="H6" s="38" t="s">
        <v>41</v>
      </c>
      <c r="I6" s="38"/>
    </row>
    <row r="7" spans="1:18" ht="12.75" customHeight="1" x14ac:dyDescent="0.2">
      <c r="A7" s="38"/>
      <c r="B7" s="38"/>
      <c r="C7" s="38"/>
      <c r="D7" s="38"/>
      <c r="E7" s="38"/>
      <c r="F7" s="38"/>
      <c r="G7" s="38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</f>
        <v>0</v>
      </c>
      <c r="R9">
        <f>0+O10+O14</f>
        <v>0</v>
      </c>
    </row>
    <row r="10" spans="1:18" x14ac:dyDescent="0.2">
      <c r="A10" s="17" t="s">
        <v>48</v>
      </c>
      <c r="B10" s="22" t="s">
        <v>15</v>
      </c>
      <c r="C10" s="22" t="s">
        <v>49</v>
      </c>
      <c r="D10" s="17" t="s">
        <v>50</v>
      </c>
      <c r="E10" s="23" t="s">
        <v>51</v>
      </c>
      <c r="F10" s="24" t="s">
        <v>52</v>
      </c>
      <c r="G10" s="25">
        <v>3.12</v>
      </c>
      <c r="H10" s="34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55</v>
      </c>
    </row>
    <row r="13" spans="1:18" x14ac:dyDescent="0.2">
      <c r="A13" t="s">
        <v>56</v>
      </c>
      <c r="E13" s="28" t="s">
        <v>57</v>
      </c>
    </row>
    <row r="14" spans="1:18" x14ac:dyDescent="0.2">
      <c r="A14" s="17" t="s">
        <v>48</v>
      </c>
      <c r="B14" s="22" t="s">
        <v>28</v>
      </c>
      <c r="C14" s="22" t="s">
        <v>58</v>
      </c>
      <c r="D14" s="17" t="s">
        <v>50</v>
      </c>
      <c r="E14" s="23" t="s">
        <v>51</v>
      </c>
      <c r="F14" s="24" t="s">
        <v>59</v>
      </c>
      <c r="G14" s="25">
        <v>64.09</v>
      </c>
      <c r="H14" s="34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ht="25.5" x14ac:dyDescent="0.2">
      <c r="A16" s="29" t="s">
        <v>54</v>
      </c>
      <c r="E16" s="30" t="s">
        <v>60</v>
      </c>
    </row>
    <row r="17" spans="1:18" x14ac:dyDescent="0.2">
      <c r="A17" t="s">
        <v>56</v>
      </c>
      <c r="E17" s="28" t="s">
        <v>50</v>
      </c>
    </row>
    <row r="18" spans="1:18" ht="12.75" customHeight="1" x14ac:dyDescent="0.2">
      <c r="A18" s="2" t="s">
        <v>46</v>
      </c>
      <c r="B18" s="2"/>
      <c r="C18" s="31" t="s">
        <v>15</v>
      </c>
      <c r="D18" s="2"/>
      <c r="E18" s="20" t="s">
        <v>61</v>
      </c>
      <c r="F18" s="2"/>
      <c r="G18" s="2"/>
      <c r="H18" s="2"/>
      <c r="I18" s="32">
        <f>0+Q18</f>
        <v>0</v>
      </c>
      <c r="O18">
        <f>0+R18</f>
        <v>0</v>
      </c>
      <c r="Q18">
        <f>0+I19+I23+I27+I31</f>
        <v>0</v>
      </c>
      <c r="R18">
        <f>0+O19+O23+O27+O31</f>
        <v>0</v>
      </c>
    </row>
    <row r="19" spans="1:18" ht="25.5" x14ac:dyDescent="0.2">
      <c r="A19" s="17" t="s">
        <v>48</v>
      </c>
      <c r="B19" s="22" t="s">
        <v>26</v>
      </c>
      <c r="C19" s="22" t="s">
        <v>62</v>
      </c>
      <c r="D19" s="17" t="s">
        <v>50</v>
      </c>
      <c r="E19" s="23" t="s">
        <v>63</v>
      </c>
      <c r="F19" s="24" t="s">
        <v>52</v>
      </c>
      <c r="G19" s="25">
        <v>22.75</v>
      </c>
      <c r="H19" s="34">
        <v>0</v>
      </c>
      <c r="I19" s="26">
        <f>ROUND(ROUND(H19,2)*ROUND(G19,3),2)</f>
        <v>0</v>
      </c>
      <c r="O19">
        <f>(I19*21)/100</f>
        <v>0</v>
      </c>
      <c r="P19" t="s">
        <v>28</v>
      </c>
    </row>
    <row r="20" spans="1:18" x14ac:dyDescent="0.2">
      <c r="A20" s="27" t="s">
        <v>53</v>
      </c>
      <c r="E20" s="28" t="s">
        <v>50</v>
      </c>
    </row>
    <row r="21" spans="1:18" ht="38.25" x14ac:dyDescent="0.2">
      <c r="A21" s="29" t="s">
        <v>54</v>
      </c>
      <c r="E21" s="30" t="s">
        <v>64</v>
      </c>
    </row>
    <row r="22" spans="1:18" x14ac:dyDescent="0.2">
      <c r="A22" t="s">
        <v>56</v>
      </c>
      <c r="E22" s="28" t="s">
        <v>65</v>
      </c>
    </row>
    <row r="23" spans="1:18" ht="25.5" x14ac:dyDescent="0.2">
      <c r="A23" s="17" t="s">
        <v>48</v>
      </c>
      <c r="B23" s="22" t="s">
        <v>37</v>
      </c>
      <c r="C23" s="22" t="s">
        <v>66</v>
      </c>
      <c r="D23" s="17" t="s">
        <v>50</v>
      </c>
      <c r="E23" s="23" t="s">
        <v>67</v>
      </c>
      <c r="F23" s="24" t="s">
        <v>52</v>
      </c>
      <c r="G23" s="25">
        <v>17</v>
      </c>
      <c r="H23" s="34">
        <v>0</v>
      </c>
      <c r="I23" s="26">
        <f>ROUND(ROUND(H23,2)*ROUND(G23,3),2)</f>
        <v>0</v>
      </c>
      <c r="O23">
        <f>(I23*21)/100</f>
        <v>0</v>
      </c>
      <c r="P23" t="s">
        <v>28</v>
      </c>
    </row>
    <row r="24" spans="1:18" x14ac:dyDescent="0.2">
      <c r="A24" s="27" t="s">
        <v>53</v>
      </c>
      <c r="E24" s="28" t="s">
        <v>50</v>
      </c>
    </row>
    <row r="25" spans="1:18" ht="25.5" x14ac:dyDescent="0.2">
      <c r="A25" s="29" t="s">
        <v>54</v>
      </c>
      <c r="E25" s="30" t="s">
        <v>68</v>
      </c>
    </row>
    <row r="26" spans="1:18" x14ac:dyDescent="0.2">
      <c r="A26" t="s">
        <v>56</v>
      </c>
      <c r="E26" s="28" t="s">
        <v>50</v>
      </c>
    </row>
    <row r="27" spans="1:18" x14ac:dyDescent="0.2">
      <c r="A27" s="17" t="s">
        <v>48</v>
      </c>
      <c r="B27" s="22" t="s">
        <v>39</v>
      </c>
      <c r="C27" s="22" t="s">
        <v>69</v>
      </c>
      <c r="D27" s="17" t="s">
        <v>50</v>
      </c>
      <c r="E27" s="23" t="s">
        <v>70</v>
      </c>
      <c r="F27" s="24" t="s">
        <v>52</v>
      </c>
      <c r="G27" s="25">
        <v>15.3</v>
      </c>
      <c r="H27" s="34">
        <v>0</v>
      </c>
      <c r="I27" s="26">
        <f>ROUND(ROUND(H27,2)*ROUND(G27,3),2)</f>
        <v>0</v>
      </c>
      <c r="O27">
        <f>(I27*21)/100</f>
        <v>0</v>
      </c>
      <c r="P27" t="s">
        <v>28</v>
      </c>
    </row>
    <row r="28" spans="1:18" x14ac:dyDescent="0.2">
      <c r="A28" s="27" t="s">
        <v>53</v>
      </c>
      <c r="E28" s="28" t="s">
        <v>50</v>
      </c>
    </row>
    <row r="29" spans="1:18" ht="25.5" x14ac:dyDescent="0.2">
      <c r="A29" s="29" t="s">
        <v>54</v>
      </c>
      <c r="E29" s="30" t="s">
        <v>71</v>
      </c>
    </row>
    <row r="30" spans="1:18" x14ac:dyDescent="0.2">
      <c r="A30" t="s">
        <v>56</v>
      </c>
      <c r="E30" s="28" t="s">
        <v>50</v>
      </c>
    </row>
    <row r="31" spans="1:18" x14ac:dyDescent="0.2">
      <c r="A31" s="17" t="s">
        <v>48</v>
      </c>
      <c r="B31" s="22" t="s">
        <v>27</v>
      </c>
      <c r="C31" s="22" t="s">
        <v>72</v>
      </c>
      <c r="D31" s="17" t="s">
        <v>50</v>
      </c>
      <c r="E31" s="23" t="s">
        <v>73</v>
      </c>
      <c r="F31" s="24" t="s">
        <v>74</v>
      </c>
      <c r="G31" s="25">
        <v>18</v>
      </c>
      <c r="H31" s="34">
        <v>0</v>
      </c>
      <c r="I31" s="26">
        <f>ROUND(ROUND(H31,2)*ROUND(G31,3),2)</f>
        <v>0</v>
      </c>
      <c r="O31">
        <f>(I31*21)/100</f>
        <v>0</v>
      </c>
      <c r="P31" t="s">
        <v>28</v>
      </c>
    </row>
    <row r="32" spans="1:18" x14ac:dyDescent="0.2">
      <c r="A32" s="27" t="s">
        <v>53</v>
      </c>
      <c r="E32" s="28" t="s">
        <v>50</v>
      </c>
    </row>
    <row r="33" spans="1:18" x14ac:dyDescent="0.2">
      <c r="A33" s="29" t="s">
        <v>54</v>
      </c>
      <c r="E33" s="30" t="s">
        <v>75</v>
      </c>
    </row>
    <row r="34" spans="1:18" x14ac:dyDescent="0.2">
      <c r="A34" t="s">
        <v>56</v>
      </c>
      <c r="E34" s="28" t="s">
        <v>50</v>
      </c>
    </row>
    <row r="35" spans="1:18" ht="12.75" customHeight="1" x14ac:dyDescent="0.2">
      <c r="A35" s="2" t="s">
        <v>46</v>
      </c>
      <c r="B35" s="2"/>
      <c r="C35" s="31" t="s">
        <v>28</v>
      </c>
      <c r="D35" s="2"/>
      <c r="E35" s="20" t="s">
        <v>76</v>
      </c>
      <c r="F35" s="2"/>
      <c r="G35" s="2"/>
      <c r="H35" s="2"/>
      <c r="I35" s="32">
        <f>0+Q35</f>
        <v>0</v>
      </c>
      <c r="O35">
        <f>0+R35</f>
        <v>0</v>
      </c>
      <c r="Q35">
        <f>0+I36</f>
        <v>0</v>
      </c>
      <c r="R35">
        <f>0+O36</f>
        <v>0</v>
      </c>
    </row>
    <row r="36" spans="1:18" x14ac:dyDescent="0.2">
      <c r="A36" s="17" t="s">
        <v>48</v>
      </c>
      <c r="B36" s="22" t="s">
        <v>77</v>
      </c>
      <c r="C36" s="22" t="s">
        <v>78</v>
      </c>
      <c r="D36" s="17" t="s">
        <v>50</v>
      </c>
      <c r="E36" s="23" t="s">
        <v>79</v>
      </c>
      <c r="F36" s="24" t="s">
        <v>52</v>
      </c>
      <c r="G36" s="25">
        <v>9.9</v>
      </c>
      <c r="H36" s="34">
        <v>0</v>
      </c>
      <c r="I36" s="26">
        <f>ROUND(ROUND(H36,2)*ROUND(G36,3),2)</f>
        <v>0</v>
      </c>
      <c r="O36">
        <f>(I36*21)/100</f>
        <v>0</v>
      </c>
      <c r="P36" t="s">
        <v>28</v>
      </c>
    </row>
    <row r="37" spans="1:18" x14ac:dyDescent="0.2">
      <c r="A37" s="27" t="s">
        <v>53</v>
      </c>
      <c r="E37" s="28" t="s">
        <v>50</v>
      </c>
    </row>
    <row r="38" spans="1:18" x14ac:dyDescent="0.2">
      <c r="A38" s="29" t="s">
        <v>54</v>
      </c>
      <c r="E38" s="30" t="s">
        <v>80</v>
      </c>
    </row>
    <row r="39" spans="1:18" x14ac:dyDescent="0.2">
      <c r="A39" t="s">
        <v>56</v>
      </c>
      <c r="E39" s="28" t="s">
        <v>81</v>
      </c>
    </row>
    <row r="40" spans="1:18" ht="12.75" customHeight="1" x14ac:dyDescent="0.2">
      <c r="A40" s="2" t="s">
        <v>46</v>
      </c>
      <c r="B40" s="2"/>
      <c r="C40" s="31" t="s">
        <v>37</v>
      </c>
      <c r="D40" s="2"/>
      <c r="E40" s="20" t="s">
        <v>82</v>
      </c>
      <c r="F40" s="2"/>
      <c r="G40" s="2"/>
      <c r="H40" s="2"/>
      <c r="I40" s="32">
        <f>0+Q40</f>
        <v>0</v>
      </c>
      <c r="O40">
        <f>0+R40</f>
        <v>0</v>
      </c>
      <c r="Q40">
        <f>0+I41</f>
        <v>0</v>
      </c>
      <c r="R40">
        <f>0+O41</f>
        <v>0</v>
      </c>
    </row>
    <row r="41" spans="1:18" x14ac:dyDescent="0.2">
      <c r="A41" s="17" t="s">
        <v>48</v>
      </c>
      <c r="B41" s="22" t="s">
        <v>83</v>
      </c>
      <c r="C41" s="22" t="s">
        <v>84</v>
      </c>
      <c r="D41" s="17" t="s">
        <v>50</v>
      </c>
      <c r="E41" s="23" t="s">
        <v>85</v>
      </c>
      <c r="F41" s="24" t="s">
        <v>52</v>
      </c>
      <c r="G41" s="25">
        <v>1</v>
      </c>
      <c r="H41" s="34">
        <v>0</v>
      </c>
      <c r="I41" s="26">
        <f>ROUND(ROUND(H41,2)*ROUND(G41,3),2)</f>
        <v>0</v>
      </c>
      <c r="O41">
        <f>(I41*21)/100</f>
        <v>0</v>
      </c>
      <c r="P41" t="s">
        <v>28</v>
      </c>
    </row>
    <row r="42" spans="1:18" x14ac:dyDescent="0.2">
      <c r="A42" s="27" t="s">
        <v>53</v>
      </c>
      <c r="E42" s="28" t="s">
        <v>50</v>
      </c>
    </row>
    <row r="43" spans="1:18" x14ac:dyDescent="0.2">
      <c r="A43" s="29" t="s">
        <v>54</v>
      </c>
      <c r="E43" s="30" t="s">
        <v>86</v>
      </c>
    </row>
    <row r="44" spans="1:18" x14ac:dyDescent="0.2">
      <c r="A44" t="s">
        <v>56</v>
      </c>
      <c r="E44" s="28" t="s">
        <v>50</v>
      </c>
    </row>
    <row r="45" spans="1:18" ht="12.75" customHeight="1" x14ac:dyDescent="0.2">
      <c r="A45" s="2" t="s">
        <v>46</v>
      </c>
      <c r="B45" s="2"/>
      <c r="C45" s="31" t="s">
        <v>39</v>
      </c>
      <c r="D45" s="2"/>
      <c r="E45" s="20" t="s">
        <v>87</v>
      </c>
      <c r="F45" s="2"/>
      <c r="G45" s="2"/>
      <c r="H45" s="2"/>
      <c r="I45" s="32">
        <f>0+Q45</f>
        <v>0</v>
      </c>
      <c r="O45">
        <f>0+R45</f>
        <v>0</v>
      </c>
      <c r="Q45">
        <f>0+I46+I50+I54+I58</f>
        <v>0</v>
      </c>
      <c r="R45">
        <f>0+O46+O50+O54+O58</f>
        <v>0</v>
      </c>
    </row>
    <row r="46" spans="1:18" x14ac:dyDescent="0.2">
      <c r="A46" s="17" t="s">
        <v>48</v>
      </c>
      <c r="B46" s="22" t="s">
        <v>43</v>
      </c>
      <c r="C46" s="22" t="s">
        <v>88</v>
      </c>
      <c r="D46" s="17" t="s">
        <v>50</v>
      </c>
      <c r="E46" s="23" t="s">
        <v>89</v>
      </c>
      <c r="F46" s="24" t="s">
        <v>52</v>
      </c>
      <c r="G46" s="25">
        <v>17.75</v>
      </c>
      <c r="H46" s="34">
        <v>0</v>
      </c>
      <c r="I46" s="26">
        <f>ROUND(ROUND(H46,2)*ROUND(G46,3),2)</f>
        <v>0</v>
      </c>
      <c r="O46">
        <f>(I46*21)/100</f>
        <v>0</v>
      </c>
      <c r="P46" t="s">
        <v>28</v>
      </c>
    </row>
    <row r="47" spans="1:18" x14ac:dyDescent="0.2">
      <c r="A47" s="27" t="s">
        <v>53</v>
      </c>
      <c r="E47" s="28" t="s">
        <v>50</v>
      </c>
    </row>
    <row r="48" spans="1:18" ht="25.5" x14ac:dyDescent="0.2">
      <c r="A48" s="29" t="s">
        <v>54</v>
      </c>
      <c r="E48" s="30" t="s">
        <v>90</v>
      </c>
    </row>
    <row r="49" spans="1:18" x14ac:dyDescent="0.2">
      <c r="A49" t="s">
        <v>56</v>
      </c>
      <c r="E49" s="28" t="s">
        <v>91</v>
      </c>
    </row>
    <row r="50" spans="1:18" x14ac:dyDescent="0.2">
      <c r="A50" s="17" t="s">
        <v>48</v>
      </c>
      <c r="B50" s="22" t="s">
        <v>45</v>
      </c>
      <c r="C50" s="22" t="s">
        <v>92</v>
      </c>
      <c r="D50" s="17" t="s">
        <v>50</v>
      </c>
      <c r="E50" s="23" t="s">
        <v>93</v>
      </c>
      <c r="F50" s="24" t="s">
        <v>52</v>
      </c>
      <c r="G50" s="25">
        <v>3.6</v>
      </c>
      <c r="H50" s="34">
        <v>0</v>
      </c>
      <c r="I50" s="26">
        <f>ROUND(ROUND(H50,2)*ROUND(G50,3),2)</f>
        <v>0</v>
      </c>
      <c r="O50">
        <f>(I50*21)/100</f>
        <v>0</v>
      </c>
      <c r="P50" t="s">
        <v>28</v>
      </c>
    </row>
    <row r="51" spans="1:18" x14ac:dyDescent="0.2">
      <c r="A51" s="27" t="s">
        <v>53</v>
      </c>
      <c r="E51" s="28" t="s">
        <v>50</v>
      </c>
    </row>
    <row r="52" spans="1:18" x14ac:dyDescent="0.2">
      <c r="A52" s="29" t="s">
        <v>54</v>
      </c>
      <c r="E52" s="30" t="s">
        <v>94</v>
      </c>
    </row>
    <row r="53" spans="1:18" x14ac:dyDescent="0.2">
      <c r="A53" t="s">
        <v>56</v>
      </c>
      <c r="E53" s="28" t="s">
        <v>95</v>
      </c>
    </row>
    <row r="54" spans="1:18" x14ac:dyDescent="0.2">
      <c r="A54" s="17" t="s">
        <v>48</v>
      </c>
      <c r="B54" s="22" t="s">
        <v>96</v>
      </c>
      <c r="C54" s="22" t="s">
        <v>97</v>
      </c>
      <c r="D54" s="17" t="s">
        <v>50</v>
      </c>
      <c r="E54" s="23" t="s">
        <v>98</v>
      </c>
      <c r="F54" s="24" t="s">
        <v>74</v>
      </c>
      <c r="G54" s="25">
        <v>18</v>
      </c>
      <c r="H54" s="34">
        <v>0</v>
      </c>
      <c r="I54" s="26">
        <f>ROUND(ROUND(H54,2)*ROUND(G54,3),2)</f>
        <v>0</v>
      </c>
      <c r="O54">
        <f>(I54*21)/100</f>
        <v>0</v>
      </c>
      <c r="P54" t="s">
        <v>28</v>
      </c>
    </row>
    <row r="55" spans="1:18" x14ac:dyDescent="0.2">
      <c r="A55" s="27" t="s">
        <v>53</v>
      </c>
      <c r="E55" s="28" t="s">
        <v>50</v>
      </c>
    </row>
    <row r="56" spans="1:18" x14ac:dyDescent="0.2">
      <c r="A56" s="29" t="s">
        <v>54</v>
      </c>
      <c r="E56" s="30" t="s">
        <v>99</v>
      </c>
    </row>
    <row r="57" spans="1:18" x14ac:dyDescent="0.2">
      <c r="A57" t="s">
        <v>56</v>
      </c>
      <c r="E57" s="28" t="s">
        <v>100</v>
      </c>
    </row>
    <row r="58" spans="1:18" x14ac:dyDescent="0.2">
      <c r="A58" s="17" t="s">
        <v>48</v>
      </c>
      <c r="B58" s="22" t="s">
        <v>101</v>
      </c>
      <c r="C58" s="22" t="s">
        <v>102</v>
      </c>
      <c r="D58" s="17" t="s">
        <v>50</v>
      </c>
      <c r="E58" s="23" t="s">
        <v>103</v>
      </c>
      <c r="F58" s="24" t="s">
        <v>74</v>
      </c>
      <c r="G58" s="25">
        <v>132.5</v>
      </c>
      <c r="H58" s="34">
        <v>0</v>
      </c>
      <c r="I58" s="26">
        <f>ROUND(ROUND(H58,2)*ROUND(G58,3),2)</f>
        <v>0</v>
      </c>
      <c r="O58">
        <f>(I58*21)/100</f>
        <v>0</v>
      </c>
      <c r="P58" t="s">
        <v>28</v>
      </c>
    </row>
    <row r="59" spans="1:18" x14ac:dyDescent="0.2">
      <c r="A59" s="27" t="s">
        <v>53</v>
      </c>
      <c r="E59" s="28" t="s">
        <v>50</v>
      </c>
    </row>
    <row r="60" spans="1:18" x14ac:dyDescent="0.2">
      <c r="A60" s="29" t="s">
        <v>54</v>
      </c>
      <c r="E60" s="30" t="s">
        <v>104</v>
      </c>
    </row>
    <row r="61" spans="1:18" ht="51" x14ac:dyDescent="0.2">
      <c r="A61" t="s">
        <v>56</v>
      </c>
      <c r="E61" s="28" t="s">
        <v>105</v>
      </c>
    </row>
    <row r="62" spans="1:18" ht="12.75" customHeight="1" x14ac:dyDescent="0.2">
      <c r="A62" s="2" t="s">
        <v>46</v>
      </c>
      <c r="B62" s="2"/>
      <c r="C62" s="31" t="s">
        <v>83</v>
      </c>
      <c r="D62" s="2"/>
      <c r="E62" s="20" t="s">
        <v>106</v>
      </c>
      <c r="F62" s="2"/>
      <c r="G62" s="2"/>
      <c r="H62" s="2"/>
      <c r="I62" s="32">
        <f>0+Q62</f>
        <v>0</v>
      </c>
      <c r="O62">
        <f>0+R62</f>
        <v>0</v>
      </c>
      <c r="Q62">
        <f>0+I63+I67+I71</f>
        <v>0</v>
      </c>
      <c r="R62">
        <f>0+O63+O67+O71</f>
        <v>0</v>
      </c>
    </row>
    <row r="63" spans="1:18" x14ac:dyDescent="0.2">
      <c r="A63" s="17" t="s">
        <v>48</v>
      </c>
      <c r="B63" s="22" t="s">
        <v>107</v>
      </c>
      <c r="C63" s="22" t="s">
        <v>108</v>
      </c>
      <c r="D63" s="17" t="s">
        <v>50</v>
      </c>
      <c r="E63" s="23" t="s">
        <v>109</v>
      </c>
      <c r="F63" s="24" t="s">
        <v>110</v>
      </c>
      <c r="G63" s="25">
        <v>10</v>
      </c>
      <c r="H63" s="34">
        <v>0</v>
      </c>
      <c r="I63" s="26">
        <f>ROUND(ROUND(H63,2)*ROUND(G63,3),2)</f>
        <v>0</v>
      </c>
      <c r="O63">
        <f>(I63*21)/100</f>
        <v>0</v>
      </c>
      <c r="P63" t="s">
        <v>28</v>
      </c>
    </row>
    <row r="64" spans="1:18" x14ac:dyDescent="0.2">
      <c r="A64" s="27" t="s">
        <v>53</v>
      </c>
      <c r="E64" s="28" t="s">
        <v>50</v>
      </c>
    </row>
    <row r="65" spans="1:18" ht="25.5" x14ac:dyDescent="0.2">
      <c r="A65" s="29" t="s">
        <v>54</v>
      </c>
      <c r="E65" s="30" t="s">
        <v>111</v>
      </c>
    </row>
    <row r="66" spans="1:18" x14ac:dyDescent="0.2">
      <c r="A66" t="s">
        <v>56</v>
      </c>
      <c r="E66" s="28" t="s">
        <v>50</v>
      </c>
    </row>
    <row r="67" spans="1:18" x14ac:dyDescent="0.2">
      <c r="A67" s="17" t="s">
        <v>48</v>
      </c>
      <c r="B67" s="22" t="s">
        <v>112</v>
      </c>
      <c r="C67" s="22" t="s">
        <v>113</v>
      </c>
      <c r="D67" s="17" t="s">
        <v>50</v>
      </c>
      <c r="E67" s="23" t="s">
        <v>114</v>
      </c>
      <c r="F67" s="24" t="s">
        <v>115</v>
      </c>
      <c r="G67" s="25">
        <v>1</v>
      </c>
      <c r="H67" s="34">
        <v>0</v>
      </c>
      <c r="I67" s="26">
        <f>ROUND(ROUND(H67,2)*ROUND(G67,3),2)</f>
        <v>0</v>
      </c>
      <c r="O67">
        <f>(I67*21)/100</f>
        <v>0</v>
      </c>
      <c r="P67" t="s">
        <v>28</v>
      </c>
    </row>
    <row r="68" spans="1:18" x14ac:dyDescent="0.2">
      <c r="A68" s="27" t="s">
        <v>53</v>
      </c>
      <c r="E68" s="28" t="s">
        <v>50</v>
      </c>
    </row>
    <row r="69" spans="1:18" x14ac:dyDescent="0.2">
      <c r="A69" s="29" t="s">
        <v>54</v>
      </c>
      <c r="E69" s="30" t="s">
        <v>15</v>
      </c>
    </row>
    <row r="70" spans="1:18" x14ac:dyDescent="0.2">
      <c r="A70" t="s">
        <v>56</v>
      </c>
      <c r="E70" s="28" t="s">
        <v>50</v>
      </c>
    </row>
    <row r="71" spans="1:18" x14ac:dyDescent="0.2">
      <c r="A71" s="17" t="s">
        <v>48</v>
      </c>
      <c r="B71" s="22" t="s">
        <v>116</v>
      </c>
      <c r="C71" s="22" t="s">
        <v>117</v>
      </c>
      <c r="D71" s="17" t="s">
        <v>50</v>
      </c>
      <c r="E71" s="23" t="s">
        <v>118</v>
      </c>
      <c r="F71" s="24" t="s">
        <v>115</v>
      </c>
      <c r="G71" s="25">
        <v>1</v>
      </c>
      <c r="H71" s="34">
        <v>0</v>
      </c>
      <c r="I71" s="26">
        <f>ROUND(ROUND(H71,2)*ROUND(G71,3),2)</f>
        <v>0</v>
      </c>
      <c r="O71">
        <f>(I71*21)/100</f>
        <v>0</v>
      </c>
      <c r="P71" t="s">
        <v>28</v>
      </c>
    </row>
    <row r="72" spans="1:18" x14ac:dyDescent="0.2">
      <c r="A72" s="27" t="s">
        <v>53</v>
      </c>
      <c r="E72" s="28" t="s">
        <v>50</v>
      </c>
    </row>
    <row r="73" spans="1:18" x14ac:dyDescent="0.2">
      <c r="A73" s="29" t="s">
        <v>54</v>
      </c>
      <c r="E73" s="30" t="s">
        <v>15</v>
      </c>
    </row>
    <row r="74" spans="1:18" x14ac:dyDescent="0.2">
      <c r="A74" t="s">
        <v>56</v>
      </c>
      <c r="E74" s="28" t="s">
        <v>50</v>
      </c>
    </row>
    <row r="75" spans="1:18" ht="12.75" customHeight="1" x14ac:dyDescent="0.2">
      <c r="A75" s="2" t="s">
        <v>46</v>
      </c>
      <c r="B75" s="2"/>
      <c r="C75" s="31" t="s">
        <v>43</v>
      </c>
      <c r="D75" s="2"/>
      <c r="E75" s="20" t="s">
        <v>119</v>
      </c>
      <c r="F75" s="2"/>
      <c r="G75" s="2"/>
      <c r="H75" s="2"/>
      <c r="I75" s="32">
        <f>0+Q75</f>
        <v>0</v>
      </c>
      <c r="O75">
        <f>0+R75</f>
        <v>0</v>
      </c>
      <c r="Q75">
        <f>0+I76+I80+I84+I88+I92</f>
        <v>0</v>
      </c>
      <c r="R75">
        <f>0+O76+O80+O84+O88+O92</f>
        <v>0</v>
      </c>
    </row>
    <row r="76" spans="1:18" x14ac:dyDescent="0.2">
      <c r="A76" s="17" t="s">
        <v>48</v>
      </c>
      <c r="B76" s="22" t="s">
        <v>120</v>
      </c>
      <c r="C76" s="22" t="s">
        <v>121</v>
      </c>
      <c r="D76" s="17" t="s">
        <v>50</v>
      </c>
      <c r="E76" s="23" t="s">
        <v>122</v>
      </c>
      <c r="F76" s="24" t="s">
        <v>74</v>
      </c>
      <c r="G76" s="25">
        <v>70</v>
      </c>
      <c r="H76" s="34">
        <v>0</v>
      </c>
      <c r="I76" s="26">
        <f>ROUND(ROUND(H76,2)*ROUND(G76,3),2)</f>
        <v>0</v>
      </c>
      <c r="O76">
        <f>(I76*21)/100</f>
        <v>0</v>
      </c>
      <c r="P76" t="s">
        <v>28</v>
      </c>
    </row>
    <row r="77" spans="1:18" x14ac:dyDescent="0.2">
      <c r="A77" s="27" t="s">
        <v>53</v>
      </c>
      <c r="E77" s="28" t="s">
        <v>50</v>
      </c>
    </row>
    <row r="78" spans="1:18" x14ac:dyDescent="0.2">
      <c r="A78" s="29" t="s">
        <v>54</v>
      </c>
      <c r="E78" s="30" t="s">
        <v>123</v>
      </c>
    </row>
    <row r="79" spans="1:18" x14ac:dyDescent="0.2">
      <c r="A79" t="s">
        <v>56</v>
      </c>
      <c r="E79" s="28" t="s">
        <v>124</v>
      </c>
    </row>
    <row r="80" spans="1:18" ht="25.5" x14ac:dyDescent="0.2">
      <c r="A80" s="17" t="s">
        <v>48</v>
      </c>
      <c r="B80" s="22" t="s">
        <v>125</v>
      </c>
      <c r="C80" s="22" t="s">
        <v>126</v>
      </c>
      <c r="D80" s="17" t="s">
        <v>50</v>
      </c>
      <c r="E80" s="23" t="s">
        <v>127</v>
      </c>
      <c r="F80" s="24" t="s">
        <v>74</v>
      </c>
      <c r="G80" s="25">
        <v>50</v>
      </c>
      <c r="H80" s="34">
        <v>0</v>
      </c>
      <c r="I80" s="26">
        <f>ROUND(ROUND(H80,2)*ROUND(G80,3),2)</f>
        <v>0</v>
      </c>
      <c r="O80">
        <f>(I80*21)/100</f>
        <v>0</v>
      </c>
      <c r="P80" t="s">
        <v>28</v>
      </c>
    </row>
    <row r="81" spans="1:16" x14ac:dyDescent="0.2">
      <c r="A81" s="27" t="s">
        <v>53</v>
      </c>
      <c r="E81" s="28" t="s">
        <v>50</v>
      </c>
    </row>
    <row r="82" spans="1:16" x14ac:dyDescent="0.2">
      <c r="A82" s="29" t="s">
        <v>54</v>
      </c>
      <c r="E82" s="30" t="s">
        <v>128</v>
      </c>
    </row>
    <row r="83" spans="1:16" x14ac:dyDescent="0.2">
      <c r="A83" t="s">
        <v>56</v>
      </c>
      <c r="E83" s="28" t="s">
        <v>129</v>
      </c>
    </row>
    <row r="84" spans="1:16" x14ac:dyDescent="0.2">
      <c r="A84" s="17" t="s">
        <v>48</v>
      </c>
      <c r="B84" s="22" t="s">
        <v>130</v>
      </c>
      <c r="C84" s="22" t="s">
        <v>131</v>
      </c>
      <c r="D84" s="17" t="s">
        <v>50</v>
      </c>
      <c r="E84" s="23" t="s">
        <v>132</v>
      </c>
      <c r="F84" s="24" t="s">
        <v>115</v>
      </c>
      <c r="G84" s="25">
        <v>5</v>
      </c>
      <c r="H84" s="34">
        <v>0</v>
      </c>
      <c r="I84" s="26">
        <f>ROUND(ROUND(H84,2)*ROUND(G84,3),2)</f>
        <v>0</v>
      </c>
      <c r="O84">
        <f>(I84*21)/100</f>
        <v>0</v>
      </c>
      <c r="P84" t="s">
        <v>28</v>
      </c>
    </row>
    <row r="85" spans="1:16" x14ac:dyDescent="0.2">
      <c r="A85" s="27" t="s">
        <v>53</v>
      </c>
      <c r="E85" s="28" t="s">
        <v>50</v>
      </c>
    </row>
    <row r="86" spans="1:16" x14ac:dyDescent="0.2">
      <c r="A86" s="29" t="s">
        <v>54</v>
      </c>
      <c r="E86" s="30" t="s">
        <v>133</v>
      </c>
    </row>
    <row r="87" spans="1:16" x14ac:dyDescent="0.2">
      <c r="A87" t="s">
        <v>56</v>
      </c>
      <c r="E87" s="28" t="s">
        <v>50</v>
      </c>
    </row>
    <row r="88" spans="1:16" x14ac:dyDescent="0.2">
      <c r="A88" s="17" t="s">
        <v>48</v>
      </c>
      <c r="B88" s="22" t="s">
        <v>134</v>
      </c>
      <c r="C88" s="22" t="s">
        <v>135</v>
      </c>
      <c r="D88" s="17" t="s">
        <v>50</v>
      </c>
      <c r="E88" s="23" t="s">
        <v>136</v>
      </c>
      <c r="F88" s="24" t="s">
        <v>110</v>
      </c>
      <c r="G88" s="25">
        <v>104</v>
      </c>
      <c r="H88" s="34">
        <v>0</v>
      </c>
      <c r="I88" s="26">
        <f>ROUND(ROUND(H88,2)*ROUND(G88,3),2)</f>
        <v>0</v>
      </c>
      <c r="O88">
        <f>(I88*21)/100</f>
        <v>0</v>
      </c>
      <c r="P88" t="s">
        <v>28</v>
      </c>
    </row>
    <row r="89" spans="1:16" x14ac:dyDescent="0.2">
      <c r="A89" s="27" t="s">
        <v>53</v>
      </c>
      <c r="E89" s="28" t="s">
        <v>50</v>
      </c>
    </row>
    <row r="90" spans="1:16" x14ac:dyDescent="0.2">
      <c r="A90" s="29" t="s">
        <v>54</v>
      </c>
      <c r="E90" s="30" t="s">
        <v>137</v>
      </c>
    </row>
    <row r="91" spans="1:16" ht="25.5" x14ac:dyDescent="0.2">
      <c r="A91" t="s">
        <v>56</v>
      </c>
      <c r="E91" s="28" t="s">
        <v>138</v>
      </c>
    </row>
    <row r="92" spans="1:16" x14ac:dyDescent="0.2">
      <c r="A92" s="17" t="s">
        <v>48</v>
      </c>
      <c r="B92" s="22" t="s">
        <v>139</v>
      </c>
      <c r="C92" s="22" t="s">
        <v>140</v>
      </c>
      <c r="D92" s="17" t="s">
        <v>50</v>
      </c>
      <c r="E92" s="23" t="s">
        <v>141</v>
      </c>
      <c r="F92" s="24" t="s">
        <v>74</v>
      </c>
      <c r="G92" s="25">
        <v>15</v>
      </c>
      <c r="H92" s="34">
        <v>0</v>
      </c>
      <c r="I92" s="26">
        <f>ROUND(ROUND(H92,2)*ROUND(G92,3),2)</f>
        <v>0</v>
      </c>
      <c r="O92">
        <f>(I92*21)/100</f>
        <v>0</v>
      </c>
      <c r="P92" t="s">
        <v>28</v>
      </c>
    </row>
    <row r="93" spans="1:16" x14ac:dyDescent="0.2">
      <c r="A93" s="27" t="s">
        <v>53</v>
      </c>
      <c r="E93" s="28" t="s">
        <v>50</v>
      </c>
    </row>
    <row r="94" spans="1:16" x14ac:dyDescent="0.2">
      <c r="A94" s="29" t="s">
        <v>54</v>
      </c>
      <c r="E94" s="30" t="s">
        <v>142</v>
      </c>
    </row>
    <row r="95" spans="1:16" x14ac:dyDescent="0.2">
      <c r="A95" t="s">
        <v>56</v>
      </c>
      <c r="E95" s="28" t="s">
        <v>143</v>
      </c>
    </row>
  </sheetData>
  <sheetProtection algorithmName="SHA-512" hashValue="LoPXNLEmyVLjJybZVvGML+lAySVjCuuuWhj/aNxnDI+Rca2b9ubscYMVTCXC5Ss/eO6QKBqKtV7WakONmgmr1A==" saltValue="VKY3haf1I55wbWwosj8vXA==" spinCount="100000" sheet="1" objects="1" scenarios="1" formatCells="0" formatColumns="0" selectLockedCells="1"/>
  <mergeCells count="11">
    <mergeCell ref="A6:A7"/>
    <mergeCell ref="B6:B7"/>
    <mergeCell ref="C6:C7"/>
    <mergeCell ref="D6:D7"/>
    <mergeCell ref="E6:E7"/>
    <mergeCell ref="F6:F7"/>
    <mergeCell ref="G6:G7"/>
    <mergeCell ref="H6:I6"/>
    <mergeCell ref="C3:D3"/>
    <mergeCell ref="C4:D4"/>
    <mergeCell ref="C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7"/>
  <sheetViews>
    <sheetView tabSelected="1" workbookViewId="0">
      <pane ySplit="8" topLeftCell="A9" activePane="bottomLeft" state="frozen"/>
      <selection pane="bottomLeft" activeCell="H30" activeCellId="6" sqref="H10 H14 H18 H22 H26 H34 H3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39" t="s">
        <v>15</v>
      </c>
      <c r="D3" s="35"/>
      <c r="E3" s="12" t="s">
        <v>16</v>
      </c>
      <c r="F3" s="4"/>
      <c r="G3" s="9"/>
      <c r="H3" s="8" t="s">
        <v>144</v>
      </c>
      <c r="I3" s="33">
        <f>0+I9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39" t="s">
        <v>19</v>
      </c>
      <c r="D4" s="35"/>
      <c r="E4" s="12" t="s">
        <v>20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0" t="s">
        <v>144</v>
      </c>
      <c r="D5" s="41"/>
      <c r="E5" s="14" t="s">
        <v>145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38" t="s">
        <v>31</v>
      </c>
      <c r="B6" s="38" t="s">
        <v>33</v>
      </c>
      <c r="C6" s="38" t="s">
        <v>34</v>
      </c>
      <c r="D6" s="38" t="s">
        <v>35</v>
      </c>
      <c r="E6" s="38" t="s">
        <v>36</v>
      </c>
      <c r="F6" s="38" t="s">
        <v>38</v>
      </c>
      <c r="G6" s="38" t="s">
        <v>40</v>
      </c>
      <c r="H6" s="38" t="s">
        <v>41</v>
      </c>
      <c r="I6" s="38"/>
    </row>
    <row r="7" spans="1:18" ht="12.75" customHeight="1" x14ac:dyDescent="0.2">
      <c r="A7" s="38"/>
      <c r="B7" s="38"/>
      <c r="C7" s="38"/>
      <c r="D7" s="38"/>
      <c r="E7" s="38"/>
      <c r="F7" s="38"/>
      <c r="G7" s="38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0+I10+I14+I18+I22+I26+I30+I34</f>
        <v>0</v>
      </c>
      <c r="R9">
        <f>0+O10+O14+O18+O22+O26+O30+O34</f>
        <v>0</v>
      </c>
    </row>
    <row r="10" spans="1:18" x14ac:dyDescent="0.2">
      <c r="A10" s="17" t="s">
        <v>48</v>
      </c>
      <c r="B10" s="22" t="s">
        <v>15</v>
      </c>
      <c r="C10" s="22" t="s">
        <v>146</v>
      </c>
      <c r="D10" s="17" t="s">
        <v>50</v>
      </c>
      <c r="E10" s="23" t="s">
        <v>147</v>
      </c>
      <c r="F10" s="24" t="s">
        <v>148</v>
      </c>
      <c r="G10" s="25">
        <v>0.15</v>
      </c>
      <c r="H10" s="34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50</v>
      </c>
    </row>
    <row r="13" spans="1:18" x14ac:dyDescent="0.2">
      <c r="A13" t="s">
        <v>56</v>
      </c>
      <c r="E13" s="28" t="s">
        <v>50</v>
      </c>
    </row>
    <row r="14" spans="1:18" x14ac:dyDescent="0.2">
      <c r="A14" s="17" t="s">
        <v>48</v>
      </c>
      <c r="B14" s="22" t="s">
        <v>28</v>
      </c>
      <c r="C14" s="22" t="s">
        <v>149</v>
      </c>
      <c r="D14" s="17" t="s">
        <v>50</v>
      </c>
      <c r="E14" s="23" t="s">
        <v>150</v>
      </c>
      <c r="F14" s="24" t="s">
        <v>148</v>
      </c>
      <c r="G14" s="25">
        <v>0.15</v>
      </c>
      <c r="H14" s="34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x14ac:dyDescent="0.2">
      <c r="A16" s="29" t="s">
        <v>54</v>
      </c>
      <c r="E16" s="30" t="s">
        <v>50</v>
      </c>
    </row>
    <row r="17" spans="1:16" x14ac:dyDescent="0.2">
      <c r="A17" t="s">
        <v>56</v>
      </c>
      <c r="E17" s="28" t="s">
        <v>151</v>
      </c>
    </row>
    <row r="18" spans="1:16" x14ac:dyDescent="0.2">
      <c r="A18" s="17" t="s">
        <v>48</v>
      </c>
      <c r="B18" s="22" t="s">
        <v>26</v>
      </c>
      <c r="C18" s="22" t="s">
        <v>152</v>
      </c>
      <c r="D18" s="17" t="s">
        <v>50</v>
      </c>
      <c r="E18" s="23" t="s">
        <v>153</v>
      </c>
      <c r="F18" s="24" t="s">
        <v>148</v>
      </c>
      <c r="G18" s="25">
        <v>0.15</v>
      </c>
      <c r="H18" s="34">
        <v>0</v>
      </c>
      <c r="I18" s="26">
        <f>ROUND(ROUND(H18,2)*ROUND(G18,3),2)</f>
        <v>0</v>
      </c>
      <c r="O18">
        <f>(I18*21)/100</f>
        <v>0</v>
      </c>
      <c r="P18" t="s">
        <v>28</v>
      </c>
    </row>
    <row r="19" spans="1:16" x14ac:dyDescent="0.2">
      <c r="A19" s="27" t="s">
        <v>53</v>
      </c>
      <c r="E19" s="28" t="s">
        <v>50</v>
      </c>
    </row>
    <row r="20" spans="1:16" x14ac:dyDescent="0.2">
      <c r="A20" s="29" t="s">
        <v>54</v>
      </c>
      <c r="E20" s="30" t="s">
        <v>50</v>
      </c>
    </row>
    <row r="21" spans="1:16" x14ac:dyDescent="0.2">
      <c r="A21" t="s">
        <v>56</v>
      </c>
      <c r="E21" s="28" t="s">
        <v>154</v>
      </c>
    </row>
    <row r="22" spans="1:16" x14ac:dyDescent="0.2">
      <c r="A22" s="17" t="s">
        <v>48</v>
      </c>
      <c r="B22" s="22" t="s">
        <v>37</v>
      </c>
      <c r="C22" s="22" t="s">
        <v>155</v>
      </c>
      <c r="D22" s="17" t="s">
        <v>50</v>
      </c>
      <c r="E22" s="23" t="s">
        <v>153</v>
      </c>
      <c r="F22" s="24" t="s">
        <v>148</v>
      </c>
      <c r="G22" s="25">
        <v>0.15</v>
      </c>
      <c r="H22" s="34">
        <v>0</v>
      </c>
      <c r="I22" s="26">
        <f>ROUND(ROUND(H22,2)*ROUND(G22,3),2)</f>
        <v>0</v>
      </c>
      <c r="O22">
        <f>(I22*21)/100</f>
        <v>0</v>
      </c>
      <c r="P22" t="s">
        <v>28</v>
      </c>
    </row>
    <row r="23" spans="1:16" x14ac:dyDescent="0.2">
      <c r="A23" s="27" t="s">
        <v>53</v>
      </c>
      <c r="E23" s="28" t="s">
        <v>50</v>
      </c>
    </row>
    <row r="24" spans="1:16" x14ac:dyDescent="0.2">
      <c r="A24" s="29" t="s">
        <v>54</v>
      </c>
      <c r="E24" s="30" t="s">
        <v>15</v>
      </c>
    </row>
    <row r="25" spans="1:16" x14ac:dyDescent="0.2">
      <c r="A25" t="s">
        <v>56</v>
      </c>
      <c r="E25" s="28" t="s">
        <v>156</v>
      </c>
    </row>
    <row r="26" spans="1:16" x14ac:dyDescent="0.2">
      <c r="A26" s="17" t="s">
        <v>48</v>
      </c>
      <c r="B26" s="22" t="s">
        <v>39</v>
      </c>
      <c r="C26" s="22" t="s">
        <v>157</v>
      </c>
      <c r="D26" s="17" t="s">
        <v>50</v>
      </c>
      <c r="E26" s="23" t="s">
        <v>153</v>
      </c>
      <c r="F26" s="24" t="s">
        <v>148</v>
      </c>
      <c r="G26" s="25">
        <v>0.15</v>
      </c>
      <c r="H26" s="34">
        <v>0</v>
      </c>
      <c r="I26" s="26">
        <f>ROUND(ROUND(H26,2)*ROUND(G26,3),2)</f>
        <v>0</v>
      </c>
      <c r="O26">
        <f>(I26*21)/100</f>
        <v>0</v>
      </c>
      <c r="P26" t="s">
        <v>28</v>
      </c>
    </row>
    <row r="27" spans="1:16" x14ac:dyDescent="0.2">
      <c r="A27" s="27" t="s">
        <v>53</v>
      </c>
      <c r="E27" s="28" t="s">
        <v>50</v>
      </c>
    </row>
    <row r="28" spans="1:16" x14ac:dyDescent="0.2">
      <c r="A28" s="29" t="s">
        <v>54</v>
      </c>
      <c r="E28" s="30" t="s">
        <v>50</v>
      </c>
    </row>
    <row r="29" spans="1:16" x14ac:dyDescent="0.2">
      <c r="A29" t="s">
        <v>56</v>
      </c>
      <c r="E29" s="28" t="s">
        <v>158</v>
      </c>
    </row>
    <row r="30" spans="1:16" x14ac:dyDescent="0.2">
      <c r="A30" s="17" t="s">
        <v>48</v>
      </c>
      <c r="B30" s="22" t="s">
        <v>27</v>
      </c>
      <c r="C30" s="22" t="s">
        <v>159</v>
      </c>
      <c r="D30" s="17" t="s">
        <v>50</v>
      </c>
      <c r="E30" s="23" t="s">
        <v>160</v>
      </c>
      <c r="F30" s="24" t="s">
        <v>148</v>
      </c>
      <c r="G30" s="25">
        <v>0.15</v>
      </c>
      <c r="H30" s="34">
        <v>0</v>
      </c>
      <c r="I30" s="26">
        <f>ROUND(ROUND(H30,2)*ROUND(G30,3),2)</f>
        <v>0</v>
      </c>
      <c r="O30">
        <f>(I30*21)/100</f>
        <v>0</v>
      </c>
      <c r="P30" t="s">
        <v>28</v>
      </c>
    </row>
    <row r="31" spans="1:16" x14ac:dyDescent="0.2">
      <c r="A31" s="27" t="s">
        <v>53</v>
      </c>
      <c r="E31" s="28" t="s">
        <v>50</v>
      </c>
    </row>
    <row r="32" spans="1:16" x14ac:dyDescent="0.2">
      <c r="A32" s="29" t="s">
        <v>54</v>
      </c>
      <c r="E32" s="30" t="s">
        <v>50</v>
      </c>
    </row>
    <row r="33" spans="1:16" x14ac:dyDescent="0.2">
      <c r="A33" t="s">
        <v>56</v>
      </c>
      <c r="E33" s="28" t="s">
        <v>50</v>
      </c>
    </row>
    <row r="34" spans="1:16" x14ac:dyDescent="0.2">
      <c r="A34" s="17" t="s">
        <v>48</v>
      </c>
      <c r="B34" s="22" t="s">
        <v>77</v>
      </c>
      <c r="C34" s="22" t="s">
        <v>161</v>
      </c>
      <c r="D34" s="17" t="s">
        <v>50</v>
      </c>
      <c r="E34" s="23" t="s">
        <v>162</v>
      </c>
      <c r="F34" s="24" t="s">
        <v>148</v>
      </c>
      <c r="G34" s="25">
        <v>0.15</v>
      </c>
      <c r="H34" s="34">
        <v>0</v>
      </c>
      <c r="I34" s="26">
        <f>ROUND(ROUND(H34,2)*ROUND(G34,3),2)</f>
        <v>0</v>
      </c>
      <c r="O34">
        <f>(I34*21)/100</f>
        <v>0</v>
      </c>
      <c r="P34" t="s">
        <v>28</v>
      </c>
    </row>
    <row r="35" spans="1:16" x14ac:dyDescent="0.2">
      <c r="A35" s="27" t="s">
        <v>53</v>
      </c>
      <c r="E35" s="28" t="s">
        <v>50</v>
      </c>
    </row>
    <row r="36" spans="1:16" x14ac:dyDescent="0.2">
      <c r="A36" s="29" t="s">
        <v>54</v>
      </c>
      <c r="E36" s="30" t="s">
        <v>50</v>
      </c>
    </row>
    <row r="37" spans="1:16" ht="25.5" x14ac:dyDescent="0.2">
      <c r="A37" t="s">
        <v>56</v>
      </c>
      <c r="E37" s="28" t="s">
        <v>163</v>
      </c>
    </row>
  </sheetData>
  <sheetProtection algorithmName="SHA-512" hashValue="c4VO5febLhyIXk/Nn4M0rqGoZAluRN7zG9hrXoLhPOBEs6NVYXaTwPy1gHi0KetJ/PLE5DlOnzFlLRA1+7lu5Q==" saltValue="3IT/eZ8+Vz8BTSjx6c53+A==" spinCount="100000" sheet="1" objects="1" scenarios="1" formatCells="0" formatColumns="0" selectLockedCells="1"/>
  <mergeCells count="11">
    <mergeCell ref="A6:A7"/>
    <mergeCell ref="B6:B7"/>
    <mergeCell ref="C6:C7"/>
    <mergeCell ref="D6:D7"/>
    <mergeCell ref="E6:E7"/>
    <mergeCell ref="F6:F7"/>
    <mergeCell ref="G6:G7"/>
    <mergeCell ref="H6:I6"/>
    <mergeCell ref="C3:D3"/>
    <mergeCell ref="C4:D4"/>
    <mergeCell ref="C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6"/>
  <sheetViews>
    <sheetView workbookViewId="0">
      <pane ySplit="8" topLeftCell="A9" activePane="bottomLeft" state="frozen"/>
      <selection pane="bottomLeft" activeCell="H23" sqref="H23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0+O9+O18+O35+O40+O45+O66+O71+O80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39" t="s">
        <v>15</v>
      </c>
      <c r="D3" s="35"/>
      <c r="E3" s="12" t="s">
        <v>16</v>
      </c>
      <c r="F3" s="4"/>
      <c r="G3" s="9"/>
      <c r="H3" s="8" t="s">
        <v>166</v>
      </c>
      <c r="I3" s="33">
        <f>0+I9+I18+I35+I40+I45+I66+I71+I80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39" t="s">
        <v>164</v>
      </c>
      <c r="D4" s="35"/>
      <c r="E4" s="12" t="s">
        <v>165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0" t="s">
        <v>166</v>
      </c>
      <c r="D5" s="41"/>
      <c r="E5" s="14" t="s">
        <v>167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38" t="s">
        <v>31</v>
      </c>
      <c r="B6" s="38" t="s">
        <v>33</v>
      </c>
      <c r="C6" s="38" t="s">
        <v>34</v>
      </c>
      <c r="D6" s="38" t="s">
        <v>35</v>
      </c>
      <c r="E6" s="38" t="s">
        <v>36</v>
      </c>
      <c r="F6" s="38" t="s">
        <v>38</v>
      </c>
      <c r="G6" s="38" t="s">
        <v>40</v>
      </c>
      <c r="H6" s="38" t="s">
        <v>41</v>
      </c>
      <c r="I6" s="38"/>
    </row>
    <row r="7" spans="1:18" ht="12.75" customHeight="1" x14ac:dyDescent="0.2">
      <c r="A7" s="38"/>
      <c r="B7" s="38"/>
      <c r="C7" s="38"/>
      <c r="D7" s="38"/>
      <c r="E7" s="38"/>
      <c r="F7" s="38"/>
      <c r="G7" s="38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</f>
        <v>0</v>
      </c>
      <c r="R9">
        <f>0+O10+O14</f>
        <v>0</v>
      </c>
    </row>
    <row r="10" spans="1:18" x14ac:dyDescent="0.2">
      <c r="A10" s="17" t="s">
        <v>48</v>
      </c>
      <c r="B10" s="22" t="s">
        <v>15</v>
      </c>
      <c r="C10" s="22" t="s">
        <v>49</v>
      </c>
      <c r="D10" s="17" t="s">
        <v>50</v>
      </c>
      <c r="E10" s="23" t="s">
        <v>51</v>
      </c>
      <c r="F10" s="24" t="s">
        <v>52</v>
      </c>
      <c r="G10" s="25">
        <v>2.04</v>
      </c>
      <c r="H10" s="34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168</v>
      </c>
    </row>
    <row r="13" spans="1:18" x14ac:dyDescent="0.2">
      <c r="A13" t="s">
        <v>56</v>
      </c>
      <c r="E13" s="28" t="s">
        <v>57</v>
      </c>
    </row>
    <row r="14" spans="1:18" x14ac:dyDescent="0.2">
      <c r="A14" s="17" t="s">
        <v>48</v>
      </c>
      <c r="B14" s="22" t="s">
        <v>28</v>
      </c>
      <c r="C14" s="22" t="s">
        <v>58</v>
      </c>
      <c r="D14" s="17" t="s">
        <v>50</v>
      </c>
      <c r="E14" s="23" t="s">
        <v>51</v>
      </c>
      <c r="F14" s="24" t="s">
        <v>59</v>
      </c>
      <c r="G14" s="25">
        <v>345.40499999999997</v>
      </c>
      <c r="H14" s="34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ht="25.5" x14ac:dyDescent="0.2">
      <c r="A16" s="29" t="s">
        <v>54</v>
      </c>
      <c r="E16" s="30" t="s">
        <v>169</v>
      </c>
    </row>
    <row r="17" spans="1:18" x14ac:dyDescent="0.2">
      <c r="A17" t="s">
        <v>56</v>
      </c>
      <c r="E17" s="28" t="s">
        <v>50</v>
      </c>
    </row>
    <row r="18" spans="1:18" ht="12.75" customHeight="1" x14ac:dyDescent="0.2">
      <c r="A18" s="2" t="s">
        <v>46</v>
      </c>
      <c r="B18" s="2"/>
      <c r="C18" s="31" t="s">
        <v>15</v>
      </c>
      <c r="D18" s="2"/>
      <c r="E18" s="20" t="s">
        <v>61</v>
      </c>
      <c r="F18" s="2"/>
      <c r="G18" s="2"/>
      <c r="H18" s="2"/>
      <c r="I18" s="32">
        <f>0+Q18</f>
        <v>0</v>
      </c>
      <c r="O18">
        <f>0+R18</f>
        <v>0</v>
      </c>
      <c r="Q18">
        <f>0+I19+I23+I27+I31</f>
        <v>0</v>
      </c>
      <c r="R18">
        <f>0+O19+O23+O27+O31</f>
        <v>0</v>
      </c>
    </row>
    <row r="19" spans="1:18" ht="25.5" x14ac:dyDescent="0.2">
      <c r="A19" s="17" t="s">
        <v>48</v>
      </c>
      <c r="B19" s="22" t="s">
        <v>26</v>
      </c>
      <c r="C19" s="22" t="s">
        <v>62</v>
      </c>
      <c r="D19" s="17" t="s">
        <v>50</v>
      </c>
      <c r="E19" s="23" t="s">
        <v>63</v>
      </c>
      <c r="F19" s="24" t="s">
        <v>52</v>
      </c>
      <c r="G19" s="25">
        <v>35.35</v>
      </c>
      <c r="H19" s="34">
        <v>0</v>
      </c>
      <c r="I19" s="26">
        <f>ROUND(ROUND(H19,2)*ROUND(G19,3),2)</f>
        <v>0</v>
      </c>
      <c r="O19">
        <f>(I19*21)/100</f>
        <v>0</v>
      </c>
      <c r="P19" t="s">
        <v>28</v>
      </c>
    </row>
    <row r="20" spans="1:18" x14ac:dyDescent="0.2">
      <c r="A20" s="27" t="s">
        <v>53</v>
      </c>
      <c r="E20" s="28" t="s">
        <v>50</v>
      </c>
    </row>
    <row r="21" spans="1:18" ht="51" x14ac:dyDescent="0.2">
      <c r="A21" s="29" t="s">
        <v>54</v>
      </c>
      <c r="E21" s="30" t="s">
        <v>170</v>
      </c>
    </row>
    <row r="22" spans="1:18" x14ac:dyDescent="0.2">
      <c r="A22" t="s">
        <v>56</v>
      </c>
      <c r="E22" s="28" t="s">
        <v>65</v>
      </c>
    </row>
    <row r="23" spans="1:18" ht="25.5" x14ac:dyDescent="0.2">
      <c r="A23" s="17" t="s">
        <v>48</v>
      </c>
      <c r="B23" s="22" t="s">
        <v>37</v>
      </c>
      <c r="C23" s="22" t="s">
        <v>66</v>
      </c>
      <c r="D23" s="17" t="s">
        <v>50</v>
      </c>
      <c r="E23" s="23" t="s">
        <v>67</v>
      </c>
      <c r="F23" s="24" t="s">
        <v>52</v>
      </c>
      <c r="G23" s="25">
        <v>41.1</v>
      </c>
      <c r="H23" s="34">
        <v>0</v>
      </c>
      <c r="I23" s="26">
        <f>ROUND(ROUND(H23,2)*ROUND(G23,3),2)</f>
        <v>0</v>
      </c>
      <c r="O23">
        <f>(I23*21)/100</f>
        <v>0</v>
      </c>
      <c r="P23" t="s">
        <v>28</v>
      </c>
    </row>
    <row r="24" spans="1:18" x14ac:dyDescent="0.2">
      <c r="A24" s="27" t="s">
        <v>53</v>
      </c>
      <c r="E24" s="28" t="s">
        <v>50</v>
      </c>
    </row>
    <row r="25" spans="1:18" ht="38.25" x14ac:dyDescent="0.2">
      <c r="A25" s="29" t="s">
        <v>54</v>
      </c>
      <c r="E25" s="30" t="s">
        <v>171</v>
      </c>
    </row>
    <row r="26" spans="1:18" x14ac:dyDescent="0.2">
      <c r="A26" t="s">
        <v>56</v>
      </c>
      <c r="E26" s="28" t="s">
        <v>50</v>
      </c>
    </row>
    <row r="27" spans="1:18" x14ac:dyDescent="0.2">
      <c r="A27" s="17" t="s">
        <v>48</v>
      </c>
      <c r="B27" s="22" t="s">
        <v>39</v>
      </c>
      <c r="C27" s="22" t="s">
        <v>69</v>
      </c>
      <c r="D27" s="17" t="s">
        <v>50</v>
      </c>
      <c r="E27" s="23" t="s">
        <v>70</v>
      </c>
      <c r="F27" s="24" t="s">
        <v>52</v>
      </c>
      <c r="G27" s="25">
        <v>142.80000000000001</v>
      </c>
      <c r="H27" s="34">
        <v>0</v>
      </c>
      <c r="I27" s="26">
        <f>ROUND(ROUND(H27,2)*ROUND(G27,3),2)</f>
        <v>0</v>
      </c>
      <c r="O27">
        <f>(I27*21)/100</f>
        <v>0</v>
      </c>
      <c r="P27" t="s">
        <v>28</v>
      </c>
    </row>
    <row r="28" spans="1:18" x14ac:dyDescent="0.2">
      <c r="A28" s="27" t="s">
        <v>53</v>
      </c>
      <c r="E28" s="28" t="s">
        <v>50</v>
      </c>
    </row>
    <row r="29" spans="1:18" ht="25.5" x14ac:dyDescent="0.2">
      <c r="A29" s="29" t="s">
        <v>54</v>
      </c>
      <c r="E29" s="30" t="s">
        <v>172</v>
      </c>
    </row>
    <row r="30" spans="1:18" x14ac:dyDescent="0.2">
      <c r="A30" t="s">
        <v>56</v>
      </c>
      <c r="E30" s="28" t="s">
        <v>50</v>
      </c>
    </row>
    <row r="31" spans="1:18" x14ac:dyDescent="0.2">
      <c r="A31" s="17" t="s">
        <v>48</v>
      </c>
      <c r="B31" s="22" t="s">
        <v>27</v>
      </c>
      <c r="C31" s="22" t="s">
        <v>72</v>
      </c>
      <c r="D31" s="17" t="s">
        <v>50</v>
      </c>
      <c r="E31" s="23" t="s">
        <v>73</v>
      </c>
      <c r="F31" s="24" t="s">
        <v>74</v>
      </c>
      <c r="G31" s="25">
        <v>168</v>
      </c>
      <c r="H31" s="34">
        <v>0</v>
      </c>
      <c r="I31" s="26">
        <f>ROUND(ROUND(H31,2)*ROUND(G31,3),2)</f>
        <v>0</v>
      </c>
      <c r="O31">
        <f>(I31*21)/100</f>
        <v>0</v>
      </c>
      <c r="P31" t="s">
        <v>28</v>
      </c>
    </row>
    <row r="32" spans="1:18" x14ac:dyDescent="0.2">
      <c r="A32" s="27" t="s">
        <v>53</v>
      </c>
      <c r="E32" s="28" t="s">
        <v>50</v>
      </c>
    </row>
    <row r="33" spans="1:18" x14ac:dyDescent="0.2">
      <c r="A33" s="29" t="s">
        <v>54</v>
      </c>
      <c r="E33" s="30" t="s">
        <v>173</v>
      </c>
    </row>
    <row r="34" spans="1:18" x14ac:dyDescent="0.2">
      <c r="A34" t="s">
        <v>56</v>
      </c>
      <c r="E34" s="28" t="s">
        <v>50</v>
      </c>
    </row>
    <row r="35" spans="1:18" ht="12.75" customHeight="1" x14ac:dyDescent="0.2">
      <c r="A35" s="2" t="s">
        <v>46</v>
      </c>
      <c r="B35" s="2"/>
      <c r="C35" s="31" t="s">
        <v>28</v>
      </c>
      <c r="D35" s="2"/>
      <c r="E35" s="20" t="s">
        <v>76</v>
      </c>
      <c r="F35" s="2"/>
      <c r="G35" s="2"/>
      <c r="H35" s="2"/>
      <c r="I35" s="32">
        <f>0+Q35</f>
        <v>0</v>
      </c>
      <c r="O35">
        <f>0+R35</f>
        <v>0</v>
      </c>
      <c r="Q35">
        <f>0+I36</f>
        <v>0</v>
      </c>
      <c r="R35">
        <f>0+O36</f>
        <v>0</v>
      </c>
    </row>
    <row r="36" spans="1:18" x14ac:dyDescent="0.2">
      <c r="A36" s="17" t="s">
        <v>48</v>
      </c>
      <c r="B36" s="22" t="s">
        <v>77</v>
      </c>
      <c r="C36" s="22" t="s">
        <v>78</v>
      </c>
      <c r="D36" s="17" t="s">
        <v>50</v>
      </c>
      <c r="E36" s="23" t="s">
        <v>79</v>
      </c>
      <c r="F36" s="24" t="s">
        <v>52</v>
      </c>
      <c r="G36" s="25">
        <v>92.4</v>
      </c>
      <c r="H36" s="34">
        <v>0</v>
      </c>
      <c r="I36" s="26">
        <f>ROUND(ROUND(H36,2)*ROUND(G36,3),2)</f>
        <v>0</v>
      </c>
      <c r="O36">
        <f>(I36*21)/100</f>
        <v>0</v>
      </c>
      <c r="P36" t="s">
        <v>28</v>
      </c>
    </row>
    <row r="37" spans="1:18" x14ac:dyDescent="0.2">
      <c r="A37" s="27" t="s">
        <v>53</v>
      </c>
      <c r="E37" s="28" t="s">
        <v>50</v>
      </c>
    </row>
    <row r="38" spans="1:18" x14ac:dyDescent="0.2">
      <c r="A38" s="29" t="s">
        <v>54</v>
      </c>
      <c r="E38" s="30" t="s">
        <v>174</v>
      </c>
    </row>
    <row r="39" spans="1:18" x14ac:dyDescent="0.2">
      <c r="A39" t="s">
        <v>56</v>
      </c>
      <c r="E39" s="28" t="s">
        <v>81</v>
      </c>
    </row>
    <row r="40" spans="1:18" ht="12.75" customHeight="1" x14ac:dyDescent="0.2">
      <c r="A40" s="2" t="s">
        <v>46</v>
      </c>
      <c r="B40" s="2"/>
      <c r="C40" s="31" t="s">
        <v>37</v>
      </c>
      <c r="D40" s="2"/>
      <c r="E40" s="20" t="s">
        <v>82</v>
      </c>
      <c r="F40" s="2"/>
      <c r="G40" s="2"/>
      <c r="H40" s="2"/>
      <c r="I40" s="32">
        <f>0+Q40</f>
        <v>0</v>
      </c>
      <c r="O40">
        <f>0+R40</f>
        <v>0</v>
      </c>
      <c r="Q40">
        <f>0+I41</f>
        <v>0</v>
      </c>
      <c r="R40">
        <f>0+O41</f>
        <v>0</v>
      </c>
    </row>
    <row r="41" spans="1:18" x14ac:dyDescent="0.2">
      <c r="A41" s="17" t="s">
        <v>48</v>
      </c>
      <c r="B41" s="22" t="s">
        <v>83</v>
      </c>
      <c r="C41" s="22" t="s">
        <v>84</v>
      </c>
      <c r="D41" s="17" t="s">
        <v>50</v>
      </c>
      <c r="E41" s="23" t="s">
        <v>85</v>
      </c>
      <c r="F41" s="24" t="s">
        <v>52</v>
      </c>
      <c r="G41" s="25">
        <v>1</v>
      </c>
      <c r="H41" s="34">
        <v>0</v>
      </c>
      <c r="I41" s="26">
        <f>ROUND(ROUND(H41,2)*ROUND(G41,3),2)</f>
        <v>0</v>
      </c>
      <c r="O41">
        <f>(I41*21)/100</f>
        <v>0</v>
      </c>
      <c r="P41" t="s">
        <v>28</v>
      </c>
    </row>
    <row r="42" spans="1:18" x14ac:dyDescent="0.2">
      <c r="A42" s="27" t="s">
        <v>53</v>
      </c>
      <c r="E42" s="28" t="s">
        <v>50</v>
      </c>
    </row>
    <row r="43" spans="1:18" x14ac:dyDescent="0.2">
      <c r="A43" s="29" t="s">
        <v>54</v>
      </c>
      <c r="E43" s="30" t="s">
        <v>50</v>
      </c>
    </row>
    <row r="44" spans="1:18" x14ac:dyDescent="0.2">
      <c r="A44" t="s">
        <v>56</v>
      </c>
      <c r="E44" s="28" t="s">
        <v>50</v>
      </c>
    </row>
    <row r="45" spans="1:18" ht="12.75" customHeight="1" x14ac:dyDescent="0.2">
      <c r="A45" s="2" t="s">
        <v>46</v>
      </c>
      <c r="B45" s="2"/>
      <c r="C45" s="31" t="s">
        <v>39</v>
      </c>
      <c r="D45" s="2"/>
      <c r="E45" s="20" t="s">
        <v>87</v>
      </c>
      <c r="F45" s="2"/>
      <c r="G45" s="2"/>
      <c r="H45" s="2"/>
      <c r="I45" s="32">
        <f>0+Q45</f>
        <v>0</v>
      </c>
      <c r="O45">
        <f>0+R45</f>
        <v>0</v>
      </c>
      <c r="Q45">
        <f>0+I46+I50+I54+I58+I62</f>
        <v>0</v>
      </c>
      <c r="R45">
        <f>0+O46+O50+O54+O58+O62</f>
        <v>0</v>
      </c>
    </row>
    <row r="46" spans="1:18" x14ac:dyDescent="0.2">
      <c r="A46" s="17" t="s">
        <v>48</v>
      </c>
      <c r="B46" s="22" t="s">
        <v>43</v>
      </c>
      <c r="C46" s="22" t="s">
        <v>88</v>
      </c>
      <c r="D46" s="17" t="s">
        <v>50</v>
      </c>
      <c r="E46" s="23" t="s">
        <v>89</v>
      </c>
      <c r="F46" s="24" t="s">
        <v>52</v>
      </c>
      <c r="G46" s="25">
        <v>51.15</v>
      </c>
      <c r="H46" s="34">
        <v>0</v>
      </c>
      <c r="I46" s="26">
        <f>ROUND(ROUND(H46,2)*ROUND(G46,3),2)</f>
        <v>0</v>
      </c>
      <c r="O46">
        <f>(I46*21)/100</f>
        <v>0</v>
      </c>
      <c r="P46" t="s">
        <v>28</v>
      </c>
    </row>
    <row r="47" spans="1:18" x14ac:dyDescent="0.2">
      <c r="A47" s="27" t="s">
        <v>53</v>
      </c>
      <c r="E47" s="28" t="s">
        <v>50</v>
      </c>
    </row>
    <row r="48" spans="1:18" ht="38.25" x14ac:dyDescent="0.2">
      <c r="A48" s="29" t="s">
        <v>54</v>
      </c>
      <c r="E48" s="30" t="s">
        <v>175</v>
      </c>
    </row>
    <row r="49" spans="1:16" x14ac:dyDescent="0.2">
      <c r="A49" t="s">
        <v>56</v>
      </c>
      <c r="E49" s="28" t="s">
        <v>91</v>
      </c>
    </row>
    <row r="50" spans="1:16" x14ac:dyDescent="0.2">
      <c r="A50" s="17" t="s">
        <v>48</v>
      </c>
      <c r="B50" s="22" t="s">
        <v>45</v>
      </c>
      <c r="C50" s="22" t="s">
        <v>92</v>
      </c>
      <c r="D50" s="17" t="s">
        <v>50</v>
      </c>
      <c r="E50" s="23" t="s">
        <v>93</v>
      </c>
      <c r="F50" s="24" t="s">
        <v>52</v>
      </c>
      <c r="G50" s="25">
        <v>33.6</v>
      </c>
      <c r="H50" s="34">
        <v>0</v>
      </c>
      <c r="I50" s="26">
        <f>ROUND(ROUND(H50,2)*ROUND(G50,3),2)</f>
        <v>0</v>
      </c>
      <c r="O50">
        <f>(I50*21)/100</f>
        <v>0</v>
      </c>
      <c r="P50" t="s">
        <v>28</v>
      </c>
    </row>
    <row r="51" spans="1:16" x14ac:dyDescent="0.2">
      <c r="A51" s="27" t="s">
        <v>53</v>
      </c>
      <c r="E51" s="28" t="s">
        <v>50</v>
      </c>
    </row>
    <row r="52" spans="1:16" x14ac:dyDescent="0.2">
      <c r="A52" s="29" t="s">
        <v>54</v>
      </c>
      <c r="E52" s="30" t="s">
        <v>176</v>
      </c>
    </row>
    <row r="53" spans="1:16" x14ac:dyDescent="0.2">
      <c r="A53" t="s">
        <v>56</v>
      </c>
      <c r="E53" s="28" t="s">
        <v>95</v>
      </c>
    </row>
    <row r="54" spans="1:16" x14ac:dyDescent="0.2">
      <c r="A54" s="17" t="s">
        <v>48</v>
      </c>
      <c r="B54" s="22" t="s">
        <v>96</v>
      </c>
      <c r="C54" s="22" t="s">
        <v>97</v>
      </c>
      <c r="D54" s="17" t="s">
        <v>50</v>
      </c>
      <c r="E54" s="23" t="s">
        <v>98</v>
      </c>
      <c r="F54" s="24" t="s">
        <v>74</v>
      </c>
      <c r="G54" s="25">
        <v>168</v>
      </c>
      <c r="H54" s="34">
        <v>0</v>
      </c>
      <c r="I54" s="26">
        <f>ROUND(ROUND(H54,2)*ROUND(G54,3),2)</f>
        <v>0</v>
      </c>
      <c r="O54">
        <f>(I54*21)/100</f>
        <v>0</v>
      </c>
      <c r="P54" t="s">
        <v>28</v>
      </c>
    </row>
    <row r="55" spans="1:16" x14ac:dyDescent="0.2">
      <c r="A55" s="27" t="s">
        <v>53</v>
      </c>
      <c r="E55" s="28" t="s">
        <v>50</v>
      </c>
    </row>
    <row r="56" spans="1:16" x14ac:dyDescent="0.2">
      <c r="A56" s="29" t="s">
        <v>54</v>
      </c>
      <c r="E56" s="30" t="s">
        <v>173</v>
      </c>
    </row>
    <row r="57" spans="1:16" x14ac:dyDescent="0.2">
      <c r="A57" t="s">
        <v>56</v>
      </c>
      <c r="E57" s="28" t="s">
        <v>100</v>
      </c>
    </row>
    <row r="58" spans="1:16" x14ac:dyDescent="0.2">
      <c r="A58" s="17" t="s">
        <v>48</v>
      </c>
      <c r="B58" s="22" t="s">
        <v>101</v>
      </c>
      <c r="C58" s="22" t="s">
        <v>177</v>
      </c>
      <c r="D58" s="17" t="s">
        <v>50</v>
      </c>
      <c r="E58" s="23" t="s">
        <v>178</v>
      </c>
      <c r="F58" s="24" t="s">
        <v>74</v>
      </c>
      <c r="G58" s="25">
        <v>11</v>
      </c>
      <c r="H58" s="34">
        <v>0</v>
      </c>
      <c r="I58" s="26">
        <f>ROUND(ROUND(H58,2)*ROUND(G58,3),2)</f>
        <v>0</v>
      </c>
      <c r="O58">
        <f>(I58*21)/100</f>
        <v>0</v>
      </c>
      <c r="P58" t="s">
        <v>28</v>
      </c>
    </row>
    <row r="59" spans="1:16" x14ac:dyDescent="0.2">
      <c r="A59" s="27" t="s">
        <v>53</v>
      </c>
      <c r="E59" s="28" t="s">
        <v>50</v>
      </c>
    </row>
    <row r="60" spans="1:16" x14ac:dyDescent="0.2">
      <c r="A60" s="29" t="s">
        <v>54</v>
      </c>
      <c r="E60" s="30" t="s">
        <v>179</v>
      </c>
    </row>
    <row r="61" spans="1:16" x14ac:dyDescent="0.2">
      <c r="A61" t="s">
        <v>56</v>
      </c>
      <c r="E61" s="28" t="s">
        <v>50</v>
      </c>
    </row>
    <row r="62" spans="1:16" x14ac:dyDescent="0.2">
      <c r="A62" s="17" t="s">
        <v>48</v>
      </c>
      <c r="B62" s="22" t="s">
        <v>107</v>
      </c>
      <c r="C62" s="22" t="s">
        <v>102</v>
      </c>
      <c r="D62" s="17" t="s">
        <v>50</v>
      </c>
      <c r="E62" s="23" t="s">
        <v>103</v>
      </c>
      <c r="F62" s="24" t="s">
        <v>74</v>
      </c>
      <c r="G62" s="25">
        <v>61</v>
      </c>
      <c r="H62" s="34">
        <v>0</v>
      </c>
      <c r="I62" s="26">
        <f>ROUND(ROUND(H62,2)*ROUND(G62,3),2)</f>
        <v>0</v>
      </c>
      <c r="O62">
        <f>(I62*21)/100</f>
        <v>0</v>
      </c>
      <c r="P62" t="s">
        <v>28</v>
      </c>
    </row>
    <row r="63" spans="1:16" x14ac:dyDescent="0.2">
      <c r="A63" s="27" t="s">
        <v>53</v>
      </c>
      <c r="E63" s="28" t="s">
        <v>50</v>
      </c>
    </row>
    <row r="64" spans="1:16" x14ac:dyDescent="0.2">
      <c r="A64" s="29" t="s">
        <v>54</v>
      </c>
      <c r="E64" s="30" t="s">
        <v>180</v>
      </c>
    </row>
    <row r="65" spans="1:18" ht="51" x14ac:dyDescent="0.2">
      <c r="A65" t="s">
        <v>56</v>
      </c>
      <c r="E65" s="28" t="s">
        <v>105</v>
      </c>
    </row>
    <row r="66" spans="1:18" ht="12.75" customHeight="1" x14ac:dyDescent="0.2">
      <c r="A66" s="2" t="s">
        <v>46</v>
      </c>
      <c r="B66" s="2"/>
      <c r="C66" s="31" t="s">
        <v>77</v>
      </c>
      <c r="D66" s="2"/>
      <c r="E66" s="20" t="s">
        <v>181</v>
      </c>
      <c r="F66" s="2"/>
      <c r="G66" s="2"/>
      <c r="H66" s="2"/>
      <c r="I66" s="32">
        <f>0+Q66</f>
        <v>0</v>
      </c>
      <c r="O66">
        <f>0+R66</f>
        <v>0</v>
      </c>
      <c r="Q66">
        <f>0+I67</f>
        <v>0</v>
      </c>
      <c r="R66">
        <f>0+O67</f>
        <v>0</v>
      </c>
    </row>
    <row r="67" spans="1:18" x14ac:dyDescent="0.2">
      <c r="A67" s="17" t="s">
        <v>48</v>
      </c>
      <c r="B67" s="22" t="s">
        <v>112</v>
      </c>
      <c r="C67" s="22" t="s">
        <v>182</v>
      </c>
      <c r="D67" s="17" t="s">
        <v>50</v>
      </c>
      <c r="E67" s="23" t="s">
        <v>183</v>
      </c>
      <c r="F67" s="24" t="s">
        <v>110</v>
      </c>
      <c r="G67" s="25">
        <v>10</v>
      </c>
      <c r="H67" s="34">
        <v>0</v>
      </c>
      <c r="I67" s="26">
        <f>ROUND(ROUND(H67,2)*ROUND(G67,3),2)</f>
        <v>0</v>
      </c>
      <c r="O67">
        <f>(I67*21)/100</f>
        <v>0</v>
      </c>
      <c r="P67" t="s">
        <v>28</v>
      </c>
    </row>
    <row r="68" spans="1:18" x14ac:dyDescent="0.2">
      <c r="A68" s="27" t="s">
        <v>53</v>
      </c>
      <c r="E68" s="28" t="s">
        <v>50</v>
      </c>
    </row>
    <row r="69" spans="1:18" x14ac:dyDescent="0.2">
      <c r="A69" s="29" t="s">
        <v>54</v>
      </c>
      <c r="E69" s="30" t="s">
        <v>184</v>
      </c>
    </row>
    <row r="70" spans="1:18" x14ac:dyDescent="0.2">
      <c r="A70" t="s">
        <v>56</v>
      </c>
      <c r="E70" s="28" t="s">
        <v>50</v>
      </c>
    </row>
    <row r="71" spans="1:18" ht="12.75" customHeight="1" x14ac:dyDescent="0.2">
      <c r="A71" s="2" t="s">
        <v>46</v>
      </c>
      <c r="B71" s="2"/>
      <c r="C71" s="31" t="s">
        <v>83</v>
      </c>
      <c r="D71" s="2"/>
      <c r="E71" s="20" t="s">
        <v>106</v>
      </c>
      <c r="F71" s="2"/>
      <c r="G71" s="2"/>
      <c r="H71" s="2"/>
      <c r="I71" s="32">
        <f>0+Q71</f>
        <v>0</v>
      </c>
      <c r="O71">
        <f>0+R71</f>
        <v>0</v>
      </c>
      <c r="Q71">
        <f>0+I72+I76</f>
        <v>0</v>
      </c>
      <c r="R71">
        <f>0+O72+O76</f>
        <v>0</v>
      </c>
    </row>
    <row r="72" spans="1:18" x14ac:dyDescent="0.2">
      <c r="A72" s="17" t="s">
        <v>48</v>
      </c>
      <c r="B72" s="22" t="s">
        <v>116</v>
      </c>
      <c r="C72" s="22" t="s">
        <v>108</v>
      </c>
      <c r="D72" s="17" t="s">
        <v>50</v>
      </c>
      <c r="E72" s="23" t="s">
        <v>109</v>
      </c>
      <c r="F72" s="24" t="s">
        <v>110</v>
      </c>
      <c r="G72" s="25">
        <v>10</v>
      </c>
      <c r="H72" s="34">
        <v>0</v>
      </c>
      <c r="I72" s="26">
        <f>ROUND(ROUND(H72,2)*ROUND(G72,3),2)</f>
        <v>0</v>
      </c>
      <c r="O72">
        <f>(I72*21)/100</f>
        <v>0</v>
      </c>
      <c r="P72" t="s">
        <v>28</v>
      </c>
    </row>
    <row r="73" spans="1:18" x14ac:dyDescent="0.2">
      <c r="A73" s="27" t="s">
        <v>53</v>
      </c>
      <c r="E73" s="28" t="s">
        <v>50</v>
      </c>
    </row>
    <row r="74" spans="1:18" ht="25.5" x14ac:dyDescent="0.2">
      <c r="A74" s="29" t="s">
        <v>54</v>
      </c>
      <c r="E74" s="30" t="s">
        <v>111</v>
      </c>
    </row>
    <row r="75" spans="1:18" x14ac:dyDescent="0.2">
      <c r="A75" t="s">
        <v>56</v>
      </c>
      <c r="E75" s="28" t="s">
        <v>50</v>
      </c>
    </row>
    <row r="76" spans="1:18" x14ac:dyDescent="0.2">
      <c r="A76" s="17" t="s">
        <v>48</v>
      </c>
      <c r="B76" s="22" t="s">
        <v>120</v>
      </c>
      <c r="C76" s="22" t="s">
        <v>117</v>
      </c>
      <c r="D76" s="17" t="s">
        <v>50</v>
      </c>
      <c r="E76" s="23" t="s">
        <v>118</v>
      </c>
      <c r="F76" s="24" t="s">
        <v>115</v>
      </c>
      <c r="G76" s="25">
        <v>1</v>
      </c>
      <c r="H76" s="34">
        <v>0</v>
      </c>
      <c r="I76" s="26">
        <f>ROUND(ROUND(H76,2)*ROUND(G76,3),2)</f>
        <v>0</v>
      </c>
      <c r="O76">
        <f>(I76*21)/100</f>
        <v>0</v>
      </c>
      <c r="P76" t="s">
        <v>28</v>
      </c>
    </row>
    <row r="77" spans="1:18" x14ac:dyDescent="0.2">
      <c r="A77" s="27" t="s">
        <v>53</v>
      </c>
      <c r="E77" s="28" t="s">
        <v>50</v>
      </c>
    </row>
    <row r="78" spans="1:18" x14ac:dyDescent="0.2">
      <c r="A78" s="29" t="s">
        <v>54</v>
      </c>
      <c r="E78" s="30" t="s">
        <v>15</v>
      </c>
    </row>
    <row r="79" spans="1:18" x14ac:dyDescent="0.2">
      <c r="A79" t="s">
        <v>56</v>
      </c>
      <c r="E79" s="28" t="s">
        <v>50</v>
      </c>
    </row>
    <row r="80" spans="1:18" ht="12.75" customHeight="1" x14ac:dyDescent="0.2">
      <c r="A80" s="2" t="s">
        <v>46</v>
      </c>
      <c r="B80" s="2"/>
      <c r="C80" s="31" t="s">
        <v>43</v>
      </c>
      <c r="D80" s="2"/>
      <c r="E80" s="20" t="s">
        <v>119</v>
      </c>
      <c r="F80" s="2"/>
      <c r="G80" s="2"/>
      <c r="H80" s="2"/>
      <c r="I80" s="32">
        <f>0+Q80</f>
        <v>0</v>
      </c>
      <c r="O80">
        <f>0+R80</f>
        <v>0</v>
      </c>
      <c r="Q80">
        <f>0+I81+I85+I89+I93</f>
        <v>0</v>
      </c>
      <c r="R80">
        <f>0+O81+O85+O89+O93</f>
        <v>0</v>
      </c>
    </row>
    <row r="81" spans="1:16" x14ac:dyDescent="0.2">
      <c r="A81" s="17" t="s">
        <v>48</v>
      </c>
      <c r="B81" s="22" t="s">
        <v>125</v>
      </c>
      <c r="C81" s="22" t="s">
        <v>131</v>
      </c>
      <c r="D81" s="17" t="s">
        <v>50</v>
      </c>
      <c r="E81" s="23" t="s">
        <v>132</v>
      </c>
      <c r="F81" s="24" t="s">
        <v>115</v>
      </c>
      <c r="G81" s="25">
        <v>13</v>
      </c>
      <c r="H81" s="34">
        <v>0</v>
      </c>
      <c r="I81" s="26">
        <f>ROUND(ROUND(H81,2)*ROUND(G81,3),2)</f>
        <v>0</v>
      </c>
      <c r="O81">
        <f>(I81*21)/100</f>
        <v>0</v>
      </c>
      <c r="P81" t="s">
        <v>28</v>
      </c>
    </row>
    <row r="82" spans="1:16" x14ac:dyDescent="0.2">
      <c r="A82" s="27" t="s">
        <v>53</v>
      </c>
      <c r="E82" s="28" t="s">
        <v>50</v>
      </c>
    </row>
    <row r="83" spans="1:16" x14ac:dyDescent="0.2">
      <c r="A83" s="29" t="s">
        <v>54</v>
      </c>
      <c r="E83" s="30" t="s">
        <v>185</v>
      </c>
    </row>
    <row r="84" spans="1:16" x14ac:dyDescent="0.2">
      <c r="A84" t="s">
        <v>56</v>
      </c>
      <c r="E84" s="28" t="s">
        <v>50</v>
      </c>
    </row>
    <row r="85" spans="1:16" x14ac:dyDescent="0.2">
      <c r="A85" s="17" t="s">
        <v>48</v>
      </c>
      <c r="B85" s="22" t="s">
        <v>130</v>
      </c>
      <c r="C85" s="22" t="s">
        <v>186</v>
      </c>
      <c r="D85" s="17" t="s">
        <v>50</v>
      </c>
      <c r="E85" s="23" t="s">
        <v>187</v>
      </c>
      <c r="F85" s="24" t="s">
        <v>110</v>
      </c>
      <c r="G85" s="25">
        <v>54</v>
      </c>
      <c r="H85" s="34">
        <v>0</v>
      </c>
      <c r="I85" s="26">
        <f>ROUND(ROUND(H85,2)*ROUND(G85,3),2)</f>
        <v>0</v>
      </c>
      <c r="O85">
        <f>(I85*21)/100</f>
        <v>0</v>
      </c>
      <c r="P85" t="s">
        <v>28</v>
      </c>
    </row>
    <row r="86" spans="1:16" x14ac:dyDescent="0.2">
      <c r="A86" s="27" t="s">
        <v>53</v>
      </c>
      <c r="E86" s="28" t="s">
        <v>50</v>
      </c>
    </row>
    <row r="87" spans="1:16" x14ac:dyDescent="0.2">
      <c r="A87" s="29" t="s">
        <v>54</v>
      </c>
      <c r="E87" s="30" t="s">
        <v>50</v>
      </c>
    </row>
    <row r="88" spans="1:16" x14ac:dyDescent="0.2">
      <c r="A88" t="s">
        <v>56</v>
      </c>
      <c r="E88" s="28" t="s">
        <v>188</v>
      </c>
    </row>
    <row r="89" spans="1:16" x14ac:dyDescent="0.2">
      <c r="A89" s="17" t="s">
        <v>48</v>
      </c>
      <c r="B89" s="22" t="s">
        <v>134</v>
      </c>
      <c r="C89" s="22" t="s">
        <v>135</v>
      </c>
      <c r="D89" s="17" t="s">
        <v>50</v>
      </c>
      <c r="E89" s="23" t="s">
        <v>136</v>
      </c>
      <c r="F89" s="24" t="s">
        <v>110</v>
      </c>
      <c r="G89" s="25">
        <v>68</v>
      </c>
      <c r="H89" s="34">
        <v>0</v>
      </c>
      <c r="I89" s="26">
        <f>ROUND(ROUND(H89,2)*ROUND(G89,3),2)</f>
        <v>0</v>
      </c>
      <c r="O89">
        <f>(I89*21)/100</f>
        <v>0</v>
      </c>
      <c r="P89" t="s">
        <v>28</v>
      </c>
    </row>
    <row r="90" spans="1:16" x14ac:dyDescent="0.2">
      <c r="A90" s="27" t="s">
        <v>53</v>
      </c>
      <c r="E90" s="28" t="s">
        <v>50</v>
      </c>
    </row>
    <row r="91" spans="1:16" x14ac:dyDescent="0.2">
      <c r="A91" s="29" t="s">
        <v>54</v>
      </c>
      <c r="E91" s="30" t="s">
        <v>189</v>
      </c>
    </row>
    <row r="92" spans="1:16" ht="25.5" x14ac:dyDescent="0.2">
      <c r="A92" t="s">
        <v>56</v>
      </c>
      <c r="E92" s="28" t="s">
        <v>138</v>
      </c>
    </row>
    <row r="93" spans="1:16" x14ac:dyDescent="0.2">
      <c r="A93" s="17" t="s">
        <v>48</v>
      </c>
      <c r="B93" s="22" t="s">
        <v>139</v>
      </c>
      <c r="C93" s="22" t="s">
        <v>140</v>
      </c>
      <c r="D93" s="17" t="s">
        <v>50</v>
      </c>
      <c r="E93" s="23" t="s">
        <v>141</v>
      </c>
      <c r="F93" s="24" t="s">
        <v>74</v>
      </c>
      <c r="G93" s="25">
        <v>110</v>
      </c>
      <c r="H93" s="34">
        <v>0</v>
      </c>
      <c r="I93" s="26">
        <f>ROUND(ROUND(H93,2)*ROUND(G93,3),2)</f>
        <v>0</v>
      </c>
      <c r="O93">
        <f>(I93*21)/100</f>
        <v>0</v>
      </c>
      <c r="P93" t="s">
        <v>28</v>
      </c>
    </row>
    <row r="94" spans="1:16" x14ac:dyDescent="0.2">
      <c r="A94" s="27" t="s">
        <v>53</v>
      </c>
      <c r="E94" s="28" t="s">
        <v>50</v>
      </c>
    </row>
    <row r="95" spans="1:16" x14ac:dyDescent="0.2">
      <c r="A95" s="29" t="s">
        <v>54</v>
      </c>
      <c r="E95" s="30" t="s">
        <v>190</v>
      </c>
    </row>
    <row r="96" spans="1:16" x14ac:dyDescent="0.2">
      <c r="A96" t="s">
        <v>56</v>
      </c>
      <c r="E96" s="28" t="s">
        <v>143</v>
      </c>
    </row>
  </sheetData>
  <sheetProtection algorithmName="SHA-512" hashValue="qzJTiKNKari617IR183gvIqnS/sjf/CsUz8myQiYAPdkjCPJ04yDkowmCruTmG5bXGfhaQ2PblkORuMlWBsCrw==" saltValue="ymMzV2CXjgoKdv0NFKLQ2A==" spinCount="100000" sheet="1" objects="1" scenarios="1" formatCells="0" formatColumns="0" selectLockedCells="1"/>
  <mergeCells count="11">
    <mergeCell ref="A6:A7"/>
    <mergeCell ref="B6:B7"/>
    <mergeCell ref="C6:C7"/>
    <mergeCell ref="D6:D7"/>
    <mergeCell ref="E6:E7"/>
    <mergeCell ref="F6:F7"/>
    <mergeCell ref="G6:G7"/>
    <mergeCell ref="H6:I6"/>
    <mergeCell ref="C3:D3"/>
    <mergeCell ref="C4:D4"/>
    <mergeCell ref="C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"/>
  <sheetViews>
    <sheetView workbookViewId="0">
      <pane ySplit="8" topLeftCell="A24" activePane="bottomLeft" state="frozen"/>
      <selection pane="bottomLeft" activeCell="H18" sqref="H1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39" t="s">
        <v>15</v>
      </c>
      <c r="D3" s="35"/>
      <c r="E3" s="12" t="s">
        <v>16</v>
      </c>
      <c r="F3" s="4"/>
      <c r="G3" s="9"/>
      <c r="H3" s="8" t="s">
        <v>144</v>
      </c>
      <c r="I3" s="33">
        <f>0+I9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39" t="s">
        <v>164</v>
      </c>
      <c r="D4" s="35"/>
      <c r="E4" s="12" t="s">
        <v>165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0" t="s">
        <v>144</v>
      </c>
      <c r="D5" s="41"/>
      <c r="E5" s="14" t="s">
        <v>145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38" t="s">
        <v>31</v>
      </c>
      <c r="B6" s="38" t="s">
        <v>33</v>
      </c>
      <c r="C6" s="38" t="s">
        <v>34</v>
      </c>
      <c r="D6" s="38" t="s">
        <v>35</v>
      </c>
      <c r="E6" s="38" t="s">
        <v>36</v>
      </c>
      <c r="F6" s="38" t="s">
        <v>38</v>
      </c>
      <c r="G6" s="38" t="s">
        <v>40</v>
      </c>
      <c r="H6" s="38" t="s">
        <v>41</v>
      </c>
      <c r="I6" s="38"/>
    </row>
    <row r="7" spans="1:18" ht="12.75" customHeight="1" x14ac:dyDescent="0.2">
      <c r="A7" s="38"/>
      <c r="B7" s="38"/>
      <c r="C7" s="38"/>
      <c r="D7" s="38"/>
      <c r="E7" s="38"/>
      <c r="F7" s="38"/>
      <c r="G7" s="38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0+I10+I14+I18+I22+I26+I30+I34</f>
        <v>0</v>
      </c>
      <c r="R9">
        <f>0+O10+O14+O18+O22+O26+O30+O34</f>
        <v>0</v>
      </c>
    </row>
    <row r="10" spans="1:18" x14ac:dyDescent="0.2">
      <c r="A10" s="17" t="s">
        <v>48</v>
      </c>
      <c r="B10" s="22" t="s">
        <v>15</v>
      </c>
      <c r="C10" s="22" t="s">
        <v>146</v>
      </c>
      <c r="D10" s="17" t="s">
        <v>50</v>
      </c>
      <c r="E10" s="23" t="s">
        <v>147</v>
      </c>
      <c r="F10" s="24" t="s">
        <v>148</v>
      </c>
      <c r="G10" s="25">
        <v>0.25</v>
      </c>
      <c r="H10" s="34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50</v>
      </c>
    </row>
    <row r="13" spans="1:18" x14ac:dyDescent="0.2">
      <c r="A13" t="s">
        <v>56</v>
      </c>
      <c r="E13" s="28" t="s">
        <v>50</v>
      </c>
    </row>
    <row r="14" spans="1:18" x14ac:dyDescent="0.2">
      <c r="A14" s="17" t="s">
        <v>48</v>
      </c>
      <c r="B14" s="22" t="s">
        <v>28</v>
      </c>
      <c r="C14" s="22" t="s">
        <v>149</v>
      </c>
      <c r="D14" s="17" t="s">
        <v>50</v>
      </c>
      <c r="E14" s="23" t="s">
        <v>150</v>
      </c>
      <c r="F14" s="24" t="s">
        <v>148</v>
      </c>
      <c r="G14" s="25">
        <v>0.25</v>
      </c>
      <c r="H14" s="34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x14ac:dyDescent="0.2">
      <c r="A16" s="29" t="s">
        <v>54</v>
      </c>
      <c r="E16" s="30" t="s">
        <v>50</v>
      </c>
    </row>
    <row r="17" spans="1:16" x14ac:dyDescent="0.2">
      <c r="A17" t="s">
        <v>56</v>
      </c>
      <c r="E17" s="28" t="s">
        <v>151</v>
      </c>
    </row>
    <row r="18" spans="1:16" x14ac:dyDescent="0.2">
      <c r="A18" s="17" t="s">
        <v>48</v>
      </c>
      <c r="B18" s="22" t="s">
        <v>26</v>
      </c>
      <c r="C18" s="22" t="s">
        <v>152</v>
      </c>
      <c r="D18" s="17" t="s">
        <v>50</v>
      </c>
      <c r="E18" s="23" t="s">
        <v>153</v>
      </c>
      <c r="F18" s="24" t="s">
        <v>148</v>
      </c>
      <c r="G18" s="25">
        <v>0.25</v>
      </c>
      <c r="H18" s="34">
        <v>0</v>
      </c>
      <c r="I18" s="26">
        <f>ROUND(ROUND(H18,2)*ROUND(G18,3),2)</f>
        <v>0</v>
      </c>
      <c r="O18">
        <f>(I18*21)/100</f>
        <v>0</v>
      </c>
      <c r="P18" t="s">
        <v>28</v>
      </c>
    </row>
    <row r="19" spans="1:16" x14ac:dyDescent="0.2">
      <c r="A19" s="27" t="s">
        <v>53</v>
      </c>
      <c r="E19" s="28" t="s">
        <v>50</v>
      </c>
    </row>
    <row r="20" spans="1:16" x14ac:dyDescent="0.2">
      <c r="A20" s="29" t="s">
        <v>54</v>
      </c>
      <c r="E20" s="30" t="s">
        <v>50</v>
      </c>
    </row>
    <row r="21" spans="1:16" x14ac:dyDescent="0.2">
      <c r="A21" t="s">
        <v>56</v>
      </c>
      <c r="E21" s="28" t="s">
        <v>154</v>
      </c>
    </row>
    <row r="22" spans="1:16" x14ac:dyDescent="0.2">
      <c r="A22" s="17" t="s">
        <v>48</v>
      </c>
      <c r="B22" s="22" t="s">
        <v>37</v>
      </c>
      <c r="C22" s="22" t="s">
        <v>155</v>
      </c>
      <c r="D22" s="17" t="s">
        <v>50</v>
      </c>
      <c r="E22" s="23" t="s">
        <v>153</v>
      </c>
      <c r="F22" s="24" t="s">
        <v>148</v>
      </c>
      <c r="G22" s="25">
        <v>0.25</v>
      </c>
      <c r="H22" s="34">
        <v>0</v>
      </c>
      <c r="I22" s="26">
        <f>ROUND(ROUND(H22,2)*ROUND(G22,3),2)</f>
        <v>0</v>
      </c>
      <c r="O22">
        <f>(I22*21)/100</f>
        <v>0</v>
      </c>
      <c r="P22" t="s">
        <v>28</v>
      </c>
    </row>
    <row r="23" spans="1:16" x14ac:dyDescent="0.2">
      <c r="A23" s="27" t="s">
        <v>53</v>
      </c>
      <c r="E23" s="28" t="s">
        <v>50</v>
      </c>
    </row>
    <row r="24" spans="1:16" x14ac:dyDescent="0.2">
      <c r="A24" s="29" t="s">
        <v>54</v>
      </c>
      <c r="E24" s="30" t="s">
        <v>15</v>
      </c>
    </row>
    <row r="25" spans="1:16" x14ac:dyDescent="0.2">
      <c r="A25" t="s">
        <v>56</v>
      </c>
      <c r="E25" s="28" t="s">
        <v>156</v>
      </c>
    </row>
    <row r="26" spans="1:16" x14ac:dyDescent="0.2">
      <c r="A26" s="17" t="s">
        <v>48</v>
      </c>
      <c r="B26" s="22" t="s">
        <v>39</v>
      </c>
      <c r="C26" s="22" t="s">
        <v>157</v>
      </c>
      <c r="D26" s="17" t="s">
        <v>50</v>
      </c>
      <c r="E26" s="23" t="s">
        <v>153</v>
      </c>
      <c r="F26" s="24" t="s">
        <v>148</v>
      </c>
      <c r="G26" s="25">
        <v>0.25</v>
      </c>
      <c r="H26" s="34">
        <v>0</v>
      </c>
      <c r="I26" s="26">
        <f>ROUND(ROUND(H26,2)*ROUND(G26,3),2)</f>
        <v>0</v>
      </c>
      <c r="O26">
        <f>(I26*21)/100</f>
        <v>0</v>
      </c>
      <c r="P26" t="s">
        <v>28</v>
      </c>
    </row>
    <row r="27" spans="1:16" x14ac:dyDescent="0.2">
      <c r="A27" s="27" t="s">
        <v>53</v>
      </c>
      <c r="E27" s="28" t="s">
        <v>50</v>
      </c>
    </row>
    <row r="28" spans="1:16" x14ac:dyDescent="0.2">
      <c r="A28" s="29" t="s">
        <v>54</v>
      </c>
      <c r="E28" s="30" t="s">
        <v>50</v>
      </c>
    </row>
    <row r="29" spans="1:16" x14ac:dyDescent="0.2">
      <c r="A29" t="s">
        <v>56</v>
      </c>
      <c r="E29" s="28" t="s">
        <v>158</v>
      </c>
    </row>
    <row r="30" spans="1:16" x14ac:dyDescent="0.2">
      <c r="A30" s="17" t="s">
        <v>48</v>
      </c>
      <c r="B30" s="22" t="s">
        <v>27</v>
      </c>
      <c r="C30" s="22" t="s">
        <v>159</v>
      </c>
      <c r="D30" s="17" t="s">
        <v>50</v>
      </c>
      <c r="E30" s="23" t="s">
        <v>160</v>
      </c>
      <c r="F30" s="24" t="s">
        <v>148</v>
      </c>
      <c r="G30" s="25">
        <v>0.25</v>
      </c>
      <c r="H30" s="34">
        <v>0</v>
      </c>
      <c r="I30" s="26">
        <f>ROUND(ROUND(H30,2)*ROUND(G30,3),2)</f>
        <v>0</v>
      </c>
      <c r="O30">
        <f>(I30*21)/100</f>
        <v>0</v>
      </c>
      <c r="P30" t="s">
        <v>28</v>
      </c>
    </row>
    <row r="31" spans="1:16" x14ac:dyDescent="0.2">
      <c r="A31" s="27" t="s">
        <v>53</v>
      </c>
      <c r="E31" s="28" t="s">
        <v>50</v>
      </c>
    </row>
    <row r="32" spans="1:16" x14ac:dyDescent="0.2">
      <c r="A32" s="29" t="s">
        <v>54</v>
      </c>
      <c r="E32" s="30" t="s">
        <v>50</v>
      </c>
    </row>
    <row r="33" spans="1:16" x14ac:dyDescent="0.2">
      <c r="A33" t="s">
        <v>56</v>
      </c>
      <c r="E33" s="28" t="s">
        <v>50</v>
      </c>
    </row>
    <row r="34" spans="1:16" x14ac:dyDescent="0.2">
      <c r="A34" s="17" t="s">
        <v>48</v>
      </c>
      <c r="B34" s="22" t="s">
        <v>77</v>
      </c>
      <c r="C34" s="22" t="s">
        <v>161</v>
      </c>
      <c r="D34" s="17" t="s">
        <v>50</v>
      </c>
      <c r="E34" s="23" t="s">
        <v>162</v>
      </c>
      <c r="F34" s="24" t="s">
        <v>148</v>
      </c>
      <c r="G34" s="25">
        <v>0.25</v>
      </c>
      <c r="H34" s="34">
        <v>0</v>
      </c>
      <c r="I34" s="26">
        <f>ROUND(ROUND(H34,2)*ROUND(G34,3),2)</f>
        <v>0</v>
      </c>
      <c r="O34">
        <f>(I34*21)/100</f>
        <v>0</v>
      </c>
      <c r="P34" t="s">
        <v>28</v>
      </c>
    </row>
    <row r="35" spans="1:16" x14ac:dyDescent="0.2">
      <c r="A35" s="27" t="s">
        <v>53</v>
      </c>
      <c r="E35" s="28" t="s">
        <v>50</v>
      </c>
    </row>
    <row r="36" spans="1:16" x14ac:dyDescent="0.2">
      <c r="A36" s="29" t="s">
        <v>54</v>
      </c>
      <c r="E36" s="30" t="s">
        <v>50</v>
      </c>
    </row>
    <row r="37" spans="1:16" ht="25.5" x14ac:dyDescent="0.2">
      <c r="A37" t="s">
        <v>56</v>
      </c>
      <c r="E37" s="28" t="s">
        <v>163</v>
      </c>
    </row>
  </sheetData>
  <sheetProtection algorithmName="SHA-512" hashValue="CERZaTbZKRFaVtLQiS1Co+6IBtzUvane44WF8NSTSxsJ7CjGvZIO2Ex0Y5oURLI0XhoGSAa8BazPaOtVxWJdlg==" saltValue="Ja1rKaUTiZqpUkEUbUK59w==" spinCount="100000" sheet="1" objects="1" scenarios="1" formatCells="0" formatColumns="0" selectLockedCells="1"/>
  <mergeCells count="11">
    <mergeCell ref="A6:A7"/>
    <mergeCell ref="B6:B7"/>
    <mergeCell ref="C6:C7"/>
    <mergeCell ref="D6:D7"/>
    <mergeCell ref="E6:E7"/>
    <mergeCell ref="F6:F7"/>
    <mergeCell ref="G6:G7"/>
    <mergeCell ref="H6:I6"/>
    <mergeCell ref="C3:D3"/>
    <mergeCell ref="C4:D4"/>
    <mergeCell ref="C5:D5"/>
  </mergeCells>
  <pageMargins left="0.75" right="0.75" top="1" bottom="1" header="0.5" footer="0.5"/>
  <pageSetup paperSize="9" fitToHeight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4D028-8213-45BF-BE22-79297A430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63ECC-5144-4C0B-9E65-581FF841BA91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3.xml><?xml version="1.0" encoding="utf-8"?>
<ds:datastoreItem xmlns:ds="http://schemas.openxmlformats.org/officeDocument/2006/customXml" ds:itemID="{B9594B6E-C11F-46B8-A2F6-1CC5E9C79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101_SO 101.2</vt:lpstr>
      <vt:lpstr>SO 101_SO 999.2</vt:lpstr>
      <vt:lpstr>SO 102_SO 102.2</vt:lpstr>
      <vt:lpstr>SO 102_SO 999.2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Smejkalová Kateřina</cp:lastModifiedBy>
  <dcterms:modified xsi:type="dcterms:W3CDTF">2025-04-10T05:03:33Z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