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Vé\01 MOJE PROJEKTY\2025\Dačice\"/>
    </mc:Choice>
  </mc:AlternateContent>
  <bookViews>
    <workbookView xWindow="0" yWindow="0" windowWidth="0" windowHeight="0"/>
  </bookViews>
  <sheets>
    <sheet name="Rekapitulace stavby" sheetId="1" r:id="rId1"/>
    <sheet name="00 - VRN - vedlejší rozpo..." sheetId="2" r:id="rId2"/>
    <sheet name="01 - Zátopa" sheetId="3" r:id="rId3"/>
    <sheet name="02 - Bezpečnostní přeliv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'00 - VRN - vedlejší rozpo...'!$C$79:$K$116</definedName>
    <definedName name="_xlnm.Print_Area" localSheetId="1">'00 - VRN - vedlejší rozpo...'!$C$4:$J$39,'00 - VRN - vedlejší rozpo...'!$C$45:$J$61,'00 - VRN - vedlejší rozpo...'!$C$67:$J$116</definedName>
    <definedName name="_xlnm.Print_Titles" localSheetId="1">'00 - VRN - vedlejší rozpo...'!$79:$79</definedName>
    <definedName name="_xlnm._FilterDatabase" localSheetId="2" hidden="1">'01 - Zátopa'!$C$82:$K$180</definedName>
    <definedName name="_xlnm.Print_Area" localSheetId="2">'01 - Zátopa'!$C$4:$J$39,'01 - Zátopa'!$C$45:$J$64,'01 - Zátopa'!$C$70:$J$180</definedName>
    <definedName name="_xlnm.Print_Titles" localSheetId="2">'01 - Zátopa'!$82:$82</definedName>
    <definedName name="_xlnm._FilterDatabase" localSheetId="3" hidden="1">'02 - Bezpečnostní přeliv'!$C$90:$K$159</definedName>
    <definedName name="_xlnm.Print_Area" localSheetId="3">'02 - Bezpečnostní přeliv'!$C$4:$J$39,'02 - Bezpečnostní přeliv'!$C$45:$J$72,'02 - Bezpečnostní přeliv'!$C$78:$J$159</definedName>
    <definedName name="_xlnm.Print_Titles" localSheetId="3">'02 - Bezpečnostní přeliv'!$90:$90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157"/>
  <c r="BH157"/>
  <c r="BG157"/>
  <c r="BF157"/>
  <c r="T157"/>
  <c r="T156"/>
  <c r="R157"/>
  <c r="R156"/>
  <c r="P157"/>
  <c r="P156"/>
  <c r="BI153"/>
  <c r="BH153"/>
  <c r="BG153"/>
  <c r="BF153"/>
  <c r="T153"/>
  <c r="R153"/>
  <c r="P153"/>
  <c r="BI149"/>
  <c r="BH149"/>
  <c r="BG149"/>
  <c r="BF149"/>
  <c r="T149"/>
  <c r="R149"/>
  <c r="P149"/>
  <c r="BI146"/>
  <c r="BH146"/>
  <c r="BG146"/>
  <c r="BF146"/>
  <c r="T146"/>
  <c r="R146"/>
  <c r="P146"/>
  <c r="BI142"/>
  <c r="BH142"/>
  <c r="BG142"/>
  <c r="BF142"/>
  <c r="T142"/>
  <c r="T141"/>
  <c r="R142"/>
  <c r="R141"/>
  <c r="P142"/>
  <c r="P141"/>
  <c r="BI136"/>
  <c r="BH136"/>
  <c r="BG136"/>
  <c r="BF136"/>
  <c r="T136"/>
  <c r="R136"/>
  <c r="P136"/>
  <c r="BI133"/>
  <c r="BH133"/>
  <c r="BG133"/>
  <c r="BF133"/>
  <c r="T133"/>
  <c r="R133"/>
  <c r="P133"/>
  <c r="BI126"/>
  <c r="BH126"/>
  <c r="BG126"/>
  <c r="BF126"/>
  <c r="T126"/>
  <c r="T125"/>
  <c r="R126"/>
  <c r="R125"/>
  <c r="P126"/>
  <c r="P125"/>
  <c r="BI122"/>
  <c r="BH122"/>
  <c r="BG122"/>
  <c r="BF122"/>
  <c r="T122"/>
  <c r="R122"/>
  <c r="P122"/>
  <c r="BI119"/>
  <c r="BH119"/>
  <c r="BG119"/>
  <c r="BF119"/>
  <c r="T119"/>
  <c r="R119"/>
  <c r="P119"/>
  <c r="BI116"/>
  <c r="BH116"/>
  <c r="BG116"/>
  <c r="BF116"/>
  <c r="T116"/>
  <c r="R116"/>
  <c r="P116"/>
  <c r="BI113"/>
  <c r="BH113"/>
  <c r="BG113"/>
  <c r="BF113"/>
  <c r="T113"/>
  <c r="R113"/>
  <c r="P113"/>
  <c r="BI110"/>
  <c r="BH110"/>
  <c r="BG110"/>
  <c r="BF110"/>
  <c r="T110"/>
  <c r="R110"/>
  <c r="P110"/>
  <c r="BI106"/>
  <c r="BH106"/>
  <c r="BG106"/>
  <c r="BF106"/>
  <c r="T106"/>
  <c r="T105"/>
  <c r="R106"/>
  <c r="R105"/>
  <c r="P106"/>
  <c r="P105"/>
  <c r="BI101"/>
  <c r="BH101"/>
  <c r="BG101"/>
  <c r="BF101"/>
  <c r="T101"/>
  <c r="T100"/>
  <c r="R101"/>
  <c r="R100"/>
  <c r="P101"/>
  <c r="P100"/>
  <c r="BI95"/>
  <c r="BH95"/>
  <c r="BG95"/>
  <c r="BF95"/>
  <c r="T95"/>
  <c r="T94"/>
  <c r="R95"/>
  <c r="R94"/>
  <c r="P95"/>
  <c r="P94"/>
  <c r="J87"/>
  <c r="F87"/>
  <c r="F85"/>
  <c r="E83"/>
  <c r="J54"/>
  <c r="F54"/>
  <c r="F52"/>
  <c r="E50"/>
  <c r="J24"/>
  <c r="E24"/>
  <c r="J55"/>
  <c r="J23"/>
  <c r="J18"/>
  <c r="E18"/>
  <c r="F88"/>
  <c r="J17"/>
  <c r="J12"/>
  <c r="J85"/>
  <c r="E7"/>
  <c r="E48"/>
  <c i="3" r="J37"/>
  <c r="J36"/>
  <c i="1" r="AY56"/>
  <c i="3" r="J35"/>
  <c i="1" r="AX56"/>
  <c i="3" r="BI178"/>
  <c r="BH178"/>
  <c r="BG178"/>
  <c r="BF178"/>
  <c r="T178"/>
  <c r="T177"/>
  <c r="R178"/>
  <c r="R177"/>
  <c r="P178"/>
  <c r="P177"/>
  <c r="BI172"/>
  <c r="BH172"/>
  <c r="BG172"/>
  <c r="BF172"/>
  <c r="T172"/>
  <c r="R172"/>
  <c r="P172"/>
  <c r="BI167"/>
  <c r="BH167"/>
  <c r="BG167"/>
  <c r="BF167"/>
  <c r="T167"/>
  <c r="R167"/>
  <c r="P167"/>
  <c r="BI163"/>
  <c r="BH163"/>
  <c r="BG163"/>
  <c r="BF163"/>
  <c r="T163"/>
  <c r="R163"/>
  <c r="P163"/>
  <c r="BI158"/>
  <c r="BH158"/>
  <c r="BG158"/>
  <c r="BF158"/>
  <c r="T158"/>
  <c r="R158"/>
  <c r="P158"/>
  <c r="BI153"/>
  <c r="BH153"/>
  <c r="BG153"/>
  <c r="BF153"/>
  <c r="T153"/>
  <c r="R153"/>
  <c r="P153"/>
  <c r="BI146"/>
  <c r="BH146"/>
  <c r="BG146"/>
  <c r="BF146"/>
  <c r="T146"/>
  <c r="R146"/>
  <c r="P146"/>
  <c r="BI141"/>
  <c r="BH141"/>
  <c r="BG141"/>
  <c r="BF141"/>
  <c r="T141"/>
  <c r="R141"/>
  <c r="P141"/>
  <c r="BI136"/>
  <c r="BH136"/>
  <c r="BG136"/>
  <c r="BF136"/>
  <c r="T136"/>
  <c r="R136"/>
  <c r="P136"/>
  <c r="BI131"/>
  <c r="BH131"/>
  <c r="BG131"/>
  <c r="BF131"/>
  <c r="T131"/>
  <c r="R131"/>
  <c r="P131"/>
  <c r="BI126"/>
  <c r="BH126"/>
  <c r="BG126"/>
  <c r="BF126"/>
  <c r="T126"/>
  <c r="R126"/>
  <c r="P126"/>
  <c r="BI121"/>
  <c r="BH121"/>
  <c r="BG121"/>
  <c r="BF121"/>
  <c r="T121"/>
  <c r="R121"/>
  <c r="P121"/>
  <c r="BI116"/>
  <c r="BH116"/>
  <c r="BG116"/>
  <c r="BF116"/>
  <c r="T116"/>
  <c r="R116"/>
  <c r="P116"/>
  <c r="BI111"/>
  <c r="BH111"/>
  <c r="BG111"/>
  <c r="BF111"/>
  <c r="T111"/>
  <c r="R111"/>
  <c r="P111"/>
  <c r="BI106"/>
  <c r="BH106"/>
  <c r="BG106"/>
  <c r="BF106"/>
  <c r="T106"/>
  <c r="R106"/>
  <c r="P106"/>
  <c r="BI101"/>
  <c r="BH101"/>
  <c r="BG101"/>
  <c r="BF101"/>
  <c r="T101"/>
  <c r="R101"/>
  <c r="P101"/>
  <c r="BI96"/>
  <c r="BH96"/>
  <c r="BG96"/>
  <c r="BF96"/>
  <c r="T96"/>
  <c r="R96"/>
  <c r="P96"/>
  <c r="BI91"/>
  <c r="BH91"/>
  <c r="BG91"/>
  <c r="BF91"/>
  <c r="T91"/>
  <c r="R91"/>
  <c r="P91"/>
  <c r="BI86"/>
  <c r="BH86"/>
  <c r="BG86"/>
  <c r="BF86"/>
  <c r="T86"/>
  <c r="R86"/>
  <c r="P86"/>
  <c r="J80"/>
  <c r="J79"/>
  <c r="F79"/>
  <c r="F77"/>
  <c r="E75"/>
  <c r="J55"/>
  <c r="J54"/>
  <c r="F54"/>
  <c r="F52"/>
  <c r="E50"/>
  <c r="J18"/>
  <c r="E18"/>
  <c r="F80"/>
  <c r="J17"/>
  <c r="J12"/>
  <c r="J52"/>
  <c r="E7"/>
  <c r="E73"/>
  <c i="2" r="J37"/>
  <c r="J36"/>
  <c i="1" r="AY55"/>
  <c i="2" r="J35"/>
  <c i="1" r="AX55"/>
  <c i="2" r="BI114"/>
  <c r="BH114"/>
  <c r="BG114"/>
  <c r="BF114"/>
  <c r="T114"/>
  <c r="R114"/>
  <c r="P114"/>
  <c r="BI112"/>
  <c r="BH112"/>
  <c r="BG112"/>
  <c r="BF112"/>
  <c r="T112"/>
  <c r="R112"/>
  <c r="P112"/>
  <c r="BI109"/>
  <c r="BH109"/>
  <c r="BG109"/>
  <c r="BF109"/>
  <c r="T109"/>
  <c r="R109"/>
  <c r="P109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BI91"/>
  <c r="BH91"/>
  <c r="BG91"/>
  <c r="BF91"/>
  <c r="T91"/>
  <c r="R91"/>
  <c r="P91"/>
  <c r="BI88"/>
  <c r="BH88"/>
  <c r="BG88"/>
  <c r="BF88"/>
  <c r="T88"/>
  <c r="R88"/>
  <c r="P88"/>
  <c r="BI85"/>
  <c r="BH85"/>
  <c r="BG85"/>
  <c r="BF85"/>
  <c r="T85"/>
  <c r="R85"/>
  <c r="P85"/>
  <c r="BI82"/>
  <c r="BH82"/>
  <c r="BG82"/>
  <c r="BF82"/>
  <c r="T82"/>
  <c r="R82"/>
  <c r="P82"/>
  <c r="J77"/>
  <c r="J76"/>
  <c r="F76"/>
  <c r="F74"/>
  <c r="E72"/>
  <c r="J55"/>
  <c r="J54"/>
  <c r="F54"/>
  <c r="F52"/>
  <c r="E50"/>
  <c r="J18"/>
  <c r="E18"/>
  <c r="F77"/>
  <c r="J17"/>
  <c r="J12"/>
  <c r="J74"/>
  <c r="E7"/>
  <c r="E70"/>
  <c i="1" r="L50"/>
  <c r="AM50"/>
  <c r="AM49"/>
  <c r="L49"/>
  <c r="AM47"/>
  <c r="L47"/>
  <c r="L45"/>
  <c r="L44"/>
  <c i="2" r="BK103"/>
  <c i="3" r="J91"/>
  <c i="2" r="BK106"/>
  <c i="4" r="BK101"/>
  <c r="BK142"/>
  <c r="J149"/>
  <c i="3" r="J172"/>
  <c i="2" r="J106"/>
  <c i="3" r="BK172"/>
  <c r="BK163"/>
  <c i="4" r="BK110"/>
  <c r="BK122"/>
  <c i="3" r="BK96"/>
  <c i="4" r="BK149"/>
  <c i="3" r="J146"/>
  <c r="J111"/>
  <c r="BK146"/>
  <c i="4" r="J95"/>
  <c i="2" r="BK100"/>
  <c r="BK85"/>
  <c r="J82"/>
  <c i="4" r="J136"/>
  <c i="3" r="BK91"/>
  <c i="2" r="J85"/>
  <c i="4" r="BK136"/>
  <c r="BK106"/>
  <c i="3" r="J121"/>
  <c r="J163"/>
  <c i="2" r="J94"/>
  <c i="4" r="J110"/>
  <c i="2" r="J114"/>
  <c i="3" r="BK131"/>
  <c r="J153"/>
  <c i="2" r="J91"/>
  <c i="4" r="J101"/>
  <c i="3" r="BK158"/>
  <c i="2" r="J97"/>
  <c i="3" r="BK86"/>
  <c i="2" r="J88"/>
  <c i="4" r="BK119"/>
  <c i="2" r="J103"/>
  <c r="BK109"/>
  <c i="4" r="J142"/>
  <c i="3" r="J106"/>
  <c i="4" r="J106"/>
  <c r="J119"/>
  <c i="3" r="BK167"/>
  <c r="J167"/>
  <c r="J178"/>
  <c r="BK141"/>
  <c r="BK153"/>
  <c r="BK111"/>
  <c i="2" r="BK94"/>
  <c i="4" r="J113"/>
  <c i="3" r="BK136"/>
  <c r="BK101"/>
  <c i="4" r="J157"/>
  <c r="BK133"/>
  <c i="3" r="BK116"/>
  <c i="2" r="BK82"/>
  <c i="4" r="J153"/>
  <c r="BK113"/>
  <c r="J133"/>
  <c i="3" r="J101"/>
  <c i="4" r="J146"/>
  <c i="3" r="J126"/>
  <c i="2" r="BK114"/>
  <c r="J100"/>
  <c i="4" r="J126"/>
  <c i="3" r="J86"/>
  <c i="4" r="BK126"/>
  <c i="3" r="BK178"/>
  <c i="2" r="J112"/>
  <c r="J109"/>
  <c i="4" r="BK153"/>
  <c i="3" r="J158"/>
  <c i="2" r="F34"/>
  <c r="J34"/>
  <c i="3" r="BK126"/>
  <c r="J141"/>
  <c r="J136"/>
  <c i="4" r="BK157"/>
  <c i="3" r="J96"/>
  <c r="J131"/>
  <c i="2" r="BK97"/>
  <c i="4" r="BK146"/>
  <c r="BK95"/>
  <c i="1" r="AS54"/>
  <c i="2" r="BK91"/>
  <c r="BK88"/>
  <c i="3" r="BK121"/>
  <c i="2" r="F37"/>
  <c i="1" r="BD55"/>
  <c i="4" r="J116"/>
  <c i="2" r="BK112"/>
  <c i="3" r="BK106"/>
  <c i="4" r="BK116"/>
  <c i="3" r="J116"/>
  <c i="4" r="J122"/>
  <c i="2" r="F35"/>
  <c i="1" r="BB55"/>
  <c i="2" l="1" r="R81"/>
  <c r="R80"/>
  <c i="3" r="R152"/>
  <c r="P152"/>
  <c r="R85"/>
  <c r="R84"/>
  <c r="R83"/>
  <c i="4" r="BK109"/>
  <c r="J109"/>
  <c r="J65"/>
  <c r="BK132"/>
  <c i="3" r="BK152"/>
  <c r="J152"/>
  <c r="J62"/>
  <c i="2" r="T81"/>
  <c r="T80"/>
  <c i="3" r="P85"/>
  <c r="P84"/>
  <c r="P83"/>
  <c i="1" r="AU56"/>
  <c i="4" r="R132"/>
  <c r="R131"/>
  <c r="P145"/>
  <c r="R109"/>
  <c r="R93"/>
  <c r="R92"/>
  <c r="R91"/>
  <c r="R145"/>
  <c i="2" r="P81"/>
  <c r="P80"/>
  <c i="1" r="AU55"/>
  <c i="4" r="P109"/>
  <c r="P93"/>
  <c r="P92"/>
  <c r="P91"/>
  <c i="1" r="AU57"/>
  <c i="4" r="P132"/>
  <c r="P131"/>
  <c r="T145"/>
  <c i="3" r="T85"/>
  <c r="T84"/>
  <c r="T83"/>
  <c i="4" r="T132"/>
  <c r="T131"/>
  <c i="3" r="T152"/>
  <c i="4" r="BK145"/>
  <c r="J145"/>
  <c r="J70"/>
  <c i="2" r="BK81"/>
  <c r="J81"/>
  <c r="J60"/>
  <c i="3" r="BK85"/>
  <c r="J85"/>
  <c r="J61"/>
  <c i="4" r="T109"/>
  <c r="T93"/>
  <c r="T92"/>
  <c r="T91"/>
  <c r="BK100"/>
  <c r="J100"/>
  <c r="J63"/>
  <c r="BK94"/>
  <c r="BK93"/>
  <c r="J93"/>
  <c r="J61"/>
  <c r="BK105"/>
  <c r="J105"/>
  <c r="J64"/>
  <c r="BK156"/>
  <c r="J156"/>
  <c r="J71"/>
  <c r="BK125"/>
  <c r="J125"/>
  <c r="J66"/>
  <c i="3" r="BK177"/>
  <c r="J177"/>
  <c r="J63"/>
  <c i="4" r="BK141"/>
  <c r="J141"/>
  <c r="J69"/>
  <c r="E81"/>
  <c r="J88"/>
  <c r="J52"/>
  <c r="BE101"/>
  <c r="BE157"/>
  <c r="BE95"/>
  <c r="BE110"/>
  <c r="BE142"/>
  <c r="BE106"/>
  <c r="BE122"/>
  <c r="BE136"/>
  <c r="F55"/>
  <c r="BE133"/>
  <c r="BE146"/>
  <c r="BE126"/>
  <c r="BE113"/>
  <c r="BE116"/>
  <c r="BE119"/>
  <c r="BE149"/>
  <c r="BE153"/>
  <c i="3" r="BE116"/>
  <c r="BE106"/>
  <c r="BE121"/>
  <c r="BE111"/>
  <c r="BE153"/>
  <c r="BE178"/>
  <c i="2" r="BK80"/>
  <c r="J80"/>
  <c r="J59"/>
  <c i="3" r="E48"/>
  <c r="BE86"/>
  <c r="BE136"/>
  <c r="BE158"/>
  <c r="BE146"/>
  <c r="BE172"/>
  <c r="BE163"/>
  <c r="BE96"/>
  <c r="F55"/>
  <c r="J77"/>
  <c r="BE167"/>
  <c r="BE101"/>
  <c r="BE131"/>
  <c r="BE126"/>
  <c r="BE141"/>
  <c r="BE91"/>
  <c i="2" r="J52"/>
  <c r="F55"/>
  <c r="BE94"/>
  <c r="BE97"/>
  <c r="BE100"/>
  <c r="BE106"/>
  <c r="BE114"/>
  <c r="E48"/>
  <c r="BE82"/>
  <c r="BE85"/>
  <c r="BE103"/>
  <c r="BE109"/>
  <c r="BE88"/>
  <c r="BE91"/>
  <c r="BE112"/>
  <c i="1" r="AW55"/>
  <c r="BA55"/>
  <c i="3" r="F34"/>
  <c i="1" r="BA56"/>
  <c i="2" r="F36"/>
  <c i="1" r="BC55"/>
  <c i="4" r="F36"/>
  <c i="1" r="BC57"/>
  <c i="4" r="J34"/>
  <c i="1" r="AW57"/>
  <c i="3" r="J34"/>
  <c i="1" r="AW56"/>
  <c i="4" r="F34"/>
  <c i="1" r="BA57"/>
  <c i="3" r="F35"/>
  <c i="1" r="BB56"/>
  <c i="3" r="F37"/>
  <c i="1" r="BD56"/>
  <c i="3" r="F36"/>
  <c i="1" r="BC56"/>
  <c i="4" r="F37"/>
  <c i="1" r="BD57"/>
  <c i="4" r="F35"/>
  <c i="1" r="BB57"/>
  <c i="4" l="1" r="BK131"/>
  <c r="J131"/>
  <c r="J67"/>
  <c i="3" r="BK84"/>
  <c r="J84"/>
  <c r="J60"/>
  <c i="4" r="J132"/>
  <c r="J68"/>
  <c r="BK92"/>
  <c r="BK91"/>
  <c r="J91"/>
  <c r="J94"/>
  <c r="J62"/>
  <c i="3" r="BK83"/>
  <c r="J83"/>
  <c r="J59"/>
  <c i="4" r="J30"/>
  <c i="1" r="AG57"/>
  <c r="BB54"/>
  <c r="AX54"/>
  <c r="AU54"/>
  <c r="BA54"/>
  <c r="AW54"/>
  <c r="AK30"/>
  <c i="2" r="F33"/>
  <c i="1" r="AZ55"/>
  <c i="3" r="F33"/>
  <c i="1" r="AZ56"/>
  <c i="4" r="F33"/>
  <c i="1" r="AZ57"/>
  <c r="BC54"/>
  <c r="AY54"/>
  <c i="2" r="J33"/>
  <c i="1" r="AV55"/>
  <c r="AT55"/>
  <c i="2" r="J30"/>
  <c i="1" r="AG55"/>
  <c i="4" r="J33"/>
  <c i="1" r="AV57"/>
  <c r="AT57"/>
  <c r="AN57"/>
  <c i="3" r="J33"/>
  <c i="1" r="AV56"/>
  <c r="AT56"/>
  <c r="BD54"/>
  <c r="W33"/>
  <c i="4" l="1" r="J92"/>
  <c r="J60"/>
  <c r="J59"/>
  <c r="J39"/>
  <c i="1" r="AN55"/>
  <c i="2" r="J39"/>
  <c i="3" r="J30"/>
  <c i="1" r="AG56"/>
  <c r="AN56"/>
  <c r="W32"/>
  <c r="W30"/>
  <c r="W31"/>
  <c r="AZ54"/>
  <c r="AV54"/>
  <c r="AK29"/>
  <c i="3" l="1" r="J39"/>
  <c i="1" r="AG54"/>
  <c r="AK26"/>
  <c r="W29"/>
  <c r="AT54"/>
  <c l="1" r="AN54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<sst xmlns="http://schemas.openxmlformats.org/spreadsheetml/2006/main">
  <si>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</si>
  <si>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</si>
  <si>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</si>
  <si>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</si>
  <si>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</si>
  <si>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{01919c13-3574-40df-940c-fe823e7dadcb}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</si>
  <si>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</si>
  <si>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</si>
  <si>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</si>
  <si>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</si>
  <si>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</si>
  <si>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</si>
  <si>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</si>
  <si>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</si>
  <si>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25-02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</si>
  <si>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</si>
  <si>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</si>
  <si>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a odbahnění Nadvesního rybníka - 1. etapa</t>
  </si>
  <si>
    <t>KSO:</t>
  </si>
  <si>
    <t/>
  </si>
  <si>
    <t>CC-CZ:</t>
  </si>
  <si>
    <t>Místo:</t>
  </si>
  <si>
    <t xml:space="preserve"> </t>
  </si>
  <si>
    <t>Datum:</t>
  </si>
  <si>
    <t>2. 4. 2025</t>
  </si>
  <si>
    <t>Zadavatel:</t>
  </si>
  <si>
    <t>IČ:</t>
  </si>
  <si>
    <t>00246476</t>
  </si>
  <si>
    <t>Město Dačice</t>
  </si>
  <si>
    <t>DIČ:</t>
  </si>
  <si>
    <t>CZ00246476</t>
  </si>
  <si>
    <t>Účastník:</t>
  </si>
  <si>
    <t>Vyplň údaj</t>
  </si>
  <si>
    <t>Projektant:</t>
  </si>
  <si>
    <t>04373863</t>
  </si>
  <si>
    <t>Ing. Vít Pučálek</t>
  </si>
  <si>
    <t>CZ8208233528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</si>
  <si>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</si>
  <si>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</si>
  <si>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</si>
  <si>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</si>
  <si>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</si>
  <si>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</si>
  <si>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</si>
  <si>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</si>
  <si>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</si>
  <si>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</si>
  <si>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</si>
  <si>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</si>
  <si>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</si>
  <si>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</si>
  <si>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</si>
  <si>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</si>
  <si>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</si>
  <si>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</si>
  <si>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</si>
  <si>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</si>
  <si>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</si>
  <si>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</si>
  <si>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</si>
  <si>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</si>
  <si>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</si>
  <si>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</si>
  <si>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</si>
  <si>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</si>
  <si>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</si>
  <si>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</si>
  <si>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</si>
  <si>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</si>
  <si>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</si>
  <si>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</si>
  <si>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</si>
  <si>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</si>
  <si>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</si>
  <si>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</si>
  <si>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</si>
  <si>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</si>
  <si>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</si>
  <si>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</si>
  <si>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</si>
  <si>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00</t>
  </si>
  <si>
    <t>VRN - vedlejší rozpočtové náklady</t>
  </si>
  <si>
    <t>STA</t>
  </si>
  <si>
    <t>1</t>
  </si>
  <si>
    <t>{3d1681fb-6341-4469-b447-45d8e424cd84}</t>
  </si>
  <si>
    <t>2</t>
  </si>
  <si>
    <t>01</t>
  </si>
  <si>
    <t>Zátopa</t>
  </si>
  <si>
    <t>{5302bd9b-ffe5-49eb-8e25-aa95e831ed64}</t>
  </si>
  <si>
    <t>02</t>
  </si>
  <si>
    <t>Bezpečnostní přeliv</t>
  </si>
  <si>
    <t>{ca9927f6-f7be-4197-8971-23d98287c224}</t>
  </si>
  <si>
    <t>KRYCÍ LIST SOUPISU PRACÍ</t>
  </si>
  <si>
    <t>Objekt:</t>
  </si>
  <si>
    <t>00 - VRN - vedlejší rozpočtové náklady</t>
  </si>
  <si>
    <t>REKAPITULACE ČLENĚNÍ SOUPISU PRACÍ</t>
  </si>
  <si>
    <t>Kód dílu - Popis</t>
  </si>
  <si>
    <t>Cena celkem [CZK]</t>
  </si>
  <si>
    <t>-1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</si>
  <si>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</si>
  <si>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</si>
  <si>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</si>
  <si>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</si>
  <si>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</si>
  <si>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</si>
  <si>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</si>
  <si>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</si>
  <si>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</si>
  <si>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</si>
  <si>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</si>
  <si>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</si>
  <si>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</si>
  <si>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</si>
  <si>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</si>
  <si>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</si>
  <si>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</si>
  <si>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</si>
  <si>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K</t>
  </si>
  <si>
    <t>R01</t>
  </si>
  <si>
    <t>soubor</t>
  </si>
  <si>
    <t>4</t>
  </si>
  <si>
    <t>-2062620411</t>
  </si>
  <si>
    <t>PP</t>
  </si>
  <si>
    <t>Vytyčení stavby</t>
  </si>
  <si>
    <t>P</t>
  </si>
  <si>
    <t xml:space="preserve">Poznámka k položce:_x000d_
- případně pozemků nebo provedení jiných geodetických prací odborně způsobilou osobou v oboru zeměměřičství v rámci navržených objektů, konstrukcí a oprav v rámci stavby budou vytýčeny (umístění) všechny navrhované a opravované  objekty. Dále budou vytýčeny hranice dotčených pozemků._x000d_
- vytýčení bude provedeno geodetickou firmou na základě předané digitální formy situace stavby v JTSK a BPV._x000d_
- detailní vytýčení jednotlivých prvků stavebních objektů bude provedeno na základě předané projektové dokumentace k provádění stavby (rozměry prvků, výškové osazení).</t>
  </si>
  <si>
    <t>R02</t>
  </si>
  <si>
    <t>1447360070</t>
  </si>
  <si>
    <t>Zajištění a zabezpečení zařízení staveniště</t>
  </si>
  <si>
    <t>Poznámka k položce:_x000d_
- zřízení, provoz a likvidace zařízení staveniště, včetně případných přípojek, přístupů, deponií apod._x000d_
- zajištění umístění štítku o povolení stavby</t>
  </si>
  <si>
    <t>3</t>
  </si>
  <si>
    <t>R04</t>
  </si>
  <si>
    <t>-107300418</t>
  </si>
  <si>
    <t>Zřízení sjezdu do zátopy rybníka</t>
  </si>
  <si>
    <t>Poznámka k položce:_x000d_
- včetně sjezdu ze stávající místní komunikace/silnice_x000d_
- opevnění zahutněným kamenivem fr. 32-63 mm v tl. 0,3 m_x000d_
- šířka sjezdu 3 m, délka 45 m</t>
  </si>
  <si>
    <t>R05</t>
  </si>
  <si>
    <t>943466141</t>
  </si>
  <si>
    <t>Protokolární předání stavbou dotčených pozemků</t>
  </si>
  <si>
    <t>Poznámka k položce:_x000d_
- včetně komunikací, uvedených do původního stavu, zpět jejich vlastníkům_x000d_
- včetně případných nájmů za využití pozemků pro účely stavby</t>
  </si>
  <si>
    <t>R06</t>
  </si>
  <si>
    <t>-1743304966</t>
  </si>
  <si>
    <t>Zpracování a předání dokumentace</t>
  </si>
  <si>
    <t>Poznámka k položce:_x000d_
- skutečného provedení stavby (2 paré + 1 v elektronické formě) objednateli a zaměření skutečného provedení stavby - geodetická část dokumentace (2 paré + 1 v elektronické formě) v rozsahu odpovídajícím příslušným právním předpisům, pořízení fotodokumentace stavby</t>
  </si>
  <si>
    <t>6</t>
  </si>
  <si>
    <t>R07</t>
  </si>
  <si>
    <t>-1502107140</t>
  </si>
  <si>
    <t xml:space="preserve">Uvedení ploch dotčených stavbou do původního stavu </t>
  </si>
  <si>
    <t>Poznámka k položce:_x000d_
- všech užívaných ploch včetně případných oprav přístupových komunikací</t>
  </si>
  <si>
    <t>7</t>
  </si>
  <si>
    <t>R13</t>
  </si>
  <si>
    <t>58548006</t>
  </si>
  <si>
    <t>Vytyčení inženýrských sítí</t>
  </si>
  <si>
    <t>Poznámka k položce:_x000d_
- vytýčení, zajištění, předání stávajícího vedení včetně veškerých předávacíh protokolů</t>
  </si>
  <si>
    <t>8</t>
  </si>
  <si>
    <t>R14</t>
  </si>
  <si>
    <t>-1981670922</t>
  </si>
  <si>
    <t>Ochrana stávajících inženýrských sítí na staveništi</t>
  </si>
  <si>
    <t>Poznámka k položce:_x000d_
- náklady na přezkoumání podkladů objednatele o stavu inženýrských sítí probíhajících staveništěm nebo dotčenými stavbou i mimo území staveniště, kontrola vytýčení jejich skutečné trasy a provedení ochranných opatření pro zabezpečení stávajících inženýrských sítí._x000d_
- včetně případných nutných dozorů správců dotčených sítí</t>
  </si>
  <si>
    <t>9</t>
  </si>
  <si>
    <t>R15</t>
  </si>
  <si>
    <t>1151608911</t>
  </si>
  <si>
    <t>Dočasná dopravní opatření</t>
  </si>
  <si>
    <t>Poznámka k položce:_x000d_
- náklady na vyhotovení návrhu dočasného dopravního značení, jeho projednání s dotčenými orgány a organizacemi vč. zajištění rozhodnutí o zvláštním užívání komunikace, dodání dopravních značek a světelné signalizace, jejich rozmístění a přemísťování a jejich údržba v průběhu výstavby včetně následného odstranění po ukončení stavebních prací._x000d_
- v rozsahu nezbytném pro řádné a bezpečné provádění prací na stavbě</t>
  </si>
  <si>
    <t>10</t>
  </si>
  <si>
    <t>R16</t>
  </si>
  <si>
    <t>-249383140</t>
  </si>
  <si>
    <t>Zajištění plnění povinností dle zák. č. 309/2006 Sb.</t>
  </si>
  <si>
    <t>Poznámka k položce:_x000d_
- především opatření vyplívající z plánu BOZP, havarijního a povoldňového plánu</t>
  </si>
  <si>
    <t>11</t>
  </si>
  <si>
    <t>R18</t>
  </si>
  <si>
    <t>-338277783</t>
  </si>
  <si>
    <t>Kompletní pasportizace okolních pozemků, komunikací a budov před zahájením stavby</t>
  </si>
  <si>
    <t>R21</t>
  </si>
  <si>
    <t>69337761</t>
  </si>
  <si>
    <t>Čištění komunikací</t>
  </si>
  <si>
    <t>Poznámka k položce:_x000d_
- průběžné čištění komunikací v průběhu stavby</t>
  </si>
  <si>
    <t>01 - Zátopa</t>
  </si>
  <si>
    <t>HSV - Práce a dodávky HSV</t>
  </si>
  <si>
    <t xml:space="preserve">    1 - Zemní práce</t>
  </si>
  <si>
    <t xml:space="preserve">    4 - Vodorovné konstrukce</t>
  </si>
  <si>
    <t xml:space="preserve">    998 - Přesun hmot</t>
  </si>
  <si>
    <t>HSV</t>
  </si>
  <si>
    <t>Práce a dodávky HSV</t>
  </si>
  <si>
    <t>Zemní práce</t>
  </si>
  <si>
    <t>122703601</t>
  </si>
  <si>
    <t>Odstranění nánosů při únosnosti dna přes 15 do 40 kPa</t>
  </si>
  <si>
    <t>m3</t>
  </si>
  <si>
    <t>-703402579</t>
  </si>
  <si>
    <t>Odstranění nánosů z vypuštěných vodních nádrží nebo rybníků s uložením do hromad na vzdálenost do 20 m ve výkopišti při únosnosti dna přes 15 kPa do 40 kPa</t>
  </si>
  <si>
    <t>Online PSC</t>
  </si>
  <si>
    <t>https://podminky.urs.cz/item/CS_URS_2025_01/122703601</t>
  </si>
  <si>
    <t>VV</t>
  </si>
  <si>
    <t>"sediment 1221 m3 - 10%"1221*0,1</t>
  </si>
  <si>
    <t>Součet</t>
  </si>
  <si>
    <t>122703602</t>
  </si>
  <si>
    <t>Odstranění nánosů při únosnosti dna přes 40 do 60 kPa</t>
  </si>
  <si>
    <t>-826579010</t>
  </si>
  <si>
    <t>Odstranění nánosů z vypuštěných vodních nádrží nebo rybníků s uložením do hromad na vzdálenost do 20 m ve výkopišti při únosnosti dna přes 40 kPa do 60 kPa</t>
  </si>
  <si>
    <t>https://podminky.urs.cz/item/CS_URS_2025_01/122703602</t>
  </si>
  <si>
    <t>"sediment 1221 m3 - 25%"1221*0,25</t>
  </si>
  <si>
    <t>122703603</t>
  </si>
  <si>
    <t>Odstranění nánosů při únosnosti dna přes 60 kPa</t>
  </si>
  <si>
    <t>235967223</t>
  </si>
  <si>
    <t>Odstranění nánosů z vypuštěných vodních nádrží nebo rybníků s uložením do hromad na vzdálenost do 20 m ve výkopišti při únosnosti dna přes 60 kPa</t>
  </si>
  <si>
    <t>https://podminky.urs.cz/item/CS_URS_2025_01/122703603</t>
  </si>
  <si>
    <t>"sediment 1221 m3 - 65%"1221*0,65</t>
  </si>
  <si>
    <t>132251102</t>
  </si>
  <si>
    <t>Hloubení rýh nezapažených š do 800 mm v hornině třídy těžitelnosti I skupiny 3 objem do 50 m3 strojně</t>
  </si>
  <si>
    <t>-1908352417</t>
  </si>
  <si>
    <t>Hloubení nezapažených rýh šířky do 800 mm strojně s urovnáním dna do předepsaného profilu a spádu v hornině třídy těžitelnosti I skupiny 3 přes 20 do 50 m3</t>
  </si>
  <si>
    <t>https://podminky.urs.cz/item/CS_URS_2025_01/132251102</t>
  </si>
  <si>
    <t>"patka opevnění levého břehu"66,5*0,5</t>
  </si>
  <si>
    <t>162253101</t>
  </si>
  <si>
    <t>Vodorovné přemístění nánosu z nádrží přes 20 do 60 m při únosnosti dna přes 40 kPa</t>
  </si>
  <si>
    <t>1165720033</t>
  </si>
  <si>
    <t>Vodorovné přemístění nánosu z vodních nádrží nebo rybníků s vyklopením a hrubým urovnáním skládky při únosnosti dna přes 40 kPa, na vzdálenost přes 20 do 60 m</t>
  </si>
  <si>
    <t>https://podminky.urs.cz/item/CS_URS_2025_01/162253101</t>
  </si>
  <si>
    <t>"sediment 1221 m3 - 90%"1221*0,9/2</t>
  </si>
  <si>
    <t>162253102</t>
  </si>
  <si>
    <t>Vodorovné přemístění nánosu z nádrží přes 20 do 40 m při únosnost dna přes 15 do 40 kPa</t>
  </si>
  <si>
    <t>1009584072</t>
  </si>
  <si>
    <t>Vodorovné přemístění nánosu z vodních nádrží nebo rybníků s vyklopením a hrubým urovnáním skládky při únosnosti dna přes 15 do 40 kPa, na vzdálenost přes 20 do 40 m</t>
  </si>
  <si>
    <t>https://podminky.urs.cz/item/CS_URS_2025_01/162253102</t>
  </si>
  <si>
    <t>"sediment 1221 m3 - 10%"1221*0,1/2</t>
  </si>
  <si>
    <t>162451105</t>
  </si>
  <si>
    <t>Vodorovné přemístění přes 1 000 do 1500 m výkopku/sypaniny z horniny třídy těžitelnosti I skupiny 1 až 3</t>
  </si>
  <si>
    <t>-1955124084</t>
  </si>
  <si>
    <t>Vodorovné přemístění výkopku nebo sypaniny po suchu na obvyklém dopravním prostředku, bez naložení výkopku, avšak se složením bez rozhrnutí z horniny třídy těžitelnosti I skupiny 1 až 3 na vzdálenost přes 1 000 do 1 500 m</t>
  </si>
  <si>
    <t>https://podminky.urs.cz/item/CS_URS_2025_01/162451105</t>
  </si>
  <si>
    <t>"sediment 1221 - 100%"1221</t>
  </si>
  <si>
    <t>162751117</t>
  </si>
  <si>
    <t>Vodorovné přemístění přes 9 000 do 10000 m výkopku/sypaniny z horniny třídy těžitelnosti I skupiny 1 až 3</t>
  </si>
  <si>
    <t>2077144718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</si>
  <si>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</si>
  <si>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https://podminky.urs.cz/item/CS_URS_2025_01/162751117</t>
  </si>
  <si>
    <t>167151111</t>
  </si>
  <si>
    <t>Nakládání výkopku z hornin třídy těžitelnosti I skupiny 1 až 3 přes 100 m3</t>
  </si>
  <si>
    <t>-1329048013</t>
  </si>
  <si>
    <t>Nakládání, skládání a překládání neulehlého výkopku nebo sypaniny strojně nakládání, množství přes 100 m3, z hornin třídy těžitelnosti I, skupiny 1 až 3</t>
  </si>
  <si>
    <t>https://podminky.urs.cz/item/CS_URS_2025_01/167151111</t>
  </si>
  <si>
    <t>"přehození v zátopě"1221</t>
  </si>
  <si>
    <t>171251101</t>
  </si>
  <si>
    <t>Uložení sypaniny do násypů nezhutněných strojně</t>
  </si>
  <si>
    <t>820992280</t>
  </si>
  <si>
    <t>Uložení sypanin do násypů strojně s rozprostřením sypaniny ve vrstvách a s hrubým urovnáním nezhutněných jakékoliv třídy těžitelnosti</t>
  </si>
  <si>
    <t>https://podminky.urs.cz/item/CS_URS_2025_01/171251101</t>
  </si>
  <si>
    <t>"sediment 1221 m3 - 100%"1221</t>
  </si>
  <si>
    <t>171251201</t>
  </si>
  <si>
    <t>Uložení sypaniny na skládky nebo meziskládky</t>
  </si>
  <si>
    <t>-334496154</t>
  </si>
  <si>
    <t>Uložení sypaniny na skládky nebo meziskládky bez hutnění s upravením uložené sypaniny do předepsaného tvaru</t>
  </si>
  <si>
    <t>https://podminky.urs.cz/item/CS_URS_2025_01/171251201</t>
  </si>
  <si>
    <t>181951112</t>
  </si>
  <si>
    <t>Úprava pláně v hornině třídy těžitelnosti I skupiny 1 až 3 se zhutněním strojně</t>
  </si>
  <si>
    <t>m2</t>
  </si>
  <si>
    <t>2112139174</t>
  </si>
  <si>
    <t>Úprava pláně vyrovnáním výškových rozdílů strojně v hornině třídy těžitelnosti I, skupiny 1 až 3 se zhutněním</t>
  </si>
  <si>
    <t>https://podminky.urs.cz/item/CS_URS_2025_01/181951112</t>
  </si>
  <si>
    <t>"dno rybníka"2690</t>
  </si>
  <si>
    <t>13</t>
  </si>
  <si>
    <t>182151111</t>
  </si>
  <si>
    <t>Svahování v zářezech v hornině třídy těžitelnosti I skupiny 1 až 3 strojně</t>
  </si>
  <si>
    <t>478358004</t>
  </si>
  <si>
    <t>Svahování trvalých svahů do projektovaných profilů strojně s potřebným přemístěním výkopku při svahování v zářezech v hornině třídy těžitelnosti I, skupiny 1 až 3</t>
  </si>
  <si>
    <t>https://podminky.urs.cz/item/CS_URS_2025_01/182151111</t>
  </si>
  <si>
    <t>"levý břeh"510</t>
  </si>
  <si>
    <t>"pravý břeh + konec zátopy"690</t>
  </si>
  <si>
    <t>Vodorovné konstrukce</t>
  </si>
  <si>
    <t>14</t>
  </si>
  <si>
    <t>457531112</t>
  </si>
  <si>
    <t>Filtrační vrstvy z hrubého drceného kameniva bez zhutnění frakce od 16 až 63 do 32 až 63 mm</t>
  </si>
  <si>
    <t>542338036</t>
  </si>
  <si>
    <t>Filtrační vrstvy jakékoliv tloušťky a sklonu z hrubého drceného kameniva bez zhutnění, frakce od 16-63 do 32-63 mm</t>
  </si>
  <si>
    <t>https://podminky.urs.cz/item/CS_URS_2025_01/457531112</t>
  </si>
  <si>
    <t>"opevnění levého břehu"250*0,15</t>
  </si>
  <si>
    <t>15</t>
  </si>
  <si>
    <t>457971121</t>
  </si>
  <si>
    <t>Zřízení vrstvy z geotextilie o sklonu přes 10° do 35° š do 3 m</t>
  </si>
  <si>
    <t>1891430380</t>
  </si>
  <si>
    <t>Zřízení vrstvy z geotextilie s přesahem bez připevnění k podkladu, s potřebným dočasným zatěžováním včetně zakotvení okraje o sklonu přes 10° do 35°, šířky geotextilie do 3 m</t>
  </si>
  <si>
    <t>https://podminky.urs.cz/item/CS_URS_2025_01/457971121</t>
  </si>
  <si>
    <t>"opevnění levého břehu"250</t>
  </si>
  <si>
    <t>16</t>
  </si>
  <si>
    <t>M</t>
  </si>
  <si>
    <t>69311081</t>
  </si>
  <si>
    <t>geotextilie netkaná separační, ochranná, filtrační, drenážní PES 300g/m2</t>
  </si>
  <si>
    <t>2041061158</t>
  </si>
  <si>
    <t>"opevnění levého břehu"250*1,15</t>
  </si>
  <si>
    <t>17</t>
  </si>
  <si>
    <t>462512161</t>
  </si>
  <si>
    <t>Zához z lomového kamene záhozového hmotnost kamenů do 200 kg bez výplně</t>
  </si>
  <si>
    <t>-1895056606</t>
  </si>
  <si>
    <t>Zához z lomového kamene neupraveného provedený ze břehu nebo z lešení, do sucha nebo do vody záhozového, hmotnost jednotlivých kamenů do 200 kg bez výplně mezer</t>
  </si>
  <si>
    <t>https://podminky.urs.cz/item/CS_URS_2025_01/462512161</t>
  </si>
  <si>
    <t>18</t>
  </si>
  <si>
    <t>463211152</t>
  </si>
  <si>
    <t>Rovnanina objemu přes 3 m3 z lomového kamene tříděného hmotnosti přes 80 do 200 kg s urovnáním líce</t>
  </si>
  <si>
    <t>-1528780971</t>
  </si>
  <si>
    <t>Rovnanina z lomového kamene neupraveného pro podélné i příčné objekty objemu přes 3 m3 z kamene tříděného, s urovnáním líce a vyklínováním spár úlomky kamene hmotnost jednotlivých kamenů přes 80 do 200 kg</t>
  </si>
  <si>
    <t>https://podminky.urs.cz/item/CS_URS_2025_01/463211152</t>
  </si>
  <si>
    <t>"opevnění levého břehu"250*0,3</t>
  </si>
  <si>
    <t>998</t>
  </si>
  <si>
    <t>Přesun hmot</t>
  </si>
  <si>
    <t>19</t>
  </si>
  <si>
    <t>998331011</t>
  </si>
  <si>
    <t>Přesun hmot pro nádrže</t>
  </si>
  <si>
    <t>t</t>
  </si>
  <si>
    <t>367835387</t>
  </si>
  <si>
    <t>Přesun hmot pro nádrže dopravní vzdálenost do 500 m</t>
  </si>
  <si>
    <t>https://podminky.urs.cz/item/CS_URS_2025_01/998331011</t>
  </si>
  <si>
    <t>02 - Bezpečnostní přeliv</t>
  </si>
  <si>
    <t xml:space="preserve">      11 - Přípravné a přidružené zemní práce</t>
  </si>
  <si>
    <t xml:space="preserve">      12 - Odkopávky a prokopávky</t>
  </si>
  <si>
    <t xml:space="preserve">      17 - Konstrukce ze zemin</t>
  </si>
  <si>
    <t xml:space="preserve">      18 - Povrchové úpravy terénu</t>
  </si>
  <si>
    <t xml:space="preserve">    2 - Zakládání</t>
  </si>
  <si>
    <t xml:space="preserve">      45 - Podkladní a vedlejší konstrukce kromě vozovek a železničního svršku</t>
  </si>
  <si>
    <t xml:space="preserve">      46 - Zpevněné plochy kromě vozovek a železničních svršků</t>
  </si>
  <si>
    <t xml:space="preserve">    997 - Doprava suti a vybouraných hmot</t>
  </si>
  <si>
    <t>Přípravné a přidružené zemní práce</t>
  </si>
  <si>
    <t>114203102</t>
  </si>
  <si>
    <t>Rozebrání dlažeb z lomového kamene nebo betonových tvárnic na sucho se zalitými spárami</t>
  </si>
  <si>
    <t>-454163442</t>
  </si>
  <si>
    <t>Rozebrání dlažeb nebo záhozů s naložením na dopravní prostředek dlažeb z lomového kamene nebo betonových tvárnic na sucho se zalitými spárami cementovou maltou</t>
  </si>
  <si>
    <t>https://podminky.urs.cz/item/CS_URS_2025_01/114203102</t>
  </si>
  <si>
    <t>"stávající dlažba + obklad"150</t>
  </si>
  <si>
    <t>Odkopávky a prokopávky</t>
  </si>
  <si>
    <t>122251104</t>
  </si>
  <si>
    <t>Odkopávky a prokopávky nezapažené v hornině třídy těžitelnosti I skupiny 3 objem do 500 m3 strojně</t>
  </si>
  <si>
    <t>1429857883</t>
  </si>
  <si>
    <t>Odkopávky a prokopávky nezapažené strojně v hornině třídy těžitelnosti I skupiny 3 přes 100 do 500 m3</t>
  </si>
  <si>
    <t>https://podminky.urs.cz/item/CS_URS_2025_01/122251104</t>
  </si>
  <si>
    <t>Poznámka k položce:_x000d_
- zemina vytlačená opevnění kamennou rovnaninou v úseku č.3</t>
  </si>
  <si>
    <t>Konstrukce ze zemin</t>
  </si>
  <si>
    <t>171103201</t>
  </si>
  <si>
    <t>Uložení sypanin z horniny třídy těžitelnosti I a II skupiny 1 až 4 do hrází nádrží se zhutněním 100 % PS C s příměsí jílu do 20 %</t>
  </si>
  <si>
    <t>761788915</t>
  </si>
  <si>
    <t>Uložení netříděných sypanin do zemních hrází z hornin třídy těžitelnosti I a II, skupiny 1 až 4 pro jakoukoliv šířku koruny přehradních a jiných vodních nádrží se zhutněním do 100 % PS - koef. C s příměsí jílové hlíny do 20 % objemu</t>
  </si>
  <si>
    <t>https://podminky.urs.cz/item/CS_URS_2025_01/171103201</t>
  </si>
  <si>
    <t>Povrchové úpravy terénu</t>
  </si>
  <si>
    <t>181411123</t>
  </si>
  <si>
    <t>Založení lučního trávníku výsevem pl do 1000 m2 ve svahu přes 1:2 do 1:1</t>
  </si>
  <si>
    <t>-1091929815</t>
  </si>
  <si>
    <t>Založení trávníku na půdě předem připravené plochy do 1000 m2 výsevem včetně utažení lučního na svahu přes 1:2 do 1:1</t>
  </si>
  <si>
    <t>https://podminky.urs.cz/item/CS_URS_2025_01/181411123</t>
  </si>
  <si>
    <t>00572410</t>
  </si>
  <si>
    <t>osivo směs travní parková</t>
  </si>
  <si>
    <t>kg</t>
  </si>
  <si>
    <t>84419491</t>
  </si>
  <si>
    <t>25*0,02 'Přepočtené koeficientem množství</t>
  </si>
  <si>
    <t>181951111</t>
  </si>
  <si>
    <t>Úprava pláně v hornině třídy těžitelnosti I skupiny 1 až 3 bez zhutnění strojně</t>
  </si>
  <si>
    <t>-835838592</t>
  </si>
  <si>
    <t>Úprava pláně vyrovnáním výškových rozdílů strojně v hornině třídy těžitelnosti I, skupiny 1 až 3 bez zhutnění</t>
  </si>
  <si>
    <t>https://podminky.urs.cz/item/CS_URS_2025_01/181951111</t>
  </si>
  <si>
    <t>-293529382</t>
  </si>
  <si>
    <t>182351123</t>
  </si>
  <si>
    <t>Rozprostření ornice pl přes 100 do 500 m2 ve svahu přes 1:5 tl vrstvy do 200 mm strojně</t>
  </si>
  <si>
    <t>-129081195</t>
  </si>
  <si>
    <t>Rozprostření a urovnání ornice ve svahu sklonu přes 1:5 strojně při souvislé ploše přes 100 do 500 m2, tl. vrstvy do 200 mm</t>
  </si>
  <si>
    <t>https://podminky.urs.cz/item/CS_URS_2025_01/182351123</t>
  </si>
  <si>
    <t>Zakládání</t>
  </si>
  <si>
    <t>274211411</t>
  </si>
  <si>
    <t>Zdivo základových pásů z lomového kamene na maltu cementovou</t>
  </si>
  <si>
    <t>1119863604</t>
  </si>
  <si>
    <t>Zdivo základových pásů z lomového kamene nelícované na maltu cementovou</t>
  </si>
  <si>
    <t>https://podminky.urs.cz/item/CS_URS_2025_01/274211411</t>
  </si>
  <si>
    <t>"oprava kamenného zdiva"9,6*0,7*0,3</t>
  </si>
  <si>
    <t>45</t>
  </si>
  <si>
    <t>Podkladní a vedlejší konstrukce kromě vozovek a železničního svršku</t>
  </si>
  <si>
    <t>451311111</t>
  </si>
  <si>
    <t>Podklad pod dlažbu z betonu prostého C 20/25 tl do 100 mm</t>
  </si>
  <si>
    <t>595813235</t>
  </si>
  <si>
    <t>Podklad pod dlažbu z betonu prostého bez zvýšených nároků na prostředí tř. C 20/25 tl. do 100 mm</t>
  </si>
  <si>
    <t>https://podminky.urs.cz/item/CS_URS_2025_01/451311111</t>
  </si>
  <si>
    <t>457571114</t>
  </si>
  <si>
    <t>Filtrační vrstvy ze štěrkopísku bez zhutnění frakce od 0 až 45 do 0 až 63 mm</t>
  </si>
  <si>
    <t>1245446412</t>
  </si>
  <si>
    <t>Filtrační vrstvy jakékoliv tloušťky a sklonu ze štěrkopísků bez zhutnění, frakce od 0-45 do 0-63 mm</t>
  </si>
  <si>
    <t>https://podminky.urs.cz/item/CS_URS_2025_01/457571114</t>
  </si>
  <si>
    <t>Poznámka k položce:_x000d_
- poklad pod betonové lože dlažby v tl. 0,1 m_x000d_
- v případě propustného podloží se nemusí provádět</t>
  </si>
  <si>
    <t>143*0,1</t>
  </si>
  <si>
    <t>46</t>
  </si>
  <si>
    <t>Zpevněné plochy kromě vozovek a železničních svršků</t>
  </si>
  <si>
    <t>465511523</t>
  </si>
  <si>
    <t>Dlažba z lomového kamene do malty s vyplněním spár maltou a vyspárováním pl přes 20 m2 tl 300 mm</t>
  </si>
  <si>
    <t>1936949743</t>
  </si>
  <si>
    <t>Dlažba z lomového kamene upraveného vodorovná nebo plocha ve sklonu do 1:2 s dodáním hmot do cementové malty, s vyplněním spár a s vyspárováním cementovou maltou v ploše přes 20 m2, tl. 300 mm</t>
  </si>
  <si>
    <t>https://podminky.urs.cz/item/CS_URS_2025_01/465511523</t>
  </si>
  <si>
    <t>997</t>
  </si>
  <si>
    <t>Doprava suti a vybouraných hmot</t>
  </si>
  <si>
    <t>997002511</t>
  </si>
  <si>
    <t>Vodorovné přemístění suti a vybouraných hmot bez naložení ale se složením a urovnáním do 1 km</t>
  </si>
  <si>
    <t>191556444</t>
  </si>
  <si>
    <t>Vodorovné přemístění suti a vybouraných hmot bez naložení, se složením a hrubým urovnáním na vzdálenost do 1 km</t>
  </si>
  <si>
    <t>https://podminky.urs.cz/item/CS_URS_2025_01/997002511</t>
  </si>
  <si>
    <t>997002519</t>
  </si>
  <si>
    <t>Příplatek ZKD 1 km přemístění suti a vybouraných hmot</t>
  </si>
  <si>
    <t>-1393260330</t>
  </si>
  <si>
    <t>Vodorovné přemístění suti a vybouraných hmot bez naložení, se složením a hrubým urovnáním Příplatek k ceně za každý další započatý 1 km přes 1 km</t>
  </si>
  <si>
    <t>https://podminky.urs.cz/item/CS_URS_2025_01/997002519</t>
  </si>
  <si>
    <t>270*9 'Přepočtené koeficientem množství</t>
  </si>
  <si>
    <t>997013601</t>
  </si>
  <si>
    <t>Poplatek za uložení na skládce (skládkovné) stavebního odpadu betonového kód odpadu 17 01 01</t>
  </si>
  <si>
    <t>1706549765</t>
  </si>
  <si>
    <t>Poplatek za uložení stavebního odpadu na skládce (skládkovné) z prostého betonu zatříděného do Katalogu odpadů pod kódem 17 01 01</t>
  </si>
  <si>
    <t>https://podminky.urs.cz/item/CS_URS_2025_01/997013601</t>
  </si>
  <si>
    <t>998332011</t>
  </si>
  <si>
    <t>Přesun hmot pro úpravy vodních toků a kanály</t>
  </si>
  <si>
    <t>1166104190</t>
  </si>
  <si>
    <t>Přesun hmot pro úpravy vodních toků a kanály, hráze rybníků apod. dopravní vzdálenost do 500 m</t>
  </si>
  <si>
    <t>https://podminky.urs.cz/item/CS_URS_2025_01/998332011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</si>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</sst>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5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5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6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21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vertical="center"/>
    </xf>
    <xf numFmtId="4" fontId="8" fillId="0" borderId="21" xfId="0" applyNumberFormat="1" applyFont="1" applyBorder="1" applyAlignment="1" applyProtection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 applyProtection="1">
      <alignment horizontal="left"/>
    </xf>
    <xf numFmtId="4" fontId="8" fillId="0" borderId="0" xfId="0" applyNumberFormat="1" applyFont="1" applyAlignment="1" applyProtection="1"/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23" xfId="0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2703601" TargetMode="External" /><Relationship Id="rId2" Type="http://schemas.openxmlformats.org/officeDocument/2006/relationships/hyperlink" Target="https://podminky.urs.cz/item/CS_URS_2025_01/122703602" TargetMode="External" /><Relationship Id="rId3" Type="http://schemas.openxmlformats.org/officeDocument/2006/relationships/hyperlink" Target="https://podminky.urs.cz/item/CS_URS_2025_01/122703603" TargetMode="External" /><Relationship Id="rId4" Type="http://schemas.openxmlformats.org/officeDocument/2006/relationships/hyperlink" Target="https://podminky.urs.cz/item/CS_URS_2025_01/132251102" TargetMode="External" /><Relationship Id="rId5" Type="http://schemas.openxmlformats.org/officeDocument/2006/relationships/hyperlink" Target="https://podminky.urs.cz/item/CS_URS_2025_01/162253101" TargetMode="External" /><Relationship Id="rId6" Type="http://schemas.openxmlformats.org/officeDocument/2006/relationships/hyperlink" Target="https://podminky.urs.cz/item/CS_URS_2025_01/162253102" TargetMode="External" /><Relationship Id="rId7" Type="http://schemas.openxmlformats.org/officeDocument/2006/relationships/hyperlink" Target="https://podminky.urs.cz/item/CS_URS_2025_01/162451105" TargetMode="External" /><Relationship Id="rId8" Type="http://schemas.openxmlformats.org/officeDocument/2006/relationships/hyperlink" Target="https://podminky.urs.cz/item/CS_URS_2025_01/162751117" TargetMode="External" /><Relationship Id="rId9" Type="http://schemas.openxmlformats.org/officeDocument/2006/relationships/hyperlink" Target="https://podminky.urs.cz/item/CS_URS_2025_01/167151111" TargetMode="External" /><Relationship Id="rId10" Type="http://schemas.openxmlformats.org/officeDocument/2006/relationships/hyperlink" Target="https://podminky.urs.cz/item/CS_URS_2025_01/171251101" TargetMode="External" /><Relationship Id="rId11" Type="http://schemas.openxmlformats.org/officeDocument/2006/relationships/hyperlink" Target="https://podminky.urs.cz/item/CS_URS_2025_01/171251201" TargetMode="External" /><Relationship Id="rId12" Type="http://schemas.openxmlformats.org/officeDocument/2006/relationships/hyperlink" Target="https://podminky.urs.cz/item/CS_URS_2025_01/181951112" TargetMode="External" /><Relationship Id="rId13" Type="http://schemas.openxmlformats.org/officeDocument/2006/relationships/hyperlink" Target="https://podminky.urs.cz/item/CS_URS_2025_01/182151111" TargetMode="External" /><Relationship Id="rId14" Type="http://schemas.openxmlformats.org/officeDocument/2006/relationships/hyperlink" Target="https://podminky.urs.cz/item/CS_URS_2025_01/457531112" TargetMode="External" /><Relationship Id="rId15" Type="http://schemas.openxmlformats.org/officeDocument/2006/relationships/hyperlink" Target="https://podminky.urs.cz/item/CS_URS_2025_01/457971121" TargetMode="External" /><Relationship Id="rId16" Type="http://schemas.openxmlformats.org/officeDocument/2006/relationships/hyperlink" Target="https://podminky.urs.cz/item/CS_URS_2025_01/462512161" TargetMode="External" /><Relationship Id="rId17" Type="http://schemas.openxmlformats.org/officeDocument/2006/relationships/hyperlink" Target="https://podminky.urs.cz/item/CS_URS_2025_01/463211152" TargetMode="External" /><Relationship Id="rId18" Type="http://schemas.openxmlformats.org/officeDocument/2006/relationships/hyperlink" Target="https://podminky.urs.cz/item/CS_URS_2025_01/998331011" TargetMode="External" /><Relationship Id="rId19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4203102" TargetMode="External" /><Relationship Id="rId2" Type="http://schemas.openxmlformats.org/officeDocument/2006/relationships/hyperlink" Target="https://podminky.urs.cz/item/CS_URS_2025_01/122251104" TargetMode="External" /><Relationship Id="rId3" Type="http://schemas.openxmlformats.org/officeDocument/2006/relationships/hyperlink" Target="https://podminky.urs.cz/item/CS_URS_2025_01/171103201" TargetMode="External" /><Relationship Id="rId4" Type="http://schemas.openxmlformats.org/officeDocument/2006/relationships/hyperlink" Target="https://podminky.urs.cz/item/CS_URS_2025_01/181411123" TargetMode="External" /><Relationship Id="rId5" Type="http://schemas.openxmlformats.org/officeDocument/2006/relationships/hyperlink" Target="https://podminky.urs.cz/item/CS_URS_2025_01/181951111" TargetMode="External" /><Relationship Id="rId6" Type="http://schemas.openxmlformats.org/officeDocument/2006/relationships/hyperlink" Target="https://podminky.urs.cz/item/CS_URS_2025_01/182151111" TargetMode="External" /><Relationship Id="rId7" Type="http://schemas.openxmlformats.org/officeDocument/2006/relationships/hyperlink" Target="https://podminky.urs.cz/item/CS_URS_2025_01/182351123" TargetMode="External" /><Relationship Id="rId8" Type="http://schemas.openxmlformats.org/officeDocument/2006/relationships/hyperlink" Target="https://podminky.urs.cz/item/CS_URS_2025_01/274211411" TargetMode="External" /><Relationship Id="rId9" Type="http://schemas.openxmlformats.org/officeDocument/2006/relationships/hyperlink" Target="https://podminky.urs.cz/item/CS_URS_2025_01/451311111" TargetMode="External" /><Relationship Id="rId10" Type="http://schemas.openxmlformats.org/officeDocument/2006/relationships/hyperlink" Target="https://podminky.urs.cz/item/CS_URS_2025_01/457571114" TargetMode="External" /><Relationship Id="rId11" Type="http://schemas.openxmlformats.org/officeDocument/2006/relationships/hyperlink" Target="https://podminky.urs.cz/item/CS_URS_2025_01/465511523" TargetMode="External" /><Relationship Id="rId12" Type="http://schemas.openxmlformats.org/officeDocument/2006/relationships/hyperlink" Target="https://podminky.urs.cz/item/CS_URS_2025_01/997002511" TargetMode="External" /><Relationship Id="rId13" Type="http://schemas.openxmlformats.org/officeDocument/2006/relationships/hyperlink" Target="https://podminky.urs.cz/item/CS_URS_2025_01/997002519" TargetMode="External" /><Relationship Id="rId14" Type="http://schemas.openxmlformats.org/officeDocument/2006/relationships/hyperlink" Target="https://podminky.urs.cz/item/CS_URS_2025_01/997013601" TargetMode="External" /><Relationship Id="rId15" Type="http://schemas.openxmlformats.org/officeDocument/2006/relationships/hyperlink" Target="https://podminky.urs.cz/item/CS_URS_2025_01/998332011" TargetMode="External" /><Relationship Id="rId16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30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31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32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32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32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33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34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35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36</v>
      </c>
      <c r="AO17" s="23"/>
      <c r="AP17" s="23"/>
      <c r="AQ17" s="23"/>
      <c r="AR17" s="21"/>
      <c r="BE17" s="32"/>
      <c r="BS17" s="18" t="s">
        <v>37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38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34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36</v>
      </c>
      <c r="AO20" s="23"/>
      <c r="AP20" s="23"/>
      <c r="AQ20" s="23"/>
      <c r="AR20" s="21"/>
      <c r="BE20" s="32"/>
      <c r="BS20" s="18" t="s">
        <v>37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39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40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41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42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43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44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45</v>
      </c>
      <c r="E29" s="48"/>
      <c r="F29" s="33" t="s">
        <v>46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47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48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49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50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51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52</v>
      </c>
      <c r="U35" s="55"/>
      <c r="V35" s="55"/>
      <c r="W35" s="55"/>
      <c r="X35" s="57" t="s">
        <v>53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54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25-02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Oprava a odbahnění Nadvesního rybníka - 1. etapa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 xml:space="preserve"> 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2. 4. 2025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Město Dačice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33</v>
      </c>
      <c r="AJ49" s="41"/>
      <c r="AK49" s="41"/>
      <c r="AL49" s="41"/>
      <c r="AM49" s="74" t="str">
        <f>IF(E17="","",E17)</f>
        <v>Ing. Vít Pučálek</v>
      </c>
      <c r="AN49" s="65"/>
      <c r="AO49" s="65"/>
      <c r="AP49" s="65"/>
      <c r="AQ49" s="41"/>
      <c r="AR49" s="45"/>
      <c r="AS49" s="75" t="s">
        <v>55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31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38</v>
      </c>
      <c r="AJ50" s="41"/>
      <c r="AK50" s="41"/>
      <c r="AL50" s="41"/>
      <c r="AM50" s="74" t="str">
        <f>IF(E20="","",E20)</f>
        <v>Ing. Vít Pučálek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56</v>
      </c>
      <c r="D52" s="88"/>
      <c r="E52" s="88"/>
      <c r="F52" s="88"/>
      <c r="G52" s="88"/>
      <c r="H52" s="89"/>
      <c r="I52" s="90" t="s">
        <v>57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58</v>
      </c>
      <c r="AH52" s="88"/>
      <c r="AI52" s="88"/>
      <c r="AJ52" s="88"/>
      <c r="AK52" s="88"/>
      <c r="AL52" s="88"/>
      <c r="AM52" s="88"/>
      <c r="AN52" s="90" t="s">
        <v>59</v>
      </c>
      <c r="AO52" s="88"/>
      <c r="AP52" s="88"/>
      <c r="AQ52" s="92" t="s">
        <v>60</v>
      </c>
      <c r="AR52" s="45"/>
      <c r="AS52" s="93" t="s">
        <v>61</v>
      </c>
      <c r="AT52" s="94" t="s">
        <v>62</v>
      </c>
      <c r="AU52" s="94" t="s">
        <v>63</v>
      </c>
      <c r="AV52" s="94" t="s">
        <v>64</v>
      </c>
      <c r="AW52" s="94" t="s">
        <v>65</v>
      </c>
      <c r="AX52" s="94" t="s">
        <v>66</v>
      </c>
      <c r="AY52" s="94" t="s">
        <v>67</v>
      </c>
      <c r="AZ52" s="94" t="s">
        <v>68</v>
      </c>
      <c r="BA52" s="94" t="s">
        <v>69</v>
      </c>
      <c r="BB52" s="94" t="s">
        <v>70</v>
      </c>
      <c r="BC52" s="94" t="s">
        <v>71</v>
      </c>
      <c r="BD52" s="95" t="s">
        <v>72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73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ROUND(SUM(AG55:AG57),2)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ROUND(SUM(AS55:AS57),2)</f>
        <v>0</v>
      </c>
      <c r="AT54" s="107">
        <f>ROUND(SUM(AV54:AW54),2)</f>
        <v>0</v>
      </c>
      <c r="AU54" s="108">
        <f>ROUND(SUM(AU55:AU57),5)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ROUND(SUM(AZ55:AZ57),2)</f>
        <v>0</v>
      </c>
      <c r="BA54" s="107">
        <f>ROUND(SUM(BA55:BA57),2)</f>
        <v>0</v>
      </c>
      <c r="BB54" s="107">
        <f>ROUND(SUM(BB55:BB57),2)</f>
        <v>0</v>
      </c>
      <c r="BC54" s="107">
        <f>ROUND(SUM(BC55:BC57),2)</f>
        <v>0</v>
      </c>
      <c r="BD54" s="109">
        <f>ROUND(SUM(BD55:BD57),2)</f>
        <v>0</v>
      </c>
      <c r="BE54" s="6"/>
      <c r="BS54" s="110" t="s">
        <v>74</v>
      </c>
      <c r="BT54" s="110" t="s">
        <v>75</v>
      </c>
      <c r="BU54" s="111" t="s">
        <v>76</v>
      </c>
      <c r="BV54" s="110" t="s">
        <v>77</v>
      </c>
      <c r="BW54" s="110" t="s">
        <v>5</v>
      </c>
      <c r="BX54" s="110" t="s">
        <v>78</v>
      </c>
      <c r="CL54" s="110" t="s">
        <v>19</v>
      </c>
    </row>
    <row r="55" s="7" customFormat="1" ht="16.5" customHeight="1">
      <c r="A55" s="112" t="s">
        <v>79</v>
      </c>
      <c r="B55" s="113"/>
      <c r="C55" s="114"/>
      <c r="D55" s="115" t="s">
        <v>80</v>
      </c>
      <c r="E55" s="115"/>
      <c r="F55" s="115"/>
      <c r="G55" s="115"/>
      <c r="H55" s="115"/>
      <c r="I55" s="116"/>
      <c r="J55" s="115" t="s">
        <v>81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'00 - VRN - vedlejší rozpo...'!J30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82</v>
      </c>
      <c r="AR55" s="119"/>
      <c r="AS55" s="120">
        <v>0</v>
      </c>
      <c r="AT55" s="121">
        <f>ROUND(SUM(AV55:AW55),2)</f>
        <v>0</v>
      </c>
      <c r="AU55" s="122">
        <f>'00 - VRN - vedlejší rozpo...'!P80</f>
        <v>0</v>
      </c>
      <c r="AV55" s="121">
        <f>'00 - VRN - vedlejší rozpo...'!J33</f>
        <v>0</v>
      </c>
      <c r="AW55" s="121">
        <f>'00 - VRN - vedlejší rozpo...'!J34</f>
        <v>0</v>
      </c>
      <c r="AX55" s="121">
        <f>'00 - VRN - vedlejší rozpo...'!J35</f>
        <v>0</v>
      </c>
      <c r="AY55" s="121">
        <f>'00 - VRN - vedlejší rozpo...'!J36</f>
        <v>0</v>
      </c>
      <c r="AZ55" s="121">
        <f>'00 - VRN - vedlejší rozpo...'!F33</f>
        <v>0</v>
      </c>
      <c r="BA55" s="121">
        <f>'00 - VRN - vedlejší rozpo...'!F34</f>
        <v>0</v>
      </c>
      <c r="BB55" s="121">
        <f>'00 - VRN - vedlejší rozpo...'!F35</f>
        <v>0</v>
      </c>
      <c r="BC55" s="121">
        <f>'00 - VRN - vedlejší rozpo...'!F36</f>
        <v>0</v>
      </c>
      <c r="BD55" s="123">
        <f>'00 - VRN - vedlejší rozpo...'!F37</f>
        <v>0</v>
      </c>
      <c r="BE55" s="7"/>
      <c r="BT55" s="124" t="s">
        <v>83</v>
      </c>
      <c r="BV55" s="124" t="s">
        <v>77</v>
      </c>
      <c r="BW55" s="124" t="s">
        <v>84</v>
      </c>
      <c r="BX55" s="124" t="s">
        <v>5</v>
      </c>
      <c r="CL55" s="124" t="s">
        <v>19</v>
      </c>
      <c r="CM55" s="124" t="s">
        <v>85</v>
      </c>
    </row>
    <row r="56" s="7" customFormat="1" ht="16.5" customHeight="1">
      <c r="A56" s="112" t="s">
        <v>79</v>
      </c>
      <c r="B56" s="113"/>
      <c r="C56" s="114"/>
      <c r="D56" s="115" t="s">
        <v>86</v>
      </c>
      <c r="E56" s="115"/>
      <c r="F56" s="115"/>
      <c r="G56" s="115"/>
      <c r="H56" s="115"/>
      <c r="I56" s="116"/>
      <c r="J56" s="115" t="s">
        <v>87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'01 - Zátopa'!J30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82</v>
      </c>
      <c r="AR56" s="119"/>
      <c r="AS56" s="120">
        <v>0</v>
      </c>
      <c r="AT56" s="121">
        <f>ROUND(SUM(AV56:AW56),2)</f>
        <v>0</v>
      </c>
      <c r="AU56" s="122">
        <f>'01 - Zátopa'!P83</f>
        <v>0</v>
      </c>
      <c r="AV56" s="121">
        <f>'01 - Zátopa'!J33</f>
        <v>0</v>
      </c>
      <c r="AW56" s="121">
        <f>'01 - Zátopa'!J34</f>
        <v>0</v>
      </c>
      <c r="AX56" s="121">
        <f>'01 - Zátopa'!J35</f>
        <v>0</v>
      </c>
      <c r="AY56" s="121">
        <f>'01 - Zátopa'!J36</f>
        <v>0</v>
      </c>
      <c r="AZ56" s="121">
        <f>'01 - Zátopa'!F33</f>
        <v>0</v>
      </c>
      <c r="BA56" s="121">
        <f>'01 - Zátopa'!F34</f>
        <v>0</v>
      </c>
      <c r="BB56" s="121">
        <f>'01 - Zátopa'!F35</f>
        <v>0</v>
      </c>
      <c r="BC56" s="121">
        <f>'01 - Zátopa'!F36</f>
        <v>0</v>
      </c>
      <c r="BD56" s="123">
        <f>'01 - Zátopa'!F37</f>
        <v>0</v>
      </c>
      <c r="BE56" s="7"/>
      <c r="BT56" s="124" t="s">
        <v>83</v>
      </c>
      <c r="BV56" s="124" t="s">
        <v>77</v>
      </c>
      <c r="BW56" s="124" t="s">
        <v>88</v>
      </c>
      <c r="BX56" s="124" t="s">
        <v>5</v>
      </c>
      <c r="CL56" s="124" t="s">
        <v>19</v>
      </c>
      <c r="CM56" s="124" t="s">
        <v>85</v>
      </c>
    </row>
    <row r="57" s="7" customFormat="1" ht="16.5" customHeight="1">
      <c r="A57" s="112" t="s">
        <v>79</v>
      </c>
      <c r="B57" s="113"/>
      <c r="C57" s="114"/>
      <c r="D57" s="115" t="s">
        <v>89</v>
      </c>
      <c r="E57" s="115"/>
      <c r="F57" s="115"/>
      <c r="G57" s="115"/>
      <c r="H57" s="115"/>
      <c r="I57" s="116"/>
      <c r="J57" s="115" t="s">
        <v>90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'02 - Bezpečnostní přeliv'!J30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82</v>
      </c>
      <c r="AR57" s="119"/>
      <c r="AS57" s="125">
        <v>0</v>
      </c>
      <c r="AT57" s="126">
        <f>ROUND(SUM(AV57:AW57),2)</f>
        <v>0</v>
      </c>
      <c r="AU57" s="127">
        <f>'02 - Bezpečnostní přeliv'!P91</f>
        <v>0</v>
      </c>
      <c r="AV57" s="126">
        <f>'02 - Bezpečnostní přeliv'!J33</f>
        <v>0</v>
      </c>
      <c r="AW57" s="126">
        <f>'02 - Bezpečnostní přeliv'!J34</f>
        <v>0</v>
      </c>
      <c r="AX57" s="126">
        <f>'02 - Bezpečnostní přeliv'!J35</f>
        <v>0</v>
      </c>
      <c r="AY57" s="126">
        <f>'02 - Bezpečnostní přeliv'!J36</f>
        <v>0</v>
      </c>
      <c r="AZ57" s="126">
        <f>'02 - Bezpečnostní přeliv'!F33</f>
        <v>0</v>
      </c>
      <c r="BA57" s="126">
        <f>'02 - Bezpečnostní přeliv'!F34</f>
        <v>0</v>
      </c>
      <c r="BB57" s="126">
        <f>'02 - Bezpečnostní přeliv'!F35</f>
        <v>0</v>
      </c>
      <c r="BC57" s="126">
        <f>'02 - Bezpečnostní přeliv'!F36</f>
        <v>0</v>
      </c>
      <c r="BD57" s="128">
        <f>'02 - Bezpečnostní přeliv'!F37</f>
        <v>0</v>
      </c>
      <c r="BE57" s="7"/>
      <c r="BT57" s="124" t="s">
        <v>83</v>
      </c>
      <c r="BV57" s="124" t="s">
        <v>77</v>
      </c>
      <c r="BW57" s="124" t="s">
        <v>91</v>
      </c>
      <c r="BX57" s="124" t="s">
        <v>5</v>
      </c>
      <c r="CL57" s="124" t="s">
        <v>19</v>
      </c>
      <c r="CM57" s="124" t="s">
        <v>85</v>
      </c>
    </row>
    <row r="58" s="2" customFormat="1" ht="30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  <row r="59" s="2" customFormat="1" ht="6.96" customHeight="1">
      <c r="A59" s="39"/>
      <c r="B59" s="60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45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</row>
  </sheetData>
  <sheetProtection sheet="1" formatColumns="0" formatRows="0" objects="1" scenarios="1" spinCount="100000" saltValue="5Kujn18NK9wgSohAp5JTyHXrLFqc7HNMrSWQo9Bi+upTJ3xBps4wkx0jBAYdA73jPBa6yPghfYKZjraUuuVwVg==" hashValue="iV95ONPOEJafswTBlRKNKSKSSv59as+HSoLHdA5eCWnJC+1OvesT0wwDRuBEptwd0sEJIM3tpj6TyT/y3vdQ7A==" algorithmName="SHA-512" password="CC2B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00 - VRN - vedlejší rozpo...'!C2" display="/"/>
    <hyperlink ref="A56" location="'01 - Zátopa'!C2" display="/"/>
    <hyperlink ref="A57" location="'02 - Bezpečnostní přeliv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84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85</v>
      </c>
    </row>
    <row r="4" s="1" customFormat="1" ht="24.96" customHeight="1">
      <c r="B4" s="21"/>
      <c r="D4" s="131" t="s">
        <v>92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Oprava a odbahnění Nadvesního rybníka - 1. etapa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93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94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2. 4. 2025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34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35</v>
      </c>
      <c r="F21" s="39"/>
      <c r="G21" s="39"/>
      <c r="H21" s="39"/>
      <c r="I21" s="133" t="s">
        <v>29</v>
      </c>
      <c r="J21" s="137" t="s">
        <v>36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38</v>
      </c>
      <c r="E23" s="39"/>
      <c r="F23" s="39"/>
      <c r="G23" s="39"/>
      <c r="H23" s="39"/>
      <c r="I23" s="133" t="s">
        <v>26</v>
      </c>
      <c r="J23" s="137" t="s">
        <v>34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35</v>
      </c>
      <c r="F24" s="39"/>
      <c r="G24" s="39"/>
      <c r="H24" s="39"/>
      <c r="I24" s="133" t="s">
        <v>29</v>
      </c>
      <c r="J24" s="137" t="s">
        <v>36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39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41</v>
      </c>
      <c r="E30" s="39"/>
      <c r="F30" s="39"/>
      <c r="G30" s="39"/>
      <c r="H30" s="39"/>
      <c r="I30" s="39"/>
      <c r="J30" s="145">
        <f>ROUND(J80,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43</v>
      </c>
      <c r="G32" s="39"/>
      <c r="H32" s="39"/>
      <c r="I32" s="146" t="s">
        <v>42</v>
      </c>
      <c r="J32" s="146" t="s">
        <v>44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45</v>
      </c>
      <c r="E33" s="133" t="s">
        <v>46</v>
      </c>
      <c r="F33" s="148">
        <f>ROUND((SUM(BE80:BE116)),  2)</f>
        <v>0</v>
      </c>
      <c r="G33" s="39"/>
      <c r="H33" s="39"/>
      <c r="I33" s="149">
        <v>0.20999999999999999</v>
      </c>
      <c r="J33" s="148">
        <f>ROUND(((SUM(BE80:BE116))*I33),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47</v>
      </c>
      <c r="F34" s="148">
        <f>ROUND((SUM(BF80:BF116)),  2)</f>
        <v>0</v>
      </c>
      <c r="G34" s="39"/>
      <c r="H34" s="39"/>
      <c r="I34" s="149">
        <v>0.12</v>
      </c>
      <c r="J34" s="148">
        <f>ROUND(((SUM(BF80:BF116))*I34),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48</v>
      </c>
      <c r="F35" s="148">
        <f>ROUND((SUM(BG80:BG116)),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49</v>
      </c>
      <c r="F36" s="148">
        <f>ROUND((SUM(BH80:BH116)),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50</v>
      </c>
      <c r="F37" s="148">
        <f>ROUND((SUM(BI80:BI116)),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51</v>
      </c>
      <c r="E39" s="152"/>
      <c r="F39" s="152"/>
      <c r="G39" s="153" t="s">
        <v>52</v>
      </c>
      <c r="H39" s="154" t="s">
        <v>53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95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Oprava a odbahnění Nadvesního rybníka - 1. etapa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93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00 - VRN - vedlejší rozpočtové náklady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2. 4. 2025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Město Dačice</v>
      </c>
      <c r="G54" s="41"/>
      <c r="H54" s="41"/>
      <c r="I54" s="33" t="s">
        <v>33</v>
      </c>
      <c r="J54" s="37" t="str">
        <f>E21</f>
        <v>Ing. Vít Pučálek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38</v>
      </c>
      <c r="J55" s="37" t="str">
        <f>E24</f>
        <v>Ing. Vít Pučálek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96</v>
      </c>
      <c r="D57" s="163"/>
      <c r="E57" s="163"/>
      <c r="F57" s="163"/>
      <c r="G57" s="163"/>
      <c r="H57" s="163"/>
      <c r="I57" s="163"/>
      <c r="J57" s="164" t="s">
        <v>97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73</v>
      </c>
      <c r="D59" s="41"/>
      <c r="E59" s="41"/>
      <c r="F59" s="41"/>
      <c r="G59" s="41"/>
      <c r="H59" s="41"/>
      <c r="I59" s="41"/>
      <c r="J59" s="103">
        <f>J80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98</v>
      </c>
    </row>
    <row r="60" s="9" customFormat="1" ht="24.96" customHeight="1">
      <c r="A60" s="9"/>
      <c r="B60" s="166"/>
      <c r="C60" s="167"/>
      <c r="D60" s="168" t="s">
        <v>99</v>
      </c>
      <c r="E60" s="169"/>
      <c r="F60" s="169"/>
      <c r="G60" s="169"/>
      <c r="H60" s="169"/>
      <c r="I60" s="169"/>
      <c r="J60" s="170">
        <f>J81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2" customFormat="1" ht="21.84" customHeight="1">
      <c r="A61" s="39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13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6.96" customHeight="1">
      <c r="A62" s="39"/>
      <c r="B62" s="60"/>
      <c r="C62" s="61"/>
      <c r="D62" s="61"/>
      <c r="E62" s="61"/>
      <c r="F62" s="61"/>
      <c r="G62" s="61"/>
      <c r="H62" s="61"/>
      <c r="I62" s="61"/>
      <c r="J62" s="61"/>
      <c r="K62" s="61"/>
      <c r="L62" s="13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6" s="2" customFormat="1" ht="6.96" customHeight="1">
      <c r="A66" s="39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24.96" customHeight="1">
      <c r="A67" s="39"/>
      <c r="B67" s="40"/>
      <c r="C67" s="24" t="s">
        <v>100</v>
      </c>
      <c r="D67" s="41"/>
      <c r="E67" s="41"/>
      <c r="F67" s="41"/>
      <c r="G67" s="41"/>
      <c r="H67" s="41"/>
      <c r="I67" s="41"/>
      <c r="J67" s="41"/>
      <c r="K67" s="41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6.96" customHeight="1">
      <c r="A68" s="39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12" customHeight="1">
      <c r="A69" s="39"/>
      <c r="B69" s="40"/>
      <c r="C69" s="33" t="s">
        <v>16</v>
      </c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6.5" customHeight="1">
      <c r="A70" s="39"/>
      <c r="B70" s="40"/>
      <c r="C70" s="41"/>
      <c r="D70" s="41"/>
      <c r="E70" s="161" t="str">
        <f>E7</f>
        <v>Oprava a odbahnění Nadvesního rybníka - 1. etapa</v>
      </c>
      <c r="F70" s="33"/>
      <c r="G70" s="33"/>
      <c r="H70" s="33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2" customHeight="1">
      <c r="A71" s="39"/>
      <c r="B71" s="40"/>
      <c r="C71" s="33" t="s">
        <v>93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6.5" customHeight="1">
      <c r="A72" s="39"/>
      <c r="B72" s="40"/>
      <c r="C72" s="41"/>
      <c r="D72" s="41"/>
      <c r="E72" s="70" t="str">
        <f>E9</f>
        <v>00 - VRN - vedlejší rozpočtové náklady</v>
      </c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21</v>
      </c>
      <c r="D74" s="41"/>
      <c r="E74" s="41"/>
      <c r="F74" s="28" t="str">
        <f>F12</f>
        <v xml:space="preserve"> </v>
      </c>
      <c r="G74" s="41"/>
      <c r="H74" s="41"/>
      <c r="I74" s="33" t="s">
        <v>23</v>
      </c>
      <c r="J74" s="73" t="str">
        <f>IF(J12="","",J12)</f>
        <v>2. 4. 2025</v>
      </c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5.15" customHeight="1">
      <c r="A76" s="39"/>
      <c r="B76" s="40"/>
      <c r="C76" s="33" t="s">
        <v>25</v>
      </c>
      <c r="D76" s="41"/>
      <c r="E76" s="41"/>
      <c r="F76" s="28" t="str">
        <f>E15</f>
        <v>Město Dačice</v>
      </c>
      <c r="G76" s="41"/>
      <c r="H76" s="41"/>
      <c r="I76" s="33" t="s">
        <v>33</v>
      </c>
      <c r="J76" s="37" t="str">
        <f>E21</f>
        <v>Ing. Vít Pučálek</v>
      </c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5.15" customHeight="1">
      <c r="A77" s="39"/>
      <c r="B77" s="40"/>
      <c r="C77" s="33" t="s">
        <v>31</v>
      </c>
      <c r="D77" s="41"/>
      <c r="E77" s="41"/>
      <c r="F77" s="28" t="str">
        <f>IF(E18="","",E18)</f>
        <v>Vyplň údaj</v>
      </c>
      <c r="G77" s="41"/>
      <c r="H77" s="41"/>
      <c r="I77" s="33" t="s">
        <v>38</v>
      </c>
      <c r="J77" s="37" t="str">
        <f>E24</f>
        <v>Ing. Vít Pučálek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0.32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10" customFormat="1" ht="29.28" customHeight="1">
      <c r="A79" s="172"/>
      <c r="B79" s="173"/>
      <c r="C79" s="174" t="s">
        <v>101</v>
      </c>
      <c r="D79" s="175" t="s">
        <v>60</v>
      </c>
      <c r="E79" s="175" t="s">
        <v>56</v>
      </c>
      <c r="F79" s="175" t="s">
        <v>57</v>
      </c>
      <c r="G79" s="175" t="s">
        <v>102</v>
      </c>
      <c r="H79" s="175" t="s">
        <v>103</v>
      </c>
      <c r="I79" s="175" t="s">
        <v>104</v>
      </c>
      <c r="J79" s="176" t="s">
        <v>97</v>
      </c>
      <c r="K79" s="177" t="s">
        <v>105</v>
      </c>
      <c r="L79" s="178"/>
      <c r="M79" s="93" t="s">
        <v>19</v>
      </c>
      <c r="N79" s="94" t="s">
        <v>45</v>
      </c>
      <c r="O79" s="94" t="s">
        <v>106</v>
      </c>
      <c r="P79" s="94" t="s">
        <v>107</v>
      </c>
      <c r="Q79" s="94" t="s">
        <v>108</v>
      </c>
      <c r="R79" s="94" t="s">
        <v>109</v>
      </c>
      <c r="S79" s="94" t="s">
        <v>110</v>
      </c>
      <c r="T79" s="95" t="s">
        <v>111</v>
      </c>
      <c r="U79" s="172"/>
      <c r="V79" s="172"/>
      <c r="W79" s="172"/>
      <c r="X79" s="172"/>
      <c r="Y79" s="172"/>
      <c r="Z79" s="172"/>
      <c r="AA79" s="172"/>
      <c r="AB79" s="172"/>
      <c r="AC79" s="172"/>
      <c r="AD79" s="172"/>
      <c r="AE79" s="172"/>
    </row>
    <row r="80" s="2" customFormat="1" ht="22.8" customHeight="1">
      <c r="A80" s="39"/>
      <c r="B80" s="40"/>
      <c r="C80" s="100" t="s">
        <v>112</v>
      </c>
      <c r="D80" s="41"/>
      <c r="E80" s="41"/>
      <c r="F80" s="41"/>
      <c r="G80" s="41"/>
      <c r="H80" s="41"/>
      <c r="I80" s="41"/>
      <c r="J80" s="179">
        <f>BK80</f>
        <v>0</v>
      </c>
      <c r="K80" s="41"/>
      <c r="L80" s="45"/>
      <c r="M80" s="96"/>
      <c r="N80" s="180"/>
      <c r="O80" s="97"/>
      <c r="P80" s="181">
        <f>P81</f>
        <v>0</v>
      </c>
      <c r="Q80" s="97"/>
      <c r="R80" s="181">
        <f>R81</f>
        <v>0</v>
      </c>
      <c r="S80" s="97"/>
      <c r="T80" s="182">
        <f>T81</f>
        <v>0</v>
      </c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T80" s="18" t="s">
        <v>74</v>
      </c>
      <c r="AU80" s="18" t="s">
        <v>98</v>
      </c>
      <c r="BK80" s="183">
        <f>BK81</f>
        <v>0</v>
      </c>
    </row>
    <row r="81" s="11" customFormat="1" ht="25.92" customHeight="1">
      <c r="A81" s="11"/>
      <c r="B81" s="184"/>
      <c r="C81" s="185"/>
      <c r="D81" s="186" t="s">
        <v>74</v>
      </c>
      <c r="E81" s="187" t="s">
        <v>113</v>
      </c>
      <c r="F81" s="187" t="s">
        <v>114</v>
      </c>
      <c r="G81" s="185"/>
      <c r="H81" s="185"/>
      <c r="I81" s="188"/>
      <c r="J81" s="189">
        <f>BK81</f>
        <v>0</v>
      </c>
      <c r="K81" s="185"/>
      <c r="L81" s="190"/>
      <c r="M81" s="191"/>
      <c r="N81" s="192"/>
      <c r="O81" s="192"/>
      <c r="P81" s="193">
        <f>SUM(P82:P116)</f>
        <v>0</v>
      </c>
      <c r="Q81" s="192"/>
      <c r="R81" s="193">
        <f>SUM(R82:R116)</f>
        <v>0</v>
      </c>
      <c r="S81" s="192"/>
      <c r="T81" s="194">
        <f>SUM(T82:T116)</f>
        <v>0</v>
      </c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R81" s="195" t="s">
        <v>115</v>
      </c>
      <c r="AT81" s="196" t="s">
        <v>74</v>
      </c>
      <c r="AU81" s="196" t="s">
        <v>75</v>
      </c>
      <c r="AY81" s="195" t="s">
        <v>116</v>
      </c>
      <c r="BK81" s="197">
        <f>SUM(BK82:BK116)</f>
        <v>0</v>
      </c>
    </row>
    <row r="82" s="2" customFormat="1" ht="16.5" customHeight="1">
      <c r="A82" s="39"/>
      <c r="B82" s="40"/>
      <c r="C82" s="198" t="s">
        <v>83</v>
      </c>
      <c r="D82" s="198" t="s">
        <v>117</v>
      </c>
      <c r="E82" s="199" t="s">
        <v>118</v>
      </c>
      <c r="F82" s="200" t="s">
        <v>19</v>
      </c>
      <c r="G82" s="201" t="s">
        <v>119</v>
      </c>
      <c r="H82" s="202">
        <v>1</v>
      </c>
      <c r="I82" s="203"/>
      <c r="J82" s="204">
        <f>ROUND(I82*H82,2)</f>
        <v>0</v>
      </c>
      <c r="K82" s="205"/>
      <c r="L82" s="45"/>
      <c r="M82" s="206" t="s">
        <v>19</v>
      </c>
      <c r="N82" s="207" t="s">
        <v>46</v>
      </c>
      <c r="O82" s="85"/>
      <c r="P82" s="208">
        <f>O82*H82</f>
        <v>0</v>
      </c>
      <c r="Q82" s="208">
        <v>0</v>
      </c>
      <c r="R82" s="208">
        <f>Q82*H82</f>
        <v>0</v>
      </c>
      <c r="S82" s="208">
        <v>0</v>
      </c>
      <c r="T82" s="209">
        <f>S82*H82</f>
        <v>0</v>
      </c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R82" s="210" t="s">
        <v>120</v>
      </c>
      <c r="AT82" s="210" t="s">
        <v>117</v>
      </c>
      <c r="AU82" s="210" t="s">
        <v>83</v>
      </c>
      <c r="AY82" s="18" t="s">
        <v>116</v>
      </c>
      <c r="BE82" s="211">
        <f>IF(N82="základní",J82,0)</f>
        <v>0</v>
      </c>
      <c r="BF82" s="211">
        <f>IF(N82="snížená",J82,0)</f>
        <v>0</v>
      </c>
      <c r="BG82" s="211">
        <f>IF(N82="zákl. přenesená",J82,0)</f>
        <v>0</v>
      </c>
      <c r="BH82" s="211">
        <f>IF(N82="sníž. přenesená",J82,0)</f>
        <v>0</v>
      </c>
      <c r="BI82" s="211">
        <f>IF(N82="nulová",J82,0)</f>
        <v>0</v>
      </c>
      <c r="BJ82" s="18" t="s">
        <v>83</v>
      </c>
      <c r="BK82" s="211">
        <f>ROUND(I82*H82,2)</f>
        <v>0</v>
      </c>
      <c r="BL82" s="18" t="s">
        <v>120</v>
      </c>
      <c r="BM82" s="210" t="s">
        <v>121</v>
      </c>
    </row>
    <row r="83" s="2" customFormat="1">
      <c r="A83" s="39"/>
      <c r="B83" s="40"/>
      <c r="C83" s="41"/>
      <c r="D83" s="212" t="s">
        <v>122</v>
      </c>
      <c r="E83" s="41"/>
      <c r="F83" s="213" t="s">
        <v>123</v>
      </c>
      <c r="G83" s="41"/>
      <c r="H83" s="41"/>
      <c r="I83" s="214"/>
      <c r="J83" s="41"/>
      <c r="K83" s="41"/>
      <c r="L83" s="45"/>
      <c r="M83" s="215"/>
      <c r="N83" s="216"/>
      <c r="O83" s="85"/>
      <c r="P83" s="85"/>
      <c r="Q83" s="85"/>
      <c r="R83" s="85"/>
      <c r="S83" s="85"/>
      <c r="T83" s="86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T83" s="18" t="s">
        <v>122</v>
      </c>
      <c r="AU83" s="18" t="s">
        <v>83</v>
      </c>
    </row>
    <row r="84" s="2" customFormat="1">
      <c r="A84" s="39"/>
      <c r="B84" s="40"/>
      <c r="C84" s="41"/>
      <c r="D84" s="212" t="s">
        <v>124</v>
      </c>
      <c r="E84" s="41"/>
      <c r="F84" s="217" t="s">
        <v>125</v>
      </c>
      <c r="G84" s="41"/>
      <c r="H84" s="41"/>
      <c r="I84" s="214"/>
      <c r="J84" s="41"/>
      <c r="K84" s="41"/>
      <c r="L84" s="45"/>
      <c r="M84" s="215"/>
      <c r="N84" s="216"/>
      <c r="O84" s="85"/>
      <c r="P84" s="85"/>
      <c r="Q84" s="85"/>
      <c r="R84" s="85"/>
      <c r="S84" s="85"/>
      <c r="T84" s="86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124</v>
      </c>
      <c r="AU84" s="18" t="s">
        <v>83</v>
      </c>
    </row>
    <row r="85" s="2" customFormat="1" ht="16.5" customHeight="1">
      <c r="A85" s="39"/>
      <c r="B85" s="40"/>
      <c r="C85" s="198" t="s">
        <v>85</v>
      </c>
      <c r="D85" s="198" t="s">
        <v>117</v>
      </c>
      <c r="E85" s="199" t="s">
        <v>126</v>
      </c>
      <c r="F85" s="200" t="s">
        <v>19</v>
      </c>
      <c r="G85" s="201" t="s">
        <v>119</v>
      </c>
      <c r="H85" s="202">
        <v>1</v>
      </c>
      <c r="I85" s="203"/>
      <c r="J85" s="204">
        <f>ROUND(I85*H85,2)</f>
        <v>0</v>
      </c>
      <c r="K85" s="205"/>
      <c r="L85" s="45"/>
      <c r="M85" s="206" t="s">
        <v>19</v>
      </c>
      <c r="N85" s="207" t="s">
        <v>46</v>
      </c>
      <c r="O85" s="85"/>
      <c r="P85" s="208">
        <f>O85*H85</f>
        <v>0</v>
      </c>
      <c r="Q85" s="208">
        <v>0</v>
      </c>
      <c r="R85" s="208">
        <f>Q85*H85</f>
        <v>0</v>
      </c>
      <c r="S85" s="208">
        <v>0</v>
      </c>
      <c r="T85" s="209">
        <f>S85*H85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R85" s="210" t="s">
        <v>120</v>
      </c>
      <c r="AT85" s="210" t="s">
        <v>117</v>
      </c>
      <c r="AU85" s="210" t="s">
        <v>83</v>
      </c>
      <c r="AY85" s="18" t="s">
        <v>116</v>
      </c>
      <c r="BE85" s="211">
        <f>IF(N85="základní",J85,0)</f>
        <v>0</v>
      </c>
      <c r="BF85" s="211">
        <f>IF(N85="snížená",J85,0)</f>
        <v>0</v>
      </c>
      <c r="BG85" s="211">
        <f>IF(N85="zákl. přenesená",J85,0)</f>
        <v>0</v>
      </c>
      <c r="BH85" s="211">
        <f>IF(N85="sníž. přenesená",J85,0)</f>
        <v>0</v>
      </c>
      <c r="BI85" s="211">
        <f>IF(N85="nulová",J85,0)</f>
        <v>0</v>
      </c>
      <c r="BJ85" s="18" t="s">
        <v>83</v>
      </c>
      <c r="BK85" s="211">
        <f>ROUND(I85*H85,2)</f>
        <v>0</v>
      </c>
      <c r="BL85" s="18" t="s">
        <v>120</v>
      </c>
      <c r="BM85" s="210" t="s">
        <v>127</v>
      </c>
    </row>
    <row r="86" s="2" customFormat="1">
      <c r="A86" s="39"/>
      <c r="B86" s="40"/>
      <c r="C86" s="41"/>
      <c r="D86" s="212" t="s">
        <v>122</v>
      </c>
      <c r="E86" s="41"/>
      <c r="F86" s="213" t="s">
        <v>128</v>
      </c>
      <c r="G86" s="41"/>
      <c r="H86" s="41"/>
      <c r="I86" s="214"/>
      <c r="J86" s="41"/>
      <c r="K86" s="41"/>
      <c r="L86" s="45"/>
      <c r="M86" s="215"/>
      <c r="N86" s="216"/>
      <c r="O86" s="85"/>
      <c r="P86" s="85"/>
      <c r="Q86" s="85"/>
      <c r="R86" s="85"/>
      <c r="S86" s="85"/>
      <c r="T86" s="86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T86" s="18" t="s">
        <v>122</v>
      </c>
      <c r="AU86" s="18" t="s">
        <v>83</v>
      </c>
    </row>
    <row r="87" s="2" customFormat="1">
      <c r="A87" s="39"/>
      <c r="B87" s="40"/>
      <c r="C87" s="41"/>
      <c r="D87" s="212" t="s">
        <v>124</v>
      </c>
      <c r="E87" s="41"/>
      <c r="F87" s="217" t="s">
        <v>129</v>
      </c>
      <c r="G87" s="41"/>
      <c r="H87" s="41"/>
      <c r="I87" s="214"/>
      <c r="J87" s="41"/>
      <c r="K87" s="41"/>
      <c r="L87" s="45"/>
      <c r="M87" s="215"/>
      <c r="N87" s="216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124</v>
      </c>
      <c r="AU87" s="18" t="s">
        <v>83</v>
      </c>
    </row>
    <row r="88" s="2" customFormat="1" ht="16.5" customHeight="1">
      <c r="A88" s="39"/>
      <c r="B88" s="40"/>
      <c r="C88" s="198" t="s">
        <v>130</v>
      </c>
      <c r="D88" s="198" t="s">
        <v>117</v>
      </c>
      <c r="E88" s="199" t="s">
        <v>131</v>
      </c>
      <c r="F88" s="200" t="s">
        <v>19</v>
      </c>
      <c r="G88" s="201" t="s">
        <v>119</v>
      </c>
      <c r="H88" s="202">
        <v>1</v>
      </c>
      <c r="I88" s="203"/>
      <c r="J88" s="204">
        <f>ROUND(I88*H88,2)</f>
        <v>0</v>
      </c>
      <c r="K88" s="205"/>
      <c r="L88" s="45"/>
      <c r="M88" s="206" t="s">
        <v>19</v>
      </c>
      <c r="N88" s="207" t="s">
        <v>46</v>
      </c>
      <c r="O88" s="85"/>
      <c r="P88" s="208">
        <f>O88*H88</f>
        <v>0</v>
      </c>
      <c r="Q88" s="208">
        <v>0</v>
      </c>
      <c r="R88" s="208">
        <f>Q88*H88</f>
        <v>0</v>
      </c>
      <c r="S88" s="208">
        <v>0</v>
      </c>
      <c r="T88" s="209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0" t="s">
        <v>120</v>
      </c>
      <c r="AT88" s="210" t="s">
        <v>117</v>
      </c>
      <c r="AU88" s="210" t="s">
        <v>83</v>
      </c>
      <c r="AY88" s="18" t="s">
        <v>116</v>
      </c>
      <c r="BE88" s="211">
        <f>IF(N88="základní",J88,0)</f>
        <v>0</v>
      </c>
      <c r="BF88" s="211">
        <f>IF(N88="snížená",J88,0)</f>
        <v>0</v>
      </c>
      <c r="BG88" s="211">
        <f>IF(N88="zákl. přenesená",J88,0)</f>
        <v>0</v>
      </c>
      <c r="BH88" s="211">
        <f>IF(N88="sníž. přenesená",J88,0)</f>
        <v>0</v>
      </c>
      <c r="BI88" s="211">
        <f>IF(N88="nulová",J88,0)</f>
        <v>0</v>
      </c>
      <c r="BJ88" s="18" t="s">
        <v>83</v>
      </c>
      <c r="BK88" s="211">
        <f>ROUND(I88*H88,2)</f>
        <v>0</v>
      </c>
      <c r="BL88" s="18" t="s">
        <v>120</v>
      </c>
      <c r="BM88" s="210" t="s">
        <v>132</v>
      </c>
    </row>
    <row r="89" s="2" customFormat="1">
      <c r="A89" s="39"/>
      <c r="B89" s="40"/>
      <c r="C89" s="41"/>
      <c r="D89" s="212" t="s">
        <v>122</v>
      </c>
      <c r="E89" s="41"/>
      <c r="F89" s="213" t="s">
        <v>133</v>
      </c>
      <c r="G89" s="41"/>
      <c r="H89" s="41"/>
      <c r="I89" s="214"/>
      <c r="J89" s="41"/>
      <c r="K89" s="41"/>
      <c r="L89" s="45"/>
      <c r="M89" s="215"/>
      <c r="N89" s="216"/>
      <c r="O89" s="85"/>
      <c r="P89" s="85"/>
      <c r="Q89" s="85"/>
      <c r="R89" s="85"/>
      <c r="S89" s="85"/>
      <c r="T89" s="86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122</v>
      </c>
      <c r="AU89" s="18" t="s">
        <v>83</v>
      </c>
    </row>
    <row r="90" s="2" customFormat="1">
      <c r="A90" s="39"/>
      <c r="B90" s="40"/>
      <c r="C90" s="41"/>
      <c r="D90" s="212" t="s">
        <v>124</v>
      </c>
      <c r="E90" s="41"/>
      <c r="F90" s="217" t="s">
        <v>134</v>
      </c>
      <c r="G90" s="41"/>
      <c r="H90" s="41"/>
      <c r="I90" s="214"/>
      <c r="J90" s="41"/>
      <c r="K90" s="41"/>
      <c r="L90" s="45"/>
      <c r="M90" s="215"/>
      <c r="N90" s="216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124</v>
      </c>
      <c r="AU90" s="18" t="s">
        <v>83</v>
      </c>
    </row>
    <row r="91" s="2" customFormat="1" ht="16.5" customHeight="1">
      <c r="A91" s="39"/>
      <c r="B91" s="40"/>
      <c r="C91" s="198" t="s">
        <v>120</v>
      </c>
      <c r="D91" s="198" t="s">
        <v>117</v>
      </c>
      <c r="E91" s="199" t="s">
        <v>135</v>
      </c>
      <c r="F91" s="200" t="s">
        <v>19</v>
      </c>
      <c r="G91" s="201" t="s">
        <v>119</v>
      </c>
      <c r="H91" s="202">
        <v>1</v>
      </c>
      <c r="I91" s="203"/>
      <c r="J91" s="204">
        <f>ROUND(I91*H91,2)</f>
        <v>0</v>
      </c>
      <c r="K91" s="205"/>
      <c r="L91" s="45"/>
      <c r="M91" s="206" t="s">
        <v>19</v>
      </c>
      <c r="N91" s="207" t="s">
        <v>46</v>
      </c>
      <c r="O91" s="85"/>
      <c r="P91" s="208">
        <f>O91*H91</f>
        <v>0</v>
      </c>
      <c r="Q91" s="208">
        <v>0</v>
      </c>
      <c r="R91" s="208">
        <f>Q91*H91</f>
        <v>0</v>
      </c>
      <c r="S91" s="208">
        <v>0</v>
      </c>
      <c r="T91" s="209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0" t="s">
        <v>120</v>
      </c>
      <c r="AT91" s="210" t="s">
        <v>117</v>
      </c>
      <c r="AU91" s="210" t="s">
        <v>83</v>
      </c>
      <c r="AY91" s="18" t="s">
        <v>116</v>
      </c>
      <c r="BE91" s="211">
        <f>IF(N91="základní",J91,0)</f>
        <v>0</v>
      </c>
      <c r="BF91" s="211">
        <f>IF(N91="snížená",J91,0)</f>
        <v>0</v>
      </c>
      <c r="BG91" s="211">
        <f>IF(N91="zákl. přenesená",J91,0)</f>
        <v>0</v>
      </c>
      <c r="BH91" s="211">
        <f>IF(N91="sníž. přenesená",J91,0)</f>
        <v>0</v>
      </c>
      <c r="BI91" s="211">
        <f>IF(N91="nulová",J91,0)</f>
        <v>0</v>
      </c>
      <c r="BJ91" s="18" t="s">
        <v>83</v>
      </c>
      <c r="BK91" s="211">
        <f>ROUND(I91*H91,2)</f>
        <v>0</v>
      </c>
      <c r="BL91" s="18" t="s">
        <v>120</v>
      </c>
      <c r="BM91" s="210" t="s">
        <v>136</v>
      </c>
    </row>
    <row r="92" s="2" customFormat="1">
      <c r="A92" s="39"/>
      <c r="B92" s="40"/>
      <c r="C92" s="41"/>
      <c r="D92" s="212" t="s">
        <v>122</v>
      </c>
      <c r="E92" s="41"/>
      <c r="F92" s="213" t="s">
        <v>137</v>
      </c>
      <c r="G92" s="41"/>
      <c r="H92" s="41"/>
      <c r="I92" s="214"/>
      <c r="J92" s="41"/>
      <c r="K92" s="41"/>
      <c r="L92" s="45"/>
      <c r="M92" s="215"/>
      <c r="N92" s="216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122</v>
      </c>
      <c r="AU92" s="18" t="s">
        <v>83</v>
      </c>
    </row>
    <row r="93" s="2" customFormat="1">
      <c r="A93" s="39"/>
      <c r="B93" s="40"/>
      <c r="C93" s="41"/>
      <c r="D93" s="212" t="s">
        <v>124</v>
      </c>
      <c r="E93" s="41"/>
      <c r="F93" s="217" t="s">
        <v>138</v>
      </c>
      <c r="G93" s="41"/>
      <c r="H93" s="41"/>
      <c r="I93" s="214"/>
      <c r="J93" s="41"/>
      <c r="K93" s="41"/>
      <c r="L93" s="45"/>
      <c r="M93" s="215"/>
      <c r="N93" s="216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124</v>
      </c>
      <c r="AU93" s="18" t="s">
        <v>83</v>
      </c>
    </row>
    <row r="94" s="2" customFormat="1" ht="16.5" customHeight="1">
      <c r="A94" s="39"/>
      <c r="B94" s="40"/>
      <c r="C94" s="198" t="s">
        <v>115</v>
      </c>
      <c r="D94" s="198" t="s">
        <v>117</v>
      </c>
      <c r="E94" s="199" t="s">
        <v>139</v>
      </c>
      <c r="F94" s="200" t="s">
        <v>19</v>
      </c>
      <c r="G94" s="201" t="s">
        <v>119</v>
      </c>
      <c r="H94" s="202">
        <v>1</v>
      </c>
      <c r="I94" s="203"/>
      <c r="J94" s="204">
        <f>ROUND(I94*H94,2)</f>
        <v>0</v>
      </c>
      <c r="K94" s="205"/>
      <c r="L94" s="45"/>
      <c r="M94" s="206" t="s">
        <v>19</v>
      </c>
      <c r="N94" s="207" t="s">
        <v>46</v>
      </c>
      <c r="O94" s="85"/>
      <c r="P94" s="208">
        <f>O94*H94</f>
        <v>0</v>
      </c>
      <c r="Q94" s="208">
        <v>0</v>
      </c>
      <c r="R94" s="208">
        <f>Q94*H94</f>
        <v>0</v>
      </c>
      <c r="S94" s="208">
        <v>0</v>
      </c>
      <c r="T94" s="209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0" t="s">
        <v>120</v>
      </c>
      <c r="AT94" s="210" t="s">
        <v>117</v>
      </c>
      <c r="AU94" s="210" t="s">
        <v>83</v>
      </c>
      <c r="AY94" s="18" t="s">
        <v>116</v>
      </c>
      <c r="BE94" s="211">
        <f>IF(N94="základní",J94,0)</f>
        <v>0</v>
      </c>
      <c r="BF94" s="211">
        <f>IF(N94="snížená",J94,0)</f>
        <v>0</v>
      </c>
      <c r="BG94" s="211">
        <f>IF(N94="zákl. přenesená",J94,0)</f>
        <v>0</v>
      </c>
      <c r="BH94" s="211">
        <f>IF(N94="sníž. přenesená",J94,0)</f>
        <v>0</v>
      </c>
      <c r="BI94" s="211">
        <f>IF(N94="nulová",J94,0)</f>
        <v>0</v>
      </c>
      <c r="BJ94" s="18" t="s">
        <v>83</v>
      </c>
      <c r="BK94" s="211">
        <f>ROUND(I94*H94,2)</f>
        <v>0</v>
      </c>
      <c r="BL94" s="18" t="s">
        <v>120</v>
      </c>
      <c r="BM94" s="210" t="s">
        <v>140</v>
      </c>
    </row>
    <row r="95" s="2" customFormat="1">
      <c r="A95" s="39"/>
      <c r="B95" s="40"/>
      <c r="C95" s="41"/>
      <c r="D95" s="212" t="s">
        <v>122</v>
      </c>
      <c r="E95" s="41"/>
      <c r="F95" s="213" t="s">
        <v>141</v>
      </c>
      <c r="G95" s="41"/>
      <c r="H95" s="41"/>
      <c r="I95" s="214"/>
      <c r="J95" s="41"/>
      <c r="K95" s="41"/>
      <c r="L95" s="45"/>
      <c r="M95" s="215"/>
      <c r="N95" s="216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122</v>
      </c>
      <c r="AU95" s="18" t="s">
        <v>83</v>
      </c>
    </row>
    <row r="96" s="2" customFormat="1">
      <c r="A96" s="39"/>
      <c r="B96" s="40"/>
      <c r="C96" s="41"/>
      <c r="D96" s="212" t="s">
        <v>124</v>
      </c>
      <c r="E96" s="41"/>
      <c r="F96" s="217" t="s">
        <v>142</v>
      </c>
      <c r="G96" s="41"/>
      <c r="H96" s="41"/>
      <c r="I96" s="214"/>
      <c r="J96" s="41"/>
      <c r="K96" s="41"/>
      <c r="L96" s="45"/>
      <c r="M96" s="215"/>
      <c r="N96" s="216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124</v>
      </c>
      <c r="AU96" s="18" t="s">
        <v>83</v>
      </c>
    </row>
    <row r="97" s="2" customFormat="1" ht="16.5" customHeight="1">
      <c r="A97" s="39"/>
      <c r="B97" s="40"/>
      <c r="C97" s="198" t="s">
        <v>143</v>
      </c>
      <c r="D97" s="198" t="s">
        <v>117</v>
      </c>
      <c r="E97" s="199" t="s">
        <v>144</v>
      </c>
      <c r="F97" s="200" t="s">
        <v>19</v>
      </c>
      <c r="G97" s="201" t="s">
        <v>119</v>
      </c>
      <c r="H97" s="202">
        <v>1</v>
      </c>
      <c r="I97" s="203"/>
      <c r="J97" s="204">
        <f>ROUND(I97*H97,2)</f>
        <v>0</v>
      </c>
      <c r="K97" s="205"/>
      <c r="L97" s="45"/>
      <c r="M97" s="206" t="s">
        <v>19</v>
      </c>
      <c r="N97" s="207" t="s">
        <v>46</v>
      </c>
      <c r="O97" s="85"/>
      <c r="P97" s="208">
        <f>O97*H97</f>
        <v>0</v>
      </c>
      <c r="Q97" s="208">
        <v>0</v>
      </c>
      <c r="R97" s="208">
        <f>Q97*H97</f>
        <v>0</v>
      </c>
      <c r="S97" s="208">
        <v>0</v>
      </c>
      <c r="T97" s="209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0" t="s">
        <v>120</v>
      </c>
      <c r="AT97" s="210" t="s">
        <v>117</v>
      </c>
      <c r="AU97" s="210" t="s">
        <v>83</v>
      </c>
      <c r="AY97" s="18" t="s">
        <v>116</v>
      </c>
      <c r="BE97" s="211">
        <f>IF(N97="základní",J97,0)</f>
        <v>0</v>
      </c>
      <c r="BF97" s="211">
        <f>IF(N97="snížená",J97,0)</f>
        <v>0</v>
      </c>
      <c r="BG97" s="211">
        <f>IF(N97="zákl. přenesená",J97,0)</f>
        <v>0</v>
      </c>
      <c r="BH97" s="211">
        <f>IF(N97="sníž. přenesená",J97,0)</f>
        <v>0</v>
      </c>
      <c r="BI97" s="211">
        <f>IF(N97="nulová",J97,0)</f>
        <v>0</v>
      </c>
      <c r="BJ97" s="18" t="s">
        <v>83</v>
      </c>
      <c r="BK97" s="211">
        <f>ROUND(I97*H97,2)</f>
        <v>0</v>
      </c>
      <c r="BL97" s="18" t="s">
        <v>120</v>
      </c>
      <c r="BM97" s="210" t="s">
        <v>145</v>
      </c>
    </row>
    <row r="98" s="2" customFormat="1">
      <c r="A98" s="39"/>
      <c r="B98" s="40"/>
      <c r="C98" s="41"/>
      <c r="D98" s="212" t="s">
        <v>122</v>
      </c>
      <c r="E98" s="41"/>
      <c r="F98" s="213" t="s">
        <v>146</v>
      </c>
      <c r="G98" s="41"/>
      <c r="H98" s="41"/>
      <c r="I98" s="214"/>
      <c r="J98" s="41"/>
      <c r="K98" s="41"/>
      <c r="L98" s="45"/>
      <c r="M98" s="215"/>
      <c r="N98" s="216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122</v>
      </c>
      <c r="AU98" s="18" t="s">
        <v>83</v>
      </c>
    </row>
    <row r="99" s="2" customFormat="1">
      <c r="A99" s="39"/>
      <c r="B99" s="40"/>
      <c r="C99" s="41"/>
      <c r="D99" s="212" t="s">
        <v>124</v>
      </c>
      <c r="E99" s="41"/>
      <c r="F99" s="217" t="s">
        <v>147</v>
      </c>
      <c r="G99" s="41"/>
      <c r="H99" s="41"/>
      <c r="I99" s="214"/>
      <c r="J99" s="41"/>
      <c r="K99" s="41"/>
      <c r="L99" s="45"/>
      <c r="M99" s="215"/>
      <c r="N99" s="216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124</v>
      </c>
      <c r="AU99" s="18" t="s">
        <v>83</v>
      </c>
    </row>
    <row r="100" s="2" customFormat="1" ht="16.5" customHeight="1">
      <c r="A100" s="39"/>
      <c r="B100" s="40"/>
      <c r="C100" s="198" t="s">
        <v>148</v>
      </c>
      <c r="D100" s="198" t="s">
        <v>117</v>
      </c>
      <c r="E100" s="199" t="s">
        <v>149</v>
      </c>
      <c r="F100" s="200" t="s">
        <v>19</v>
      </c>
      <c r="G100" s="201" t="s">
        <v>119</v>
      </c>
      <c r="H100" s="202">
        <v>1</v>
      </c>
      <c r="I100" s="203"/>
      <c r="J100" s="204">
        <f>ROUND(I100*H100,2)</f>
        <v>0</v>
      </c>
      <c r="K100" s="205"/>
      <c r="L100" s="45"/>
      <c r="M100" s="206" t="s">
        <v>19</v>
      </c>
      <c r="N100" s="207" t="s">
        <v>46</v>
      </c>
      <c r="O100" s="85"/>
      <c r="P100" s="208">
        <f>O100*H100</f>
        <v>0</v>
      </c>
      <c r="Q100" s="208">
        <v>0</v>
      </c>
      <c r="R100" s="208">
        <f>Q100*H100</f>
        <v>0</v>
      </c>
      <c r="S100" s="208">
        <v>0</v>
      </c>
      <c r="T100" s="209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0" t="s">
        <v>120</v>
      </c>
      <c r="AT100" s="210" t="s">
        <v>117</v>
      </c>
      <c r="AU100" s="210" t="s">
        <v>83</v>
      </c>
      <c r="AY100" s="18" t="s">
        <v>116</v>
      </c>
      <c r="BE100" s="211">
        <f>IF(N100="základní",J100,0)</f>
        <v>0</v>
      </c>
      <c r="BF100" s="211">
        <f>IF(N100="snížená",J100,0)</f>
        <v>0</v>
      </c>
      <c r="BG100" s="211">
        <f>IF(N100="zákl. přenesená",J100,0)</f>
        <v>0</v>
      </c>
      <c r="BH100" s="211">
        <f>IF(N100="sníž. přenesená",J100,0)</f>
        <v>0</v>
      </c>
      <c r="BI100" s="211">
        <f>IF(N100="nulová",J100,0)</f>
        <v>0</v>
      </c>
      <c r="BJ100" s="18" t="s">
        <v>83</v>
      </c>
      <c r="BK100" s="211">
        <f>ROUND(I100*H100,2)</f>
        <v>0</v>
      </c>
      <c r="BL100" s="18" t="s">
        <v>120</v>
      </c>
      <c r="BM100" s="210" t="s">
        <v>150</v>
      </c>
    </row>
    <row r="101" s="2" customFormat="1">
      <c r="A101" s="39"/>
      <c r="B101" s="40"/>
      <c r="C101" s="41"/>
      <c r="D101" s="212" t="s">
        <v>122</v>
      </c>
      <c r="E101" s="41"/>
      <c r="F101" s="213" t="s">
        <v>151</v>
      </c>
      <c r="G101" s="41"/>
      <c r="H101" s="41"/>
      <c r="I101" s="214"/>
      <c r="J101" s="41"/>
      <c r="K101" s="41"/>
      <c r="L101" s="45"/>
      <c r="M101" s="215"/>
      <c r="N101" s="216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122</v>
      </c>
      <c r="AU101" s="18" t="s">
        <v>83</v>
      </c>
    </row>
    <row r="102" s="2" customFormat="1">
      <c r="A102" s="39"/>
      <c r="B102" s="40"/>
      <c r="C102" s="41"/>
      <c r="D102" s="212" t="s">
        <v>124</v>
      </c>
      <c r="E102" s="41"/>
      <c r="F102" s="217" t="s">
        <v>152</v>
      </c>
      <c r="G102" s="41"/>
      <c r="H102" s="41"/>
      <c r="I102" s="214"/>
      <c r="J102" s="41"/>
      <c r="K102" s="41"/>
      <c r="L102" s="45"/>
      <c r="M102" s="215"/>
      <c r="N102" s="216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124</v>
      </c>
      <c r="AU102" s="18" t="s">
        <v>83</v>
      </c>
    </row>
    <row r="103" s="2" customFormat="1" ht="16.5" customHeight="1">
      <c r="A103" s="39"/>
      <c r="B103" s="40"/>
      <c r="C103" s="198" t="s">
        <v>153</v>
      </c>
      <c r="D103" s="198" t="s">
        <v>117</v>
      </c>
      <c r="E103" s="199" t="s">
        <v>154</v>
      </c>
      <c r="F103" s="200" t="s">
        <v>19</v>
      </c>
      <c r="G103" s="201" t="s">
        <v>119</v>
      </c>
      <c r="H103" s="202">
        <v>1</v>
      </c>
      <c r="I103" s="203"/>
      <c r="J103" s="204">
        <f>ROUND(I103*H103,2)</f>
        <v>0</v>
      </c>
      <c r="K103" s="205"/>
      <c r="L103" s="45"/>
      <c r="M103" s="206" t="s">
        <v>19</v>
      </c>
      <c r="N103" s="207" t="s">
        <v>46</v>
      </c>
      <c r="O103" s="85"/>
      <c r="P103" s="208">
        <f>O103*H103</f>
        <v>0</v>
      </c>
      <c r="Q103" s="208">
        <v>0</v>
      </c>
      <c r="R103" s="208">
        <f>Q103*H103</f>
        <v>0</v>
      </c>
      <c r="S103" s="208">
        <v>0</v>
      </c>
      <c r="T103" s="209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0" t="s">
        <v>120</v>
      </c>
      <c r="AT103" s="210" t="s">
        <v>117</v>
      </c>
      <c r="AU103" s="210" t="s">
        <v>83</v>
      </c>
      <c r="AY103" s="18" t="s">
        <v>116</v>
      </c>
      <c r="BE103" s="211">
        <f>IF(N103="základní",J103,0)</f>
        <v>0</v>
      </c>
      <c r="BF103" s="211">
        <f>IF(N103="snížená",J103,0)</f>
        <v>0</v>
      </c>
      <c r="BG103" s="211">
        <f>IF(N103="zákl. přenesená",J103,0)</f>
        <v>0</v>
      </c>
      <c r="BH103" s="211">
        <f>IF(N103="sníž. přenesená",J103,0)</f>
        <v>0</v>
      </c>
      <c r="BI103" s="211">
        <f>IF(N103="nulová",J103,0)</f>
        <v>0</v>
      </c>
      <c r="BJ103" s="18" t="s">
        <v>83</v>
      </c>
      <c r="BK103" s="211">
        <f>ROUND(I103*H103,2)</f>
        <v>0</v>
      </c>
      <c r="BL103" s="18" t="s">
        <v>120</v>
      </c>
      <c r="BM103" s="210" t="s">
        <v>155</v>
      </c>
    </row>
    <row r="104" s="2" customFormat="1">
      <c r="A104" s="39"/>
      <c r="B104" s="40"/>
      <c r="C104" s="41"/>
      <c r="D104" s="212" t="s">
        <v>122</v>
      </c>
      <c r="E104" s="41"/>
      <c r="F104" s="213" t="s">
        <v>156</v>
      </c>
      <c r="G104" s="41"/>
      <c r="H104" s="41"/>
      <c r="I104" s="214"/>
      <c r="J104" s="41"/>
      <c r="K104" s="41"/>
      <c r="L104" s="45"/>
      <c r="M104" s="215"/>
      <c r="N104" s="216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122</v>
      </c>
      <c r="AU104" s="18" t="s">
        <v>83</v>
      </c>
    </row>
    <row r="105" s="2" customFormat="1">
      <c r="A105" s="39"/>
      <c r="B105" s="40"/>
      <c r="C105" s="41"/>
      <c r="D105" s="212" t="s">
        <v>124</v>
      </c>
      <c r="E105" s="41"/>
      <c r="F105" s="217" t="s">
        <v>157</v>
      </c>
      <c r="G105" s="41"/>
      <c r="H105" s="41"/>
      <c r="I105" s="214"/>
      <c r="J105" s="41"/>
      <c r="K105" s="41"/>
      <c r="L105" s="45"/>
      <c r="M105" s="215"/>
      <c r="N105" s="216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124</v>
      </c>
      <c r="AU105" s="18" t="s">
        <v>83</v>
      </c>
    </row>
    <row r="106" s="2" customFormat="1" ht="16.5" customHeight="1">
      <c r="A106" s="39"/>
      <c r="B106" s="40"/>
      <c r="C106" s="198" t="s">
        <v>158</v>
      </c>
      <c r="D106" s="198" t="s">
        <v>117</v>
      </c>
      <c r="E106" s="199" t="s">
        <v>159</v>
      </c>
      <c r="F106" s="200" t="s">
        <v>19</v>
      </c>
      <c r="G106" s="201" t="s">
        <v>119</v>
      </c>
      <c r="H106" s="202">
        <v>1</v>
      </c>
      <c r="I106" s="203"/>
      <c r="J106" s="204">
        <f>ROUND(I106*H106,2)</f>
        <v>0</v>
      </c>
      <c r="K106" s="205"/>
      <c r="L106" s="45"/>
      <c r="M106" s="206" t="s">
        <v>19</v>
      </c>
      <c r="N106" s="207" t="s">
        <v>46</v>
      </c>
      <c r="O106" s="85"/>
      <c r="P106" s="208">
        <f>O106*H106</f>
        <v>0</v>
      </c>
      <c r="Q106" s="208">
        <v>0</v>
      </c>
      <c r="R106" s="208">
        <f>Q106*H106</f>
        <v>0</v>
      </c>
      <c r="S106" s="208">
        <v>0</v>
      </c>
      <c r="T106" s="209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0" t="s">
        <v>120</v>
      </c>
      <c r="AT106" s="210" t="s">
        <v>117</v>
      </c>
      <c r="AU106" s="210" t="s">
        <v>83</v>
      </c>
      <c r="AY106" s="18" t="s">
        <v>116</v>
      </c>
      <c r="BE106" s="211">
        <f>IF(N106="základní",J106,0)</f>
        <v>0</v>
      </c>
      <c r="BF106" s="211">
        <f>IF(N106="snížená",J106,0)</f>
        <v>0</v>
      </c>
      <c r="BG106" s="211">
        <f>IF(N106="zákl. přenesená",J106,0)</f>
        <v>0</v>
      </c>
      <c r="BH106" s="211">
        <f>IF(N106="sníž. přenesená",J106,0)</f>
        <v>0</v>
      </c>
      <c r="BI106" s="211">
        <f>IF(N106="nulová",J106,0)</f>
        <v>0</v>
      </c>
      <c r="BJ106" s="18" t="s">
        <v>83</v>
      </c>
      <c r="BK106" s="211">
        <f>ROUND(I106*H106,2)</f>
        <v>0</v>
      </c>
      <c r="BL106" s="18" t="s">
        <v>120</v>
      </c>
      <c r="BM106" s="210" t="s">
        <v>160</v>
      </c>
    </row>
    <row r="107" s="2" customFormat="1">
      <c r="A107" s="39"/>
      <c r="B107" s="40"/>
      <c r="C107" s="41"/>
      <c r="D107" s="212" t="s">
        <v>122</v>
      </c>
      <c r="E107" s="41"/>
      <c r="F107" s="213" t="s">
        <v>161</v>
      </c>
      <c r="G107" s="41"/>
      <c r="H107" s="41"/>
      <c r="I107" s="214"/>
      <c r="J107" s="41"/>
      <c r="K107" s="41"/>
      <c r="L107" s="45"/>
      <c r="M107" s="215"/>
      <c r="N107" s="216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122</v>
      </c>
      <c r="AU107" s="18" t="s">
        <v>83</v>
      </c>
    </row>
    <row r="108" s="2" customFormat="1">
      <c r="A108" s="39"/>
      <c r="B108" s="40"/>
      <c r="C108" s="41"/>
      <c r="D108" s="212" t="s">
        <v>124</v>
      </c>
      <c r="E108" s="41"/>
      <c r="F108" s="217" t="s">
        <v>162</v>
      </c>
      <c r="G108" s="41"/>
      <c r="H108" s="41"/>
      <c r="I108" s="214"/>
      <c r="J108" s="41"/>
      <c r="K108" s="41"/>
      <c r="L108" s="45"/>
      <c r="M108" s="215"/>
      <c r="N108" s="216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124</v>
      </c>
      <c r="AU108" s="18" t="s">
        <v>83</v>
      </c>
    </row>
    <row r="109" s="2" customFormat="1" ht="16.5" customHeight="1">
      <c r="A109" s="39"/>
      <c r="B109" s="40"/>
      <c r="C109" s="198" t="s">
        <v>163</v>
      </c>
      <c r="D109" s="198" t="s">
        <v>117</v>
      </c>
      <c r="E109" s="199" t="s">
        <v>164</v>
      </c>
      <c r="F109" s="200" t="s">
        <v>19</v>
      </c>
      <c r="G109" s="201" t="s">
        <v>119</v>
      </c>
      <c r="H109" s="202">
        <v>1</v>
      </c>
      <c r="I109" s="203"/>
      <c r="J109" s="204">
        <f>ROUND(I109*H109,2)</f>
        <v>0</v>
      </c>
      <c r="K109" s="205"/>
      <c r="L109" s="45"/>
      <c r="M109" s="206" t="s">
        <v>19</v>
      </c>
      <c r="N109" s="207" t="s">
        <v>46</v>
      </c>
      <c r="O109" s="85"/>
      <c r="P109" s="208">
        <f>O109*H109</f>
        <v>0</v>
      </c>
      <c r="Q109" s="208">
        <v>0</v>
      </c>
      <c r="R109" s="208">
        <f>Q109*H109</f>
        <v>0</v>
      </c>
      <c r="S109" s="208">
        <v>0</v>
      </c>
      <c r="T109" s="209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0" t="s">
        <v>120</v>
      </c>
      <c r="AT109" s="210" t="s">
        <v>117</v>
      </c>
      <c r="AU109" s="210" t="s">
        <v>83</v>
      </c>
      <c r="AY109" s="18" t="s">
        <v>116</v>
      </c>
      <c r="BE109" s="211">
        <f>IF(N109="základní",J109,0)</f>
        <v>0</v>
      </c>
      <c r="BF109" s="211">
        <f>IF(N109="snížená",J109,0)</f>
        <v>0</v>
      </c>
      <c r="BG109" s="211">
        <f>IF(N109="zákl. přenesená",J109,0)</f>
        <v>0</v>
      </c>
      <c r="BH109" s="211">
        <f>IF(N109="sníž. přenesená",J109,0)</f>
        <v>0</v>
      </c>
      <c r="BI109" s="211">
        <f>IF(N109="nulová",J109,0)</f>
        <v>0</v>
      </c>
      <c r="BJ109" s="18" t="s">
        <v>83</v>
      </c>
      <c r="BK109" s="211">
        <f>ROUND(I109*H109,2)</f>
        <v>0</v>
      </c>
      <c r="BL109" s="18" t="s">
        <v>120</v>
      </c>
      <c r="BM109" s="210" t="s">
        <v>165</v>
      </c>
    </row>
    <row r="110" s="2" customFormat="1">
      <c r="A110" s="39"/>
      <c r="B110" s="40"/>
      <c r="C110" s="41"/>
      <c r="D110" s="212" t="s">
        <v>122</v>
      </c>
      <c r="E110" s="41"/>
      <c r="F110" s="213" t="s">
        <v>166</v>
      </c>
      <c r="G110" s="41"/>
      <c r="H110" s="41"/>
      <c r="I110" s="214"/>
      <c r="J110" s="41"/>
      <c r="K110" s="41"/>
      <c r="L110" s="45"/>
      <c r="M110" s="215"/>
      <c r="N110" s="216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122</v>
      </c>
      <c r="AU110" s="18" t="s">
        <v>83</v>
      </c>
    </row>
    <row r="111" s="2" customFormat="1">
      <c r="A111" s="39"/>
      <c r="B111" s="40"/>
      <c r="C111" s="41"/>
      <c r="D111" s="212" t="s">
        <v>124</v>
      </c>
      <c r="E111" s="41"/>
      <c r="F111" s="217" t="s">
        <v>167</v>
      </c>
      <c r="G111" s="41"/>
      <c r="H111" s="41"/>
      <c r="I111" s="214"/>
      <c r="J111" s="41"/>
      <c r="K111" s="41"/>
      <c r="L111" s="45"/>
      <c r="M111" s="215"/>
      <c r="N111" s="216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124</v>
      </c>
      <c r="AU111" s="18" t="s">
        <v>83</v>
      </c>
    </row>
    <row r="112" s="2" customFormat="1" ht="16.5" customHeight="1">
      <c r="A112" s="39"/>
      <c r="B112" s="40"/>
      <c r="C112" s="198" t="s">
        <v>168</v>
      </c>
      <c r="D112" s="198" t="s">
        <v>117</v>
      </c>
      <c r="E112" s="199" t="s">
        <v>169</v>
      </c>
      <c r="F112" s="200" t="s">
        <v>19</v>
      </c>
      <c r="G112" s="201" t="s">
        <v>119</v>
      </c>
      <c r="H112" s="202">
        <v>1</v>
      </c>
      <c r="I112" s="203"/>
      <c r="J112" s="204">
        <f>ROUND(I112*H112,2)</f>
        <v>0</v>
      </c>
      <c r="K112" s="205"/>
      <c r="L112" s="45"/>
      <c r="M112" s="206" t="s">
        <v>19</v>
      </c>
      <c r="N112" s="207" t="s">
        <v>46</v>
      </c>
      <c r="O112" s="85"/>
      <c r="P112" s="208">
        <f>O112*H112</f>
        <v>0</v>
      </c>
      <c r="Q112" s="208">
        <v>0</v>
      </c>
      <c r="R112" s="208">
        <f>Q112*H112</f>
        <v>0</v>
      </c>
      <c r="S112" s="208">
        <v>0</v>
      </c>
      <c r="T112" s="209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0" t="s">
        <v>120</v>
      </c>
      <c r="AT112" s="210" t="s">
        <v>117</v>
      </c>
      <c r="AU112" s="210" t="s">
        <v>83</v>
      </c>
      <c r="AY112" s="18" t="s">
        <v>116</v>
      </c>
      <c r="BE112" s="211">
        <f>IF(N112="základní",J112,0)</f>
        <v>0</v>
      </c>
      <c r="BF112" s="211">
        <f>IF(N112="snížená",J112,0)</f>
        <v>0</v>
      </c>
      <c r="BG112" s="211">
        <f>IF(N112="zákl. přenesená",J112,0)</f>
        <v>0</v>
      </c>
      <c r="BH112" s="211">
        <f>IF(N112="sníž. přenesená",J112,0)</f>
        <v>0</v>
      </c>
      <c r="BI112" s="211">
        <f>IF(N112="nulová",J112,0)</f>
        <v>0</v>
      </c>
      <c r="BJ112" s="18" t="s">
        <v>83</v>
      </c>
      <c r="BK112" s="211">
        <f>ROUND(I112*H112,2)</f>
        <v>0</v>
      </c>
      <c r="BL112" s="18" t="s">
        <v>120</v>
      </c>
      <c r="BM112" s="210" t="s">
        <v>170</v>
      </c>
    </row>
    <row r="113" s="2" customFormat="1">
      <c r="A113" s="39"/>
      <c r="B113" s="40"/>
      <c r="C113" s="41"/>
      <c r="D113" s="212" t="s">
        <v>122</v>
      </c>
      <c r="E113" s="41"/>
      <c r="F113" s="213" t="s">
        <v>171</v>
      </c>
      <c r="G113" s="41"/>
      <c r="H113" s="41"/>
      <c r="I113" s="214"/>
      <c r="J113" s="41"/>
      <c r="K113" s="41"/>
      <c r="L113" s="45"/>
      <c r="M113" s="215"/>
      <c r="N113" s="216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122</v>
      </c>
      <c r="AU113" s="18" t="s">
        <v>83</v>
      </c>
    </row>
    <row r="114" s="2" customFormat="1" ht="16.5" customHeight="1">
      <c r="A114" s="39"/>
      <c r="B114" s="40"/>
      <c r="C114" s="198" t="s">
        <v>8</v>
      </c>
      <c r="D114" s="198" t="s">
        <v>117</v>
      </c>
      <c r="E114" s="199" t="s">
        <v>172</v>
      </c>
      <c r="F114" s="200" t="s">
        <v>19</v>
      </c>
      <c r="G114" s="201" t="s">
        <v>119</v>
      </c>
      <c r="H114" s="202">
        <v>1</v>
      </c>
      <c r="I114" s="203"/>
      <c r="J114" s="204">
        <f>ROUND(I114*H114,2)</f>
        <v>0</v>
      </c>
      <c r="K114" s="205"/>
      <c r="L114" s="45"/>
      <c r="M114" s="206" t="s">
        <v>19</v>
      </c>
      <c r="N114" s="207" t="s">
        <v>46</v>
      </c>
      <c r="O114" s="85"/>
      <c r="P114" s="208">
        <f>O114*H114</f>
        <v>0</v>
      </c>
      <c r="Q114" s="208">
        <v>0</v>
      </c>
      <c r="R114" s="208">
        <f>Q114*H114</f>
        <v>0</v>
      </c>
      <c r="S114" s="208">
        <v>0</v>
      </c>
      <c r="T114" s="209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0" t="s">
        <v>120</v>
      </c>
      <c r="AT114" s="210" t="s">
        <v>117</v>
      </c>
      <c r="AU114" s="210" t="s">
        <v>83</v>
      </c>
      <c r="AY114" s="18" t="s">
        <v>116</v>
      </c>
      <c r="BE114" s="211">
        <f>IF(N114="základní",J114,0)</f>
        <v>0</v>
      </c>
      <c r="BF114" s="211">
        <f>IF(N114="snížená",J114,0)</f>
        <v>0</v>
      </c>
      <c r="BG114" s="211">
        <f>IF(N114="zákl. přenesená",J114,0)</f>
        <v>0</v>
      </c>
      <c r="BH114" s="211">
        <f>IF(N114="sníž. přenesená",J114,0)</f>
        <v>0</v>
      </c>
      <c r="BI114" s="211">
        <f>IF(N114="nulová",J114,0)</f>
        <v>0</v>
      </c>
      <c r="BJ114" s="18" t="s">
        <v>83</v>
      </c>
      <c r="BK114" s="211">
        <f>ROUND(I114*H114,2)</f>
        <v>0</v>
      </c>
      <c r="BL114" s="18" t="s">
        <v>120</v>
      </c>
      <c r="BM114" s="210" t="s">
        <v>173</v>
      </c>
    </row>
    <row r="115" s="2" customFormat="1">
      <c r="A115" s="39"/>
      <c r="B115" s="40"/>
      <c r="C115" s="41"/>
      <c r="D115" s="212" t="s">
        <v>122</v>
      </c>
      <c r="E115" s="41"/>
      <c r="F115" s="213" t="s">
        <v>174</v>
      </c>
      <c r="G115" s="41"/>
      <c r="H115" s="41"/>
      <c r="I115" s="214"/>
      <c r="J115" s="41"/>
      <c r="K115" s="41"/>
      <c r="L115" s="45"/>
      <c r="M115" s="215"/>
      <c r="N115" s="216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122</v>
      </c>
      <c r="AU115" s="18" t="s">
        <v>83</v>
      </c>
    </row>
    <row r="116" s="2" customFormat="1">
      <c r="A116" s="39"/>
      <c r="B116" s="40"/>
      <c r="C116" s="41"/>
      <c r="D116" s="212" t="s">
        <v>124</v>
      </c>
      <c r="E116" s="41"/>
      <c r="F116" s="217" t="s">
        <v>175</v>
      </c>
      <c r="G116" s="41"/>
      <c r="H116" s="41"/>
      <c r="I116" s="214"/>
      <c r="J116" s="41"/>
      <c r="K116" s="41"/>
      <c r="L116" s="45"/>
      <c r="M116" s="218"/>
      <c r="N116" s="219"/>
      <c r="O116" s="220"/>
      <c r="P116" s="220"/>
      <c r="Q116" s="220"/>
      <c r="R116" s="220"/>
      <c r="S116" s="220"/>
      <c r="T116" s="221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124</v>
      </c>
      <c r="AU116" s="18" t="s">
        <v>83</v>
      </c>
    </row>
    <row r="117" s="2" customFormat="1" ht="6.96" customHeight="1">
      <c r="A117" s="39"/>
      <c r="B117" s="60"/>
      <c r="C117" s="61"/>
      <c r="D117" s="61"/>
      <c r="E117" s="61"/>
      <c r="F117" s="61"/>
      <c r="G117" s="61"/>
      <c r="H117" s="61"/>
      <c r="I117" s="61"/>
      <c r="J117" s="61"/>
      <c r="K117" s="61"/>
      <c r="L117" s="45"/>
      <c r="M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</sheetData>
  <sheetProtection sheet="1" autoFilter="0" formatColumns="0" formatRows="0" objects="1" scenarios="1" spinCount="100000" saltValue="Zf8oxeDsus07az7UszIiP7EX9DTOOC/JHkwLOYxqm/aotvC6ToKi65Yo3Hq1uxDy0ZpxjXv7TKYD/1J/DYr0PQ==" hashValue="lYfbixo7Yvi3+CNCoaPhnuawrOkjaA4GnI8cLWzrQkWGzU5ptHDCmo/DVZUr/8unspdbyTmuCjNi5bn1MeYCCw==" algorithmName="SHA-512" password="CC2B"/>
  <autoFilter ref="C79:K116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88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85</v>
      </c>
    </row>
    <row r="4" s="1" customFormat="1" ht="24.96" customHeight="1">
      <c r="B4" s="21"/>
      <c r="D4" s="131" t="s">
        <v>92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Oprava a odbahnění Nadvesního rybníka - 1. etapa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93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176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2. 4. 2025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34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35</v>
      </c>
      <c r="F21" s="39"/>
      <c r="G21" s="39"/>
      <c r="H21" s="39"/>
      <c r="I21" s="133" t="s">
        <v>29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38</v>
      </c>
      <c r="E23" s="39"/>
      <c r="F23" s="39"/>
      <c r="G23" s="39"/>
      <c r="H23" s="39"/>
      <c r="I23" s="133" t="s">
        <v>26</v>
      </c>
      <c r="J23" s="137" t="s">
        <v>34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35</v>
      </c>
      <c r="F24" s="39"/>
      <c r="G24" s="39"/>
      <c r="H24" s="39"/>
      <c r="I24" s="133" t="s">
        <v>29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39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41</v>
      </c>
      <c r="E30" s="39"/>
      <c r="F30" s="39"/>
      <c r="G30" s="39"/>
      <c r="H30" s="39"/>
      <c r="I30" s="39"/>
      <c r="J30" s="145">
        <f>ROUND(J83,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43</v>
      </c>
      <c r="G32" s="39"/>
      <c r="H32" s="39"/>
      <c r="I32" s="146" t="s">
        <v>42</v>
      </c>
      <c r="J32" s="146" t="s">
        <v>44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45</v>
      </c>
      <c r="E33" s="133" t="s">
        <v>46</v>
      </c>
      <c r="F33" s="148">
        <f>ROUND((SUM(BE83:BE180)),  2)</f>
        <v>0</v>
      </c>
      <c r="G33" s="39"/>
      <c r="H33" s="39"/>
      <c r="I33" s="149">
        <v>0.20999999999999999</v>
      </c>
      <c r="J33" s="148">
        <f>ROUND(((SUM(BE83:BE180))*I33),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47</v>
      </c>
      <c r="F34" s="148">
        <f>ROUND((SUM(BF83:BF180)),  2)</f>
        <v>0</v>
      </c>
      <c r="G34" s="39"/>
      <c r="H34" s="39"/>
      <c r="I34" s="149">
        <v>0.12</v>
      </c>
      <c r="J34" s="148">
        <f>ROUND(((SUM(BF83:BF180))*I34),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48</v>
      </c>
      <c r="F35" s="148">
        <f>ROUND((SUM(BG83:BG180)),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49</v>
      </c>
      <c r="F36" s="148">
        <f>ROUND((SUM(BH83:BH180)),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50</v>
      </c>
      <c r="F37" s="148">
        <f>ROUND((SUM(BI83:BI180)),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51</v>
      </c>
      <c r="E39" s="152"/>
      <c r="F39" s="152"/>
      <c r="G39" s="153" t="s">
        <v>52</v>
      </c>
      <c r="H39" s="154" t="s">
        <v>53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95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Oprava a odbahnění Nadvesního rybníka - 1. etapa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93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01 - Zátopa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2. 4. 2025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Město Dačice</v>
      </c>
      <c r="G54" s="41"/>
      <c r="H54" s="41"/>
      <c r="I54" s="33" t="s">
        <v>33</v>
      </c>
      <c r="J54" s="37" t="str">
        <f>E21</f>
        <v>Ing. Vít Pučálek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38</v>
      </c>
      <c r="J55" s="37" t="str">
        <f>E24</f>
        <v>Ing. Vít Pučálek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96</v>
      </c>
      <c r="D57" s="163"/>
      <c r="E57" s="163"/>
      <c r="F57" s="163"/>
      <c r="G57" s="163"/>
      <c r="H57" s="163"/>
      <c r="I57" s="163"/>
      <c r="J57" s="164" t="s">
        <v>97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73</v>
      </c>
      <c r="D59" s="41"/>
      <c r="E59" s="41"/>
      <c r="F59" s="41"/>
      <c r="G59" s="41"/>
      <c r="H59" s="41"/>
      <c r="I59" s="41"/>
      <c r="J59" s="103">
        <f>J83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98</v>
      </c>
    </row>
    <row r="60" s="9" customFormat="1" ht="24.96" customHeight="1">
      <c r="A60" s="9"/>
      <c r="B60" s="166"/>
      <c r="C60" s="167"/>
      <c r="D60" s="168" t="s">
        <v>177</v>
      </c>
      <c r="E60" s="169"/>
      <c r="F60" s="169"/>
      <c r="G60" s="169"/>
      <c r="H60" s="169"/>
      <c r="I60" s="169"/>
      <c r="J60" s="170">
        <f>J84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2" customFormat="1" ht="19.92" customHeight="1">
      <c r="A61" s="12"/>
      <c r="B61" s="222"/>
      <c r="C61" s="223"/>
      <c r="D61" s="224" t="s">
        <v>178</v>
      </c>
      <c r="E61" s="225"/>
      <c r="F61" s="225"/>
      <c r="G61" s="225"/>
      <c r="H61" s="225"/>
      <c r="I61" s="225"/>
      <c r="J61" s="226">
        <f>J85</f>
        <v>0</v>
      </c>
      <c r="K61" s="223"/>
      <c r="L61" s="227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="12" customFormat="1" ht="19.92" customHeight="1">
      <c r="A62" s="12"/>
      <c r="B62" s="222"/>
      <c r="C62" s="223"/>
      <c r="D62" s="224" t="s">
        <v>179</v>
      </c>
      <c r="E62" s="225"/>
      <c r="F62" s="225"/>
      <c r="G62" s="225"/>
      <c r="H62" s="225"/>
      <c r="I62" s="225"/>
      <c r="J62" s="226">
        <f>J152</f>
        <v>0</v>
      </c>
      <c r="K62" s="223"/>
      <c r="L62" s="227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="12" customFormat="1" ht="19.92" customHeight="1">
      <c r="A63" s="12"/>
      <c r="B63" s="222"/>
      <c r="C63" s="223"/>
      <c r="D63" s="224" t="s">
        <v>180</v>
      </c>
      <c r="E63" s="225"/>
      <c r="F63" s="225"/>
      <c r="G63" s="225"/>
      <c r="H63" s="225"/>
      <c r="I63" s="225"/>
      <c r="J63" s="226">
        <f>J177</f>
        <v>0</v>
      </c>
      <c r="K63" s="223"/>
      <c r="L63" s="227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="2" customFormat="1" ht="21.84" customHeight="1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6.96" customHeight="1">
      <c r="A65" s="39"/>
      <c r="B65" s="60"/>
      <c r="C65" s="61"/>
      <c r="D65" s="61"/>
      <c r="E65" s="61"/>
      <c r="F65" s="61"/>
      <c r="G65" s="61"/>
      <c r="H65" s="61"/>
      <c r="I65" s="61"/>
      <c r="J65" s="61"/>
      <c r="K65" s="6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9" s="2" customFormat="1" ht="6.96" customHeight="1">
      <c r="A69" s="39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24.96" customHeight="1">
      <c r="A70" s="39"/>
      <c r="B70" s="40"/>
      <c r="C70" s="24" t="s">
        <v>100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16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161" t="str">
        <f>E7</f>
        <v>Oprava a odbahnění Nadvesního rybníka - 1. etapa</v>
      </c>
      <c r="F73" s="33"/>
      <c r="G73" s="33"/>
      <c r="H73" s="33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93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41"/>
      <c r="D75" s="41"/>
      <c r="E75" s="70" t="str">
        <f>E9</f>
        <v>01 - Zátopa</v>
      </c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21</v>
      </c>
      <c r="D77" s="41"/>
      <c r="E77" s="41"/>
      <c r="F77" s="28" t="str">
        <f>F12</f>
        <v xml:space="preserve"> </v>
      </c>
      <c r="G77" s="41"/>
      <c r="H77" s="41"/>
      <c r="I77" s="33" t="s">
        <v>23</v>
      </c>
      <c r="J77" s="73" t="str">
        <f>IF(J12="","",J12)</f>
        <v>2. 4. 2025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25</v>
      </c>
      <c r="D79" s="41"/>
      <c r="E79" s="41"/>
      <c r="F79" s="28" t="str">
        <f>E15</f>
        <v>Město Dačice</v>
      </c>
      <c r="G79" s="41"/>
      <c r="H79" s="41"/>
      <c r="I79" s="33" t="s">
        <v>33</v>
      </c>
      <c r="J79" s="37" t="str">
        <f>E21</f>
        <v>Ing. Vít Pučálek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31</v>
      </c>
      <c r="D80" s="41"/>
      <c r="E80" s="41"/>
      <c r="F80" s="28" t="str">
        <f>IF(E18="","",E18)</f>
        <v>Vyplň údaj</v>
      </c>
      <c r="G80" s="41"/>
      <c r="H80" s="41"/>
      <c r="I80" s="33" t="s">
        <v>38</v>
      </c>
      <c r="J80" s="37" t="str">
        <f>E24</f>
        <v>Ing. Vít Pučálek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0.32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0" customFormat="1" ht="29.28" customHeight="1">
      <c r="A82" s="172"/>
      <c r="B82" s="173"/>
      <c r="C82" s="174" t="s">
        <v>101</v>
      </c>
      <c r="D82" s="175" t="s">
        <v>60</v>
      </c>
      <c r="E82" s="175" t="s">
        <v>56</v>
      </c>
      <c r="F82" s="175" t="s">
        <v>57</v>
      </c>
      <c r="G82" s="175" t="s">
        <v>102</v>
      </c>
      <c r="H82" s="175" t="s">
        <v>103</v>
      </c>
      <c r="I82" s="175" t="s">
        <v>104</v>
      </c>
      <c r="J82" s="176" t="s">
        <v>97</v>
      </c>
      <c r="K82" s="177" t="s">
        <v>105</v>
      </c>
      <c r="L82" s="178"/>
      <c r="M82" s="93" t="s">
        <v>19</v>
      </c>
      <c r="N82" s="94" t="s">
        <v>45</v>
      </c>
      <c r="O82" s="94" t="s">
        <v>106</v>
      </c>
      <c r="P82" s="94" t="s">
        <v>107</v>
      </c>
      <c r="Q82" s="94" t="s">
        <v>108</v>
      </c>
      <c r="R82" s="94" t="s">
        <v>109</v>
      </c>
      <c r="S82" s="94" t="s">
        <v>110</v>
      </c>
      <c r="T82" s="95" t="s">
        <v>111</v>
      </c>
      <c r="U82" s="172"/>
      <c r="V82" s="172"/>
      <c r="W82" s="172"/>
      <c r="X82" s="172"/>
      <c r="Y82" s="172"/>
      <c r="Z82" s="172"/>
      <c r="AA82" s="172"/>
      <c r="AB82" s="172"/>
      <c r="AC82" s="172"/>
      <c r="AD82" s="172"/>
      <c r="AE82" s="172"/>
    </row>
    <row r="83" s="2" customFormat="1" ht="22.8" customHeight="1">
      <c r="A83" s="39"/>
      <c r="B83" s="40"/>
      <c r="C83" s="100" t="s">
        <v>112</v>
      </c>
      <c r="D83" s="41"/>
      <c r="E83" s="41"/>
      <c r="F83" s="41"/>
      <c r="G83" s="41"/>
      <c r="H83" s="41"/>
      <c r="I83" s="41"/>
      <c r="J83" s="179">
        <f>BK83</f>
        <v>0</v>
      </c>
      <c r="K83" s="41"/>
      <c r="L83" s="45"/>
      <c r="M83" s="96"/>
      <c r="N83" s="180"/>
      <c r="O83" s="97"/>
      <c r="P83" s="181">
        <f>P84</f>
        <v>0</v>
      </c>
      <c r="Q83" s="97"/>
      <c r="R83" s="181">
        <f>R84</f>
        <v>276.23796500000003</v>
      </c>
      <c r="S83" s="97"/>
      <c r="T83" s="182">
        <f>T84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T83" s="18" t="s">
        <v>74</v>
      </c>
      <c r="AU83" s="18" t="s">
        <v>98</v>
      </c>
      <c r="BK83" s="183">
        <f>BK84</f>
        <v>0</v>
      </c>
    </row>
    <row r="84" s="11" customFormat="1" ht="25.92" customHeight="1">
      <c r="A84" s="11"/>
      <c r="B84" s="184"/>
      <c r="C84" s="185"/>
      <c r="D84" s="186" t="s">
        <v>74</v>
      </c>
      <c r="E84" s="187" t="s">
        <v>181</v>
      </c>
      <c r="F84" s="187" t="s">
        <v>182</v>
      </c>
      <c r="G84" s="185"/>
      <c r="H84" s="185"/>
      <c r="I84" s="188"/>
      <c r="J84" s="189">
        <f>BK84</f>
        <v>0</v>
      </c>
      <c r="K84" s="185"/>
      <c r="L84" s="190"/>
      <c r="M84" s="191"/>
      <c r="N84" s="192"/>
      <c r="O84" s="192"/>
      <c r="P84" s="193">
        <f>P85+P152+P177</f>
        <v>0</v>
      </c>
      <c r="Q84" s="192"/>
      <c r="R84" s="193">
        <f>R85+R152+R177</f>
        <v>276.23796500000003</v>
      </c>
      <c r="S84" s="192"/>
      <c r="T84" s="194">
        <f>T85+T152+T177</f>
        <v>0</v>
      </c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R84" s="195" t="s">
        <v>83</v>
      </c>
      <c r="AT84" s="196" t="s">
        <v>74</v>
      </c>
      <c r="AU84" s="196" t="s">
        <v>75</v>
      </c>
      <c r="AY84" s="195" t="s">
        <v>116</v>
      </c>
      <c r="BK84" s="197">
        <f>BK85+BK152+BK177</f>
        <v>0</v>
      </c>
    </row>
    <row r="85" s="11" customFormat="1" ht="22.8" customHeight="1">
      <c r="A85" s="11"/>
      <c r="B85" s="184"/>
      <c r="C85" s="185"/>
      <c r="D85" s="186" t="s">
        <v>74</v>
      </c>
      <c r="E85" s="228" t="s">
        <v>83</v>
      </c>
      <c r="F85" s="228" t="s">
        <v>183</v>
      </c>
      <c r="G85" s="185"/>
      <c r="H85" s="185"/>
      <c r="I85" s="188"/>
      <c r="J85" s="229">
        <f>BK85</f>
        <v>0</v>
      </c>
      <c r="K85" s="185"/>
      <c r="L85" s="190"/>
      <c r="M85" s="191"/>
      <c r="N85" s="192"/>
      <c r="O85" s="192"/>
      <c r="P85" s="193">
        <f>SUM(P86:P151)</f>
        <v>0</v>
      </c>
      <c r="Q85" s="192"/>
      <c r="R85" s="193">
        <f>SUM(R86:R151)</f>
        <v>0</v>
      </c>
      <c r="S85" s="192"/>
      <c r="T85" s="194">
        <f>SUM(T86:T151)</f>
        <v>0</v>
      </c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R85" s="195" t="s">
        <v>83</v>
      </c>
      <c r="AT85" s="196" t="s">
        <v>74</v>
      </c>
      <c r="AU85" s="196" t="s">
        <v>83</v>
      </c>
      <c r="AY85" s="195" t="s">
        <v>116</v>
      </c>
      <c r="BK85" s="197">
        <f>SUM(BK86:BK151)</f>
        <v>0</v>
      </c>
    </row>
    <row r="86" s="2" customFormat="1" ht="24.15" customHeight="1">
      <c r="A86" s="39"/>
      <c r="B86" s="40"/>
      <c r="C86" s="198" t="s">
        <v>83</v>
      </c>
      <c r="D86" s="198" t="s">
        <v>117</v>
      </c>
      <c r="E86" s="199" t="s">
        <v>184</v>
      </c>
      <c r="F86" s="200" t="s">
        <v>185</v>
      </c>
      <c r="G86" s="201" t="s">
        <v>186</v>
      </c>
      <c r="H86" s="202">
        <v>122.09999999999999</v>
      </c>
      <c r="I86" s="203"/>
      <c r="J86" s="204">
        <f>ROUND(I86*H86,2)</f>
        <v>0</v>
      </c>
      <c r="K86" s="205"/>
      <c r="L86" s="45"/>
      <c r="M86" s="206" t="s">
        <v>19</v>
      </c>
      <c r="N86" s="207" t="s">
        <v>46</v>
      </c>
      <c r="O86" s="85"/>
      <c r="P86" s="208">
        <f>O86*H86</f>
        <v>0</v>
      </c>
      <c r="Q86" s="208">
        <v>0</v>
      </c>
      <c r="R86" s="208">
        <f>Q86*H86</f>
        <v>0</v>
      </c>
      <c r="S86" s="208">
        <v>0</v>
      </c>
      <c r="T86" s="209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0" t="s">
        <v>120</v>
      </c>
      <c r="AT86" s="210" t="s">
        <v>117</v>
      </c>
      <c r="AU86" s="210" t="s">
        <v>85</v>
      </c>
      <c r="AY86" s="18" t="s">
        <v>116</v>
      </c>
      <c r="BE86" s="211">
        <f>IF(N86="základní",J86,0)</f>
        <v>0</v>
      </c>
      <c r="BF86" s="211">
        <f>IF(N86="snížená",J86,0)</f>
        <v>0</v>
      </c>
      <c r="BG86" s="211">
        <f>IF(N86="zákl. přenesená",J86,0)</f>
        <v>0</v>
      </c>
      <c r="BH86" s="211">
        <f>IF(N86="sníž. přenesená",J86,0)</f>
        <v>0</v>
      </c>
      <c r="BI86" s="211">
        <f>IF(N86="nulová",J86,0)</f>
        <v>0</v>
      </c>
      <c r="BJ86" s="18" t="s">
        <v>83</v>
      </c>
      <c r="BK86" s="211">
        <f>ROUND(I86*H86,2)</f>
        <v>0</v>
      </c>
      <c r="BL86" s="18" t="s">
        <v>120</v>
      </c>
      <c r="BM86" s="210" t="s">
        <v>187</v>
      </c>
    </row>
    <row r="87" s="2" customFormat="1">
      <c r="A87" s="39"/>
      <c r="B87" s="40"/>
      <c r="C87" s="41"/>
      <c r="D87" s="212" t="s">
        <v>122</v>
      </c>
      <c r="E87" s="41"/>
      <c r="F87" s="213" t="s">
        <v>188</v>
      </c>
      <c r="G87" s="41"/>
      <c r="H87" s="41"/>
      <c r="I87" s="214"/>
      <c r="J87" s="41"/>
      <c r="K87" s="41"/>
      <c r="L87" s="45"/>
      <c r="M87" s="215"/>
      <c r="N87" s="216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122</v>
      </c>
      <c r="AU87" s="18" t="s">
        <v>85</v>
      </c>
    </row>
    <row r="88" s="2" customFormat="1">
      <c r="A88" s="39"/>
      <c r="B88" s="40"/>
      <c r="C88" s="41"/>
      <c r="D88" s="230" t="s">
        <v>189</v>
      </c>
      <c r="E88" s="41"/>
      <c r="F88" s="231" t="s">
        <v>190</v>
      </c>
      <c r="G88" s="41"/>
      <c r="H88" s="41"/>
      <c r="I88" s="214"/>
      <c r="J88" s="41"/>
      <c r="K88" s="41"/>
      <c r="L88" s="45"/>
      <c r="M88" s="215"/>
      <c r="N88" s="216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189</v>
      </c>
      <c r="AU88" s="18" t="s">
        <v>85</v>
      </c>
    </row>
    <row r="89" s="13" customFormat="1">
      <c r="A89" s="13"/>
      <c r="B89" s="232"/>
      <c r="C89" s="233"/>
      <c r="D89" s="212" t="s">
        <v>191</v>
      </c>
      <c r="E89" s="234" t="s">
        <v>19</v>
      </c>
      <c r="F89" s="235" t="s">
        <v>192</v>
      </c>
      <c r="G89" s="233"/>
      <c r="H89" s="236">
        <v>122.09999999999999</v>
      </c>
      <c r="I89" s="237"/>
      <c r="J89" s="233"/>
      <c r="K89" s="233"/>
      <c r="L89" s="238"/>
      <c r="M89" s="239"/>
      <c r="N89" s="240"/>
      <c r="O89" s="240"/>
      <c r="P89" s="240"/>
      <c r="Q89" s="240"/>
      <c r="R89" s="240"/>
      <c r="S89" s="240"/>
      <c r="T89" s="241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42" t="s">
        <v>191</v>
      </c>
      <c r="AU89" s="242" t="s">
        <v>85</v>
      </c>
      <c r="AV89" s="13" t="s">
        <v>85</v>
      </c>
      <c r="AW89" s="13" t="s">
        <v>37</v>
      </c>
      <c r="AX89" s="13" t="s">
        <v>75</v>
      </c>
      <c r="AY89" s="242" t="s">
        <v>116</v>
      </c>
    </row>
    <row r="90" s="14" customFormat="1">
      <c r="A90" s="14"/>
      <c r="B90" s="243"/>
      <c r="C90" s="244"/>
      <c r="D90" s="212" t="s">
        <v>191</v>
      </c>
      <c r="E90" s="245" t="s">
        <v>19</v>
      </c>
      <c r="F90" s="246" t="s">
        <v>193</v>
      </c>
      <c r="G90" s="244"/>
      <c r="H90" s="247">
        <v>122.09999999999999</v>
      </c>
      <c r="I90" s="248"/>
      <c r="J90" s="244"/>
      <c r="K90" s="244"/>
      <c r="L90" s="249"/>
      <c r="M90" s="250"/>
      <c r="N90" s="251"/>
      <c r="O90" s="251"/>
      <c r="P90" s="251"/>
      <c r="Q90" s="251"/>
      <c r="R90" s="251"/>
      <c r="S90" s="251"/>
      <c r="T90" s="252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T90" s="253" t="s">
        <v>191</v>
      </c>
      <c r="AU90" s="253" t="s">
        <v>85</v>
      </c>
      <c r="AV90" s="14" t="s">
        <v>120</v>
      </c>
      <c r="AW90" s="14" t="s">
        <v>37</v>
      </c>
      <c r="AX90" s="14" t="s">
        <v>83</v>
      </c>
      <c r="AY90" s="253" t="s">
        <v>116</v>
      </c>
    </row>
    <row r="91" s="2" customFormat="1" ht="24.15" customHeight="1">
      <c r="A91" s="39"/>
      <c r="B91" s="40"/>
      <c r="C91" s="198" t="s">
        <v>85</v>
      </c>
      <c r="D91" s="198" t="s">
        <v>117</v>
      </c>
      <c r="E91" s="199" t="s">
        <v>194</v>
      </c>
      <c r="F91" s="200" t="s">
        <v>195</v>
      </c>
      <c r="G91" s="201" t="s">
        <v>186</v>
      </c>
      <c r="H91" s="202">
        <v>305.25</v>
      </c>
      <c r="I91" s="203"/>
      <c r="J91" s="204">
        <f>ROUND(I91*H91,2)</f>
        <v>0</v>
      </c>
      <c r="K91" s="205"/>
      <c r="L91" s="45"/>
      <c r="M91" s="206" t="s">
        <v>19</v>
      </c>
      <c r="N91" s="207" t="s">
        <v>46</v>
      </c>
      <c r="O91" s="85"/>
      <c r="P91" s="208">
        <f>O91*H91</f>
        <v>0</v>
      </c>
      <c r="Q91" s="208">
        <v>0</v>
      </c>
      <c r="R91" s="208">
        <f>Q91*H91</f>
        <v>0</v>
      </c>
      <c r="S91" s="208">
        <v>0</v>
      </c>
      <c r="T91" s="209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0" t="s">
        <v>120</v>
      </c>
      <c r="AT91" s="210" t="s">
        <v>117</v>
      </c>
      <c r="AU91" s="210" t="s">
        <v>85</v>
      </c>
      <c r="AY91" s="18" t="s">
        <v>116</v>
      </c>
      <c r="BE91" s="211">
        <f>IF(N91="základní",J91,0)</f>
        <v>0</v>
      </c>
      <c r="BF91" s="211">
        <f>IF(N91="snížená",J91,0)</f>
        <v>0</v>
      </c>
      <c r="BG91" s="211">
        <f>IF(N91="zákl. přenesená",J91,0)</f>
        <v>0</v>
      </c>
      <c r="BH91" s="211">
        <f>IF(N91="sníž. přenesená",J91,0)</f>
        <v>0</v>
      </c>
      <c r="BI91" s="211">
        <f>IF(N91="nulová",J91,0)</f>
        <v>0</v>
      </c>
      <c r="BJ91" s="18" t="s">
        <v>83</v>
      </c>
      <c r="BK91" s="211">
        <f>ROUND(I91*H91,2)</f>
        <v>0</v>
      </c>
      <c r="BL91" s="18" t="s">
        <v>120</v>
      </c>
      <c r="BM91" s="210" t="s">
        <v>196</v>
      </c>
    </row>
    <row r="92" s="2" customFormat="1">
      <c r="A92" s="39"/>
      <c r="B92" s="40"/>
      <c r="C92" s="41"/>
      <c r="D92" s="212" t="s">
        <v>122</v>
      </c>
      <c r="E92" s="41"/>
      <c r="F92" s="213" t="s">
        <v>197</v>
      </c>
      <c r="G92" s="41"/>
      <c r="H92" s="41"/>
      <c r="I92" s="214"/>
      <c r="J92" s="41"/>
      <c r="K92" s="41"/>
      <c r="L92" s="45"/>
      <c r="M92" s="215"/>
      <c r="N92" s="216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122</v>
      </c>
      <c r="AU92" s="18" t="s">
        <v>85</v>
      </c>
    </row>
    <row r="93" s="2" customFormat="1">
      <c r="A93" s="39"/>
      <c r="B93" s="40"/>
      <c r="C93" s="41"/>
      <c r="D93" s="230" t="s">
        <v>189</v>
      </c>
      <c r="E93" s="41"/>
      <c r="F93" s="231" t="s">
        <v>198</v>
      </c>
      <c r="G93" s="41"/>
      <c r="H93" s="41"/>
      <c r="I93" s="214"/>
      <c r="J93" s="41"/>
      <c r="K93" s="41"/>
      <c r="L93" s="45"/>
      <c r="M93" s="215"/>
      <c r="N93" s="216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189</v>
      </c>
      <c r="AU93" s="18" t="s">
        <v>85</v>
      </c>
    </row>
    <row r="94" s="13" customFormat="1">
      <c r="A94" s="13"/>
      <c r="B94" s="232"/>
      <c r="C94" s="233"/>
      <c r="D94" s="212" t="s">
        <v>191</v>
      </c>
      <c r="E94" s="234" t="s">
        <v>19</v>
      </c>
      <c r="F94" s="235" t="s">
        <v>199</v>
      </c>
      <c r="G94" s="233"/>
      <c r="H94" s="236">
        <v>305.25</v>
      </c>
      <c r="I94" s="237"/>
      <c r="J94" s="233"/>
      <c r="K94" s="233"/>
      <c r="L94" s="238"/>
      <c r="M94" s="239"/>
      <c r="N94" s="240"/>
      <c r="O94" s="240"/>
      <c r="P94" s="240"/>
      <c r="Q94" s="240"/>
      <c r="R94" s="240"/>
      <c r="S94" s="240"/>
      <c r="T94" s="241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42" t="s">
        <v>191</v>
      </c>
      <c r="AU94" s="242" t="s">
        <v>85</v>
      </c>
      <c r="AV94" s="13" t="s">
        <v>85</v>
      </c>
      <c r="AW94" s="13" t="s">
        <v>37</v>
      </c>
      <c r="AX94" s="13" t="s">
        <v>75</v>
      </c>
      <c r="AY94" s="242" t="s">
        <v>116</v>
      </c>
    </row>
    <row r="95" s="14" customFormat="1">
      <c r="A95" s="14"/>
      <c r="B95" s="243"/>
      <c r="C95" s="244"/>
      <c r="D95" s="212" t="s">
        <v>191</v>
      </c>
      <c r="E95" s="245" t="s">
        <v>19</v>
      </c>
      <c r="F95" s="246" t="s">
        <v>193</v>
      </c>
      <c r="G95" s="244"/>
      <c r="H95" s="247">
        <v>305.25</v>
      </c>
      <c r="I95" s="248"/>
      <c r="J95" s="244"/>
      <c r="K95" s="244"/>
      <c r="L95" s="249"/>
      <c r="M95" s="250"/>
      <c r="N95" s="251"/>
      <c r="O95" s="251"/>
      <c r="P95" s="251"/>
      <c r="Q95" s="251"/>
      <c r="R95" s="251"/>
      <c r="S95" s="251"/>
      <c r="T95" s="252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53" t="s">
        <v>191</v>
      </c>
      <c r="AU95" s="253" t="s">
        <v>85</v>
      </c>
      <c r="AV95" s="14" t="s">
        <v>120</v>
      </c>
      <c r="AW95" s="14" t="s">
        <v>37</v>
      </c>
      <c r="AX95" s="14" t="s">
        <v>83</v>
      </c>
      <c r="AY95" s="253" t="s">
        <v>116</v>
      </c>
    </row>
    <row r="96" s="2" customFormat="1" ht="21.75" customHeight="1">
      <c r="A96" s="39"/>
      <c r="B96" s="40"/>
      <c r="C96" s="198" t="s">
        <v>130</v>
      </c>
      <c r="D96" s="198" t="s">
        <v>117</v>
      </c>
      <c r="E96" s="199" t="s">
        <v>200</v>
      </c>
      <c r="F96" s="200" t="s">
        <v>201</v>
      </c>
      <c r="G96" s="201" t="s">
        <v>186</v>
      </c>
      <c r="H96" s="202">
        <v>793.64999999999998</v>
      </c>
      <c r="I96" s="203"/>
      <c r="J96" s="204">
        <f>ROUND(I96*H96,2)</f>
        <v>0</v>
      </c>
      <c r="K96" s="205"/>
      <c r="L96" s="45"/>
      <c r="M96" s="206" t="s">
        <v>19</v>
      </c>
      <c r="N96" s="207" t="s">
        <v>46</v>
      </c>
      <c r="O96" s="85"/>
      <c r="P96" s="208">
        <f>O96*H96</f>
        <v>0</v>
      </c>
      <c r="Q96" s="208">
        <v>0</v>
      </c>
      <c r="R96" s="208">
        <f>Q96*H96</f>
        <v>0</v>
      </c>
      <c r="S96" s="208">
        <v>0</v>
      </c>
      <c r="T96" s="209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0" t="s">
        <v>120</v>
      </c>
      <c r="AT96" s="210" t="s">
        <v>117</v>
      </c>
      <c r="AU96" s="210" t="s">
        <v>85</v>
      </c>
      <c r="AY96" s="18" t="s">
        <v>116</v>
      </c>
      <c r="BE96" s="211">
        <f>IF(N96="základní",J96,0)</f>
        <v>0</v>
      </c>
      <c r="BF96" s="211">
        <f>IF(N96="snížená",J96,0)</f>
        <v>0</v>
      </c>
      <c r="BG96" s="211">
        <f>IF(N96="zákl. přenesená",J96,0)</f>
        <v>0</v>
      </c>
      <c r="BH96" s="211">
        <f>IF(N96="sníž. přenesená",J96,0)</f>
        <v>0</v>
      </c>
      <c r="BI96" s="211">
        <f>IF(N96="nulová",J96,0)</f>
        <v>0</v>
      </c>
      <c r="BJ96" s="18" t="s">
        <v>83</v>
      </c>
      <c r="BK96" s="211">
        <f>ROUND(I96*H96,2)</f>
        <v>0</v>
      </c>
      <c r="BL96" s="18" t="s">
        <v>120</v>
      </c>
      <c r="BM96" s="210" t="s">
        <v>202</v>
      </c>
    </row>
    <row r="97" s="2" customFormat="1">
      <c r="A97" s="39"/>
      <c r="B97" s="40"/>
      <c r="C97" s="41"/>
      <c r="D97" s="212" t="s">
        <v>122</v>
      </c>
      <c r="E97" s="41"/>
      <c r="F97" s="213" t="s">
        <v>203</v>
      </c>
      <c r="G97" s="41"/>
      <c r="H97" s="41"/>
      <c r="I97" s="214"/>
      <c r="J97" s="41"/>
      <c r="K97" s="41"/>
      <c r="L97" s="45"/>
      <c r="M97" s="215"/>
      <c r="N97" s="216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122</v>
      </c>
      <c r="AU97" s="18" t="s">
        <v>85</v>
      </c>
    </row>
    <row r="98" s="2" customFormat="1">
      <c r="A98" s="39"/>
      <c r="B98" s="40"/>
      <c r="C98" s="41"/>
      <c r="D98" s="230" t="s">
        <v>189</v>
      </c>
      <c r="E98" s="41"/>
      <c r="F98" s="231" t="s">
        <v>204</v>
      </c>
      <c r="G98" s="41"/>
      <c r="H98" s="41"/>
      <c r="I98" s="214"/>
      <c r="J98" s="41"/>
      <c r="K98" s="41"/>
      <c r="L98" s="45"/>
      <c r="M98" s="215"/>
      <c r="N98" s="216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189</v>
      </c>
      <c r="AU98" s="18" t="s">
        <v>85</v>
      </c>
    </row>
    <row r="99" s="13" customFormat="1">
      <c r="A99" s="13"/>
      <c r="B99" s="232"/>
      <c r="C99" s="233"/>
      <c r="D99" s="212" t="s">
        <v>191</v>
      </c>
      <c r="E99" s="234" t="s">
        <v>19</v>
      </c>
      <c r="F99" s="235" t="s">
        <v>205</v>
      </c>
      <c r="G99" s="233"/>
      <c r="H99" s="236">
        <v>793.64999999999998</v>
      </c>
      <c r="I99" s="237"/>
      <c r="J99" s="233"/>
      <c r="K99" s="233"/>
      <c r="L99" s="238"/>
      <c r="M99" s="239"/>
      <c r="N99" s="240"/>
      <c r="O99" s="240"/>
      <c r="P99" s="240"/>
      <c r="Q99" s="240"/>
      <c r="R99" s="240"/>
      <c r="S99" s="240"/>
      <c r="T99" s="241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2" t="s">
        <v>191</v>
      </c>
      <c r="AU99" s="242" t="s">
        <v>85</v>
      </c>
      <c r="AV99" s="13" t="s">
        <v>85</v>
      </c>
      <c r="AW99" s="13" t="s">
        <v>37</v>
      </c>
      <c r="AX99" s="13" t="s">
        <v>75</v>
      </c>
      <c r="AY99" s="242" t="s">
        <v>116</v>
      </c>
    </row>
    <row r="100" s="14" customFormat="1">
      <c r="A100" s="14"/>
      <c r="B100" s="243"/>
      <c r="C100" s="244"/>
      <c r="D100" s="212" t="s">
        <v>191</v>
      </c>
      <c r="E100" s="245" t="s">
        <v>19</v>
      </c>
      <c r="F100" s="246" t="s">
        <v>193</v>
      </c>
      <c r="G100" s="244"/>
      <c r="H100" s="247">
        <v>793.64999999999998</v>
      </c>
      <c r="I100" s="248"/>
      <c r="J100" s="244"/>
      <c r="K100" s="244"/>
      <c r="L100" s="249"/>
      <c r="M100" s="250"/>
      <c r="N100" s="251"/>
      <c r="O100" s="251"/>
      <c r="P100" s="251"/>
      <c r="Q100" s="251"/>
      <c r="R100" s="251"/>
      <c r="S100" s="251"/>
      <c r="T100" s="252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53" t="s">
        <v>191</v>
      </c>
      <c r="AU100" s="253" t="s">
        <v>85</v>
      </c>
      <c r="AV100" s="14" t="s">
        <v>120</v>
      </c>
      <c r="AW100" s="14" t="s">
        <v>37</v>
      </c>
      <c r="AX100" s="14" t="s">
        <v>83</v>
      </c>
      <c r="AY100" s="253" t="s">
        <v>116</v>
      </c>
    </row>
    <row r="101" s="2" customFormat="1" ht="33" customHeight="1">
      <c r="A101" s="39"/>
      <c r="B101" s="40"/>
      <c r="C101" s="198" t="s">
        <v>120</v>
      </c>
      <c r="D101" s="198" t="s">
        <v>117</v>
      </c>
      <c r="E101" s="199" t="s">
        <v>206</v>
      </c>
      <c r="F101" s="200" t="s">
        <v>207</v>
      </c>
      <c r="G101" s="201" t="s">
        <v>186</v>
      </c>
      <c r="H101" s="202">
        <v>33.25</v>
      </c>
      <c r="I101" s="203"/>
      <c r="J101" s="204">
        <f>ROUND(I101*H101,2)</f>
        <v>0</v>
      </c>
      <c r="K101" s="205"/>
      <c r="L101" s="45"/>
      <c r="M101" s="206" t="s">
        <v>19</v>
      </c>
      <c r="N101" s="207" t="s">
        <v>46</v>
      </c>
      <c r="O101" s="85"/>
      <c r="P101" s="208">
        <f>O101*H101</f>
        <v>0</v>
      </c>
      <c r="Q101" s="208">
        <v>0</v>
      </c>
      <c r="R101" s="208">
        <f>Q101*H101</f>
        <v>0</v>
      </c>
      <c r="S101" s="208">
        <v>0</v>
      </c>
      <c r="T101" s="209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0" t="s">
        <v>120</v>
      </c>
      <c r="AT101" s="210" t="s">
        <v>117</v>
      </c>
      <c r="AU101" s="210" t="s">
        <v>85</v>
      </c>
      <c r="AY101" s="18" t="s">
        <v>116</v>
      </c>
      <c r="BE101" s="211">
        <f>IF(N101="základní",J101,0)</f>
        <v>0</v>
      </c>
      <c r="BF101" s="211">
        <f>IF(N101="snížená",J101,0)</f>
        <v>0</v>
      </c>
      <c r="BG101" s="211">
        <f>IF(N101="zákl. přenesená",J101,0)</f>
        <v>0</v>
      </c>
      <c r="BH101" s="211">
        <f>IF(N101="sníž. přenesená",J101,0)</f>
        <v>0</v>
      </c>
      <c r="BI101" s="211">
        <f>IF(N101="nulová",J101,0)</f>
        <v>0</v>
      </c>
      <c r="BJ101" s="18" t="s">
        <v>83</v>
      </c>
      <c r="BK101" s="211">
        <f>ROUND(I101*H101,2)</f>
        <v>0</v>
      </c>
      <c r="BL101" s="18" t="s">
        <v>120</v>
      </c>
      <c r="BM101" s="210" t="s">
        <v>208</v>
      </c>
    </row>
    <row r="102" s="2" customFormat="1">
      <c r="A102" s="39"/>
      <c r="B102" s="40"/>
      <c r="C102" s="41"/>
      <c r="D102" s="212" t="s">
        <v>122</v>
      </c>
      <c r="E102" s="41"/>
      <c r="F102" s="213" t="s">
        <v>209</v>
      </c>
      <c r="G102" s="41"/>
      <c r="H102" s="41"/>
      <c r="I102" s="214"/>
      <c r="J102" s="41"/>
      <c r="K102" s="41"/>
      <c r="L102" s="45"/>
      <c r="M102" s="215"/>
      <c r="N102" s="216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122</v>
      </c>
      <c r="AU102" s="18" t="s">
        <v>85</v>
      </c>
    </row>
    <row r="103" s="2" customFormat="1">
      <c r="A103" s="39"/>
      <c r="B103" s="40"/>
      <c r="C103" s="41"/>
      <c r="D103" s="230" t="s">
        <v>189</v>
      </c>
      <c r="E103" s="41"/>
      <c r="F103" s="231" t="s">
        <v>210</v>
      </c>
      <c r="G103" s="41"/>
      <c r="H103" s="41"/>
      <c r="I103" s="214"/>
      <c r="J103" s="41"/>
      <c r="K103" s="41"/>
      <c r="L103" s="45"/>
      <c r="M103" s="215"/>
      <c r="N103" s="216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189</v>
      </c>
      <c r="AU103" s="18" t="s">
        <v>85</v>
      </c>
    </row>
    <row r="104" s="13" customFormat="1">
      <c r="A104" s="13"/>
      <c r="B104" s="232"/>
      <c r="C104" s="233"/>
      <c r="D104" s="212" t="s">
        <v>191</v>
      </c>
      <c r="E104" s="234" t="s">
        <v>19</v>
      </c>
      <c r="F104" s="235" t="s">
        <v>211</v>
      </c>
      <c r="G104" s="233"/>
      <c r="H104" s="236">
        <v>33.25</v>
      </c>
      <c r="I104" s="237"/>
      <c r="J104" s="233"/>
      <c r="K104" s="233"/>
      <c r="L104" s="238"/>
      <c r="M104" s="239"/>
      <c r="N104" s="240"/>
      <c r="O104" s="240"/>
      <c r="P104" s="240"/>
      <c r="Q104" s="240"/>
      <c r="R104" s="240"/>
      <c r="S104" s="240"/>
      <c r="T104" s="241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2" t="s">
        <v>191</v>
      </c>
      <c r="AU104" s="242" t="s">
        <v>85</v>
      </c>
      <c r="AV104" s="13" t="s">
        <v>85</v>
      </c>
      <c r="AW104" s="13" t="s">
        <v>37</v>
      </c>
      <c r="AX104" s="13" t="s">
        <v>75</v>
      </c>
      <c r="AY104" s="242" t="s">
        <v>116</v>
      </c>
    </row>
    <row r="105" s="14" customFormat="1">
      <c r="A105" s="14"/>
      <c r="B105" s="243"/>
      <c r="C105" s="244"/>
      <c r="D105" s="212" t="s">
        <v>191</v>
      </c>
      <c r="E105" s="245" t="s">
        <v>19</v>
      </c>
      <c r="F105" s="246" t="s">
        <v>193</v>
      </c>
      <c r="G105" s="244"/>
      <c r="H105" s="247">
        <v>33.25</v>
      </c>
      <c r="I105" s="248"/>
      <c r="J105" s="244"/>
      <c r="K105" s="244"/>
      <c r="L105" s="249"/>
      <c r="M105" s="250"/>
      <c r="N105" s="251"/>
      <c r="O105" s="251"/>
      <c r="P105" s="251"/>
      <c r="Q105" s="251"/>
      <c r="R105" s="251"/>
      <c r="S105" s="251"/>
      <c r="T105" s="252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53" t="s">
        <v>191</v>
      </c>
      <c r="AU105" s="253" t="s">
        <v>85</v>
      </c>
      <c r="AV105" s="14" t="s">
        <v>120</v>
      </c>
      <c r="AW105" s="14" t="s">
        <v>37</v>
      </c>
      <c r="AX105" s="14" t="s">
        <v>83</v>
      </c>
      <c r="AY105" s="253" t="s">
        <v>116</v>
      </c>
    </row>
    <row r="106" s="2" customFormat="1" ht="24.15" customHeight="1">
      <c r="A106" s="39"/>
      <c r="B106" s="40"/>
      <c r="C106" s="198" t="s">
        <v>115</v>
      </c>
      <c r="D106" s="198" t="s">
        <v>117</v>
      </c>
      <c r="E106" s="199" t="s">
        <v>212</v>
      </c>
      <c r="F106" s="200" t="s">
        <v>213</v>
      </c>
      <c r="G106" s="201" t="s">
        <v>186</v>
      </c>
      <c r="H106" s="202">
        <v>549.45000000000005</v>
      </c>
      <c r="I106" s="203"/>
      <c r="J106" s="204">
        <f>ROUND(I106*H106,2)</f>
        <v>0</v>
      </c>
      <c r="K106" s="205"/>
      <c r="L106" s="45"/>
      <c r="M106" s="206" t="s">
        <v>19</v>
      </c>
      <c r="N106" s="207" t="s">
        <v>46</v>
      </c>
      <c r="O106" s="85"/>
      <c r="P106" s="208">
        <f>O106*H106</f>
        <v>0</v>
      </c>
      <c r="Q106" s="208">
        <v>0</v>
      </c>
      <c r="R106" s="208">
        <f>Q106*H106</f>
        <v>0</v>
      </c>
      <c r="S106" s="208">
        <v>0</v>
      </c>
      <c r="T106" s="209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0" t="s">
        <v>120</v>
      </c>
      <c r="AT106" s="210" t="s">
        <v>117</v>
      </c>
      <c r="AU106" s="210" t="s">
        <v>85</v>
      </c>
      <c r="AY106" s="18" t="s">
        <v>116</v>
      </c>
      <c r="BE106" s="211">
        <f>IF(N106="základní",J106,0)</f>
        <v>0</v>
      </c>
      <c r="BF106" s="211">
        <f>IF(N106="snížená",J106,0)</f>
        <v>0</v>
      </c>
      <c r="BG106" s="211">
        <f>IF(N106="zákl. přenesená",J106,0)</f>
        <v>0</v>
      </c>
      <c r="BH106" s="211">
        <f>IF(N106="sníž. přenesená",J106,0)</f>
        <v>0</v>
      </c>
      <c r="BI106" s="211">
        <f>IF(N106="nulová",J106,0)</f>
        <v>0</v>
      </c>
      <c r="BJ106" s="18" t="s">
        <v>83</v>
      </c>
      <c r="BK106" s="211">
        <f>ROUND(I106*H106,2)</f>
        <v>0</v>
      </c>
      <c r="BL106" s="18" t="s">
        <v>120</v>
      </c>
      <c r="BM106" s="210" t="s">
        <v>214</v>
      </c>
    </row>
    <row r="107" s="2" customFormat="1">
      <c r="A107" s="39"/>
      <c r="B107" s="40"/>
      <c r="C107" s="41"/>
      <c r="D107" s="212" t="s">
        <v>122</v>
      </c>
      <c r="E107" s="41"/>
      <c r="F107" s="213" t="s">
        <v>215</v>
      </c>
      <c r="G107" s="41"/>
      <c r="H107" s="41"/>
      <c r="I107" s="214"/>
      <c r="J107" s="41"/>
      <c r="K107" s="41"/>
      <c r="L107" s="45"/>
      <c r="M107" s="215"/>
      <c r="N107" s="216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122</v>
      </c>
      <c r="AU107" s="18" t="s">
        <v>85</v>
      </c>
    </row>
    <row r="108" s="2" customFormat="1">
      <c r="A108" s="39"/>
      <c r="B108" s="40"/>
      <c r="C108" s="41"/>
      <c r="D108" s="230" t="s">
        <v>189</v>
      </c>
      <c r="E108" s="41"/>
      <c r="F108" s="231" t="s">
        <v>216</v>
      </c>
      <c r="G108" s="41"/>
      <c r="H108" s="41"/>
      <c r="I108" s="214"/>
      <c r="J108" s="41"/>
      <c r="K108" s="41"/>
      <c r="L108" s="45"/>
      <c r="M108" s="215"/>
      <c r="N108" s="216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189</v>
      </c>
      <c r="AU108" s="18" t="s">
        <v>85</v>
      </c>
    </row>
    <row r="109" s="13" customFormat="1">
      <c r="A109" s="13"/>
      <c r="B109" s="232"/>
      <c r="C109" s="233"/>
      <c r="D109" s="212" t="s">
        <v>191</v>
      </c>
      <c r="E109" s="234" t="s">
        <v>19</v>
      </c>
      <c r="F109" s="235" t="s">
        <v>217</v>
      </c>
      <c r="G109" s="233"/>
      <c r="H109" s="236">
        <v>549.45000000000005</v>
      </c>
      <c r="I109" s="237"/>
      <c r="J109" s="233"/>
      <c r="K109" s="233"/>
      <c r="L109" s="238"/>
      <c r="M109" s="239"/>
      <c r="N109" s="240"/>
      <c r="O109" s="240"/>
      <c r="P109" s="240"/>
      <c r="Q109" s="240"/>
      <c r="R109" s="240"/>
      <c r="S109" s="240"/>
      <c r="T109" s="241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2" t="s">
        <v>191</v>
      </c>
      <c r="AU109" s="242" t="s">
        <v>85</v>
      </c>
      <c r="AV109" s="13" t="s">
        <v>85</v>
      </c>
      <c r="AW109" s="13" t="s">
        <v>37</v>
      </c>
      <c r="AX109" s="13" t="s">
        <v>75</v>
      </c>
      <c r="AY109" s="242" t="s">
        <v>116</v>
      </c>
    </row>
    <row r="110" s="14" customFormat="1">
      <c r="A110" s="14"/>
      <c r="B110" s="243"/>
      <c r="C110" s="244"/>
      <c r="D110" s="212" t="s">
        <v>191</v>
      </c>
      <c r="E110" s="245" t="s">
        <v>19</v>
      </c>
      <c r="F110" s="246" t="s">
        <v>193</v>
      </c>
      <c r="G110" s="244"/>
      <c r="H110" s="247">
        <v>549.45000000000005</v>
      </c>
      <c r="I110" s="248"/>
      <c r="J110" s="244"/>
      <c r="K110" s="244"/>
      <c r="L110" s="249"/>
      <c r="M110" s="250"/>
      <c r="N110" s="251"/>
      <c r="O110" s="251"/>
      <c r="P110" s="251"/>
      <c r="Q110" s="251"/>
      <c r="R110" s="251"/>
      <c r="S110" s="251"/>
      <c r="T110" s="252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53" t="s">
        <v>191</v>
      </c>
      <c r="AU110" s="253" t="s">
        <v>85</v>
      </c>
      <c r="AV110" s="14" t="s">
        <v>120</v>
      </c>
      <c r="AW110" s="14" t="s">
        <v>37</v>
      </c>
      <c r="AX110" s="14" t="s">
        <v>83</v>
      </c>
      <c r="AY110" s="253" t="s">
        <v>116</v>
      </c>
    </row>
    <row r="111" s="2" customFormat="1" ht="33" customHeight="1">
      <c r="A111" s="39"/>
      <c r="B111" s="40"/>
      <c r="C111" s="198" t="s">
        <v>143</v>
      </c>
      <c r="D111" s="198" t="s">
        <v>117</v>
      </c>
      <c r="E111" s="199" t="s">
        <v>218</v>
      </c>
      <c r="F111" s="200" t="s">
        <v>219</v>
      </c>
      <c r="G111" s="201" t="s">
        <v>186</v>
      </c>
      <c r="H111" s="202">
        <v>61.049999999999997</v>
      </c>
      <c r="I111" s="203"/>
      <c r="J111" s="204">
        <f>ROUND(I111*H111,2)</f>
        <v>0</v>
      </c>
      <c r="K111" s="205"/>
      <c r="L111" s="45"/>
      <c r="M111" s="206" t="s">
        <v>19</v>
      </c>
      <c r="N111" s="207" t="s">
        <v>46</v>
      </c>
      <c r="O111" s="85"/>
      <c r="P111" s="208">
        <f>O111*H111</f>
        <v>0</v>
      </c>
      <c r="Q111" s="208">
        <v>0</v>
      </c>
      <c r="R111" s="208">
        <f>Q111*H111</f>
        <v>0</v>
      </c>
      <c r="S111" s="208">
        <v>0</v>
      </c>
      <c r="T111" s="209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0" t="s">
        <v>120</v>
      </c>
      <c r="AT111" s="210" t="s">
        <v>117</v>
      </c>
      <c r="AU111" s="210" t="s">
        <v>85</v>
      </c>
      <c r="AY111" s="18" t="s">
        <v>116</v>
      </c>
      <c r="BE111" s="211">
        <f>IF(N111="základní",J111,0)</f>
        <v>0</v>
      </c>
      <c r="BF111" s="211">
        <f>IF(N111="snížená",J111,0)</f>
        <v>0</v>
      </c>
      <c r="BG111" s="211">
        <f>IF(N111="zákl. přenesená",J111,0)</f>
        <v>0</v>
      </c>
      <c r="BH111" s="211">
        <f>IF(N111="sníž. přenesená",J111,0)</f>
        <v>0</v>
      </c>
      <c r="BI111" s="211">
        <f>IF(N111="nulová",J111,0)</f>
        <v>0</v>
      </c>
      <c r="BJ111" s="18" t="s">
        <v>83</v>
      </c>
      <c r="BK111" s="211">
        <f>ROUND(I111*H111,2)</f>
        <v>0</v>
      </c>
      <c r="BL111" s="18" t="s">
        <v>120</v>
      </c>
      <c r="BM111" s="210" t="s">
        <v>220</v>
      </c>
    </row>
    <row r="112" s="2" customFormat="1">
      <c r="A112" s="39"/>
      <c r="B112" s="40"/>
      <c r="C112" s="41"/>
      <c r="D112" s="212" t="s">
        <v>122</v>
      </c>
      <c r="E112" s="41"/>
      <c r="F112" s="213" t="s">
        <v>221</v>
      </c>
      <c r="G112" s="41"/>
      <c r="H112" s="41"/>
      <c r="I112" s="214"/>
      <c r="J112" s="41"/>
      <c r="K112" s="41"/>
      <c r="L112" s="45"/>
      <c r="M112" s="215"/>
      <c r="N112" s="216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122</v>
      </c>
      <c r="AU112" s="18" t="s">
        <v>85</v>
      </c>
    </row>
    <row r="113" s="2" customFormat="1">
      <c r="A113" s="39"/>
      <c r="B113" s="40"/>
      <c r="C113" s="41"/>
      <c r="D113" s="230" t="s">
        <v>189</v>
      </c>
      <c r="E113" s="41"/>
      <c r="F113" s="231" t="s">
        <v>222</v>
      </c>
      <c r="G113" s="41"/>
      <c r="H113" s="41"/>
      <c r="I113" s="214"/>
      <c r="J113" s="41"/>
      <c r="K113" s="41"/>
      <c r="L113" s="45"/>
      <c r="M113" s="215"/>
      <c r="N113" s="216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189</v>
      </c>
      <c r="AU113" s="18" t="s">
        <v>85</v>
      </c>
    </row>
    <row r="114" s="13" customFormat="1">
      <c r="A114" s="13"/>
      <c r="B114" s="232"/>
      <c r="C114" s="233"/>
      <c r="D114" s="212" t="s">
        <v>191</v>
      </c>
      <c r="E114" s="234" t="s">
        <v>19</v>
      </c>
      <c r="F114" s="235" t="s">
        <v>223</v>
      </c>
      <c r="G114" s="233"/>
      <c r="H114" s="236">
        <v>61.049999999999997</v>
      </c>
      <c r="I114" s="237"/>
      <c r="J114" s="233"/>
      <c r="K114" s="233"/>
      <c r="L114" s="238"/>
      <c r="M114" s="239"/>
      <c r="N114" s="240"/>
      <c r="O114" s="240"/>
      <c r="P114" s="240"/>
      <c r="Q114" s="240"/>
      <c r="R114" s="240"/>
      <c r="S114" s="240"/>
      <c r="T114" s="241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2" t="s">
        <v>191</v>
      </c>
      <c r="AU114" s="242" t="s">
        <v>85</v>
      </c>
      <c r="AV114" s="13" t="s">
        <v>85</v>
      </c>
      <c r="AW114" s="13" t="s">
        <v>37</v>
      </c>
      <c r="AX114" s="13" t="s">
        <v>75</v>
      </c>
      <c r="AY114" s="242" t="s">
        <v>116</v>
      </c>
    </row>
    <row r="115" s="14" customFormat="1">
      <c r="A115" s="14"/>
      <c r="B115" s="243"/>
      <c r="C115" s="244"/>
      <c r="D115" s="212" t="s">
        <v>191</v>
      </c>
      <c r="E115" s="245" t="s">
        <v>19</v>
      </c>
      <c r="F115" s="246" t="s">
        <v>193</v>
      </c>
      <c r="G115" s="244"/>
      <c r="H115" s="247">
        <v>61.049999999999997</v>
      </c>
      <c r="I115" s="248"/>
      <c r="J115" s="244"/>
      <c r="K115" s="244"/>
      <c r="L115" s="249"/>
      <c r="M115" s="250"/>
      <c r="N115" s="251"/>
      <c r="O115" s="251"/>
      <c r="P115" s="251"/>
      <c r="Q115" s="251"/>
      <c r="R115" s="251"/>
      <c r="S115" s="251"/>
      <c r="T115" s="252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3" t="s">
        <v>191</v>
      </c>
      <c r="AU115" s="253" t="s">
        <v>85</v>
      </c>
      <c r="AV115" s="14" t="s">
        <v>120</v>
      </c>
      <c r="AW115" s="14" t="s">
        <v>37</v>
      </c>
      <c r="AX115" s="14" t="s">
        <v>83</v>
      </c>
      <c r="AY115" s="253" t="s">
        <v>116</v>
      </c>
    </row>
    <row r="116" s="2" customFormat="1" ht="37.8" customHeight="1">
      <c r="A116" s="39"/>
      <c r="B116" s="40"/>
      <c r="C116" s="198" t="s">
        <v>148</v>
      </c>
      <c r="D116" s="198" t="s">
        <v>117</v>
      </c>
      <c r="E116" s="199" t="s">
        <v>224</v>
      </c>
      <c r="F116" s="200" t="s">
        <v>225</v>
      </c>
      <c r="G116" s="201" t="s">
        <v>186</v>
      </c>
      <c r="H116" s="202">
        <v>1221</v>
      </c>
      <c r="I116" s="203"/>
      <c r="J116" s="204">
        <f>ROUND(I116*H116,2)</f>
        <v>0</v>
      </c>
      <c r="K116" s="205"/>
      <c r="L116" s="45"/>
      <c r="M116" s="206" t="s">
        <v>19</v>
      </c>
      <c r="N116" s="207" t="s">
        <v>46</v>
      </c>
      <c r="O116" s="85"/>
      <c r="P116" s="208">
        <f>O116*H116</f>
        <v>0</v>
      </c>
      <c r="Q116" s="208">
        <v>0</v>
      </c>
      <c r="R116" s="208">
        <f>Q116*H116</f>
        <v>0</v>
      </c>
      <c r="S116" s="208">
        <v>0</v>
      </c>
      <c r="T116" s="209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0" t="s">
        <v>120</v>
      </c>
      <c r="AT116" s="210" t="s">
        <v>117</v>
      </c>
      <c r="AU116" s="210" t="s">
        <v>85</v>
      </c>
      <c r="AY116" s="18" t="s">
        <v>116</v>
      </c>
      <c r="BE116" s="211">
        <f>IF(N116="základní",J116,0)</f>
        <v>0</v>
      </c>
      <c r="BF116" s="211">
        <f>IF(N116="snížená",J116,0)</f>
        <v>0</v>
      </c>
      <c r="BG116" s="211">
        <f>IF(N116="zákl. přenesená",J116,0)</f>
        <v>0</v>
      </c>
      <c r="BH116" s="211">
        <f>IF(N116="sníž. přenesená",J116,0)</f>
        <v>0</v>
      </c>
      <c r="BI116" s="211">
        <f>IF(N116="nulová",J116,0)</f>
        <v>0</v>
      </c>
      <c r="BJ116" s="18" t="s">
        <v>83</v>
      </c>
      <c r="BK116" s="211">
        <f>ROUND(I116*H116,2)</f>
        <v>0</v>
      </c>
      <c r="BL116" s="18" t="s">
        <v>120</v>
      </c>
      <c r="BM116" s="210" t="s">
        <v>226</v>
      </c>
    </row>
    <row r="117" s="2" customFormat="1">
      <c r="A117" s="39"/>
      <c r="B117" s="40"/>
      <c r="C117" s="41"/>
      <c r="D117" s="212" t="s">
        <v>122</v>
      </c>
      <c r="E117" s="41"/>
      <c r="F117" s="213" t="s">
        <v>227</v>
      </c>
      <c r="G117" s="41"/>
      <c r="H117" s="41"/>
      <c r="I117" s="214"/>
      <c r="J117" s="41"/>
      <c r="K117" s="41"/>
      <c r="L117" s="45"/>
      <c r="M117" s="215"/>
      <c r="N117" s="216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122</v>
      </c>
      <c r="AU117" s="18" t="s">
        <v>85</v>
      </c>
    </row>
    <row r="118" s="2" customFormat="1">
      <c r="A118" s="39"/>
      <c r="B118" s="40"/>
      <c r="C118" s="41"/>
      <c r="D118" s="230" t="s">
        <v>189</v>
      </c>
      <c r="E118" s="41"/>
      <c r="F118" s="231" t="s">
        <v>228</v>
      </c>
      <c r="G118" s="41"/>
      <c r="H118" s="41"/>
      <c r="I118" s="214"/>
      <c r="J118" s="41"/>
      <c r="K118" s="41"/>
      <c r="L118" s="45"/>
      <c r="M118" s="215"/>
      <c r="N118" s="216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189</v>
      </c>
      <c r="AU118" s="18" t="s">
        <v>85</v>
      </c>
    </row>
    <row r="119" s="13" customFormat="1">
      <c r="A119" s="13"/>
      <c r="B119" s="232"/>
      <c r="C119" s="233"/>
      <c r="D119" s="212" t="s">
        <v>191</v>
      </c>
      <c r="E119" s="234" t="s">
        <v>19</v>
      </c>
      <c r="F119" s="235" t="s">
        <v>229</v>
      </c>
      <c r="G119" s="233"/>
      <c r="H119" s="236">
        <v>1221</v>
      </c>
      <c r="I119" s="237"/>
      <c r="J119" s="233"/>
      <c r="K119" s="233"/>
      <c r="L119" s="238"/>
      <c r="M119" s="239"/>
      <c r="N119" s="240"/>
      <c r="O119" s="240"/>
      <c r="P119" s="240"/>
      <c r="Q119" s="240"/>
      <c r="R119" s="240"/>
      <c r="S119" s="240"/>
      <c r="T119" s="241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2" t="s">
        <v>191</v>
      </c>
      <c r="AU119" s="242" t="s">
        <v>85</v>
      </c>
      <c r="AV119" s="13" t="s">
        <v>85</v>
      </c>
      <c r="AW119" s="13" t="s">
        <v>37</v>
      </c>
      <c r="AX119" s="13" t="s">
        <v>75</v>
      </c>
      <c r="AY119" s="242" t="s">
        <v>116</v>
      </c>
    </row>
    <row r="120" s="14" customFormat="1">
      <c r="A120" s="14"/>
      <c r="B120" s="243"/>
      <c r="C120" s="244"/>
      <c r="D120" s="212" t="s">
        <v>191</v>
      </c>
      <c r="E120" s="245" t="s">
        <v>19</v>
      </c>
      <c r="F120" s="246" t="s">
        <v>193</v>
      </c>
      <c r="G120" s="244"/>
      <c r="H120" s="247">
        <v>1221</v>
      </c>
      <c r="I120" s="248"/>
      <c r="J120" s="244"/>
      <c r="K120" s="244"/>
      <c r="L120" s="249"/>
      <c r="M120" s="250"/>
      <c r="N120" s="251"/>
      <c r="O120" s="251"/>
      <c r="P120" s="251"/>
      <c r="Q120" s="251"/>
      <c r="R120" s="251"/>
      <c r="S120" s="251"/>
      <c r="T120" s="252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3" t="s">
        <v>191</v>
      </c>
      <c r="AU120" s="253" t="s">
        <v>85</v>
      </c>
      <c r="AV120" s="14" t="s">
        <v>120</v>
      </c>
      <c r="AW120" s="14" t="s">
        <v>37</v>
      </c>
      <c r="AX120" s="14" t="s">
        <v>83</v>
      </c>
      <c r="AY120" s="253" t="s">
        <v>116</v>
      </c>
    </row>
    <row r="121" s="2" customFormat="1" ht="37.8" customHeight="1">
      <c r="A121" s="39"/>
      <c r="B121" s="40"/>
      <c r="C121" s="198" t="s">
        <v>153</v>
      </c>
      <c r="D121" s="198" t="s">
        <v>117</v>
      </c>
      <c r="E121" s="199" t="s">
        <v>230</v>
      </c>
      <c r="F121" s="200" t="s">
        <v>231</v>
      </c>
      <c r="G121" s="201" t="s">
        <v>186</v>
      </c>
      <c r="H121" s="202">
        <v>33.25</v>
      </c>
      <c r="I121" s="203"/>
      <c r="J121" s="204">
        <f>ROUND(I121*H121,2)</f>
        <v>0</v>
      </c>
      <c r="K121" s="205"/>
      <c r="L121" s="45"/>
      <c r="M121" s="206" t="s">
        <v>19</v>
      </c>
      <c r="N121" s="207" t="s">
        <v>46</v>
      </c>
      <c r="O121" s="85"/>
      <c r="P121" s="208">
        <f>O121*H121</f>
        <v>0</v>
      </c>
      <c r="Q121" s="208">
        <v>0</v>
      </c>
      <c r="R121" s="208">
        <f>Q121*H121</f>
        <v>0</v>
      </c>
      <c r="S121" s="208">
        <v>0</v>
      </c>
      <c r="T121" s="209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0" t="s">
        <v>120</v>
      </c>
      <c r="AT121" s="210" t="s">
        <v>117</v>
      </c>
      <c r="AU121" s="210" t="s">
        <v>85</v>
      </c>
      <c r="AY121" s="18" t="s">
        <v>116</v>
      </c>
      <c r="BE121" s="211">
        <f>IF(N121="základní",J121,0)</f>
        <v>0</v>
      </c>
      <c r="BF121" s="211">
        <f>IF(N121="snížená",J121,0)</f>
        <v>0</v>
      </c>
      <c r="BG121" s="211">
        <f>IF(N121="zákl. přenesená",J121,0)</f>
        <v>0</v>
      </c>
      <c r="BH121" s="211">
        <f>IF(N121="sníž. přenesená",J121,0)</f>
        <v>0</v>
      </c>
      <c r="BI121" s="211">
        <f>IF(N121="nulová",J121,0)</f>
        <v>0</v>
      </c>
      <c r="BJ121" s="18" t="s">
        <v>83</v>
      </c>
      <c r="BK121" s="211">
        <f>ROUND(I121*H121,2)</f>
        <v>0</v>
      </c>
      <c r="BL121" s="18" t="s">
        <v>120</v>
      </c>
      <c r="BM121" s="210" t="s">
        <v>232</v>
      </c>
    </row>
    <row r="122" s="2" customFormat="1">
      <c r="A122" s="39"/>
      <c r="B122" s="40"/>
      <c r="C122" s="41"/>
      <c r="D122" s="212" t="s">
        <v>122</v>
      </c>
      <c r="E122" s="41"/>
      <c r="F122" s="213" t="s">
        <v>233</v>
      </c>
      <c r="G122" s="41"/>
      <c r="H122" s="41"/>
      <c r="I122" s="214"/>
      <c r="J122" s="41"/>
      <c r="K122" s="41"/>
      <c r="L122" s="45"/>
      <c r="M122" s="215"/>
      <c r="N122" s="216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122</v>
      </c>
      <c r="AU122" s="18" t="s">
        <v>85</v>
      </c>
    </row>
    <row r="123" s="2" customFormat="1">
      <c r="A123" s="39"/>
      <c r="B123" s="40"/>
      <c r="C123" s="41"/>
      <c r="D123" s="230" t="s">
        <v>189</v>
      </c>
      <c r="E123" s="41"/>
      <c r="F123" s="231" t="s">
        <v>234</v>
      </c>
      <c r="G123" s="41"/>
      <c r="H123" s="41"/>
      <c r="I123" s="214"/>
      <c r="J123" s="41"/>
      <c r="K123" s="41"/>
      <c r="L123" s="45"/>
      <c r="M123" s="215"/>
      <c r="N123" s="216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189</v>
      </c>
      <c r="AU123" s="18" t="s">
        <v>85</v>
      </c>
    </row>
    <row r="124" s="13" customFormat="1">
      <c r="A124" s="13"/>
      <c r="B124" s="232"/>
      <c r="C124" s="233"/>
      <c r="D124" s="212" t="s">
        <v>191</v>
      </c>
      <c r="E124" s="234" t="s">
        <v>19</v>
      </c>
      <c r="F124" s="235" t="s">
        <v>211</v>
      </c>
      <c r="G124" s="233"/>
      <c r="H124" s="236">
        <v>33.25</v>
      </c>
      <c r="I124" s="237"/>
      <c r="J124" s="233"/>
      <c r="K124" s="233"/>
      <c r="L124" s="238"/>
      <c r="M124" s="239"/>
      <c r="N124" s="240"/>
      <c r="O124" s="240"/>
      <c r="P124" s="240"/>
      <c r="Q124" s="240"/>
      <c r="R124" s="240"/>
      <c r="S124" s="240"/>
      <c r="T124" s="241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2" t="s">
        <v>191</v>
      </c>
      <c r="AU124" s="242" t="s">
        <v>85</v>
      </c>
      <c r="AV124" s="13" t="s">
        <v>85</v>
      </c>
      <c r="AW124" s="13" t="s">
        <v>37</v>
      </c>
      <c r="AX124" s="13" t="s">
        <v>75</v>
      </c>
      <c r="AY124" s="242" t="s">
        <v>116</v>
      </c>
    </row>
    <row r="125" s="14" customFormat="1">
      <c r="A125" s="14"/>
      <c r="B125" s="243"/>
      <c r="C125" s="244"/>
      <c r="D125" s="212" t="s">
        <v>191</v>
      </c>
      <c r="E125" s="245" t="s">
        <v>19</v>
      </c>
      <c r="F125" s="246" t="s">
        <v>193</v>
      </c>
      <c r="G125" s="244"/>
      <c r="H125" s="247">
        <v>33.25</v>
      </c>
      <c r="I125" s="248"/>
      <c r="J125" s="244"/>
      <c r="K125" s="244"/>
      <c r="L125" s="249"/>
      <c r="M125" s="250"/>
      <c r="N125" s="251"/>
      <c r="O125" s="251"/>
      <c r="P125" s="251"/>
      <c r="Q125" s="251"/>
      <c r="R125" s="251"/>
      <c r="S125" s="251"/>
      <c r="T125" s="252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3" t="s">
        <v>191</v>
      </c>
      <c r="AU125" s="253" t="s">
        <v>85</v>
      </c>
      <c r="AV125" s="14" t="s">
        <v>120</v>
      </c>
      <c r="AW125" s="14" t="s">
        <v>37</v>
      </c>
      <c r="AX125" s="14" t="s">
        <v>83</v>
      </c>
      <c r="AY125" s="253" t="s">
        <v>116</v>
      </c>
    </row>
    <row r="126" s="2" customFormat="1" ht="24.15" customHeight="1">
      <c r="A126" s="39"/>
      <c r="B126" s="40"/>
      <c r="C126" s="198" t="s">
        <v>158</v>
      </c>
      <c r="D126" s="198" t="s">
        <v>117</v>
      </c>
      <c r="E126" s="199" t="s">
        <v>235</v>
      </c>
      <c r="F126" s="200" t="s">
        <v>236</v>
      </c>
      <c r="G126" s="201" t="s">
        <v>186</v>
      </c>
      <c r="H126" s="202">
        <v>1221</v>
      </c>
      <c r="I126" s="203"/>
      <c r="J126" s="204">
        <f>ROUND(I126*H126,2)</f>
        <v>0</v>
      </c>
      <c r="K126" s="205"/>
      <c r="L126" s="45"/>
      <c r="M126" s="206" t="s">
        <v>19</v>
      </c>
      <c r="N126" s="207" t="s">
        <v>46</v>
      </c>
      <c r="O126" s="85"/>
      <c r="P126" s="208">
        <f>O126*H126</f>
        <v>0</v>
      </c>
      <c r="Q126" s="208">
        <v>0</v>
      </c>
      <c r="R126" s="208">
        <f>Q126*H126</f>
        <v>0</v>
      </c>
      <c r="S126" s="208">
        <v>0</v>
      </c>
      <c r="T126" s="209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0" t="s">
        <v>120</v>
      </c>
      <c r="AT126" s="210" t="s">
        <v>117</v>
      </c>
      <c r="AU126" s="210" t="s">
        <v>85</v>
      </c>
      <c r="AY126" s="18" t="s">
        <v>116</v>
      </c>
      <c r="BE126" s="211">
        <f>IF(N126="základní",J126,0)</f>
        <v>0</v>
      </c>
      <c r="BF126" s="211">
        <f>IF(N126="snížená",J126,0)</f>
        <v>0</v>
      </c>
      <c r="BG126" s="211">
        <f>IF(N126="zákl. přenesená",J126,0)</f>
        <v>0</v>
      </c>
      <c r="BH126" s="211">
        <f>IF(N126="sníž. přenesená",J126,0)</f>
        <v>0</v>
      </c>
      <c r="BI126" s="211">
        <f>IF(N126="nulová",J126,0)</f>
        <v>0</v>
      </c>
      <c r="BJ126" s="18" t="s">
        <v>83</v>
      </c>
      <c r="BK126" s="211">
        <f>ROUND(I126*H126,2)</f>
        <v>0</v>
      </c>
      <c r="BL126" s="18" t="s">
        <v>120</v>
      </c>
      <c r="BM126" s="210" t="s">
        <v>237</v>
      </c>
    </row>
    <row r="127" s="2" customFormat="1">
      <c r="A127" s="39"/>
      <c r="B127" s="40"/>
      <c r="C127" s="41"/>
      <c r="D127" s="212" t="s">
        <v>122</v>
      </c>
      <c r="E127" s="41"/>
      <c r="F127" s="213" t="s">
        <v>238</v>
      </c>
      <c r="G127" s="41"/>
      <c r="H127" s="41"/>
      <c r="I127" s="214"/>
      <c r="J127" s="41"/>
      <c r="K127" s="41"/>
      <c r="L127" s="45"/>
      <c r="M127" s="215"/>
      <c r="N127" s="216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122</v>
      </c>
      <c r="AU127" s="18" t="s">
        <v>85</v>
      </c>
    </row>
    <row r="128" s="2" customFormat="1">
      <c r="A128" s="39"/>
      <c r="B128" s="40"/>
      <c r="C128" s="41"/>
      <c r="D128" s="230" t="s">
        <v>189</v>
      </c>
      <c r="E128" s="41"/>
      <c r="F128" s="231" t="s">
        <v>239</v>
      </c>
      <c r="G128" s="41"/>
      <c r="H128" s="41"/>
      <c r="I128" s="214"/>
      <c r="J128" s="41"/>
      <c r="K128" s="41"/>
      <c r="L128" s="45"/>
      <c r="M128" s="215"/>
      <c r="N128" s="216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189</v>
      </c>
      <c r="AU128" s="18" t="s">
        <v>85</v>
      </c>
    </row>
    <row r="129" s="13" customFormat="1">
      <c r="A129" s="13"/>
      <c r="B129" s="232"/>
      <c r="C129" s="233"/>
      <c r="D129" s="212" t="s">
        <v>191</v>
      </c>
      <c r="E129" s="234" t="s">
        <v>19</v>
      </c>
      <c r="F129" s="235" t="s">
        <v>240</v>
      </c>
      <c r="G129" s="233"/>
      <c r="H129" s="236">
        <v>1221</v>
      </c>
      <c r="I129" s="237"/>
      <c r="J129" s="233"/>
      <c r="K129" s="233"/>
      <c r="L129" s="238"/>
      <c r="M129" s="239"/>
      <c r="N129" s="240"/>
      <c r="O129" s="240"/>
      <c r="P129" s="240"/>
      <c r="Q129" s="240"/>
      <c r="R129" s="240"/>
      <c r="S129" s="240"/>
      <c r="T129" s="241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2" t="s">
        <v>191</v>
      </c>
      <c r="AU129" s="242" t="s">
        <v>85</v>
      </c>
      <c r="AV129" s="13" t="s">
        <v>85</v>
      </c>
      <c r="AW129" s="13" t="s">
        <v>37</v>
      </c>
      <c r="AX129" s="13" t="s">
        <v>75</v>
      </c>
      <c r="AY129" s="242" t="s">
        <v>116</v>
      </c>
    </row>
    <row r="130" s="14" customFormat="1">
      <c r="A130" s="14"/>
      <c r="B130" s="243"/>
      <c r="C130" s="244"/>
      <c r="D130" s="212" t="s">
        <v>191</v>
      </c>
      <c r="E130" s="245" t="s">
        <v>19</v>
      </c>
      <c r="F130" s="246" t="s">
        <v>193</v>
      </c>
      <c r="G130" s="244"/>
      <c r="H130" s="247">
        <v>1221</v>
      </c>
      <c r="I130" s="248"/>
      <c r="J130" s="244"/>
      <c r="K130" s="244"/>
      <c r="L130" s="249"/>
      <c r="M130" s="250"/>
      <c r="N130" s="251"/>
      <c r="O130" s="251"/>
      <c r="P130" s="251"/>
      <c r="Q130" s="251"/>
      <c r="R130" s="251"/>
      <c r="S130" s="251"/>
      <c r="T130" s="252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3" t="s">
        <v>191</v>
      </c>
      <c r="AU130" s="253" t="s">
        <v>85</v>
      </c>
      <c r="AV130" s="14" t="s">
        <v>120</v>
      </c>
      <c r="AW130" s="14" t="s">
        <v>37</v>
      </c>
      <c r="AX130" s="14" t="s">
        <v>83</v>
      </c>
      <c r="AY130" s="253" t="s">
        <v>116</v>
      </c>
    </row>
    <row r="131" s="2" customFormat="1" ht="16.5" customHeight="1">
      <c r="A131" s="39"/>
      <c r="B131" s="40"/>
      <c r="C131" s="198" t="s">
        <v>163</v>
      </c>
      <c r="D131" s="198" t="s">
        <v>117</v>
      </c>
      <c r="E131" s="199" t="s">
        <v>241</v>
      </c>
      <c r="F131" s="200" t="s">
        <v>242</v>
      </c>
      <c r="G131" s="201" t="s">
        <v>186</v>
      </c>
      <c r="H131" s="202">
        <v>1221</v>
      </c>
      <c r="I131" s="203"/>
      <c r="J131" s="204">
        <f>ROUND(I131*H131,2)</f>
        <v>0</v>
      </c>
      <c r="K131" s="205"/>
      <c r="L131" s="45"/>
      <c r="M131" s="206" t="s">
        <v>19</v>
      </c>
      <c r="N131" s="207" t="s">
        <v>46</v>
      </c>
      <c r="O131" s="85"/>
      <c r="P131" s="208">
        <f>O131*H131</f>
        <v>0</v>
      </c>
      <c r="Q131" s="208">
        <v>0</v>
      </c>
      <c r="R131" s="208">
        <f>Q131*H131</f>
        <v>0</v>
      </c>
      <c r="S131" s="208">
        <v>0</v>
      </c>
      <c r="T131" s="209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0" t="s">
        <v>120</v>
      </c>
      <c r="AT131" s="210" t="s">
        <v>117</v>
      </c>
      <c r="AU131" s="210" t="s">
        <v>85</v>
      </c>
      <c r="AY131" s="18" t="s">
        <v>116</v>
      </c>
      <c r="BE131" s="211">
        <f>IF(N131="základní",J131,0)</f>
        <v>0</v>
      </c>
      <c r="BF131" s="211">
        <f>IF(N131="snížená",J131,0)</f>
        <v>0</v>
      </c>
      <c r="BG131" s="211">
        <f>IF(N131="zákl. přenesená",J131,0)</f>
        <v>0</v>
      </c>
      <c r="BH131" s="211">
        <f>IF(N131="sníž. přenesená",J131,0)</f>
        <v>0</v>
      </c>
      <c r="BI131" s="211">
        <f>IF(N131="nulová",J131,0)</f>
        <v>0</v>
      </c>
      <c r="BJ131" s="18" t="s">
        <v>83</v>
      </c>
      <c r="BK131" s="211">
        <f>ROUND(I131*H131,2)</f>
        <v>0</v>
      </c>
      <c r="BL131" s="18" t="s">
        <v>120</v>
      </c>
      <c r="BM131" s="210" t="s">
        <v>243</v>
      </c>
    </row>
    <row r="132" s="2" customFormat="1">
      <c r="A132" s="39"/>
      <c r="B132" s="40"/>
      <c r="C132" s="41"/>
      <c r="D132" s="212" t="s">
        <v>122</v>
      </c>
      <c r="E132" s="41"/>
      <c r="F132" s="213" t="s">
        <v>244</v>
      </c>
      <c r="G132" s="41"/>
      <c r="H132" s="41"/>
      <c r="I132" s="214"/>
      <c r="J132" s="41"/>
      <c r="K132" s="41"/>
      <c r="L132" s="45"/>
      <c r="M132" s="215"/>
      <c r="N132" s="216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122</v>
      </c>
      <c r="AU132" s="18" t="s">
        <v>85</v>
      </c>
    </row>
    <row r="133" s="2" customFormat="1">
      <c r="A133" s="39"/>
      <c r="B133" s="40"/>
      <c r="C133" s="41"/>
      <c r="D133" s="230" t="s">
        <v>189</v>
      </c>
      <c r="E133" s="41"/>
      <c r="F133" s="231" t="s">
        <v>245</v>
      </c>
      <c r="G133" s="41"/>
      <c r="H133" s="41"/>
      <c r="I133" s="214"/>
      <c r="J133" s="41"/>
      <c r="K133" s="41"/>
      <c r="L133" s="45"/>
      <c r="M133" s="215"/>
      <c r="N133" s="216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189</v>
      </c>
      <c r="AU133" s="18" t="s">
        <v>85</v>
      </c>
    </row>
    <row r="134" s="13" customFormat="1">
      <c r="A134" s="13"/>
      <c r="B134" s="232"/>
      <c r="C134" s="233"/>
      <c r="D134" s="212" t="s">
        <v>191</v>
      </c>
      <c r="E134" s="234" t="s">
        <v>19</v>
      </c>
      <c r="F134" s="235" t="s">
        <v>246</v>
      </c>
      <c r="G134" s="233"/>
      <c r="H134" s="236">
        <v>1221</v>
      </c>
      <c r="I134" s="237"/>
      <c r="J134" s="233"/>
      <c r="K134" s="233"/>
      <c r="L134" s="238"/>
      <c r="M134" s="239"/>
      <c r="N134" s="240"/>
      <c r="O134" s="240"/>
      <c r="P134" s="240"/>
      <c r="Q134" s="240"/>
      <c r="R134" s="240"/>
      <c r="S134" s="240"/>
      <c r="T134" s="241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2" t="s">
        <v>191</v>
      </c>
      <c r="AU134" s="242" t="s">
        <v>85</v>
      </c>
      <c r="AV134" s="13" t="s">
        <v>85</v>
      </c>
      <c r="AW134" s="13" t="s">
        <v>37</v>
      </c>
      <c r="AX134" s="13" t="s">
        <v>75</v>
      </c>
      <c r="AY134" s="242" t="s">
        <v>116</v>
      </c>
    </row>
    <row r="135" s="14" customFormat="1">
      <c r="A135" s="14"/>
      <c r="B135" s="243"/>
      <c r="C135" s="244"/>
      <c r="D135" s="212" t="s">
        <v>191</v>
      </c>
      <c r="E135" s="245" t="s">
        <v>19</v>
      </c>
      <c r="F135" s="246" t="s">
        <v>193</v>
      </c>
      <c r="G135" s="244"/>
      <c r="H135" s="247">
        <v>1221</v>
      </c>
      <c r="I135" s="248"/>
      <c r="J135" s="244"/>
      <c r="K135" s="244"/>
      <c r="L135" s="249"/>
      <c r="M135" s="250"/>
      <c r="N135" s="251"/>
      <c r="O135" s="251"/>
      <c r="P135" s="251"/>
      <c r="Q135" s="251"/>
      <c r="R135" s="251"/>
      <c r="S135" s="251"/>
      <c r="T135" s="252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3" t="s">
        <v>191</v>
      </c>
      <c r="AU135" s="253" t="s">
        <v>85</v>
      </c>
      <c r="AV135" s="14" t="s">
        <v>120</v>
      </c>
      <c r="AW135" s="14" t="s">
        <v>37</v>
      </c>
      <c r="AX135" s="14" t="s">
        <v>83</v>
      </c>
      <c r="AY135" s="253" t="s">
        <v>116</v>
      </c>
    </row>
    <row r="136" s="2" customFormat="1" ht="16.5" customHeight="1">
      <c r="A136" s="39"/>
      <c r="B136" s="40"/>
      <c r="C136" s="198" t="s">
        <v>168</v>
      </c>
      <c r="D136" s="198" t="s">
        <v>117</v>
      </c>
      <c r="E136" s="199" t="s">
        <v>247</v>
      </c>
      <c r="F136" s="200" t="s">
        <v>248</v>
      </c>
      <c r="G136" s="201" t="s">
        <v>186</v>
      </c>
      <c r="H136" s="202">
        <v>33.25</v>
      </c>
      <c r="I136" s="203"/>
      <c r="J136" s="204">
        <f>ROUND(I136*H136,2)</f>
        <v>0</v>
      </c>
      <c r="K136" s="205"/>
      <c r="L136" s="45"/>
      <c r="M136" s="206" t="s">
        <v>19</v>
      </c>
      <c r="N136" s="207" t="s">
        <v>46</v>
      </c>
      <c r="O136" s="85"/>
      <c r="P136" s="208">
        <f>O136*H136</f>
        <v>0</v>
      </c>
      <c r="Q136" s="208">
        <v>0</v>
      </c>
      <c r="R136" s="208">
        <f>Q136*H136</f>
        <v>0</v>
      </c>
      <c r="S136" s="208">
        <v>0</v>
      </c>
      <c r="T136" s="209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0" t="s">
        <v>120</v>
      </c>
      <c r="AT136" s="210" t="s">
        <v>117</v>
      </c>
      <c r="AU136" s="210" t="s">
        <v>85</v>
      </c>
      <c r="AY136" s="18" t="s">
        <v>116</v>
      </c>
      <c r="BE136" s="211">
        <f>IF(N136="základní",J136,0)</f>
        <v>0</v>
      </c>
      <c r="BF136" s="211">
        <f>IF(N136="snížená",J136,0)</f>
        <v>0</v>
      </c>
      <c r="BG136" s="211">
        <f>IF(N136="zákl. přenesená",J136,0)</f>
        <v>0</v>
      </c>
      <c r="BH136" s="211">
        <f>IF(N136="sníž. přenesená",J136,0)</f>
        <v>0</v>
      </c>
      <c r="BI136" s="211">
        <f>IF(N136="nulová",J136,0)</f>
        <v>0</v>
      </c>
      <c r="BJ136" s="18" t="s">
        <v>83</v>
      </c>
      <c r="BK136" s="211">
        <f>ROUND(I136*H136,2)</f>
        <v>0</v>
      </c>
      <c r="BL136" s="18" t="s">
        <v>120</v>
      </c>
      <c r="BM136" s="210" t="s">
        <v>249</v>
      </c>
    </row>
    <row r="137" s="2" customFormat="1">
      <c r="A137" s="39"/>
      <c r="B137" s="40"/>
      <c r="C137" s="41"/>
      <c r="D137" s="212" t="s">
        <v>122</v>
      </c>
      <c r="E137" s="41"/>
      <c r="F137" s="213" t="s">
        <v>250</v>
      </c>
      <c r="G137" s="41"/>
      <c r="H137" s="41"/>
      <c r="I137" s="214"/>
      <c r="J137" s="41"/>
      <c r="K137" s="41"/>
      <c r="L137" s="45"/>
      <c r="M137" s="215"/>
      <c r="N137" s="216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122</v>
      </c>
      <c r="AU137" s="18" t="s">
        <v>85</v>
      </c>
    </row>
    <row r="138" s="2" customFormat="1">
      <c r="A138" s="39"/>
      <c r="B138" s="40"/>
      <c r="C138" s="41"/>
      <c r="D138" s="230" t="s">
        <v>189</v>
      </c>
      <c r="E138" s="41"/>
      <c r="F138" s="231" t="s">
        <v>251</v>
      </c>
      <c r="G138" s="41"/>
      <c r="H138" s="41"/>
      <c r="I138" s="214"/>
      <c r="J138" s="41"/>
      <c r="K138" s="41"/>
      <c r="L138" s="45"/>
      <c r="M138" s="215"/>
      <c r="N138" s="216"/>
      <c r="O138" s="85"/>
      <c r="P138" s="85"/>
      <c r="Q138" s="85"/>
      <c r="R138" s="85"/>
      <c r="S138" s="85"/>
      <c r="T138" s="86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189</v>
      </c>
      <c r="AU138" s="18" t="s">
        <v>85</v>
      </c>
    </row>
    <row r="139" s="13" customFormat="1">
      <c r="A139" s="13"/>
      <c r="B139" s="232"/>
      <c r="C139" s="233"/>
      <c r="D139" s="212" t="s">
        <v>191</v>
      </c>
      <c r="E139" s="234" t="s">
        <v>19</v>
      </c>
      <c r="F139" s="235" t="s">
        <v>211</v>
      </c>
      <c r="G139" s="233"/>
      <c r="H139" s="236">
        <v>33.25</v>
      </c>
      <c r="I139" s="237"/>
      <c r="J139" s="233"/>
      <c r="K139" s="233"/>
      <c r="L139" s="238"/>
      <c r="M139" s="239"/>
      <c r="N139" s="240"/>
      <c r="O139" s="240"/>
      <c r="P139" s="240"/>
      <c r="Q139" s="240"/>
      <c r="R139" s="240"/>
      <c r="S139" s="240"/>
      <c r="T139" s="241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2" t="s">
        <v>191</v>
      </c>
      <c r="AU139" s="242" t="s">
        <v>85</v>
      </c>
      <c r="AV139" s="13" t="s">
        <v>85</v>
      </c>
      <c r="AW139" s="13" t="s">
        <v>37</v>
      </c>
      <c r="AX139" s="13" t="s">
        <v>75</v>
      </c>
      <c r="AY139" s="242" t="s">
        <v>116</v>
      </c>
    </row>
    <row r="140" s="14" customFormat="1">
      <c r="A140" s="14"/>
      <c r="B140" s="243"/>
      <c r="C140" s="244"/>
      <c r="D140" s="212" t="s">
        <v>191</v>
      </c>
      <c r="E140" s="245" t="s">
        <v>19</v>
      </c>
      <c r="F140" s="246" t="s">
        <v>193</v>
      </c>
      <c r="G140" s="244"/>
      <c r="H140" s="247">
        <v>33.25</v>
      </c>
      <c r="I140" s="248"/>
      <c r="J140" s="244"/>
      <c r="K140" s="244"/>
      <c r="L140" s="249"/>
      <c r="M140" s="250"/>
      <c r="N140" s="251"/>
      <c r="O140" s="251"/>
      <c r="P140" s="251"/>
      <c r="Q140" s="251"/>
      <c r="R140" s="251"/>
      <c r="S140" s="251"/>
      <c r="T140" s="252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3" t="s">
        <v>191</v>
      </c>
      <c r="AU140" s="253" t="s">
        <v>85</v>
      </c>
      <c r="AV140" s="14" t="s">
        <v>120</v>
      </c>
      <c r="AW140" s="14" t="s">
        <v>37</v>
      </c>
      <c r="AX140" s="14" t="s">
        <v>83</v>
      </c>
      <c r="AY140" s="253" t="s">
        <v>116</v>
      </c>
    </row>
    <row r="141" s="2" customFormat="1" ht="24.15" customHeight="1">
      <c r="A141" s="39"/>
      <c r="B141" s="40"/>
      <c r="C141" s="198" t="s">
        <v>8</v>
      </c>
      <c r="D141" s="198" t="s">
        <v>117</v>
      </c>
      <c r="E141" s="199" t="s">
        <v>252</v>
      </c>
      <c r="F141" s="200" t="s">
        <v>253</v>
      </c>
      <c r="G141" s="201" t="s">
        <v>254</v>
      </c>
      <c r="H141" s="202">
        <v>2690</v>
      </c>
      <c r="I141" s="203"/>
      <c r="J141" s="204">
        <f>ROUND(I141*H141,2)</f>
        <v>0</v>
      </c>
      <c r="K141" s="205"/>
      <c r="L141" s="45"/>
      <c r="M141" s="206" t="s">
        <v>19</v>
      </c>
      <c r="N141" s="207" t="s">
        <v>46</v>
      </c>
      <c r="O141" s="85"/>
      <c r="P141" s="208">
        <f>O141*H141</f>
        <v>0</v>
      </c>
      <c r="Q141" s="208">
        <v>0</v>
      </c>
      <c r="R141" s="208">
        <f>Q141*H141</f>
        <v>0</v>
      </c>
      <c r="S141" s="208">
        <v>0</v>
      </c>
      <c r="T141" s="209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0" t="s">
        <v>120</v>
      </c>
      <c r="AT141" s="210" t="s">
        <v>117</v>
      </c>
      <c r="AU141" s="210" t="s">
        <v>85</v>
      </c>
      <c r="AY141" s="18" t="s">
        <v>116</v>
      </c>
      <c r="BE141" s="211">
        <f>IF(N141="základní",J141,0)</f>
        <v>0</v>
      </c>
      <c r="BF141" s="211">
        <f>IF(N141="snížená",J141,0)</f>
        <v>0</v>
      </c>
      <c r="BG141" s="211">
        <f>IF(N141="zákl. přenesená",J141,0)</f>
        <v>0</v>
      </c>
      <c r="BH141" s="211">
        <f>IF(N141="sníž. přenesená",J141,0)</f>
        <v>0</v>
      </c>
      <c r="BI141" s="211">
        <f>IF(N141="nulová",J141,0)</f>
        <v>0</v>
      </c>
      <c r="BJ141" s="18" t="s">
        <v>83</v>
      </c>
      <c r="BK141" s="211">
        <f>ROUND(I141*H141,2)</f>
        <v>0</v>
      </c>
      <c r="BL141" s="18" t="s">
        <v>120</v>
      </c>
      <c r="BM141" s="210" t="s">
        <v>255</v>
      </c>
    </row>
    <row r="142" s="2" customFormat="1">
      <c r="A142" s="39"/>
      <c r="B142" s="40"/>
      <c r="C142" s="41"/>
      <c r="D142" s="212" t="s">
        <v>122</v>
      </c>
      <c r="E142" s="41"/>
      <c r="F142" s="213" t="s">
        <v>256</v>
      </c>
      <c r="G142" s="41"/>
      <c r="H142" s="41"/>
      <c r="I142" s="214"/>
      <c r="J142" s="41"/>
      <c r="K142" s="41"/>
      <c r="L142" s="45"/>
      <c r="M142" s="215"/>
      <c r="N142" s="216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122</v>
      </c>
      <c r="AU142" s="18" t="s">
        <v>85</v>
      </c>
    </row>
    <row r="143" s="2" customFormat="1">
      <c r="A143" s="39"/>
      <c r="B143" s="40"/>
      <c r="C143" s="41"/>
      <c r="D143" s="230" t="s">
        <v>189</v>
      </c>
      <c r="E143" s="41"/>
      <c r="F143" s="231" t="s">
        <v>257</v>
      </c>
      <c r="G143" s="41"/>
      <c r="H143" s="41"/>
      <c r="I143" s="214"/>
      <c r="J143" s="41"/>
      <c r="K143" s="41"/>
      <c r="L143" s="45"/>
      <c r="M143" s="215"/>
      <c r="N143" s="216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189</v>
      </c>
      <c r="AU143" s="18" t="s">
        <v>85</v>
      </c>
    </row>
    <row r="144" s="13" customFormat="1">
      <c r="A144" s="13"/>
      <c r="B144" s="232"/>
      <c r="C144" s="233"/>
      <c r="D144" s="212" t="s">
        <v>191</v>
      </c>
      <c r="E144" s="234" t="s">
        <v>19</v>
      </c>
      <c r="F144" s="235" t="s">
        <v>258</v>
      </c>
      <c r="G144" s="233"/>
      <c r="H144" s="236">
        <v>2690</v>
      </c>
      <c r="I144" s="237"/>
      <c r="J144" s="233"/>
      <c r="K144" s="233"/>
      <c r="L144" s="238"/>
      <c r="M144" s="239"/>
      <c r="N144" s="240"/>
      <c r="O144" s="240"/>
      <c r="P144" s="240"/>
      <c r="Q144" s="240"/>
      <c r="R144" s="240"/>
      <c r="S144" s="240"/>
      <c r="T144" s="241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2" t="s">
        <v>191</v>
      </c>
      <c r="AU144" s="242" t="s">
        <v>85</v>
      </c>
      <c r="AV144" s="13" t="s">
        <v>85</v>
      </c>
      <c r="AW144" s="13" t="s">
        <v>37</v>
      </c>
      <c r="AX144" s="13" t="s">
        <v>75</v>
      </c>
      <c r="AY144" s="242" t="s">
        <v>116</v>
      </c>
    </row>
    <row r="145" s="14" customFormat="1">
      <c r="A145" s="14"/>
      <c r="B145" s="243"/>
      <c r="C145" s="244"/>
      <c r="D145" s="212" t="s">
        <v>191</v>
      </c>
      <c r="E145" s="245" t="s">
        <v>19</v>
      </c>
      <c r="F145" s="246" t="s">
        <v>193</v>
      </c>
      <c r="G145" s="244"/>
      <c r="H145" s="247">
        <v>2690</v>
      </c>
      <c r="I145" s="248"/>
      <c r="J145" s="244"/>
      <c r="K145" s="244"/>
      <c r="L145" s="249"/>
      <c r="M145" s="250"/>
      <c r="N145" s="251"/>
      <c r="O145" s="251"/>
      <c r="P145" s="251"/>
      <c r="Q145" s="251"/>
      <c r="R145" s="251"/>
      <c r="S145" s="251"/>
      <c r="T145" s="252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3" t="s">
        <v>191</v>
      </c>
      <c r="AU145" s="253" t="s">
        <v>85</v>
      </c>
      <c r="AV145" s="14" t="s">
        <v>120</v>
      </c>
      <c r="AW145" s="14" t="s">
        <v>37</v>
      </c>
      <c r="AX145" s="14" t="s">
        <v>83</v>
      </c>
      <c r="AY145" s="253" t="s">
        <v>116</v>
      </c>
    </row>
    <row r="146" s="2" customFormat="1" ht="24.15" customHeight="1">
      <c r="A146" s="39"/>
      <c r="B146" s="40"/>
      <c r="C146" s="198" t="s">
        <v>259</v>
      </c>
      <c r="D146" s="198" t="s">
        <v>117</v>
      </c>
      <c r="E146" s="199" t="s">
        <v>260</v>
      </c>
      <c r="F146" s="200" t="s">
        <v>261</v>
      </c>
      <c r="G146" s="201" t="s">
        <v>254</v>
      </c>
      <c r="H146" s="202">
        <v>1200</v>
      </c>
      <c r="I146" s="203"/>
      <c r="J146" s="204">
        <f>ROUND(I146*H146,2)</f>
        <v>0</v>
      </c>
      <c r="K146" s="205"/>
      <c r="L146" s="45"/>
      <c r="M146" s="206" t="s">
        <v>19</v>
      </c>
      <c r="N146" s="207" t="s">
        <v>46</v>
      </c>
      <c r="O146" s="85"/>
      <c r="P146" s="208">
        <f>O146*H146</f>
        <v>0</v>
      </c>
      <c r="Q146" s="208">
        <v>0</v>
      </c>
      <c r="R146" s="208">
        <f>Q146*H146</f>
        <v>0</v>
      </c>
      <c r="S146" s="208">
        <v>0</v>
      </c>
      <c r="T146" s="209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0" t="s">
        <v>120</v>
      </c>
      <c r="AT146" s="210" t="s">
        <v>117</v>
      </c>
      <c r="AU146" s="210" t="s">
        <v>85</v>
      </c>
      <c r="AY146" s="18" t="s">
        <v>116</v>
      </c>
      <c r="BE146" s="211">
        <f>IF(N146="základní",J146,0)</f>
        <v>0</v>
      </c>
      <c r="BF146" s="211">
        <f>IF(N146="snížená",J146,0)</f>
        <v>0</v>
      </c>
      <c r="BG146" s="211">
        <f>IF(N146="zákl. přenesená",J146,0)</f>
        <v>0</v>
      </c>
      <c r="BH146" s="211">
        <f>IF(N146="sníž. přenesená",J146,0)</f>
        <v>0</v>
      </c>
      <c r="BI146" s="211">
        <f>IF(N146="nulová",J146,0)</f>
        <v>0</v>
      </c>
      <c r="BJ146" s="18" t="s">
        <v>83</v>
      </c>
      <c r="BK146" s="211">
        <f>ROUND(I146*H146,2)</f>
        <v>0</v>
      </c>
      <c r="BL146" s="18" t="s">
        <v>120</v>
      </c>
      <c r="BM146" s="210" t="s">
        <v>262</v>
      </c>
    </row>
    <row r="147" s="2" customFormat="1">
      <c r="A147" s="39"/>
      <c r="B147" s="40"/>
      <c r="C147" s="41"/>
      <c r="D147" s="212" t="s">
        <v>122</v>
      </c>
      <c r="E147" s="41"/>
      <c r="F147" s="213" t="s">
        <v>263</v>
      </c>
      <c r="G147" s="41"/>
      <c r="H147" s="41"/>
      <c r="I147" s="214"/>
      <c r="J147" s="41"/>
      <c r="K147" s="41"/>
      <c r="L147" s="45"/>
      <c r="M147" s="215"/>
      <c r="N147" s="216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122</v>
      </c>
      <c r="AU147" s="18" t="s">
        <v>85</v>
      </c>
    </row>
    <row r="148" s="2" customFormat="1">
      <c r="A148" s="39"/>
      <c r="B148" s="40"/>
      <c r="C148" s="41"/>
      <c r="D148" s="230" t="s">
        <v>189</v>
      </c>
      <c r="E148" s="41"/>
      <c r="F148" s="231" t="s">
        <v>264</v>
      </c>
      <c r="G148" s="41"/>
      <c r="H148" s="41"/>
      <c r="I148" s="214"/>
      <c r="J148" s="41"/>
      <c r="K148" s="41"/>
      <c r="L148" s="45"/>
      <c r="M148" s="215"/>
      <c r="N148" s="216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189</v>
      </c>
      <c r="AU148" s="18" t="s">
        <v>85</v>
      </c>
    </row>
    <row r="149" s="13" customFormat="1">
      <c r="A149" s="13"/>
      <c r="B149" s="232"/>
      <c r="C149" s="233"/>
      <c r="D149" s="212" t="s">
        <v>191</v>
      </c>
      <c r="E149" s="234" t="s">
        <v>19</v>
      </c>
      <c r="F149" s="235" t="s">
        <v>265</v>
      </c>
      <c r="G149" s="233"/>
      <c r="H149" s="236">
        <v>510</v>
      </c>
      <c r="I149" s="237"/>
      <c r="J149" s="233"/>
      <c r="K149" s="233"/>
      <c r="L149" s="238"/>
      <c r="M149" s="239"/>
      <c r="N149" s="240"/>
      <c r="O149" s="240"/>
      <c r="P149" s="240"/>
      <c r="Q149" s="240"/>
      <c r="R149" s="240"/>
      <c r="S149" s="240"/>
      <c r="T149" s="241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2" t="s">
        <v>191</v>
      </c>
      <c r="AU149" s="242" t="s">
        <v>85</v>
      </c>
      <c r="AV149" s="13" t="s">
        <v>85</v>
      </c>
      <c r="AW149" s="13" t="s">
        <v>37</v>
      </c>
      <c r="AX149" s="13" t="s">
        <v>75</v>
      </c>
      <c r="AY149" s="242" t="s">
        <v>116</v>
      </c>
    </row>
    <row r="150" s="13" customFormat="1">
      <c r="A150" s="13"/>
      <c r="B150" s="232"/>
      <c r="C150" s="233"/>
      <c r="D150" s="212" t="s">
        <v>191</v>
      </c>
      <c r="E150" s="234" t="s">
        <v>19</v>
      </c>
      <c r="F150" s="235" t="s">
        <v>266</v>
      </c>
      <c r="G150" s="233"/>
      <c r="H150" s="236">
        <v>690</v>
      </c>
      <c r="I150" s="237"/>
      <c r="J150" s="233"/>
      <c r="K150" s="233"/>
      <c r="L150" s="238"/>
      <c r="M150" s="239"/>
      <c r="N150" s="240"/>
      <c r="O150" s="240"/>
      <c r="P150" s="240"/>
      <c r="Q150" s="240"/>
      <c r="R150" s="240"/>
      <c r="S150" s="240"/>
      <c r="T150" s="241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2" t="s">
        <v>191</v>
      </c>
      <c r="AU150" s="242" t="s">
        <v>85</v>
      </c>
      <c r="AV150" s="13" t="s">
        <v>85</v>
      </c>
      <c r="AW150" s="13" t="s">
        <v>37</v>
      </c>
      <c r="AX150" s="13" t="s">
        <v>75</v>
      </c>
      <c r="AY150" s="242" t="s">
        <v>116</v>
      </c>
    </row>
    <row r="151" s="14" customFormat="1">
      <c r="A151" s="14"/>
      <c r="B151" s="243"/>
      <c r="C151" s="244"/>
      <c r="D151" s="212" t="s">
        <v>191</v>
      </c>
      <c r="E151" s="245" t="s">
        <v>19</v>
      </c>
      <c r="F151" s="246" t="s">
        <v>193</v>
      </c>
      <c r="G151" s="244"/>
      <c r="H151" s="247">
        <v>1200</v>
      </c>
      <c r="I151" s="248"/>
      <c r="J151" s="244"/>
      <c r="K151" s="244"/>
      <c r="L151" s="249"/>
      <c r="M151" s="250"/>
      <c r="N151" s="251"/>
      <c r="O151" s="251"/>
      <c r="P151" s="251"/>
      <c r="Q151" s="251"/>
      <c r="R151" s="251"/>
      <c r="S151" s="251"/>
      <c r="T151" s="252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3" t="s">
        <v>191</v>
      </c>
      <c r="AU151" s="253" t="s">
        <v>85</v>
      </c>
      <c r="AV151" s="14" t="s">
        <v>120</v>
      </c>
      <c r="AW151" s="14" t="s">
        <v>37</v>
      </c>
      <c r="AX151" s="14" t="s">
        <v>83</v>
      </c>
      <c r="AY151" s="253" t="s">
        <v>116</v>
      </c>
    </row>
    <row r="152" s="11" customFormat="1" ht="22.8" customHeight="1">
      <c r="A152" s="11"/>
      <c r="B152" s="184"/>
      <c r="C152" s="185"/>
      <c r="D152" s="186" t="s">
        <v>74</v>
      </c>
      <c r="E152" s="228" t="s">
        <v>120</v>
      </c>
      <c r="F152" s="228" t="s">
        <v>267</v>
      </c>
      <c r="G152" s="185"/>
      <c r="H152" s="185"/>
      <c r="I152" s="188"/>
      <c r="J152" s="229">
        <f>BK152</f>
        <v>0</v>
      </c>
      <c r="K152" s="185"/>
      <c r="L152" s="190"/>
      <c r="M152" s="191"/>
      <c r="N152" s="192"/>
      <c r="O152" s="192"/>
      <c r="P152" s="193">
        <f>SUM(P153:P176)</f>
        <v>0</v>
      </c>
      <c r="Q152" s="192"/>
      <c r="R152" s="193">
        <f>SUM(R153:R176)</f>
        <v>276.23796500000003</v>
      </c>
      <c r="S152" s="192"/>
      <c r="T152" s="194">
        <f>SUM(T153:T176)</f>
        <v>0</v>
      </c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R152" s="195" t="s">
        <v>83</v>
      </c>
      <c r="AT152" s="196" t="s">
        <v>74</v>
      </c>
      <c r="AU152" s="196" t="s">
        <v>83</v>
      </c>
      <c r="AY152" s="195" t="s">
        <v>116</v>
      </c>
      <c r="BK152" s="197">
        <f>SUM(BK153:BK176)</f>
        <v>0</v>
      </c>
    </row>
    <row r="153" s="2" customFormat="1" ht="33" customHeight="1">
      <c r="A153" s="39"/>
      <c r="B153" s="40"/>
      <c r="C153" s="198" t="s">
        <v>268</v>
      </c>
      <c r="D153" s="198" t="s">
        <v>117</v>
      </c>
      <c r="E153" s="199" t="s">
        <v>269</v>
      </c>
      <c r="F153" s="200" t="s">
        <v>270</v>
      </c>
      <c r="G153" s="201" t="s">
        <v>186</v>
      </c>
      <c r="H153" s="202">
        <v>37.5</v>
      </c>
      <c r="I153" s="203"/>
      <c r="J153" s="204">
        <f>ROUND(I153*H153,2)</f>
        <v>0</v>
      </c>
      <c r="K153" s="205"/>
      <c r="L153" s="45"/>
      <c r="M153" s="206" t="s">
        <v>19</v>
      </c>
      <c r="N153" s="207" t="s">
        <v>46</v>
      </c>
      <c r="O153" s="85"/>
      <c r="P153" s="208">
        <f>O153*H153</f>
        <v>0</v>
      </c>
      <c r="Q153" s="208">
        <v>1.8899999999999999</v>
      </c>
      <c r="R153" s="208">
        <f>Q153*H153</f>
        <v>70.875</v>
      </c>
      <c r="S153" s="208">
        <v>0</v>
      </c>
      <c r="T153" s="209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10" t="s">
        <v>120</v>
      </c>
      <c r="AT153" s="210" t="s">
        <v>117</v>
      </c>
      <c r="AU153" s="210" t="s">
        <v>85</v>
      </c>
      <c r="AY153" s="18" t="s">
        <v>116</v>
      </c>
      <c r="BE153" s="211">
        <f>IF(N153="základní",J153,0)</f>
        <v>0</v>
      </c>
      <c r="BF153" s="211">
        <f>IF(N153="snížená",J153,0)</f>
        <v>0</v>
      </c>
      <c r="BG153" s="211">
        <f>IF(N153="zákl. přenesená",J153,0)</f>
        <v>0</v>
      </c>
      <c r="BH153" s="211">
        <f>IF(N153="sníž. přenesená",J153,0)</f>
        <v>0</v>
      </c>
      <c r="BI153" s="211">
        <f>IF(N153="nulová",J153,0)</f>
        <v>0</v>
      </c>
      <c r="BJ153" s="18" t="s">
        <v>83</v>
      </c>
      <c r="BK153" s="211">
        <f>ROUND(I153*H153,2)</f>
        <v>0</v>
      </c>
      <c r="BL153" s="18" t="s">
        <v>120</v>
      </c>
      <c r="BM153" s="210" t="s">
        <v>271</v>
      </c>
    </row>
    <row r="154" s="2" customFormat="1">
      <c r="A154" s="39"/>
      <c r="B154" s="40"/>
      <c r="C154" s="41"/>
      <c r="D154" s="212" t="s">
        <v>122</v>
      </c>
      <c r="E154" s="41"/>
      <c r="F154" s="213" t="s">
        <v>272</v>
      </c>
      <c r="G154" s="41"/>
      <c r="H154" s="41"/>
      <c r="I154" s="214"/>
      <c r="J154" s="41"/>
      <c r="K154" s="41"/>
      <c r="L154" s="45"/>
      <c r="M154" s="215"/>
      <c r="N154" s="216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122</v>
      </c>
      <c r="AU154" s="18" t="s">
        <v>85</v>
      </c>
    </row>
    <row r="155" s="2" customFormat="1">
      <c r="A155" s="39"/>
      <c r="B155" s="40"/>
      <c r="C155" s="41"/>
      <c r="D155" s="230" t="s">
        <v>189</v>
      </c>
      <c r="E155" s="41"/>
      <c r="F155" s="231" t="s">
        <v>273</v>
      </c>
      <c r="G155" s="41"/>
      <c r="H155" s="41"/>
      <c r="I155" s="214"/>
      <c r="J155" s="41"/>
      <c r="K155" s="41"/>
      <c r="L155" s="45"/>
      <c r="M155" s="215"/>
      <c r="N155" s="216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189</v>
      </c>
      <c r="AU155" s="18" t="s">
        <v>85</v>
      </c>
    </row>
    <row r="156" s="13" customFormat="1">
      <c r="A156" s="13"/>
      <c r="B156" s="232"/>
      <c r="C156" s="233"/>
      <c r="D156" s="212" t="s">
        <v>191</v>
      </c>
      <c r="E156" s="234" t="s">
        <v>19</v>
      </c>
      <c r="F156" s="235" t="s">
        <v>274</v>
      </c>
      <c r="G156" s="233"/>
      <c r="H156" s="236">
        <v>37.5</v>
      </c>
      <c r="I156" s="237"/>
      <c r="J156" s="233"/>
      <c r="K156" s="233"/>
      <c r="L156" s="238"/>
      <c r="M156" s="239"/>
      <c r="N156" s="240"/>
      <c r="O156" s="240"/>
      <c r="P156" s="240"/>
      <c r="Q156" s="240"/>
      <c r="R156" s="240"/>
      <c r="S156" s="240"/>
      <c r="T156" s="241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2" t="s">
        <v>191</v>
      </c>
      <c r="AU156" s="242" t="s">
        <v>85</v>
      </c>
      <c r="AV156" s="13" t="s">
        <v>85</v>
      </c>
      <c r="AW156" s="13" t="s">
        <v>37</v>
      </c>
      <c r="AX156" s="13" t="s">
        <v>75</v>
      </c>
      <c r="AY156" s="242" t="s">
        <v>116</v>
      </c>
    </row>
    <row r="157" s="14" customFormat="1">
      <c r="A157" s="14"/>
      <c r="B157" s="243"/>
      <c r="C157" s="244"/>
      <c r="D157" s="212" t="s">
        <v>191</v>
      </c>
      <c r="E157" s="245" t="s">
        <v>19</v>
      </c>
      <c r="F157" s="246" t="s">
        <v>193</v>
      </c>
      <c r="G157" s="244"/>
      <c r="H157" s="247">
        <v>37.5</v>
      </c>
      <c r="I157" s="248"/>
      <c r="J157" s="244"/>
      <c r="K157" s="244"/>
      <c r="L157" s="249"/>
      <c r="M157" s="250"/>
      <c r="N157" s="251"/>
      <c r="O157" s="251"/>
      <c r="P157" s="251"/>
      <c r="Q157" s="251"/>
      <c r="R157" s="251"/>
      <c r="S157" s="251"/>
      <c r="T157" s="252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3" t="s">
        <v>191</v>
      </c>
      <c r="AU157" s="253" t="s">
        <v>85</v>
      </c>
      <c r="AV157" s="14" t="s">
        <v>120</v>
      </c>
      <c r="AW157" s="14" t="s">
        <v>37</v>
      </c>
      <c r="AX157" s="14" t="s">
        <v>83</v>
      </c>
      <c r="AY157" s="253" t="s">
        <v>116</v>
      </c>
    </row>
    <row r="158" s="2" customFormat="1" ht="24.15" customHeight="1">
      <c r="A158" s="39"/>
      <c r="B158" s="40"/>
      <c r="C158" s="198" t="s">
        <v>275</v>
      </c>
      <c r="D158" s="198" t="s">
        <v>117</v>
      </c>
      <c r="E158" s="199" t="s">
        <v>276</v>
      </c>
      <c r="F158" s="200" t="s">
        <v>277</v>
      </c>
      <c r="G158" s="201" t="s">
        <v>254</v>
      </c>
      <c r="H158" s="202">
        <v>250</v>
      </c>
      <c r="I158" s="203"/>
      <c r="J158" s="204">
        <f>ROUND(I158*H158,2)</f>
        <v>0</v>
      </c>
      <c r="K158" s="205"/>
      <c r="L158" s="45"/>
      <c r="M158" s="206" t="s">
        <v>19</v>
      </c>
      <c r="N158" s="207" t="s">
        <v>46</v>
      </c>
      <c r="O158" s="85"/>
      <c r="P158" s="208">
        <f>O158*H158</f>
        <v>0</v>
      </c>
      <c r="Q158" s="208">
        <v>0.0002786</v>
      </c>
      <c r="R158" s="208">
        <f>Q158*H158</f>
        <v>0.069650000000000004</v>
      </c>
      <c r="S158" s="208">
        <v>0</v>
      </c>
      <c r="T158" s="209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10" t="s">
        <v>120</v>
      </c>
      <c r="AT158" s="210" t="s">
        <v>117</v>
      </c>
      <c r="AU158" s="210" t="s">
        <v>85</v>
      </c>
      <c r="AY158" s="18" t="s">
        <v>116</v>
      </c>
      <c r="BE158" s="211">
        <f>IF(N158="základní",J158,0)</f>
        <v>0</v>
      </c>
      <c r="BF158" s="211">
        <f>IF(N158="snížená",J158,0)</f>
        <v>0</v>
      </c>
      <c r="BG158" s="211">
        <f>IF(N158="zákl. přenesená",J158,0)</f>
        <v>0</v>
      </c>
      <c r="BH158" s="211">
        <f>IF(N158="sníž. přenesená",J158,0)</f>
        <v>0</v>
      </c>
      <c r="BI158" s="211">
        <f>IF(N158="nulová",J158,0)</f>
        <v>0</v>
      </c>
      <c r="BJ158" s="18" t="s">
        <v>83</v>
      </c>
      <c r="BK158" s="211">
        <f>ROUND(I158*H158,2)</f>
        <v>0</v>
      </c>
      <c r="BL158" s="18" t="s">
        <v>120</v>
      </c>
      <c r="BM158" s="210" t="s">
        <v>278</v>
      </c>
    </row>
    <row r="159" s="2" customFormat="1">
      <c r="A159" s="39"/>
      <c r="B159" s="40"/>
      <c r="C159" s="41"/>
      <c r="D159" s="212" t="s">
        <v>122</v>
      </c>
      <c r="E159" s="41"/>
      <c r="F159" s="213" t="s">
        <v>279</v>
      </c>
      <c r="G159" s="41"/>
      <c r="H159" s="41"/>
      <c r="I159" s="214"/>
      <c r="J159" s="41"/>
      <c r="K159" s="41"/>
      <c r="L159" s="45"/>
      <c r="M159" s="215"/>
      <c r="N159" s="216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122</v>
      </c>
      <c r="AU159" s="18" t="s">
        <v>85</v>
      </c>
    </row>
    <row r="160" s="2" customFormat="1">
      <c r="A160" s="39"/>
      <c r="B160" s="40"/>
      <c r="C160" s="41"/>
      <c r="D160" s="230" t="s">
        <v>189</v>
      </c>
      <c r="E160" s="41"/>
      <c r="F160" s="231" t="s">
        <v>280</v>
      </c>
      <c r="G160" s="41"/>
      <c r="H160" s="41"/>
      <c r="I160" s="214"/>
      <c r="J160" s="41"/>
      <c r="K160" s="41"/>
      <c r="L160" s="45"/>
      <c r="M160" s="215"/>
      <c r="N160" s="216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189</v>
      </c>
      <c r="AU160" s="18" t="s">
        <v>85</v>
      </c>
    </row>
    <row r="161" s="13" customFormat="1">
      <c r="A161" s="13"/>
      <c r="B161" s="232"/>
      <c r="C161" s="233"/>
      <c r="D161" s="212" t="s">
        <v>191</v>
      </c>
      <c r="E161" s="234" t="s">
        <v>19</v>
      </c>
      <c r="F161" s="235" t="s">
        <v>281</v>
      </c>
      <c r="G161" s="233"/>
      <c r="H161" s="236">
        <v>250</v>
      </c>
      <c r="I161" s="237"/>
      <c r="J161" s="233"/>
      <c r="K161" s="233"/>
      <c r="L161" s="238"/>
      <c r="M161" s="239"/>
      <c r="N161" s="240"/>
      <c r="O161" s="240"/>
      <c r="P161" s="240"/>
      <c r="Q161" s="240"/>
      <c r="R161" s="240"/>
      <c r="S161" s="240"/>
      <c r="T161" s="241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2" t="s">
        <v>191</v>
      </c>
      <c r="AU161" s="242" t="s">
        <v>85</v>
      </c>
      <c r="AV161" s="13" t="s">
        <v>85</v>
      </c>
      <c r="AW161" s="13" t="s">
        <v>37</v>
      </c>
      <c r="AX161" s="13" t="s">
        <v>75</v>
      </c>
      <c r="AY161" s="242" t="s">
        <v>116</v>
      </c>
    </row>
    <row r="162" s="14" customFormat="1">
      <c r="A162" s="14"/>
      <c r="B162" s="243"/>
      <c r="C162" s="244"/>
      <c r="D162" s="212" t="s">
        <v>191</v>
      </c>
      <c r="E162" s="245" t="s">
        <v>19</v>
      </c>
      <c r="F162" s="246" t="s">
        <v>193</v>
      </c>
      <c r="G162" s="244"/>
      <c r="H162" s="247">
        <v>250</v>
      </c>
      <c r="I162" s="248"/>
      <c r="J162" s="244"/>
      <c r="K162" s="244"/>
      <c r="L162" s="249"/>
      <c r="M162" s="250"/>
      <c r="N162" s="251"/>
      <c r="O162" s="251"/>
      <c r="P162" s="251"/>
      <c r="Q162" s="251"/>
      <c r="R162" s="251"/>
      <c r="S162" s="251"/>
      <c r="T162" s="252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3" t="s">
        <v>191</v>
      </c>
      <c r="AU162" s="253" t="s">
        <v>85</v>
      </c>
      <c r="AV162" s="14" t="s">
        <v>120</v>
      </c>
      <c r="AW162" s="14" t="s">
        <v>37</v>
      </c>
      <c r="AX162" s="14" t="s">
        <v>83</v>
      </c>
      <c r="AY162" s="253" t="s">
        <v>116</v>
      </c>
    </row>
    <row r="163" s="2" customFormat="1" ht="24.15" customHeight="1">
      <c r="A163" s="39"/>
      <c r="B163" s="40"/>
      <c r="C163" s="254" t="s">
        <v>282</v>
      </c>
      <c r="D163" s="254" t="s">
        <v>283</v>
      </c>
      <c r="E163" s="255" t="s">
        <v>284</v>
      </c>
      <c r="F163" s="256" t="s">
        <v>285</v>
      </c>
      <c r="G163" s="257" t="s">
        <v>254</v>
      </c>
      <c r="H163" s="258">
        <v>287.5</v>
      </c>
      <c r="I163" s="259"/>
      <c r="J163" s="260">
        <f>ROUND(I163*H163,2)</f>
        <v>0</v>
      </c>
      <c r="K163" s="261"/>
      <c r="L163" s="262"/>
      <c r="M163" s="263" t="s">
        <v>19</v>
      </c>
      <c r="N163" s="264" t="s">
        <v>46</v>
      </c>
      <c r="O163" s="85"/>
      <c r="P163" s="208">
        <f>O163*H163</f>
        <v>0</v>
      </c>
      <c r="Q163" s="208">
        <v>0.00029999999999999997</v>
      </c>
      <c r="R163" s="208">
        <f>Q163*H163</f>
        <v>0.086249999999999993</v>
      </c>
      <c r="S163" s="208">
        <v>0</v>
      </c>
      <c r="T163" s="209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10" t="s">
        <v>153</v>
      </c>
      <c r="AT163" s="210" t="s">
        <v>283</v>
      </c>
      <c r="AU163" s="210" t="s">
        <v>85</v>
      </c>
      <c r="AY163" s="18" t="s">
        <v>116</v>
      </c>
      <c r="BE163" s="211">
        <f>IF(N163="základní",J163,0)</f>
        <v>0</v>
      </c>
      <c r="BF163" s="211">
        <f>IF(N163="snížená",J163,0)</f>
        <v>0</v>
      </c>
      <c r="BG163" s="211">
        <f>IF(N163="zákl. přenesená",J163,0)</f>
        <v>0</v>
      </c>
      <c r="BH163" s="211">
        <f>IF(N163="sníž. přenesená",J163,0)</f>
        <v>0</v>
      </c>
      <c r="BI163" s="211">
        <f>IF(N163="nulová",J163,0)</f>
        <v>0</v>
      </c>
      <c r="BJ163" s="18" t="s">
        <v>83</v>
      </c>
      <c r="BK163" s="211">
        <f>ROUND(I163*H163,2)</f>
        <v>0</v>
      </c>
      <c r="BL163" s="18" t="s">
        <v>120</v>
      </c>
      <c r="BM163" s="210" t="s">
        <v>286</v>
      </c>
    </row>
    <row r="164" s="2" customFormat="1">
      <c r="A164" s="39"/>
      <c r="B164" s="40"/>
      <c r="C164" s="41"/>
      <c r="D164" s="212" t="s">
        <v>122</v>
      </c>
      <c r="E164" s="41"/>
      <c r="F164" s="213" t="s">
        <v>285</v>
      </c>
      <c r="G164" s="41"/>
      <c r="H164" s="41"/>
      <c r="I164" s="214"/>
      <c r="J164" s="41"/>
      <c r="K164" s="41"/>
      <c r="L164" s="45"/>
      <c r="M164" s="215"/>
      <c r="N164" s="216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122</v>
      </c>
      <c r="AU164" s="18" t="s">
        <v>85</v>
      </c>
    </row>
    <row r="165" s="13" customFormat="1">
      <c r="A165" s="13"/>
      <c r="B165" s="232"/>
      <c r="C165" s="233"/>
      <c r="D165" s="212" t="s">
        <v>191</v>
      </c>
      <c r="E165" s="234" t="s">
        <v>19</v>
      </c>
      <c r="F165" s="235" t="s">
        <v>287</v>
      </c>
      <c r="G165" s="233"/>
      <c r="H165" s="236">
        <v>287.5</v>
      </c>
      <c r="I165" s="237"/>
      <c r="J165" s="233"/>
      <c r="K165" s="233"/>
      <c r="L165" s="238"/>
      <c r="M165" s="239"/>
      <c r="N165" s="240"/>
      <c r="O165" s="240"/>
      <c r="P165" s="240"/>
      <c r="Q165" s="240"/>
      <c r="R165" s="240"/>
      <c r="S165" s="240"/>
      <c r="T165" s="241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2" t="s">
        <v>191</v>
      </c>
      <c r="AU165" s="242" t="s">
        <v>85</v>
      </c>
      <c r="AV165" s="13" t="s">
        <v>85</v>
      </c>
      <c r="AW165" s="13" t="s">
        <v>37</v>
      </c>
      <c r="AX165" s="13" t="s">
        <v>75</v>
      </c>
      <c r="AY165" s="242" t="s">
        <v>116</v>
      </c>
    </row>
    <row r="166" s="14" customFormat="1">
      <c r="A166" s="14"/>
      <c r="B166" s="243"/>
      <c r="C166" s="244"/>
      <c r="D166" s="212" t="s">
        <v>191</v>
      </c>
      <c r="E166" s="245" t="s">
        <v>19</v>
      </c>
      <c r="F166" s="246" t="s">
        <v>193</v>
      </c>
      <c r="G166" s="244"/>
      <c r="H166" s="247">
        <v>287.5</v>
      </c>
      <c r="I166" s="248"/>
      <c r="J166" s="244"/>
      <c r="K166" s="244"/>
      <c r="L166" s="249"/>
      <c r="M166" s="250"/>
      <c r="N166" s="251"/>
      <c r="O166" s="251"/>
      <c r="P166" s="251"/>
      <c r="Q166" s="251"/>
      <c r="R166" s="251"/>
      <c r="S166" s="251"/>
      <c r="T166" s="252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3" t="s">
        <v>191</v>
      </c>
      <c r="AU166" s="253" t="s">
        <v>85</v>
      </c>
      <c r="AV166" s="14" t="s">
        <v>120</v>
      </c>
      <c r="AW166" s="14" t="s">
        <v>37</v>
      </c>
      <c r="AX166" s="14" t="s">
        <v>83</v>
      </c>
      <c r="AY166" s="253" t="s">
        <v>116</v>
      </c>
    </row>
    <row r="167" s="2" customFormat="1" ht="24.15" customHeight="1">
      <c r="A167" s="39"/>
      <c r="B167" s="40"/>
      <c r="C167" s="198" t="s">
        <v>288</v>
      </c>
      <c r="D167" s="198" t="s">
        <v>117</v>
      </c>
      <c r="E167" s="199" t="s">
        <v>289</v>
      </c>
      <c r="F167" s="200" t="s">
        <v>290</v>
      </c>
      <c r="G167" s="201" t="s">
        <v>186</v>
      </c>
      <c r="H167" s="202">
        <v>33.25</v>
      </c>
      <c r="I167" s="203"/>
      <c r="J167" s="204">
        <f>ROUND(I167*H167,2)</f>
        <v>0</v>
      </c>
      <c r="K167" s="205"/>
      <c r="L167" s="45"/>
      <c r="M167" s="206" t="s">
        <v>19</v>
      </c>
      <c r="N167" s="207" t="s">
        <v>46</v>
      </c>
      <c r="O167" s="85"/>
      <c r="P167" s="208">
        <f>O167*H167</f>
        <v>0</v>
      </c>
      <c r="Q167" s="208">
        <v>2.0032199999999998</v>
      </c>
      <c r="R167" s="208">
        <f>Q167*H167</f>
        <v>66.607064999999992</v>
      </c>
      <c r="S167" s="208">
        <v>0</v>
      </c>
      <c r="T167" s="209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10" t="s">
        <v>120</v>
      </c>
      <c r="AT167" s="210" t="s">
        <v>117</v>
      </c>
      <c r="AU167" s="210" t="s">
        <v>85</v>
      </c>
      <c r="AY167" s="18" t="s">
        <v>116</v>
      </c>
      <c r="BE167" s="211">
        <f>IF(N167="základní",J167,0)</f>
        <v>0</v>
      </c>
      <c r="BF167" s="211">
        <f>IF(N167="snížená",J167,0)</f>
        <v>0</v>
      </c>
      <c r="BG167" s="211">
        <f>IF(N167="zákl. přenesená",J167,0)</f>
        <v>0</v>
      </c>
      <c r="BH167" s="211">
        <f>IF(N167="sníž. přenesená",J167,0)</f>
        <v>0</v>
      </c>
      <c r="BI167" s="211">
        <f>IF(N167="nulová",J167,0)</f>
        <v>0</v>
      </c>
      <c r="BJ167" s="18" t="s">
        <v>83</v>
      </c>
      <c r="BK167" s="211">
        <f>ROUND(I167*H167,2)</f>
        <v>0</v>
      </c>
      <c r="BL167" s="18" t="s">
        <v>120</v>
      </c>
      <c r="BM167" s="210" t="s">
        <v>291</v>
      </c>
    </row>
    <row r="168" s="2" customFormat="1">
      <c r="A168" s="39"/>
      <c r="B168" s="40"/>
      <c r="C168" s="41"/>
      <c r="D168" s="212" t="s">
        <v>122</v>
      </c>
      <c r="E168" s="41"/>
      <c r="F168" s="213" t="s">
        <v>292</v>
      </c>
      <c r="G168" s="41"/>
      <c r="H168" s="41"/>
      <c r="I168" s="214"/>
      <c r="J168" s="41"/>
      <c r="K168" s="41"/>
      <c r="L168" s="45"/>
      <c r="M168" s="215"/>
      <c r="N168" s="216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122</v>
      </c>
      <c r="AU168" s="18" t="s">
        <v>85</v>
      </c>
    </row>
    <row r="169" s="2" customFormat="1">
      <c r="A169" s="39"/>
      <c r="B169" s="40"/>
      <c r="C169" s="41"/>
      <c r="D169" s="230" t="s">
        <v>189</v>
      </c>
      <c r="E169" s="41"/>
      <c r="F169" s="231" t="s">
        <v>293</v>
      </c>
      <c r="G169" s="41"/>
      <c r="H169" s="41"/>
      <c r="I169" s="214"/>
      <c r="J169" s="41"/>
      <c r="K169" s="41"/>
      <c r="L169" s="45"/>
      <c r="M169" s="215"/>
      <c r="N169" s="216"/>
      <c r="O169" s="85"/>
      <c r="P169" s="85"/>
      <c r="Q169" s="85"/>
      <c r="R169" s="85"/>
      <c r="S169" s="85"/>
      <c r="T169" s="86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189</v>
      </c>
      <c r="AU169" s="18" t="s">
        <v>85</v>
      </c>
    </row>
    <row r="170" s="13" customFormat="1">
      <c r="A170" s="13"/>
      <c r="B170" s="232"/>
      <c r="C170" s="233"/>
      <c r="D170" s="212" t="s">
        <v>191</v>
      </c>
      <c r="E170" s="234" t="s">
        <v>19</v>
      </c>
      <c r="F170" s="235" t="s">
        <v>211</v>
      </c>
      <c r="G170" s="233"/>
      <c r="H170" s="236">
        <v>33.25</v>
      </c>
      <c r="I170" s="237"/>
      <c r="J170" s="233"/>
      <c r="K170" s="233"/>
      <c r="L170" s="238"/>
      <c r="M170" s="239"/>
      <c r="N170" s="240"/>
      <c r="O170" s="240"/>
      <c r="P170" s="240"/>
      <c r="Q170" s="240"/>
      <c r="R170" s="240"/>
      <c r="S170" s="240"/>
      <c r="T170" s="241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2" t="s">
        <v>191</v>
      </c>
      <c r="AU170" s="242" t="s">
        <v>85</v>
      </c>
      <c r="AV170" s="13" t="s">
        <v>85</v>
      </c>
      <c r="AW170" s="13" t="s">
        <v>37</v>
      </c>
      <c r="AX170" s="13" t="s">
        <v>75</v>
      </c>
      <c r="AY170" s="242" t="s">
        <v>116</v>
      </c>
    </row>
    <row r="171" s="14" customFormat="1">
      <c r="A171" s="14"/>
      <c r="B171" s="243"/>
      <c r="C171" s="244"/>
      <c r="D171" s="212" t="s">
        <v>191</v>
      </c>
      <c r="E171" s="245" t="s">
        <v>19</v>
      </c>
      <c r="F171" s="246" t="s">
        <v>193</v>
      </c>
      <c r="G171" s="244"/>
      <c r="H171" s="247">
        <v>33.25</v>
      </c>
      <c r="I171" s="248"/>
      <c r="J171" s="244"/>
      <c r="K171" s="244"/>
      <c r="L171" s="249"/>
      <c r="M171" s="250"/>
      <c r="N171" s="251"/>
      <c r="O171" s="251"/>
      <c r="P171" s="251"/>
      <c r="Q171" s="251"/>
      <c r="R171" s="251"/>
      <c r="S171" s="251"/>
      <c r="T171" s="252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3" t="s">
        <v>191</v>
      </c>
      <c r="AU171" s="253" t="s">
        <v>85</v>
      </c>
      <c r="AV171" s="14" t="s">
        <v>120</v>
      </c>
      <c r="AW171" s="14" t="s">
        <v>37</v>
      </c>
      <c r="AX171" s="14" t="s">
        <v>83</v>
      </c>
      <c r="AY171" s="253" t="s">
        <v>116</v>
      </c>
    </row>
    <row r="172" s="2" customFormat="1" ht="37.8" customHeight="1">
      <c r="A172" s="39"/>
      <c r="B172" s="40"/>
      <c r="C172" s="198" t="s">
        <v>294</v>
      </c>
      <c r="D172" s="198" t="s">
        <v>117</v>
      </c>
      <c r="E172" s="199" t="s">
        <v>295</v>
      </c>
      <c r="F172" s="200" t="s">
        <v>296</v>
      </c>
      <c r="G172" s="201" t="s">
        <v>186</v>
      </c>
      <c r="H172" s="202">
        <v>75</v>
      </c>
      <c r="I172" s="203"/>
      <c r="J172" s="204">
        <f>ROUND(I172*H172,2)</f>
        <v>0</v>
      </c>
      <c r="K172" s="205"/>
      <c r="L172" s="45"/>
      <c r="M172" s="206" t="s">
        <v>19</v>
      </c>
      <c r="N172" s="207" t="s">
        <v>46</v>
      </c>
      <c r="O172" s="85"/>
      <c r="P172" s="208">
        <f>O172*H172</f>
        <v>0</v>
      </c>
      <c r="Q172" s="208">
        <v>1.8480000000000001</v>
      </c>
      <c r="R172" s="208">
        <f>Q172*H172</f>
        <v>138.59999999999999</v>
      </c>
      <c r="S172" s="208">
        <v>0</v>
      </c>
      <c r="T172" s="209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10" t="s">
        <v>120</v>
      </c>
      <c r="AT172" s="210" t="s">
        <v>117</v>
      </c>
      <c r="AU172" s="210" t="s">
        <v>85</v>
      </c>
      <c r="AY172" s="18" t="s">
        <v>116</v>
      </c>
      <c r="BE172" s="211">
        <f>IF(N172="základní",J172,0)</f>
        <v>0</v>
      </c>
      <c r="BF172" s="211">
        <f>IF(N172="snížená",J172,0)</f>
        <v>0</v>
      </c>
      <c r="BG172" s="211">
        <f>IF(N172="zákl. přenesená",J172,0)</f>
        <v>0</v>
      </c>
      <c r="BH172" s="211">
        <f>IF(N172="sníž. přenesená",J172,0)</f>
        <v>0</v>
      </c>
      <c r="BI172" s="211">
        <f>IF(N172="nulová",J172,0)</f>
        <v>0</v>
      </c>
      <c r="BJ172" s="18" t="s">
        <v>83</v>
      </c>
      <c r="BK172" s="211">
        <f>ROUND(I172*H172,2)</f>
        <v>0</v>
      </c>
      <c r="BL172" s="18" t="s">
        <v>120</v>
      </c>
      <c r="BM172" s="210" t="s">
        <v>297</v>
      </c>
    </row>
    <row r="173" s="2" customFormat="1">
      <c r="A173" s="39"/>
      <c r="B173" s="40"/>
      <c r="C173" s="41"/>
      <c r="D173" s="212" t="s">
        <v>122</v>
      </c>
      <c r="E173" s="41"/>
      <c r="F173" s="213" t="s">
        <v>298</v>
      </c>
      <c r="G173" s="41"/>
      <c r="H173" s="41"/>
      <c r="I173" s="214"/>
      <c r="J173" s="41"/>
      <c r="K173" s="41"/>
      <c r="L173" s="45"/>
      <c r="M173" s="215"/>
      <c r="N173" s="216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122</v>
      </c>
      <c r="AU173" s="18" t="s">
        <v>85</v>
      </c>
    </row>
    <row r="174" s="2" customFormat="1">
      <c r="A174" s="39"/>
      <c r="B174" s="40"/>
      <c r="C174" s="41"/>
      <c r="D174" s="230" t="s">
        <v>189</v>
      </c>
      <c r="E174" s="41"/>
      <c r="F174" s="231" t="s">
        <v>299</v>
      </c>
      <c r="G174" s="41"/>
      <c r="H174" s="41"/>
      <c r="I174" s="214"/>
      <c r="J174" s="41"/>
      <c r="K174" s="41"/>
      <c r="L174" s="45"/>
      <c r="M174" s="215"/>
      <c r="N174" s="216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189</v>
      </c>
      <c r="AU174" s="18" t="s">
        <v>85</v>
      </c>
    </row>
    <row r="175" s="13" customFormat="1">
      <c r="A175" s="13"/>
      <c r="B175" s="232"/>
      <c r="C175" s="233"/>
      <c r="D175" s="212" t="s">
        <v>191</v>
      </c>
      <c r="E175" s="234" t="s">
        <v>19</v>
      </c>
      <c r="F175" s="235" t="s">
        <v>300</v>
      </c>
      <c r="G175" s="233"/>
      <c r="H175" s="236">
        <v>75</v>
      </c>
      <c r="I175" s="237"/>
      <c r="J175" s="233"/>
      <c r="K175" s="233"/>
      <c r="L175" s="238"/>
      <c r="M175" s="239"/>
      <c r="N175" s="240"/>
      <c r="O175" s="240"/>
      <c r="P175" s="240"/>
      <c r="Q175" s="240"/>
      <c r="R175" s="240"/>
      <c r="S175" s="240"/>
      <c r="T175" s="241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2" t="s">
        <v>191</v>
      </c>
      <c r="AU175" s="242" t="s">
        <v>85</v>
      </c>
      <c r="AV175" s="13" t="s">
        <v>85</v>
      </c>
      <c r="AW175" s="13" t="s">
        <v>37</v>
      </c>
      <c r="AX175" s="13" t="s">
        <v>75</v>
      </c>
      <c r="AY175" s="242" t="s">
        <v>116</v>
      </c>
    </row>
    <row r="176" s="14" customFormat="1">
      <c r="A176" s="14"/>
      <c r="B176" s="243"/>
      <c r="C176" s="244"/>
      <c r="D176" s="212" t="s">
        <v>191</v>
      </c>
      <c r="E176" s="245" t="s">
        <v>19</v>
      </c>
      <c r="F176" s="246" t="s">
        <v>193</v>
      </c>
      <c r="G176" s="244"/>
      <c r="H176" s="247">
        <v>75</v>
      </c>
      <c r="I176" s="248"/>
      <c r="J176" s="244"/>
      <c r="K176" s="244"/>
      <c r="L176" s="249"/>
      <c r="M176" s="250"/>
      <c r="N176" s="251"/>
      <c r="O176" s="251"/>
      <c r="P176" s="251"/>
      <c r="Q176" s="251"/>
      <c r="R176" s="251"/>
      <c r="S176" s="251"/>
      <c r="T176" s="252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3" t="s">
        <v>191</v>
      </c>
      <c r="AU176" s="253" t="s">
        <v>85</v>
      </c>
      <c r="AV176" s="14" t="s">
        <v>120</v>
      </c>
      <c r="AW176" s="14" t="s">
        <v>37</v>
      </c>
      <c r="AX176" s="14" t="s">
        <v>83</v>
      </c>
      <c r="AY176" s="253" t="s">
        <v>116</v>
      </c>
    </row>
    <row r="177" s="11" customFormat="1" ht="22.8" customHeight="1">
      <c r="A177" s="11"/>
      <c r="B177" s="184"/>
      <c r="C177" s="185"/>
      <c r="D177" s="186" t="s">
        <v>74</v>
      </c>
      <c r="E177" s="228" t="s">
        <v>301</v>
      </c>
      <c r="F177" s="228" t="s">
        <v>302</v>
      </c>
      <c r="G177" s="185"/>
      <c r="H177" s="185"/>
      <c r="I177" s="188"/>
      <c r="J177" s="229">
        <f>BK177</f>
        <v>0</v>
      </c>
      <c r="K177" s="185"/>
      <c r="L177" s="190"/>
      <c r="M177" s="191"/>
      <c r="N177" s="192"/>
      <c r="O177" s="192"/>
      <c r="P177" s="193">
        <f>SUM(P178:P180)</f>
        <v>0</v>
      </c>
      <c r="Q177" s="192"/>
      <c r="R177" s="193">
        <f>SUM(R178:R180)</f>
        <v>0</v>
      </c>
      <c r="S177" s="192"/>
      <c r="T177" s="194">
        <f>SUM(T178:T180)</f>
        <v>0</v>
      </c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R177" s="195" t="s">
        <v>83</v>
      </c>
      <c r="AT177" s="196" t="s">
        <v>74</v>
      </c>
      <c r="AU177" s="196" t="s">
        <v>83</v>
      </c>
      <c r="AY177" s="195" t="s">
        <v>116</v>
      </c>
      <c r="BK177" s="197">
        <f>SUM(BK178:BK180)</f>
        <v>0</v>
      </c>
    </row>
    <row r="178" s="2" customFormat="1" ht="16.5" customHeight="1">
      <c r="A178" s="39"/>
      <c r="B178" s="40"/>
      <c r="C178" s="198" t="s">
        <v>303</v>
      </c>
      <c r="D178" s="198" t="s">
        <v>117</v>
      </c>
      <c r="E178" s="199" t="s">
        <v>304</v>
      </c>
      <c r="F178" s="200" t="s">
        <v>305</v>
      </c>
      <c r="G178" s="201" t="s">
        <v>306</v>
      </c>
      <c r="H178" s="202">
        <v>276.238</v>
      </c>
      <c r="I178" s="203"/>
      <c r="J178" s="204">
        <f>ROUND(I178*H178,2)</f>
        <v>0</v>
      </c>
      <c r="K178" s="205"/>
      <c r="L178" s="45"/>
      <c r="M178" s="206" t="s">
        <v>19</v>
      </c>
      <c r="N178" s="207" t="s">
        <v>46</v>
      </c>
      <c r="O178" s="85"/>
      <c r="P178" s="208">
        <f>O178*H178</f>
        <v>0</v>
      </c>
      <c r="Q178" s="208">
        <v>0</v>
      </c>
      <c r="R178" s="208">
        <f>Q178*H178</f>
        <v>0</v>
      </c>
      <c r="S178" s="208">
        <v>0</v>
      </c>
      <c r="T178" s="209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10" t="s">
        <v>120</v>
      </c>
      <c r="AT178" s="210" t="s">
        <v>117</v>
      </c>
      <c r="AU178" s="210" t="s">
        <v>85</v>
      </c>
      <c r="AY178" s="18" t="s">
        <v>116</v>
      </c>
      <c r="BE178" s="211">
        <f>IF(N178="základní",J178,0)</f>
        <v>0</v>
      </c>
      <c r="BF178" s="211">
        <f>IF(N178="snížená",J178,0)</f>
        <v>0</v>
      </c>
      <c r="BG178" s="211">
        <f>IF(N178="zákl. přenesená",J178,0)</f>
        <v>0</v>
      </c>
      <c r="BH178" s="211">
        <f>IF(N178="sníž. přenesená",J178,0)</f>
        <v>0</v>
      </c>
      <c r="BI178" s="211">
        <f>IF(N178="nulová",J178,0)</f>
        <v>0</v>
      </c>
      <c r="BJ178" s="18" t="s">
        <v>83</v>
      </c>
      <c r="BK178" s="211">
        <f>ROUND(I178*H178,2)</f>
        <v>0</v>
      </c>
      <c r="BL178" s="18" t="s">
        <v>120</v>
      </c>
      <c r="BM178" s="210" t="s">
        <v>307</v>
      </c>
    </row>
    <row r="179" s="2" customFormat="1">
      <c r="A179" s="39"/>
      <c r="B179" s="40"/>
      <c r="C179" s="41"/>
      <c r="D179" s="212" t="s">
        <v>122</v>
      </c>
      <c r="E179" s="41"/>
      <c r="F179" s="213" t="s">
        <v>308</v>
      </c>
      <c r="G179" s="41"/>
      <c r="H179" s="41"/>
      <c r="I179" s="214"/>
      <c r="J179" s="41"/>
      <c r="K179" s="41"/>
      <c r="L179" s="45"/>
      <c r="M179" s="215"/>
      <c r="N179" s="216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122</v>
      </c>
      <c r="AU179" s="18" t="s">
        <v>85</v>
      </c>
    </row>
    <row r="180" s="2" customFormat="1">
      <c r="A180" s="39"/>
      <c r="B180" s="40"/>
      <c r="C180" s="41"/>
      <c r="D180" s="230" t="s">
        <v>189</v>
      </c>
      <c r="E180" s="41"/>
      <c r="F180" s="231" t="s">
        <v>309</v>
      </c>
      <c r="G180" s="41"/>
      <c r="H180" s="41"/>
      <c r="I180" s="214"/>
      <c r="J180" s="41"/>
      <c r="K180" s="41"/>
      <c r="L180" s="45"/>
      <c r="M180" s="218"/>
      <c r="N180" s="219"/>
      <c r="O180" s="220"/>
      <c r="P180" s="220"/>
      <c r="Q180" s="220"/>
      <c r="R180" s="220"/>
      <c r="S180" s="220"/>
      <c r="T180" s="221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189</v>
      </c>
      <c r="AU180" s="18" t="s">
        <v>85</v>
      </c>
    </row>
    <row r="181" s="2" customFormat="1" ht="6.96" customHeight="1">
      <c r="A181" s="39"/>
      <c r="B181" s="60"/>
      <c r="C181" s="61"/>
      <c r="D181" s="61"/>
      <c r="E181" s="61"/>
      <c r="F181" s="61"/>
      <c r="G181" s="61"/>
      <c r="H181" s="61"/>
      <c r="I181" s="61"/>
      <c r="J181" s="61"/>
      <c r="K181" s="61"/>
      <c r="L181" s="45"/>
      <c r="M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</row>
  </sheetData>
  <sheetProtection sheet="1" autoFilter="0" formatColumns="0" formatRows="0" objects="1" scenarios="1" spinCount="100000" saltValue="V63vZBdHLhnHd+sgjg9dHxXandVDzAKYqQm8H54IOlMOiM2jL6QNnb+rRb94LuaczzowOJ0Dl8lH5lnuFZgD4Q==" hashValue="nV7pmyAywXwwXzF8QW5jPuSlJzZ43hum4xSysmJvyEqVWhf9j3Kk/1yu4zBrDZEnyyDSZmJ7PLJ7EMMzeJodtA==" algorithmName="SHA-512" password="CC2B"/>
  <autoFilter ref="C82:K180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8" r:id="rId1" display="https://podminky.urs.cz/item/CS_URS_2025_01/122703601"/>
    <hyperlink ref="F93" r:id="rId2" display="https://podminky.urs.cz/item/CS_URS_2025_01/122703602"/>
    <hyperlink ref="F98" r:id="rId3" display="https://podminky.urs.cz/item/CS_URS_2025_01/122703603"/>
    <hyperlink ref="F103" r:id="rId4" display="https://podminky.urs.cz/item/CS_URS_2025_01/132251102"/>
    <hyperlink ref="F108" r:id="rId5" display="https://podminky.urs.cz/item/CS_URS_2025_01/162253101"/>
    <hyperlink ref="F113" r:id="rId6" display="https://podminky.urs.cz/item/CS_URS_2025_01/162253102"/>
    <hyperlink ref="F118" r:id="rId7" display="https://podminky.urs.cz/item/CS_URS_2025_01/162451105"/>
    <hyperlink ref="F123" r:id="rId8" display="https://podminky.urs.cz/item/CS_URS_2025_01/162751117"/>
    <hyperlink ref="F128" r:id="rId9" display="https://podminky.urs.cz/item/CS_URS_2025_01/167151111"/>
    <hyperlink ref="F133" r:id="rId10" display="https://podminky.urs.cz/item/CS_URS_2025_01/171251101"/>
    <hyperlink ref="F138" r:id="rId11" display="https://podminky.urs.cz/item/CS_URS_2025_01/171251201"/>
    <hyperlink ref="F143" r:id="rId12" display="https://podminky.urs.cz/item/CS_URS_2025_01/181951112"/>
    <hyperlink ref="F148" r:id="rId13" display="https://podminky.urs.cz/item/CS_URS_2025_01/182151111"/>
    <hyperlink ref="F155" r:id="rId14" display="https://podminky.urs.cz/item/CS_URS_2025_01/457531112"/>
    <hyperlink ref="F160" r:id="rId15" display="https://podminky.urs.cz/item/CS_URS_2025_01/457971121"/>
    <hyperlink ref="F169" r:id="rId16" display="https://podminky.urs.cz/item/CS_URS_2025_01/462512161"/>
    <hyperlink ref="F174" r:id="rId17" display="https://podminky.urs.cz/item/CS_URS_2025_01/463211152"/>
    <hyperlink ref="F180" r:id="rId18" display="https://podminky.urs.cz/item/CS_URS_2025_01/9983310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9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91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85</v>
      </c>
    </row>
    <row r="4" s="1" customFormat="1" ht="24.96" customHeight="1">
      <c r="B4" s="21"/>
      <c r="D4" s="131" t="s">
        <v>92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Oprava a odbahnění Nadvesního rybníka - 1. etapa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93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310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2. 4. 2025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34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35</v>
      </c>
      <c r="F21" s="39"/>
      <c r="G21" s="39"/>
      <c r="H21" s="39"/>
      <c r="I21" s="133" t="s">
        <v>29</v>
      </c>
      <c r="J21" s="137" t="s">
        <v>36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38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>04373863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>Ing. Vít Pučálek</v>
      </c>
      <c r="F24" s="39"/>
      <c r="G24" s="39"/>
      <c r="H24" s="39"/>
      <c r="I24" s="133" t="s">
        <v>29</v>
      </c>
      <c r="J24" s="137" t="str">
        <f>IF('Rekapitulace stavby'!AN20="","",'Rekapitulace stavby'!AN20)</f>
        <v>CZ8208233528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39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41</v>
      </c>
      <c r="E30" s="39"/>
      <c r="F30" s="39"/>
      <c r="G30" s="39"/>
      <c r="H30" s="39"/>
      <c r="I30" s="39"/>
      <c r="J30" s="145">
        <f>ROUND(J91,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43</v>
      </c>
      <c r="G32" s="39"/>
      <c r="H32" s="39"/>
      <c r="I32" s="146" t="s">
        <v>42</v>
      </c>
      <c r="J32" s="146" t="s">
        <v>44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45</v>
      </c>
      <c r="E33" s="133" t="s">
        <v>46</v>
      </c>
      <c r="F33" s="148">
        <f>ROUND((SUM(BE91:BE159)),  2)</f>
        <v>0</v>
      </c>
      <c r="G33" s="39"/>
      <c r="H33" s="39"/>
      <c r="I33" s="149">
        <v>0.20999999999999999</v>
      </c>
      <c r="J33" s="148">
        <f>ROUND(((SUM(BE91:BE159))*I33),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47</v>
      </c>
      <c r="F34" s="148">
        <f>ROUND((SUM(BF91:BF159)),  2)</f>
        <v>0</v>
      </c>
      <c r="G34" s="39"/>
      <c r="H34" s="39"/>
      <c r="I34" s="149">
        <v>0.12</v>
      </c>
      <c r="J34" s="148">
        <f>ROUND(((SUM(BF91:BF159))*I34),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48</v>
      </c>
      <c r="F35" s="148">
        <f>ROUND((SUM(BG91:BG159)),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49</v>
      </c>
      <c r="F36" s="148">
        <f>ROUND((SUM(BH91:BH159)),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50</v>
      </c>
      <c r="F37" s="148">
        <f>ROUND((SUM(BI91:BI159)),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51</v>
      </c>
      <c r="E39" s="152"/>
      <c r="F39" s="152"/>
      <c r="G39" s="153" t="s">
        <v>52</v>
      </c>
      <c r="H39" s="154" t="s">
        <v>53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95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Oprava a odbahnění Nadvesního rybníka - 1. etapa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93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02 - Bezpečnostní přeliv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2. 4. 2025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Město Dačice</v>
      </c>
      <c r="G54" s="41"/>
      <c r="H54" s="41"/>
      <c r="I54" s="33" t="s">
        <v>33</v>
      </c>
      <c r="J54" s="37" t="str">
        <f>E21</f>
        <v>Ing. Vít Pučálek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38</v>
      </c>
      <c r="J55" s="37" t="str">
        <f>E24</f>
        <v>Ing. Vít Pučálek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96</v>
      </c>
      <c r="D57" s="163"/>
      <c r="E57" s="163"/>
      <c r="F57" s="163"/>
      <c r="G57" s="163"/>
      <c r="H57" s="163"/>
      <c r="I57" s="163"/>
      <c r="J57" s="164" t="s">
        <v>97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73</v>
      </c>
      <c r="D59" s="41"/>
      <c r="E59" s="41"/>
      <c r="F59" s="41"/>
      <c r="G59" s="41"/>
      <c r="H59" s="41"/>
      <c r="I59" s="41"/>
      <c r="J59" s="103">
        <f>J91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98</v>
      </c>
    </row>
    <row r="60" s="9" customFormat="1" ht="24.96" customHeight="1">
      <c r="A60" s="9"/>
      <c r="B60" s="166"/>
      <c r="C60" s="167"/>
      <c r="D60" s="168" t="s">
        <v>177</v>
      </c>
      <c r="E60" s="169"/>
      <c r="F60" s="169"/>
      <c r="G60" s="169"/>
      <c r="H60" s="169"/>
      <c r="I60" s="169"/>
      <c r="J60" s="170">
        <f>J92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2" customFormat="1" ht="19.92" customHeight="1">
      <c r="A61" s="12"/>
      <c r="B61" s="222"/>
      <c r="C61" s="223"/>
      <c r="D61" s="224" t="s">
        <v>178</v>
      </c>
      <c r="E61" s="225"/>
      <c r="F61" s="225"/>
      <c r="G61" s="225"/>
      <c r="H61" s="225"/>
      <c r="I61" s="225"/>
      <c r="J61" s="226">
        <f>J93</f>
        <v>0</v>
      </c>
      <c r="K61" s="223"/>
      <c r="L61" s="227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="12" customFormat="1" ht="14.88" customHeight="1">
      <c r="A62" s="12"/>
      <c r="B62" s="222"/>
      <c r="C62" s="223"/>
      <c r="D62" s="224" t="s">
        <v>311</v>
      </c>
      <c r="E62" s="225"/>
      <c r="F62" s="225"/>
      <c r="G62" s="225"/>
      <c r="H62" s="225"/>
      <c r="I62" s="225"/>
      <c r="J62" s="226">
        <f>J94</f>
        <v>0</v>
      </c>
      <c r="K62" s="223"/>
      <c r="L62" s="227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="12" customFormat="1" ht="14.88" customHeight="1">
      <c r="A63" s="12"/>
      <c r="B63" s="222"/>
      <c r="C63" s="223"/>
      <c r="D63" s="224" t="s">
        <v>312</v>
      </c>
      <c r="E63" s="225"/>
      <c r="F63" s="225"/>
      <c r="G63" s="225"/>
      <c r="H63" s="225"/>
      <c r="I63" s="225"/>
      <c r="J63" s="226">
        <f>J100</f>
        <v>0</v>
      </c>
      <c r="K63" s="223"/>
      <c r="L63" s="227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="12" customFormat="1" ht="14.88" customHeight="1">
      <c r="A64" s="12"/>
      <c r="B64" s="222"/>
      <c r="C64" s="223"/>
      <c r="D64" s="224" t="s">
        <v>313</v>
      </c>
      <c r="E64" s="225"/>
      <c r="F64" s="225"/>
      <c r="G64" s="225"/>
      <c r="H64" s="225"/>
      <c r="I64" s="225"/>
      <c r="J64" s="226">
        <f>J105</f>
        <v>0</v>
      </c>
      <c r="K64" s="223"/>
      <c r="L64" s="227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="12" customFormat="1" ht="14.88" customHeight="1">
      <c r="A65" s="12"/>
      <c r="B65" s="222"/>
      <c r="C65" s="223"/>
      <c r="D65" s="224" t="s">
        <v>314</v>
      </c>
      <c r="E65" s="225"/>
      <c r="F65" s="225"/>
      <c r="G65" s="225"/>
      <c r="H65" s="225"/>
      <c r="I65" s="225"/>
      <c r="J65" s="226">
        <f>J109</f>
        <v>0</v>
      </c>
      <c r="K65" s="223"/>
      <c r="L65" s="227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s="12" customFormat="1" ht="19.92" customHeight="1">
      <c r="A66" s="12"/>
      <c r="B66" s="222"/>
      <c r="C66" s="223"/>
      <c r="D66" s="224" t="s">
        <v>315</v>
      </c>
      <c r="E66" s="225"/>
      <c r="F66" s="225"/>
      <c r="G66" s="225"/>
      <c r="H66" s="225"/>
      <c r="I66" s="225"/>
      <c r="J66" s="226">
        <f>J125</f>
        <v>0</v>
      </c>
      <c r="K66" s="223"/>
      <c r="L66" s="227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="12" customFormat="1" ht="19.92" customHeight="1">
      <c r="A67" s="12"/>
      <c r="B67" s="222"/>
      <c r="C67" s="223"/>
      <c r="D67" s="224" t="s">
        <v>179</v>
      </c>
      <c r="E67" s="225"/>
      <c r="F67" s="225"/>
      <c r="G67" s="225"/>
      <c r="H67" s="225"/>
      <c r="I67" s="225"/>
      <c r="J67" s="226">
        <f>J131</f>
        <v>0</v>
      </c>
      <c r="K67" s="223"/>
      <c r="L67" s="227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s="12" customFormat="1" ht="14.88" customHeight="1">
      <c r="A68" s="12"/>
      <c r="B68" s="222"/>
      <c r="C68" s="223"/>
      <c r="D68" s="224" t="s">
        <v>316</v>
      </c>
      <c r="E68" s="225"/>
      <c r="F68" s="225"/>
      <c r="G68" s="225"/>
      <c r="H68" s="225"/>
      <c r="I68" s="225"/>
      <c r="J68" s="226">
        <f>J132</f>
        <v>0</v>
      </c>
      <c r="K68" s="223"/>
      <c r="L68" s="227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</row>
    <row r="69" s="12" customFormat="1" ht="14.88" customHeight="1">
      <c r="A69" s="12"/>
      <c r="B69" s="222"/>
      <c r="C69" s="223"/>
      <c r="D69" s="224" t="s">
        <v>317</v>
      </c>
      <c r="E69" s="225"/>
      <c r="F69" s="225"/>
      <c r="G69" s="225"/>
      <c r="H69" s="225"/>
      <c r="I69" s="225"/>
      <c r="J69" s="226">
        <f>J141</f>
        <v>0</v>
      </c>
      <c r="K69" s="223"/>
      <c r="L69" s="227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</row>
    <row r="70" s="12" customFormat="1" ht="19.92" customHeight="1">
      <c r="A70" s="12"/>
      <c r="B70" s="222"/>
      <c r="C70" s="223"/>
      <c r="D70" s="224" t="s">
        <v>318</v>
      </c>
      <c r="E70" s="225"/>
      <c r="F70" s="225"/>
      <c r="G70" s="225"/>
      <c r="H70" s="225"/>
      <c r="I70" s="225"/>
      <c r="J70" s="226">
        <f>J145</f>
        <v>0</v>
      </c>
      <c r="K70" s="223"/>
      <c r="L70" s="227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</row>
    <row r="71" s="12" customFormat="1" ht="19.92" customHeight="1">
      <c r="A71" s="12"/>
      <c r="B71" s="222"/>
      <c r="C71" s="223"/>
      <c r="D71" s="224" t="s">
        <v>180</v>
      </c>
      <c r="E71" s="225"/>
      <c r="F71" s="225"/>
      <c r="G71" s="225"/>
      <c r="H71" s="225"/>
      <c r="I71" s="225"/>
      <c r="J71" s="226">
        <f>J156</f>
        <v>0</v>
      </c>
      <c r="K71" s="223"/>
      <c r="L71" s="227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</row>
    <row r="72" s="2" customFormat="1" ht="21.84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7" s="2" customFormat="1" ht="6.96" customHeight="1">
      <c r="A77" s="39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24.96" customHeight="1">
      <c r="A78" s="39"/>
      <c r="B78" s="40"/>
      <c r="C78" s="24" t="s">
        <v>100</v>
      </c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16</v>
      </c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6.5" customHeight="1">
      <c r="A81" s="39"/>
      <c r="B81" s="40"/>
      <c r="C81" s="41"/>
      <c r="D81" s="41"/>
      <c r="E81" s="161" t="str">
        <f>E7</f>
        <v>Oprava a odbahnění Nadvesního rybníka - 1. etapa</v>
      </c>
      <c r="F81" s="33"/>
      <c r="G81" s="33"/>
      <c r="H81" s="33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93</v>
      </c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6.5" customHeight="1">
      <c r="A83" s="39"/>
      <c r="B83" s="40"/>
      <c r="C83" s="41"/>
      <c r="D83" s="41"/>
      <c r="E83" s="70" t="str">
        <f>E9</f>
        <v>02 - Bezpečnostní přeliv</v>
      </c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6.96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21</v>
      </c>
      <c r="D85" s="41"/>
      <c r="E85" s="41"/>
      <c r="F85" s="28" t="str">
        <f>F12</f>
        <v xml:space="preserve"> </v>
      </c>
      <c r="G85" s="41"/>
      <c r="H85" s="41"/>
      <c r="I85" s="33" t="s">
        <v>23</v>
      </c>
      <c r="J85" s="73" t="str">
        <f>IF(J12="","",J12)</f>
        <v>2. 4. 2025</v>
      </c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5.15" customHeight="1">
      <c r="A87" s="39"/>
      <c r="B87" s="40"/>
      <c r="C87" s="33" t="s">
        <v>25</v>
      </c>
      <c r="D87" s="41"/>
      <c r="E87" s="41"/>
      <c r="F87" s="28" t="str">
        <f>E15</f>
        <v>Město Dačice</v>
      </c>
      <c r="G87" s="41"/>
      <c r="H87" s="41"/>
      <c r="I87" s="33" t="s">
        <v>33</v>
      </c>
      <c r="J87" s="37" t="str">
        <f>E21</f>
        <v>Ing. Vít Pučálek</v>
      </c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5.15" customHeight="1">
      <c r="A88" s="39"/>
      <c r="B88" s="40"/>
      <c r="C88" s="33" t="s">
        <v>31</v>
      </c>
      <c r="D88" s="41"/>
      <c r="E88" s="41"/>
      <c r="F88" s="28" t="str">
        <f>IF(E18="","",E18)</f>
        <v>Vyplň údaj</v>
      </c>
      <c r="G88" s="41"/>
      <c r="H88" s="41"/>
      <c r="I88" s="33" t="s">
        <v>38</v>
      </c>
      <c r="J88" s="37" t="str">
        <f>E24</f>
        <v>Ing. Vít Pučálek</v>
      </c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0.32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10" customFormat="1" ht="29.28" customHeight="1">
      <c r="A90" s="172"/>
      <c r="B90" s="173"/>
      <c r="C90" s="174" t="s">
        <v>101</v>
      </c>
      <c r="D90" s="175" t="s">
        <v>60</v>
      </c>
      <c r="E90" s="175" t="s">
        <v>56</v>
      </c>
      <c r="F90" s="175" t="s">
        <v>57</v>
      </c>
      <c r="G90" s="175" t="s">
        <v>102</v>
      </c>
      <c r="H90" s="175" t="s">
        <v>103</v>
      </c>
      <c r="I90" s="175" t="s">
        <v>104</v>
      </c>
      <c r="J90" s="176" t="s">
        <v>97</v>
      </c>
      <c r="K90" s="177" t="s">
        <v>105</v>
      </c>
      <c r="L90" s="178"/>
      <c r="M90" s="93" t="s">
        <v>19</v>
      </c>
      <c r="N90" s="94" t="s">
        <v>45</v>
      </c>
      <c r="O90" s="94" t="s">
        <v>106</v>
      </c>
      <c r="P90" s="94" t="s">
        <v>107</v>
      </c>
      <c r="Q90" s="94" t="s">
        <v>108</v>
      </c>
      <c r="R90" s="94" t="s">
        <v>109</v>
      </c>
      <c r="S90" s="94" t="s">
        <v>110</v>
      </c>
      <c r="T90" s="95" t="s">
        <v>111</v>
      </c>
      <c r="U90" s="172"/>
      <c r="V90" s="172"/>
      <c r="W90" s="172"/>
      <c r="X90" s="172"/>
      <c r="Y90" s="172"/>
      <c r="Z90" s="172"/>
      <c r="AA90" s="172"/>
      <c r="AB90" s="172"/>
      <c r="AC90" s="172"/>
      <c r="AD90" s="172"/>
      <c r="AE90" s="172"/>
    </row>
    <row r="91" s="2" customFormat="1" ht="22.8" customHeight="1">
      <c r="A91" s="39"/>
      <c r="B91" s="40"/>
      <c r="C91" s="100" t="s">
        <v>112</v>
      </c>
      <c r="D91" s="41"/>
      <c r="E91" s="41"/>
      <c r="F91" s="41"/>
      <c r="G91" s="41"/>
      <c r="H91" s="41"/>
      <c r="I91" s="41"/>
      <c r="J91" s="179">
        <f>BK91</f>
        <v>0</v>
      </c>
      <c r="K91" s="41"/>
      <c r="L91" s="45"/>
      <c r="M91" s="96"/>
      <c r="N91" s="180"/>
      <c r="O91" s="97"/>
      <c r="P91" s="181">
        <f>P92</f>
        <v>0</v>
      </c>
      <c r="Q91" s="97"/>
      <c r="R91" s="181">
        <f>R92</f>
        <v>163.32861000000003</v>
      </c>
      <c r="S91" s="97"/>
      <c r="T91" s="182">
        <f>T92</f>
        <v>270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74</v>
      </c>
      <c r="AU91" s="18" t="s">
        <v>98</v>
      </c>
      <c r="BK91" s="183">
        <f>BK92</f>
        <v>0</v>
      </c>
    </row>
    <row r="92" s="11" customFormat="1" ht="25.92" customHeight="1">
      <c r="A92" s="11"/>
      <c r="B92" s="184"/>
      <c r="C92" s="185"/>
      <c r="D92" s="186" t="s">
        <v>74</v>
      </c>
      <c r="E92" s="187" t="s">
        <v>181</v>
      </c>
      <c r="F92" s="187" t="s">
        <v>182</v>
      </c>
      <c r="G92" s="185"/>
      <c r="H92" s="185"/>
      <c r="I92" s="188"/>
      <c r="J92" s="189">
        <f>BK92</f>
        <v>0</v>
      </c>
      <c r="K92" s="185"/>
      <c r="L92" s="190"/>
      <c r="M92" s="191"/>
      <c r="N92" s="192"/>
      <c r="O92" s="192"/>
      <c r="P92" s="193">
        <f>P93+P125+P131+P145+P156</f>
        <v>0</v>
      </c>
      <c r="Q92" s="192"/>
      <c r="R92" s="193">
        <f>R93+R125+R131+R145+R156</f>
        <v>163.32861000000003</v>
      </c>
      <c r="S92" s="192"/>
      <c r="T92" s="194">
        <f>T93+T125+T131+T145+T156</f>
        <v>270</v>
      </c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R92" s="195" t="s">
        <v>83</v>
      </c>
      <c r="AT92" s="196" t="s">
        <v>74</v>
      </c>
      <c r="AU92" s="196" t="s">
        <v>75</v>
      </c>
      <c r="AY92" s="195" t="s">
        <v>116</v>
      </c>
      <c r="BK92" s="197">
        <f>BK93+BK125+BK131+BK145+BK156</f>
        <v>0</v>
      </c>
    </row>
    <row r="93" s="11" customFormat="1" ht="22.8" customHeight="1">
      <c r="A93" s="11"/>
      <c r="B93" s="184"/>
      <c r="C93" s="185"/>
      <c r="D93" s="186" t="s">
        <v>74</v>
      </c>
      <c r="E93" s="228" t="s">
        <v>83</v>
      </c>
      <c r="F93" s="228" t="s">
        <v>183</v>
      </c>
      <c r="G93" s="185"/>
      <c r="H93" s="185"/>
      <c r="I93" s="188"/>
      <c r="J93" s="229">
        <f>BK93</f>
        <v>0</v>
      </c>
      <c r="K93" s="185"/>
      <c r="L93" s="190"/>
      <c r="M93" s="191"/>
      <c r="N93" s="192"/>
      <c r="O93" s="192"/>
      <c r="P93" s="193">
        <f>P94+P100+P105+P109</f>
        <v>0</v>
      </c>
      <c r="Q93" s="192"/>
      <c r="R93" s="193">
        <f>R94+R100+R105+R109</f>
        <v>0.00050000000000000001</v>
      </c>
      <c r="S93" s="192"/>
      <c r="T93" s="194">
        <f>T94+T100+T105+T109</f>
        <v>270</v>
      </c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R93" s="195" t="s">
        <v>83</v>
      </c>
      <c r="AT93" s="196" t="s">
        <v>74</v>
      </c>
      <c r="AU93" s="196" t="s">
        <v>83</v>
      </c>
      <c r="AY93" s="195" t="s">
        <v>116</v>
      </c>
      <c r="BK93" s="197">
        <f>BK94+BK100+BK105+BK109</f>
        <v>0</v>
      </c>
    </row>
    <row r="94" s="11" customFormat="1" ht="20.88" customHeight="1">
      <c r="A94" s="11"/>
      <c r="B94" s="184"/>
      <c r="C94" s="185"/>
      <c r="D94" s="186" t="s">
        <v>74</v>
      </c>
      <c r="E94" s="228" t="s">
        <v>168</v>
      </c>
      <c r="F94" s="228" t="s">
        <v>319</v>
      </c>
      <c r="G94" s="185"/>
      <c r="H94" s="185"/>
      <c r="I94" s="188"/>
      <c r="J94" s="229">
        <f>BK94</f>
        <v>0</v>
      </c>
      <c r="K94" s="185"/>
      <c r="L94" s="190"/>
      <c r="M94" s="191"/>
      <c r="N94" s="192"/>
      <c r="O94" s="192"/>
      <c r="P94" s="193">
        <f>SUM(P95:P99)</f>
        <v>0</v>
      </c>
      <c r="Q94" s="192"/>
      <c r="R94" s="193">
        <f>SUM(R95:R99)</f>
        <v>0</v>
      </c>
      <c r="S94" s="192"/>
      <c r="T94" s="194">
        <f>SUM(T95:T99)</f>
        <v>270</v>
      </c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R94" s="195" t="s">
        <v>83</v>
      </c>
      <c r="AT94" s="196" t="s">
        <v>74</v>
      </c>
      <c r="AU94" s="196" t="s">
        <v>85</v>
      </c>
      <c r="AY94" s="195" t="s">
        <v>116</v>
      </c>
      <c r="BK94" s="197">
        <f>SUM(BK95:BK99)</f>
        <v>0</v>
      </c>
    </row>
    <row r="95" s="2" customFormat="1" ht="24.15" customHeight="1">
      <c r="A95" s="39"/>
      <c r="B95" s="40"/>
      <c r="C95" s="198" t="s">
        <v>83</v>
      </c>
      <c r="D95" s="198" t="s">
        <v>117</v>
      </c>
      <c r="E95" s="199" t="s">
        <v>320</v>
      </c>
      <c r="F95" s="200" t="s">
        <v>321</v>
      </c>
      <c r="G95" s="201" t="s">
        <v>186</v>
      </c>
      <c r="H95" s="202">
        <v>150</v>
      </c>
      <c r="I95" s="203"/>
      <c r="J95" s="204">
        <f>ROUND(I95*H95,2)</f>
        <v>0</v>
      </c>
      <c r="K95" s="205"/>
      <c r="L95" s="45"/>
      <c r="M95" s="206" t="s">
        <v>19</v>
      </c>
      <c r="N95" s="207" t="s">
        <v>46</v>
      </c>
      <c r="O95" s="85"/>
      <c r="P95" s="208">
        <f>O95*H95</f>
        <v>0</v>
      </c>
      <c r="Q95" s="208">
        <v>0</v>
      </c>
      <c r="R95" s="208">
        <f>Q95*H95</f>
        <v>0</v>
      </c>
      <c r="S95" s="208">
        <v>1.8</v>
      </c>
      <c r="T95" s="209">
        <f>S95*H95</f>
        <v>270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0" t="s">
        <v>120</v>
      </c>
      <c r="AT95" s="210" t="s">
        <v>117</v>
      </c>
      <c r="AU95" s="210" t="s">
        <v>130</v>
      </c>
      <c r="AY95" s="18" t="s">
        <v>116</v>
      </c>
      <c r="BE95" s="211">
        <f>IF(N95="základní",J95,0)</f>
        <v>0</v>
      </c>
      <c r="BF95" s="211">
        <f>IF(N95="snížená",J95,0)</f>
        <v>0</v>
      </c>
      <c r="BG95" s="211">
        <f>IF(N95="zákl. přenesená",J95,0)</f>
        <v>0</v>
      </c>
      <c r="BH95" s="211">
        <f>IF(N95="sníž. přenesená",J95,0)</f>
        <v>0</v>
      </c>
      <c r="BI95" s="211">
        <f>IF(N95="nulová",J95,0)</f>
        <v>0</v>
      </c>
      <c r="BJ95" s="18" t="s">
        <v>83</v>
      </c>
      <c r="BK95" s="211">
        <f>ROUND(I95*H95,2)</f>
        <v>0</v>
      </c>
      <c r="BL95" s="18" t="s">
        <v>120</v>
      </c>
      <c r="BM95" s="210" t="s">
        <v>322</v>
      </c>
    </row>
    <row r="96" s="2" customFormat="1">
      <c r="A96" s="39"/>
      <c r="B96" s="40"/>
      <c r="C96" s="41"/>
      <c r="D96" s="212" t="s">
        <v>122</v>
      </c>
      <c r="E96" s="41"/>
      <c r="F96" s="213" t="s">
        <v>323</v>
      </c>
      <c r="G96" s="41"/>
      <c r="H96" s="41"/>
      <c r="I96" s="214"/>
      <c r="J96" s="41"/>
      <c r="K96" s="41"/>
      <c r="L96" s="45"/>
      <c r="M96" s="215"/>
      <c r="N96" s="216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122</v>
      </c>
      <c r="AU96" s="18" t="s">
        <v>130</v>
      </c>
    </row>
    <row r="97" s="2" customFormat="1">
      <c r="A97" s="39"/>
      <c r="B97" s="40"/>
      <c r="C97" s="41"/>
      <c r="D97" s="230" t="s">
        <v>189</v>
      </c>
      <c r="E97" s="41"/>
      <c r="F97" s="231" t="s">
        <v>324</v>
      </c>
      <c r="G97" s="41"/>
      <c r="H97" s="41"/>
      <c r="I97" s="214"/>
      <c r="J97" s="41"/>
      <c r="K97" s="41"/>
      <c r="L97" s="45"/>
      <c r="M97" s="215"/>
      <c r="N97" s="216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189</v>
      </c>
      <c r="AU97" s="18" t="s">
        <v>130</v>
      </c>
    </row>
    <row r="98" s="13" customFormat="1">
      <c r="A98" s="13"/>
      <c r="B98" s="232"/>
      <c r="C98" s="233"/>
      <c r="D98" s="212" t="s">
        <v>191</v>
      </c>
      <c r="E98" s="234" t="s">
        <v>19</v>
      </c>
      <c r="F98" s="235" t="s">
        <v>325</v>
      </c>
      <c r="G98" s="233"/>
      <c r="H98" s="236">
        <v>150</v>
      </c>
      <c r="I98" s="237"/>
      <c r="J98" s="233"/>
      <c r="K98" s="233"/>
      <c r="L98" s="238"/>
      <c r="M98" s="239"/>
      <c r="N98" s="240"/>
      <c r="O98" s="240"/>
      <c r="P98" s="240"/>
      <c r="Q98" s="240"/>
      <c r="R98" s="240"/>
      <c r="S98" s="240"/>
      <c r="T98" s="241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42" t="s">
        <v>191</v>
      </c>
      <c r="AU98" s="242" t="s">
        <v>130</v>
      </c>
      <c r="AV98" s="13" t="s">
        <v>85</v>
      </c>
      <c r="AW98" s="13" t="s">
        <v>37</v>
      </c>
      <c r="AX98" s="13" t="s">
        <v>75</v>
      </c>
      <c r="AY98" s="242" t="s">
        <v>116</v>
      </c>
    </row>
    <row r="99" s="14" customFormat="1">
      <c r="A99" s="14"/>
      <c r="B99" s="243"/>
      <c r="C99" s="244"/>
      <c r="D99" s="212" t="s">
        <v>191</v>
      </c>
      <c r="E99" s="245" t="s">
        <v>19</v>
      </c>
      <c r="F99" s="246" t="s">
        <v>193</v>
      </c>
      <c r="G99" s="244"/>
      <c r="H99" s="247">
        <v>150</v>
      </c>
      <c r="I99" s="248"/>
      <c r="J99" s="244"/>
      <c r="K99" s="244"/>
      <c r="L99" s="249"/>
      <c r="M99" s="250"/>
      <c r="N99" s="251"/>
      <c r="O99" s="251"/>
      <c r="P99" s="251"/>
      <c r="Q99" s="251"/>
      <c r="R99" s="251"/>
      <c r="S99" s="251"/>
      <c r="T99" s="252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53" t="s">
        <v>191</v>
      </c>
      <c r="AU99" s="253" t="s">
        <v>130</v>
      </c>
      <c r="AV99" s="14" t="s">
        <v>120</v>
      </c>
      <c r="AW99" s="14" t="s">
        <v>37</v>
      </c>
      <c r="AX99" s="14" t="s">
        <v>83</v>
      </c>
      <c r="AY99" s="253" t="s">
        <v>116</v>
      </c>
    </row>
    <row r="100" s="11" customFormat="1" ht="20.88" customHeight="1">
      <c r="A100" s="11"/>
      <c r="B100" s="184"/>
      <c r="C100" s="185"/>
      <c r="D100" s="186" t="s">
        <v>74</v>
      </c>
      <c r="E100" s="228" t="s">
        <v>8</v>
      </c>
      <c r="F100" s="228" t="s">
        <v>326</v>
      </c>
      <c r="G100" s="185"/>
      <c r="H100" s="185"/>
      <c r="I100" s="188"/>
      <c r="J100" s="229">
        <f>BK100</f>
        <v>0</v>
      </c>
      <c r="K100" s="185"/>
      <c r="L100" s="190"/>
      <c r="M100" s="191"/>
      <c r="N100" s="192"/>
      <c r="O100" s="192"/>
      <c r="P100" s="193">
        <f>SUM(P101:P104)</f>
        <v>0</v>
      </c>
      <c r="Q100" s="192"/>
      <c r="R100" s="193">
        <f>SUM(R101:R104)</f>
        <v>0</v>
      </c>
      <c r="S100" s="192"/>
      <c r="T100" s="194">
        <f>SUM(T101:T104)</f>
        <v>0</v>
      </c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R100" s="195" t="s">
        <v>83</v>
      </c>
      <c r="AT100" s="196" t="s">
        <v>74</v>
      </c>
      <c r="AU100" s="196" t="s">
        <v>85</v>
      </c>
      <c r="AY100" s="195" t="s">
        <v>116</v>
      </c>
      <c r="BK100" s="197">
        <f>SUM(BK101:BK104)</f>
        <v>0</v>
      </c>
    </row>
    <row r="101" s="2" customFormat="1" ht="33" customHeight="1">
      <c r="A101" s="39"/>
      <c r="B101" s="40"/>
      <c r="C101" s="198" t="s">
        <v>85</v>
      </c>
      <c r="D101" s="198" t="s">
        <v>117</v>
      </c>
      <c r="E101" s="199" t="s">
        <v>327</v>
      </c>
      <c r="F101" s="200" t="s">
        <v>328</v>
      </c>
      <c r="G101" s="201" t="s">
        <v>186</v>
      </c>
      <c r="H101" s="202">
        <v>10</v>
      </c>
      <c r="I101" s="203"/>
      <c r="J101" s="204">
        <f>ROUND(I101*H101,2)</f>
        <v>0</v>
      </c>
      <c r="K101" s="205"/>
      <c r="L101" s="45"/>
      <c r="M101" s="206" t="s">
        <v>19</v>
      </c>
      <c r="N101" s="207" t="s">
        <v>46</v>
      </c>
      <c r="O101" s="85"/>
      <c r="P101" s="208">
        <f>O101*H101</f>
        <v>0</v>
      </c>
      <c r="Q101" s="208">
        <v>0</v>
      </c>
      <c r="R101" s="208">
        <f>Q101*H101</f>
        <v>0</v>
      </c>
      <c r="S101" s="208">
        <v>0</v>
      </c>
      <c r="T101" s="209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0" t="s">
        <v>120</v>
      </c>
      <c r="AT101" s="210" t="s">
        <v>117</v>
      </c>
      <c r="AU101" s="210" t="s">
        <v>130</v>
      </c>
      <c r="AY101" s="18" t="s">
        <v>116</v>
      </c>
      <c r="BE101" s="211">
        <f>IF(N101="základní",J101,0)</f>
        <v>0</v>
      </c>
      <c r="BF101" s="211">
        <f>IF(N101="snížená",J101,0)</f>
        <v>0</v>
      </c>
      <c r="BG101" s="211">
        <f>IF(N101="zákl. přenesená",J101,0)</f>
        <v>0</v>
      </c>
      <c r="BH101" s="211">
        <f>IF(N101="sníž. přenesená",J101,0)</f>
        <v>0</v>
      </c>
      <c r="BI101" s="211">
        <f>IF(N101="nulová",J101,0)</f>
        <v>0</v>
      </c>
      <c r="BJ101" s="18" t="s">
        <v>83</v>
      </c>
      <c r="BK101" s="211">
        <f>ROUND(I101*H101,2)</f>
        <v>0</v>
      </c>
      <c r="BL101" s="18" t="s">
        <v>120</v>
      </c>
      <c r="BM101" s="210" t="s">
        <v>329</v>
      </c>
    </row>
    <row r="102" s="2" customFormat="1">
      <c r="A102" s="39"/>
      <c r="B102" s="40"/>
      <c r="C102" s="41"/>
      <c r="D102" s="212" t="s">
        <v>122</v>
      </c>
      <c r="E102" s="41"/>
      <c r="F102" s="213" t="s">
        <v>330</v>
      </c>
      <c r="G102" s="41"/>
      <c r="H102" s="41"/>
      <c r="I102" s="214"/>
      <c r="J102" s="41"/>
      <c r="K102" s="41"/>
      <c r="L102" s="45"/>
      <c r="M102" s="215"/>
      <c r="N102" s="216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122</v>
      </c>
      <c r="AU102" s="18" t="s">
        <v>130</v>
      </c>
    </row>
    <row r="103" s="2" customFormat="1">
      <c r="A103" s="39"/>
      <c r="B103" s="40"/>
      <c r="C103" s="41"/>
      <c r="D103" s="230" t="s">
        <v>189</v>
      </c>
      <c r="E103" s="41"/>
      <c r="F103" s="231" t="s">
        <v>331</v>
      </c>
      <c r="G103" s="41"/>
      <c r="H103" s="41"/>
      <c r="I103" s="214"/>
      <c r="J103" s="41"/>
      <c r="K103" s="41"/>
      <c r="L103" s="45"/>
      <c r="M103" s="215"/>
      <c r="N103" s="216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189</v>
      </c>
      <c r="AU103" s="18" t="s">
        <v>130</v>
      </c>
    </row>
    <row r="104" s="2" customFormat="1">
      <c r="A104" s="39"/>
      <c r="B104" s="40"/>
      <c r="C104" s="41"/>
      <c r="D104" s="212" t="s">
        <v>124</v>
      </c>
      <c r="E104" s="41"/>
      <c r="F104" s="217" t="s">
        <v>332</v>
      </c>
      <c r="G104" s="41"/>
      <c r="H104" s="41"/>
      <c r="I104" s="214"/>
      <c r="J104" s="41"/>
      <c r="K104" s="41"/>
      <c r="L104" s="45"/>
      <c r="M104" s="215"/>
      <c r="N104" s="216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124</v>
      </c>
      <c r="AU104" s="18" t="s">
        <v>130</v>
      </c>
    </row>
    <row r="105" s="11" customFormat="1" ht="20.88" customHeight="1">
      <c r="A105" s="11"/>
      <c r="B105" s="184"/>
      <c r="C105" s="185"/>
      <c r="D105" s="186" t="s">
        <v>74</v>
      </c>
      <c r="E105" s="228" t="s">
        <v>288</v>
      </c>
      <c r="F105" s="228" t="s">
        <v>333</v>
      </c>
      <c r="G105" s="185"/>
      <c r="H105" s="185"/>
      <c r="I105" s="188"/>
      <c r="J105" s="229">
        <f>BK105</f>
        <v>0</v>
      </c>
      <c r="K105" s="185"/>
      <c r="L105" s="190"/>
      <c r="M105" s="191"/>
      <c r="N105" s="192"/>
      <c r="O105" s="192"/>
      <c r="P105" s="193">
        <f>SUM(P106:P108)</f>
        <v>0</v>
      </c>
      <c r="Q105" s="192"/>
      <c r="R105" s="193">
        <f>SUM(R106:R108)</f>
        <v>0</v>
      </c>
      <c r="S105" s="192"/>
      <c r="T105" s="194">
        <f>SUM(T106:T108)</f>
        <v>0</v>
      </c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R105" s="195" t="s">
        <v>83</v>
      </c>
      <c r="AT105" s="196" t="s">
        <v>74</v>
      </c>
      <c r="AU105" s="196" t="s">
        <v>85</v>
      </c>
      <c r="AY105" s="195" t="s">
        <v>116</v>
      </c>
      <c r="BK105" s="197">
        <f>SUM(BK106:BK108)</f>
        <v>0</v>
      </c>
    </row>
    <row r="106" s="2" customFormat="1" ht="37.8" customHeight="1">
      <c r="A106" s="39"/>
      <c r="B106" s="40"/>
      <c r="C106" s="198" t="s">
        <v>130</v>
      </c>
      <c r="D106" s="198" t="s">
        <v>117</v>
      </c>
      <c r="E106" s="199" t="s">
        <v>334</v>
      </c>
      <c r="F106" s="200" t="s">
        <v>335</v>
      </c>
      <c r="G106" s="201" t="s">
        <v>186</v>
      </c>
      <c r="H106" s="202">
        <v>10</v>
      </c>
      <c r="I106" s="203"/>
      <c r="J106" s="204">
        <f>ROUND(I106*H106,2)</f>
        <v>0</v>
      </c>
      <c r="K106" s="205"/>
      <c r="L106" s="45"/>
      <c r="M106" s="206" t="s">
        <v>19</v>
      </c>
      <c r="N106" s="207" t="s">
        <v>46</v>
      </c>
      <c r="O106" s="85"/>
      <c r="P106" s="208">
        <f>O106*H106</f>
        <v>0</v>
      </c>
      <c r="Q106" s="208">
        <v>0</v>
      </c>
      <c r="R106" s="208">
        <f>Q106*H106</f>
        <v>0</v>
      </c>
      <c r="S106" s="208">
        <v>0</v>
      </c>
      <c r="T106" s="209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0" t="s">
        <v>120</v>
      </c>
      <c r="AT106" s="210" t="s">
        <v>117</v>
      </c>
      <c r="AU106" s="210" t="s">
        <v>130</v>
      </c>
      <c r="AY106" s="18" t="s">
        <v>116</v>
      </c>
      <c r="BE106" s="211">
        <f>IF(N106="základní",J106,0)</f>
        <v>0</v>
      </c>
      <c r="BF106" s="211">
        <f>IF(N106="snížená",J106,0)</f>
        <v>0</v>
      </c>
      <c r="BG106" s="211">
        <f>IF(N106="zákl. přenesená",J106,0)</f>
        <v>0</v>
      </c>
      <c r="BH106" s="211">
        <f>IF(N106="sníž. přenesená",J106,0)</f>
        <v>0</v>
      </c>
      <c r="BI106" s="211">
        <f>IF(N106="nulová",J106,0)</f>
        <v>0</v>
      </c>
      <c r="BJ106" s="18" t="s">
        <v>83</v>
      </c>
      <c r="BK106" s="211">
        <f>ROUND(I106*H106,2)</f>
        <v>0</v>
      </c>
      <c r="BL106" s="18" t="s">
        <v>120</v>
      </c>
      <c r="BM106" s="210" t="s">
        <v>336</v>
      </c>
    </row>
    <row r="107" s="2" customFormat="1">
      <c r="A107" s="39"/>
      <c r="B107" s="40"/>
      <c r="C107" s="41"/>
      <c r="D107" s="212" t="s">
        <v>122</v>
      </c>
      <c r="E107" s="41"/>
      <c r="F107" s="213" t="s">
        <v>337</v>
      </c>
      <c r="G107" s="41"/>
      <c r="H107" s="41"/>
      <c r="I107" s="214"/>
      <c r="J107" s="41"/>
      <c r="K107" s="41"/>
      <c r="L107" s="45"/>
      <c r="M107" s="215"/>
      <c r="N107" s="216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122</v>
      </c>
      <c r="AU107" s="18" t="s">
        <v>130</v>
      </c>
    </row>
    <row r="108" s="2" customFormat="1">
      <c r="A108" s="39"/>
      <c r="B108" s="40"/>
      <c r="C108" s="41"/>
      <c r="D108" s="230" t="s">
        <v>189</v>
      </c>
      <c r="E108" s="41"/>
      <c r="F108" s="231" t="s">
        <v>338</v>
      </c>
      <c r="G108" s="41"/>
      <c r="H108" s="41"/>
      <c r="I108" s="214"/>
      <c r="J108" s="41"/>
      <c r="K108" s="41"/>
      <c r="L108" s="45"/>
      <c r="M108" s="215"/>
      <c r="N108" s="216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189</v>
      </c>
      <c r="AU108" s="18" t="s">
        <v>130</v>
      </c>
    </row>
    <row r="109" s="11" customFormat="1" ht="20.88" customHeight="1">
      <c r="A109" s="11"/>
      <c r="B109" s="184"/>
      <c r="C109" s="185"/>
      <c r="D109" s="186" t="s">
        <v>74</v>
      </c>
      <c r="E109" s="228" t="s">
        <v>294</v>
      </c>
      <c r="F109" s="228" t="s">
        <v>339</v>
      </c>
      <c r="G109" s="185"/>
      <c r="H109" s="185"/>
      <c r="I109" s="188"/>
      <c r="J109" s="229">
        <f>BK109</f>
        <v>0</v>
      </c>
      <c r="K109" s="185"/>
      <c r="L109" s="190"/>
      <c r="M109" s="191"/>
      <c r="N109" s="192"/>
      <c r="O109" s="192"/>
      <c r="P109" s="193">
        <f>SUM(P110:P124)</f>
        <v>0</v>
      </c>
      <c r="Q109" s="192"/>
      <c r="R109" s="193">
        <f>SUM(R110:R124)</f>
        <v>0.00050000000000000001</v>
      </c>
      <c r="S109" s="192"/>
      <c r="T109" s="194">
        <f>SUM(T110:T124)</f>
        <v>0</v>
      </c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R109" s="195" t="s">
        <v>83</v>
      </c>
      <c r="AT109" s="196" t="s">
        <v>74</v>
      </c>
      <c r="AU109" s="196" t="s">
        <v>85</v>
      </c>
      <c r="AY109" s="195" t="s">
        <v>116</v>
      </c>
      <c r="BK109" s="197">
        <f>SUM(BK110:BK124)</f>
        <v>0</v>
      </c>
    </row>
    <row r="110" s="2" customFormat="1" ht="24.15" customHeight="1">
      <c r="A110" s="39"/>
      <c r="B110" s="40"/>
      <c r="C110" s="198" t="s">
        <v>120</v>
      </c>
      <c r="D110" s="198" t="s">
        <v>117</v>
      </c>
      <c r="E110" s="199" t="s">
        <v>340</v>
      </c>
      <c r="F110" s="200" t="s">
        <v>341</v>
      </c>
      <c r="G110" s="201" t="s">
        <v>254</v>
      </c>
      <c r="H110" s="202">
        <v>25</v>
      </c>
      <c r="I110" s="203"/>
      <c r="J110" s="204">
        <f>ROUND(I110*H110,2)</f>
        <v>0</v>
      </c>
      <c r="K110" s="205"/>
      <c r="L110" s="45"/>
      <c r="M110" s="206" t="s">
        <v>19</v>
      </c>
      <c r="N110" s="207" t="s">
        <v>46</v>
      </c>
      <c r="O110" s="85"/>
      <c r="P110" s="208">
        <f>O110*H110</f>
        <v>0</v>
      </c>
      <c r="Q110" s="208">
        <v>0</v>
      </c>
      <c r="R110" s="208">
        <f>Q110*H110</f>
        <v>0</v>
      </c>
      <c r="S110" s="208">
        <v>0</v>
      </c>
      <c r="T110" s="209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0" t="s">
        <v>120</v>
      </c>
      <c r="AT110" s="210" t="s">
        <v>117</v>
      </c>
      <c r="AU110" s="210" t="s">
        <v>130</v>
      </c>
      <c r="AY110" s="18" t="s">
        <v>116</v>
      </c>
      <c r="BE110" s="211">
        <f>IF(N110="základní",J110,0)</f>
        <v>0</v>
      </c>
      <c r="BF110" s="211">
        <f>IF(N110="snížená",J110,0)</f>
        <v>0</v>
      </c>
      <c r="BG110" s="211">
        <f>IF(N110="zákl. přenesená",J110,0)</f>
        <v>0</v>
      </c>
      <c r="BH110" s="211">
        <f>IF(N110="sníž. přenesená",J110,0)</f>
        <v>0</v>
      </c>
      <c r="BI110" s="211">
        <f>IF(N110="nulová",J110,0)</f>
        <v>0</v>
      </c>
      <c r="BJ110" s="18" t="s">
        <v>83</v>
      </c>
      <c r="BK110" s="211">
        <f>ROUND(I110*H110,2)</f>
        <v>0</v>
      </c>
      <c r="BL110" s="18" t="s">
        <v>120</v>
      </c>
      <c r="BM110" s="210" t="s">
        <v>342</v>
      </c>
    </row>
    <row r="111" s="2" customFormat="1">
      <c r="A111" s="39"/>
      <c r="B111" s="40"/>
      <c r="C111" s="41"/>
      <c r="D111" s="212" t="s">
        <v>122</v>
      </c>
      <c r="E111" s="41"/>
      <c r="F111" s="213" t="s">
        <v>343</v>
      </c>
      <c r="G111" s="41"/>
      <c r="H111" s="41"/>
      <c r="I111" s="214"/>
      <c r="J111" s="41"/>
      <c r="K111" s="41"/>
      <c r="L111" s="45"/>
      <c r="M111" s="215"/>
      <c r="N111" s="216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122</v>
      </c>
      <c r="AU111" s="18" t="s">
        <v>130</v>
      </c>
    </row>
    <row r="112" s="2" customFormat="1">
      <c r="A112" s="39"/>
      <c r="B112" s="40"/>
      <c r="C112" s="41"/>
      <c r="D112" s="230" t="s">
        <v>189</v>
      </c>
      <c r="E112" s="41"/>
      <c r="F112" s="231" t="s">
        <v>344</v>
      </c>
      <c r="G112" s="41"/>
      <c r="H112" s="41"/>
      <c r="I112" s="214"/>
      <c r="J112" s="41"/>
      <c r="K112" s="41"/>
      <c r="L112" s="45"/>
      <c r="M112" s="215"/>
      <c r="N112" s="216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189</v>
      </c>
      <c r="AU112" s="18" t="s">
        <v>130</v>
      </c>
    </row>
    <row r="113" s="2" customFormat="1" ht="16.5" customHeight="1">
      <c r="A113" s="39"/>
      <c r="B113" s="40"/>
      <c r="C113" s="254" t="s">
        <v>115</v>
      </c>
      <c r="D113" s="254" t="s">
        <v>283</v>
      </c>
      <c r="E113" s="255" t="s">
        <v>345</v>
      </c>
      <c r="F113" s="256" t="s">
        <v>346</v>
      </c>
      <c r="G113" s="257" t="s">
        <v>347</v>
      </c>
      <c r="H113" s="258">
        <v>0.5</v>
      </c>
      <c r="I113" s="259"/>
      <c r="J113" s="260">
        <f>ROUND(I113*H113,2)</f>
        <v>0</v>
      </c>
      <c r="K113" s="261"/>
      <c r="L113" s="262"/>
      <c r="M113" s="263" t="s">
        <v>19</v>
      </c>
      <c r="N113" s="264" t="s">
        <v>46</v>
      </c>
      <c r="O113" s="85"/>
      <c r="P113" s="208">
        <f>O113*H113</f>
        <v>0</v>
      </c>
      <c r="Q113" s="208">
        <v>0.001</v>
      </c>
      <c r="R113" s="208">
        <f>Q113*H113</f>
        <v>0.00050000000000000001</v>
      </c>
      <c r="S113" s="208">
        <v>0</v>
      </c>
      <c r="T113" s="209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0" t="s">
        <v>153</v>
      </c>
      <c r="AT113" s="210" t="s">
        <v>283</v>
      </c>
      <c r="AU113" s="210" t="s">
        <v>130</v>
      </c>
      <c r="AY113" s="18" t="s">
        <v>116</v>
      </c>
      <c r="BE113" s="211">
        <f>IF(N113="základní",J113,0)</f>
        <v>0</v>
      </c>
      <c r="BF113" s="211">
        <f>IF(N113="snížená",J113,0)</f>
        <v>0</v>
      </c>
      <c r="BG113" s="211">
        <f>IF(N113="zákl. přenesená",J113,0)</f>
        <v>0</v>
      </c>
      <c r="BH113" s="211">
        <f>IF(N113="sníž. přenesená",J113,0)</f>
        <v>0</v>
      </c>
      <c r="BI113" s="211">
        <f>IF(N113="nulová",J113,0)</f>
        <v>0</v>
      </c>
      <c r="BJ113" s="18" t="s">
        <v>83</v>
      </c>
      <c r="BK113" s="211">
        <f>ROUND(I113*H113,2)</f>
        <v>0</v>
      </c>
      <c r="BL113" s="18" t="s">
        <v>120</v>
      </c>
      <c r="BM113" s="210" t="s">
        <v>348</v>
      </c>
    </row>
    <row r="114" s="2" customFormat="1">
      <c r="A114" s="39"/>
      <c r="B114" s="40"/>
      <c r="C114" s="41"/>
      <c r="D114" s="212" t="s">
        <v>122</v>
      </c>
      <c r="E114" s="41"/>
      <c r="F114" s="213" t="s">
        <v>346</v>
      </c>
      <c r="G114" s="41"/>
      <c r="H114" s="41"/>
      <c r="I114" s="214"/>
      <c r="J114" s="41"/>
      <c r="K114" s="41"/>
      <c r="L114" s="45"/>
      <c r="M114" s="215"/>
      <c r="N114" s="216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122</v>
      </c>
      <c r="AU114" s="18" t="s">
        <v>130</v>
      </c>
    </row>
    <row r="115" s="13" customFormat="1">
      <c r="A115" s="13"/>
      <c r="B115" s="232"/>
      <c r="C115" s="233"/>
      <c r="D115" s="212" t="s">
        <v>191</v>
      </c>
      <c r="E115" s="233"/>
      <c r="F115" s="235" t="s">
        <v>349</v>
      </c>
      <c r="G115" s="233"/>
      <c r="H115" s="236">
        <v>0.5</v>
      </c>
      <c r="I115" s="237"/>
      <c r="J115" s="233"/>
      <c r="K115" s="233"/>
      <c r="L115" s="238"/>
      <c r="M115" s="239"/>
      <c r="N115" s="240"/>
      <c r="O115" s="240"/>
      <c r="P115" s="240"/>
      <c r="Q115" s="240"/>
      <c r="R115" s="240"/>
      <c r="S115" s="240"/>
      <c r="T115" s="241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42" t="s">
        <v>191</v>
      </c>
      <c r="AU115" s="242" t="s">
        <v>130</v>
      </c>
      <c r="AV115" s="13" t="s">
        <v>85</v>
      </c>
      <c r="AW115" s="13" t="s">
        <v>4</v>
      </c>
      <c r="AX115" s="13" t="s">
        <v>83</v>
      </c>
      <c r="AY115" s="242" t="s">
        <v>116</v>
      </c>
    </row>
    <row r="116" s="2" customFormat="1" ht="24.15" customHeight="1">
      <c r="A116" s="39"/>
      <c r="B116" s="40"/>
      <c r="C116" s="198" t="s">
        <v>143</v>
      </c>
      <c r="D116" s="198" t="s">
        <v>117</v>
      </c>
      <c r="E116" s="199" t="s">
        <v>350</v>
      </c>
      <c r="F116" s="200" t="s">
        <v>351</v>
      </c>
      <c r="G116" s="201" t="s">
        <v>254</v>
      </c>
      <c r="H116" s="202">
        <v>75</v>
      </c>
      <c r="I116" s="203"/>
      <c r="J116" s="204">
        <f>ROUND(I116*H116,2)</f>
        <v>0</v>
      </c>
      <c r="K116" s="205"/>
      <c r="L116" s="45"/>
      <c r="M116" s="206" t="s">
        <v>19</v>
      </c>
      <c r="N116" s="207" t="s">
        <v>46</v>
      </c>
      <c r="O116" s="85"/>
      <c r="P116" s="208">
        <f>O116*H116</f>
        <v>0</v>
      </c>
      <c r="Q116" s="208">
        <v>0</v>
      </c>
      <c r="R116" s="208">
        <f>Q116*H116</f>
        <v>0</v>
      </c>
      <c r="S116" s="208">
        <v>0</v>
      </c>
      <c r="T116" s="209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0" t="s">
        <v>120</v>
      </c>
      <c r="AT116" s="210" t="s">
        <v>117</v>
      </c>
      <c r="AU116" s="210" t="s">
        <v>130</v>
      </c>
      <c r="AY116" s="18" t="s">
        <v>116</v>
      </c>
      <c r="BE116" s="211">
        <f>IF(N116="základní",J116,0)</f>
        <v>0</v>
      </c>
      <c r="BF116" s="211">
        <f>IF(N116="snížená",J116,0)</f>
        <v>0</v>
      </c>
      <c r="BG116" s="211">
        <f>IF(N116="zákl. přenesená",J116,0)</f>
        <v>0</v>
      </c>
      <c r="BH116" s="211">
        <f>IF(N116="sníž. přenesená",J116,0)</f>
        <v>0</v>
      </c>
      <c r="BI116" s="211">
        <f>IF(N116="nulová",J116,0)</f>
        <v>0</v>
      </c>
      <c r="BJ116" s="18" t="s">
        <v>83</v>
      </c>
      <c r="BK116" s="211">
        <f>ROUND(I116*H116,2)</f>
        <v>0</v>
      </c>
      <c r="BL116" s="18" t="s">
        <v>120</v>
      </c>
      <c r="BM116" s="210" t="s">
        <v>352</v>
      </c>
    </row>
    <row r="117" s="2" customFormat="1">
      <c r="A117" s="39"/>
      <c r="B117" s="40"/>
      <c r="C117" s="41"/>
      <c r="D117" s="212" t="s">
        <v>122</v>
      </c>
      <c r="E117" s="41"/>
      <c r="F117" s="213" t="s">
        <v>353</v>
      </c>
      <c r="G117" s="41"/>
      <c r="H117" s="41"/>
      <c r="I117" s="214"/>
      <c r="J117" s="41"/>
      <c r="K117" s="41"/>
      <c r="L117" s="45"/>
      <c r="M117" s="215"/>
      <c r="N117" s="216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122</v>
      </c>
      <c r="AU117" s="18" t="s">
        <v>130</v>
      </c>
    </row>
    <row r="118" s="2" customFormat="1">
      <c r="A118" s="39"/>
      <c r="B118" s="40"/>
      <c r="C118" s="41"/>
      <c r="D118" s="230" t="s">
        <v>189</v>
      </c>
      <c r="E118" s="41"/>
      <c r="F118" s="231" t="s">
        <v>354</v>
      </c>
      <c r="G118" s="41"/>
      <c r="H118" s="41"/>
      <c r="I118" s="214"/>
      <c r="J118" s="41"/>
      <c r="K118" s="41"/>
      <c r="L118" s="45"/>
      <c r="M118" s="215"/>
      <c r="N118" s="216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189</v>
      </c>
      <c r="AU118" s="18" t="s">
        <v>130</v>
      </c>
    </row>
    <row r="119" s="2" customFormat="1" ht="24.15" customHeight="1">
      <c r="A119" s="39"/>
      <c r="B119" s="40"/>
      <c r="C119" s="198" t="s">
        <v>148</v>
      </c>
      <c r="D119" s="198" t="s">
        <v>117</v>
      </c>
      <c r="E119" s="199" t="s">
        <v>260</v>
      </c>
      <c r="F119" s="200" t="s">
        <v>261</v>
      </c>
      <c r="G119" s="201" t="s">
        <v>254</v>
      </c>
      <c r="H119" s="202">
        <v>75</v>
      </c>
      <c r="I119" s="203"/>
      <c r="J119" s="204">
        <f>ROUND(I119*H119,2)</f>
        <v>0</v>
      </c>
      <c r="K119" s="205"/>
      <c r="L119" s="45"/>
      <c r="M119" s="206" t="s">
        <v>19</v>
      </c>
      <c r="N119" s="207" t="s">
        <v>46</v>
      </c>
      <c r="O119" s="85"/>
      <c r="P119" s="208">
        <f>O119*H119</f>
        <v>0</v>
      </c>
      <c r="Q119" s="208">
        <v>0</v>
      </c>
      <c r="R119" s="208">
        <f>Q119*H119</f>
        <v>0</v>
      </c>
      <c r="S119" s="208">
        <v>0</v>
      </c>
      <c r="T119" s="209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0" t="s">
        <v>120</v>
      </c>
      <c r="AT119" s="210" t="s">
        <v>117</v>
      </c>
      <c r="AU119" s="210" t="s">
        <v>130</v>
      </c>
      <c r="AY119" s="18" t="s">
        <v>116</v>
      </c>
      <c r="BE119" s="211">
        <f>IF(N119="základní",J119,0)</f>
        <v>0</v>
      </c>
      <c r="BF119" s="211">
        <f>IF(N119="snížená",J119,0)</f>
        <v>0</v>
      </c>
      <c r="BG119" s="211">
        <f>IF(N119="zákl. přenesená",J119,0)</f>
        <v>0</v>
      </c>
      <c r="BH119" s="211">
        <f>IF(N119="sníž. přenesená",J119,0)</f>
        <v>0</v>
      </c>
      <c r="BI119" s="211">
        <f>IF(N119="nulová",J119,0)</f>
        <v>0</v>
      </c>
      <c r="BJ119" s="18" t="s">
        <v>83</v>
      </c>
      <c r="BK119" s="211">
        <f>ROUND(I119*H119,2)</f>
        <v>0</v>
      </c>
      <c r="BL119" s="18" t="s">
        <v>120</v>
      </c>
      <c r="BM119" s="210" t="s">
        <v>355</v>
      </c>
    </row>
    <row r="120" s="2" customFormat="1">
      <c r="A120" s="39"/>
      <c r="B120" s="40"/>
      <c r="C120" s="41"/>
      <c r="D120" s="212" t="s">
        <v>122</v>
      </c>
      <c r="E120" s="41"/>
      <c r="F120" s="213" t="s">
        <v>263</v>
      </c>
      <c r="G120" s="41"/>
      <c r="H120" s="41"/>
      <c r="I120" s="214"/>
      <c r="J120" s="41"/>
      <c r="K120" s="41"/>
      <c r="L120" s="45"/>
      <c r="M120" s="215"/>
      <c r="N120" s="216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122</v>
      </c>
      <c r="AU120" s="18" t="s">
        <v>130</v>
      </c>
    </row>
    <row r="121" s="2" customFormat="1">
      <c r="A121" s="39"/>
      <c r="B121" s="40"/>
      <c r="C121" s="41"/>
      <c r="D121" s="230" t="s">
        <v>189</v>
      </c>
      <c r="E121" s="41"/>
      <c r="F121" s="231" t="s">
        <v>264</v>
      </c>
      <c r="G121" s="41"/>
      <c r="H121" s="41"/>
      <c r="I121" s="214"/>
      <c r="J121" s="41"/>
      <c r="K121" s="41"/>
      <c r="L121" s="45"/>
      <c r="M121" s="215"/>
      <c r="N121" s="216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189</v>
      </c>
      <c r="AU121" s="18" t="s">
        <v>130</v>
      </c>
    </row>
    <row r="122" s="2" customFormat="1" ht="24.15" customHeight="1">
      <c r="A122" s="39"/>
      <c r="B122" s="40"/>
      <c r="C122" s="198" t="s">
        <v>153</v>
      </c>
      <c r="D122" s="198" t="s">
        <v>117</v>
      </c>
      <c r="E122" s="199" t="s">
        <v>356</v>
      </c>
      <c r="F122" s="200" t="s">
        <v>357</v>
      </c>
      <c r="G122" s="201" t="s">
        <v>254</v>
      </c>
      <c r="H122" s="202">
        <v>25</v>
      </c>
      <c r="I122" s="203"/>
      <c r="J122" s="204">
        <f>ROUND(I122*H122,2)</f>
        <v>0</v>
      </c>
      <c r="K122" s="205"/>
      <c r="L122" s="45"/>
      <c r="M122" s="206" t="s">
        <v>19</v>
      </c>
      <c r="N122" s="207" t="s">
        <v>46</v>
      </c>
      <c r="O122" s="85"/>
      <c r="P122" s="208">
        <f>O122*H122</f>
        <v>0</v>
      </c>
      <c r="Q122" s="208">
        <v>0</v>
      </c>
      <c r="R122" s="208">
        <f>Q122*H122</f>
        <v>0</v>
      </c>
      <c r="S122" s="208">
        <v>0</v>
      </c>
      <c r="T122" s="209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0" t="s">
        <v>120</v>
      </c>
      <c r="AT122" s="210" t="s">
        <v>117</v>
      </c>
      <c r="AU122" s="210" t="s">
        <v>130</v>
      </c>
      <c r="AY122" s="18" t="s">
        <v>116</v>
      </c>
      <c r="BE122" s="211">
        <f>IF(N122="základní",J122,0)</f>
        <v>0</v>
      </c>
      <c r="BF122" s="211">
        <f>IF(N122="snížená",J122,0)</f>
        <v>0</v>
      </c>
      <c r="BG122" s="211">
        <f>IF(N122="zákl. přenesená",J122,0)</f>
        <v>0</v>
      </c>
      <c r="BH122" s="211">
        <f>IF(N122="sníž. přenesená",J122,0)</f>
        <v>0</v>
      </c>
      <c r="BI122" s="211">
        <f>IF(N122="nulová",J122,0)</f>
        <v>0</v>
      </c>
      <c r="BJ122" s="18" t="s">
        <v>83</v>
      </c>
      <c r="BK122" s="211">
        <f>ROUND(I122*H122,2)</f>
        <v>0</v>
      </c>
      <c r="BL122" s="18" t="s">
        <v>120</v>
      </c>
      <c r="BM122" s="210" t="s">
        <v>358</v>
      </c>
    </row>
    <row r="123" s="2" customFormat="1">
      <c r="A123" s="39"/>
      <c r="B123" s="40"/>
      <c r="C123" s="41"/>
      <c r="D123" s="212" t="s">
        <v>122</v>
      </c>
      <c r="E123" s="41"/>
      <c r="F123" s="213" t="s">
        <v>359</v>
      </c>
      <c r="G123" s="41"/>
      <c r="H123" s="41"/>
      <c r="I123" s="214"/>
      <c r="J123" s="41"/>
      <c r="K123" s="41"/>
      <c r="L123" s="45"/>
      <c r="M123" s="215"/>
      <c r="N123" s="216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122</v>
      </c>
      <c r="AU123" s="18" t="s">
        <v>130</v>
      </c>
    </row>
    <row r="124" s="2" customFormat="1">
      <c r="A124" s="39"/>
      <c r="B124" s="40"/>
      <c r="C124" s="41"/>
      <c r="D124" s="230" t="s">
        <v>189</v>
      </c>
      <c r="E124" s="41"/>
      <c r="F124" s="231" t="s">
        <v>360</v>
      </c>
      <c r="G124" s="41"/>
      <c r="H124" s="41"/>
      <c r="I124" s="214"/>
      <c r="J124" s="41"/>
      <c r="K124" s="41"/>
      <c r="L124" s="45"/>
      <c r="M124" s="215"/>
      <c r="N124" s="216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189</v>
      </c>
      <c r="AU124" s="18" t="s">
        <v>130</v>
      </c>
    </row>
    <row r="125" s="11" customFormat="1" ht="22.8" customHeight="1">
      <c r="A125" s="11"/>
      <c r="B125" s="184"/>
      <c r="C125" s="185"/>
      <c r="D125" s="186" t="s">
        <v>74</v>
      </c>
      <c r="E125" s="228" t="s">
        <v>85</v>
      </c>
      <c r="F125" s="228" t="s">
        <v>361</v>
      </c>
      <c r="G125" s="185"/>
      <c r="H125" s="185"/>
      <c r="I125" s="188"/>
      <c r="J125" s="229">
        <f>BK125</f>
        <v>0</v>
      </c>
      <c r="K125" s="185"/>
      <c r="L125" s="190"/>
      <c r="M125" s="191"/>
      <c r="N125" s="192"/>
      <c r="O125" s="192"/>
      <c r="P125" s="193">
        <f>SUM(P126:P130)</f>
        <v>0</v>
      </c>
      <c r="Q125" s="192"/>
      <c r="R125" s="193">
        <f>SUM(R126:R130)</f>
        <v>5.3665919999999998</v>
      </c>
      <c r="S125" s="192"/>
      <c r="T125" s="194">
        <f>SUM(T126:T130)</f>
        <v>0</v>
      </c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R125" s="195" t="s">
        <v>83</v>
      </c>
      <c r="AT125" s="196" t="s">
        <v>74</v>
      </c>
      <c r="AU125" s="196" t="s">
        <v>83</v>
      </c>
      <c r="AY125" s="195" t="s">
        <v>116</v>
      </c>
      <c r="BK125" s="197">
        <f>SUM(BK126:BK130)</f>
        <v>0</v>
      </c>
    </row>
    <row r="126" s="2" customFormat="1" ht="24.15" customHeight="1">
      <c r="A126" s="39"/>
      <c r="B126" s="40"/>
      <c r="C126" s="198" t="s">
        <v>158</v>
      </c>
      <c r="D126" s="198" t="s">
        <v>117</v>
      </c>
      <c r="E126" s="199" t="s">
        <v>362</v>
      </c>
      <c r="F126" s="200" t="s">
        <v>363</v>
      </c>
      <c r="G126" s="201" t="s">
        <v>186</v>
      </c>
      <c r="H126" s="202">
        <v>2.016</v>
      </c>
      <c r="I126" s="203"/>
      <c r="J126" s="204">
        <f>ROUND(I126*H126,2)</f>
        <v>0</v>
      </c>
      <c r="K126" s="205"/>
      <c r="L126" s="45"/>
      <c r="M126" s="206" t="s">
        <v>19</v>
      </c>
      <c r="N126" s="207" t="s">
        <v>46</v>
      </c>
      <c r="O126" s="85"/>
      <c r="P126" s="208">
        <f>O126*H126</f>
        <v>0</v>
      </c>
      <c r="Q126" s="208">
        <v>2.6619999999999999</v>
      </c>
      <c r="R126" s="208">
        <f>Q126*H126</f>
        <v>5.3665919999999998</v>
      </c>
      <c r="S126" s="208">
        <v>0</v>
      </c>
      <c r="T126" s="209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0" t="s">
        <v>120</v>
      </c>
      <c r="AT126" s="210" t="s">
        <v>117</v>
      </c>
      <c r="AU126" s="210" t="s">
        <v>85</v>
      </c>
      <c r="AY126" s="18" t="s">
        <v>116</v>
      </c>
      <c r="BE126" s="211">
        <f>IF(N126="základní",J126,0)</f>
        <v>0</v>
      </c>
      <c r="BF126" s="211">
        <f>IF(N126="snížená",J126,0)</f>
        <v>0</v>
      </c>
      <c r="BG126" s="211">
        <f>IF(N126="zákl. přenesená",J126,0)</f>
        <v>0</v>
      </c>
      <c r="BH126" s="211">
        <f>IF(N126="sníž. přenesená",J126,0)</f>
        <v>0</v>
      </c>
      <c r="BI126" s="211">
        <f>IF(N126="nulová",J126,0)</f>
        <v>0</v>
      </c>
      <c r="BJ126" s="18" t="s">
        <v>83</v>
      </c>
      <c r="BK126" s="211">
        <f>ROUND(I126*H126,2)</f>
        <v>0</v>
      </c>
      <c r="BL126" s="18" t="s">
        <v>120</v>
      </c>
      <c r="BM126" s="210" t="s">
        <v>364</v>
      </c>
    </row>
    <row r="127" s="2" customFormat="1">
      <c r="A127" s="39"/>
      <c r="B127" s="40"/>
      <c r="C127" s="41"/>
      <c r="D127" s="212" t="s">
        <v>122</v>
      </c>
      <c r="E127" s="41"/>
      <c r="F127" s="213" t="s">
        <v>365</v>
      </c>
      <c r="G127" s="41"/>
      <c r="H127" s="41"/>
      <c r="I127" s="214"/>
      <c r="J127" s="41"/>
      <c r="K127" s="41"/>
      <c r="L127" s="45"/>
      <c r="M127" s="215"/>
      <c r="N127" s="216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122</v>
      </c>
      <c r="AU127" s="18" t="s">
        <v>85</v>
      </c>
    </row>
    <row r="128" s="2" customFormat="1">
      <c r="A128" s="39"/>
      <c r="B128" s="40"/>
      <c r="C128" s="41"/>
      <c r="D128" s="230" t="s">
        <v>189</v>
      </c>
      <c r="E128" s="41"/>
      <c r="F128" s="231" t="s">
        <v>366</v>
      </c>
      <c r="G128" s="41"/>
      <c r="H128" s="41"/>
      <c r="I128" s="214"/>
      <c r="J128" s="41"/>
      <c r="K128" s="41"/>
      <c r="L128" s="45"/>
      <c r="M128" s="215"/>
      <c r="N128" s="216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189</v>
      </c>
      <c r="AU128" s="18" t="s">
        <v>85</v>
      </c>
    </row>
    <row r="129" s="13" customFormat="1">
      <c r="A129" s="13"/>
      <c r="B129" s="232"/>
      <c r="C129" s="233"/>
      <c r="D129" s="212" t="s">
        <v>191</v>
      </c>
      <c r="E129" s="234" t="s">
        <v>19</v>
      </c>
      <c r="F129" s="235" t="s">
        <v>367</v>
      </c>
      <c r="G129" s="233"/>
      <c r="H129" s="236">
        <v>2.016</v>
      </c>
      <c r="I129" s="237"/>
      <c r="J129" s="233"/>
      <c r="K129" s="233"/>
      <c r="L129" s="238"/>
      <c r="M129" s="239"/>
      <c r="N129" s="240"/>
      <c r="O129" s="240"/>
      <c r="P129" s="240"/>
      <c r="Q129" s="240"/>
      <c r="R129" s="240"/>
      <c r="S129" s="240"/>
      <c r="T129" s="241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2" t="s">
        <v>191</v>
      </c>
      <c r="AU129" s="242" t="s">
        <v>85</v>
      </c>
      <c r="AV129" s="13" t="s">
        <v>85</v>
      </c>
      <c r="AW129" s="13" t="s">
        <v>37</v>
      </c>
      <c r="AX129" s="13" t="s">
        <v>75</v>
      </c>
      <c r="AY129" s="242" t="s">
        <v>116</v>
      </c>
    </row>
    <row r="130" s="14" customFormat="1">
      <c r="A130" s="14"/>
      <c r="B130" s="243"/>
      <c r="C130" s="244"/>
      <c r="D130" s="212" t="s">
        <v>191</v>
      </c>
      <c r="E130" s="245" t="s">
        <v>19</v>
      </c>
      <c r="F130" s="246" t="s">
        <v>193</v>
      </c>
      <c r="G130" s="244"/>
      <c r="H130" s="247">
        <v>2.016</v>
      </c>
      <c r="I130" s="248"/>
      <c r="J130" s="244"/>
      <c r="K130" s="244"/>
      <c r="L130" s="249"/>
      <c r="M130" s="250"/>
      <c r="N130" s="251"/>
      <c r="O130" s="251"/>
      <c r="P130" s="251"/>
      <c r="Q130" s="251"/>
      <c r="R130" s="251"/>
      <c r="S130" s="251"/>
      <c r="T130" s="252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3" t="s">
        <v>191</v>
      </c>
      <c r="AU130" s="253" t="s">
        <v>85</v>
      </c>
      <c r="AV130" s="14" t="s">
        <v>120</v>
      </c>
      <c r="AW130" s="14" t="s">
        <v>37</v>
      </c>
      <c r="AX130" s="14" t="s">
        <v>83</v>
      </c>
      <c r="AY130" s="253" t="s">
        <v>116</v>
      </c>
    </row>
    <row r="131" s="11" customFormat="1" ht="22.8" customHeight="1">
      <c r="A131" s="11"/>
      <c r="B131" s="184"/>
      <c r="C131" s="185"/>
      <c r="D131" s="186" t="s">
        <v>74</v>
      </c>
      <c r="E131" s="228" t="s">
        <v>120</v>
      </c>
      <c r="F131" s="228" t="s">
        <v>267</v>
      </c>
      <c r="G131" s="185"/>
      <c r="H131" s="185"/>
      <c r="I131" s="188"/>
      <c r="J131" s="229">
        <f>BK131</f>
        <v>0</v>
      </c>
      <c r="K131" s="185"/>
      <c r="L131" s="190"/>
      <c r="M131" s="191"/>
      <c r="N131" s="192"/>
      <c r="O131" s="192"/>
      <c r="P131" s="193">
        <f>P132+P141</f>
        <v>0</v>
      </c>
      <c r="Q131" s="192"/>
      <c r="R131" s="193">
        <f>R132+R141</f>
        <v>157.96151800000001</v>
      </c>
      <c r="S131" s="192"/>
      <c r="T131" s="194">
        <f>T132+T141</f>
        <v>0</v>
      </c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R131" s="195" t="s">
        <v>83</v>
      </c>
      <c r="AT131" s="196" t="s">
        <v>74</v>
      </c>
      <c r="AU131" s="196" t="s">
        <v>83</v>
      </c>
      <c r="AY131" s="195" t="s">
        <v>116</v>
      </c>
      <c r="BK131" s="197">
        <f>BK132+BK141</f>
        <v>0</v>
      </c>
    </row>
    <row r="132" s="11" customFormat="1" ht="20.88" customHeight="1">
      <c r="A132" s="11"/>
      <c r="B132" s="184"/>
      <c r="C132" s="185"/>
      <c r="D132" s="186" t="s">
        <v>74</v>
      </c>
      <c r="E132" s="228" t="s">
        <v>368</v>
      </c>
      <c r="F132" s="228" t="s">
        <v>369</v>
      </c>
      <c r="G132" s="185"/>
      <c r="H132" s="185"/>
      <c r="I132" s="188"/>
      <c r="J132" s="229">
        <f>BK132</f>
        <v>0</v>
      </c>
      <c r="K132" s="185"/>
      <c r="L132" s="190"/>
      <c r="M132" s="191"/>
      <c r="N132" s="192"/>
      <c r="O132" s="192"/>
      <c r="P132" s="193">
        <f>SUM(P133:P140)</f>
        <v>0</v>
      </c>
      <c r="Q132" s="192"/>
      <c r="R132" s="193">
        <f>SUM(R133:R140)</f>
        <v>25.075050000000001</v>
      </c>
      <c r="S132" s="192"/>
      <c r="T132" s="194">
        <f>SUM(T133:T140)</f>
        <v>0</v>
      </c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R132" s="195" t="s">
        <v>83</v>
      </c>
      <c r="AT132" s="196" t="s">
        <v>74</v>
      </c>
      <c r="AU132" s="196" t="s">
        <v>85</v>
      </c>
      <c r="AY132" s="195" t="s">
        <v>116</v>
      </c>
      <c r="BK132" s="197">
        <f>SUM(BK133:BK140)</f>
        <v>0</v>
      </c>
    </row>
    <row r="133" s="2" customFormat="1" ht="24.15" customHeight="1">
      <c r="A133" s="39"/>
      <c r="B133" s="40"/>
      <c r="C133" s="198" t="s">
        <v>163</v>
      </c>
      <c r="D133" s="198" t="s">
        <v>117</v>
      </c>
      <c r="E133" s="199" t="s">
        <v>370</v>
      </c>
      <c r="F133" s="200" t="s">
        <v>371</v>
      </c>
      <c r="G133" s="201" t="s">
        <v>254</v>
      </c>
      <c r="H133" s="202">
        <v>143</v>
      </c>
      <c r="I133" s="203"/>
      <c r="J133" s="204">
        <f>ROUND(I133*H133,2)</f>
        <v>0</v>
      </c>
      <c r="K133" s="205"/>
      <c r="L133" s="45"/>
      <c r="M133" s="206" t="s">
        <v>19</v>
      </c>
      <c r="N133" s="207" t="s">
        <v>46</v>
      </c>
      <c r="O133" s="85"/>
      <c r="P133" s="208">
        <f>O133*H133</f>
        <v>0</v>
      </c>
      <c r="Q133" s="208">
        <v>0</v>
      </c>
      <c r="R133" s="208">
        <f>Q133*H133</f>
        <v>0</v>
      </c>
      <c r="S133" s="208">
        <v>0</v>
      </c>
      <c r="T133" s="209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0" t="s">
        <v>120</v>
      </c>
      <c r="AT133" s="210" t="s">
        <v>117</v>
      </c>
      <c r="AU133" s="210" t="s">
        <v>130</v>
      </c>
      <c r="AY133" s="18" t="s">
        <v>116</v>
      </c>
      <c r="BE133" s="211">
        <f>IF(N133="základní",J133,0)</f>
        <v>0</v>
      </c>
      <c r="BF133" s="211">
        <f>IF(N133="snížená",J133,0)</f>
        <v>0</v>
      </c>
      <c r="BG133" s="211">
        <f>IF(N133="zákl. přenesená",J133,0)</f>
        <v>0</v>
      </c>
      <c r="BH133" s="211">
        <f>IF(N133="sníž. přenesená",J133,0)</f>
        <v>0</v>
      </c>
      <c r="BI133" s="211">
        <f>IF(N133="nulová",J133,0)</f>
        <v>0</v>
      </c>
      <c r="BJ133" s="18" t="s">
        <v>83</v>
      </c>
      <c r="BK133" s="211">
        <f>ROUND(I133*H133,2)</f>
        <v>0</v>
      </c>
      <c r="BL133" s="18" t="s">
        <v>120</v>
      </c>
      <c r="BM133" s="210" t="s">
        <v>372</v>
      </c>
    </row>
    <row r="134" s="2" customFormat="1">
      <c r="A134" s="39"/>
      <c r="B134" s="40"/>
      <c r="C134" s="41"/>
      <c r="D134" s="212" t="s">
        <v>122</v>
      </c>
      <c r="E134" s="41"/>
      <c r="F134" s="213" t="s">
        <v>373</v>
      </c>
      <c r="G134" s="41"/>
      <c r="H134" s="41"/>
      <c r="I134" s="214"/>
      <c r="J134" s="41"/>
      <c r="K134" s="41"/>
      <c r="L134" s="45"/>
      <c r="M134" s="215"/>
      <c r="N134" s="216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122</v>
      </c>
      <c r="AU134" s="18" t="s">
        <v>130</v>
      </c>
    </row>
    <row r="135" s="2" customFormat="1">
      <c r="A135" s="39"/>
      <c r="B135" s="40"/>
      <c r="C135" s="41"/>
      <c r="D135" s="230" t="s">
        <v>189</v>
      </c>
      <c r="E135" s="41"/>
      <c r="F135" s="231" t="s">
        <v>374</v>
      </c>
      <c r="G135" s="41"/>
      <c r="H135" s="41"/>
      <c r="I135" s="214"/>
      <c r="J135" s="41"/>
      <c r="K135" s="41"/>
      <c r="L135" s="45"/>
      <c r="M135" s="215"/>
      <c r="N135" s="216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189</v>
      </c>
      <c r="AU135" s="18" t="s">
        <v>130</v>
      </c>
    </row>
    <row r="136" s="2" customFormat="1" ht="24.15" customHeight="1">
      <c r="A136" s="39"/>
      <c r="B136" s="40"/>
      <c r="C136" s="198" t="s">
        <v>168</v>
      </c>
      <c r="D136" s="198" t="s">
        <v>117</v>
      </c>
      <c r="E136" s="199" t="s">
        <v>375</v>
      </c>
      <c r="F136" s="200" t="s">
        <v>376</v>
      </c>
      <c r="G136" s="201" t="s">
        <v>186</v>
      </c>
      <c r="H136" s="202">
        <v>14.300000000000001</v>
      </c>
      <c r="I136" s="203"/>
      <c r="J136" s="204">
        <f>ROUND(I136*H136,2)</f>
        <v>0</v>
      </c>
      <c r="K136" s="205"/>
      <c r="L136" s="45"/>
      <c r="M136" s="206" t="s">
        <v>19</v>
      </c>
      <c r="N136" s="207" t="s">
        <v>46</v>
      </c>
      <c r="O136" s="85"/>
      <c r="P136" s="208">
        <f>O136*H136</f>
        <v>0</v>
      </c>
      <c r="Q136" s="208">
        <v>1.7535000000000001</v>
      </c>
      <c r="R136" s="208">
        <f>Q136*H136</f>
        <v>25.075050000000001</v>
      </c>
      <c r="S136" s="208">
        <v>0</v>
      </c>
      <c r="T136" s="209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0" t="s">
        <v>120</v>
      </c>
      <c r="AT136" s="210" t="s">
        <v>117</v>
      </c>
      <c r="AU136" s="210" t="s">
        <v>130</v>
      </c>
      <c r="AY136" s="18" t="s">
        <v>116</v>
      </c>
      <c r="BE136" s="211">
        <f>IF(N136="základní",J136,0)</f>
        <v>0</v>
      </c>
      <c r="BF136" s="211">
        <f>IF(N136="snížená",J136,0)</f>
        <v>0</v>
      </c>
      <c r="BG136" s="211">
        <f>IF(N136="zákl. přenesená",J136,0)</f>
        <v>0</v>
      </c>
      <c r="BH136" s="211">
        <f>IF(N136="sníž. přenesená",J136,0)</f>
        <v>0</v>
      </c>
      <c r="BI136" s="211">
        <f>IF(N136="nulová",J136,0)</f>
        <v>0</v>
      </c>
      <c r="BJ136" s="18" t="s">
        <v>83</v>
      </c>
      <c r="BK136" s="211">
        <f>ROUND(I136*H136,2)</f>
        <v>0</v>
      </c>
      <c r="BL136" s="18" t="s">
        <v>120</v>
      </c>
      <c r="BM136" s="210" t="s">
        <v>377</v>
      </c>
    </row>
    <row r="137" s="2" customFormat="1">
      <c r="A137" s="39"/>
      <c r="B137" s="40"/>
      <c r="C137" s="41"/>
      <c r="D137" s="212" t="s">
        <v>122</v>
      </c>
      <c r="E137" s="41"/>
      <c r="F137" s="213" t="s">
        <v>378</v>
      </c>
      <c r="G137" s="41"/>
      <c r="H137" s="41"/>
      <c r="I137" s="214"/>
      <c r="J137" s="41"/>
      <c r="K137" s="41"/>
      <c r="L137" s="45"/>
      <c r="M137" s="215"/>
      <c r="N137" s="216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122</v>
      </c>
      <c r="AU137" s="18" t="s">
        <v>130</v>
      </c>
    </row>
    <row r="138" s="2" customFormat="1">
      <c r="A138" s="39"/>
      <c r="B138" s="40"/>
      <c r="C138" s="41"/>
      <c r="D138" s="230" t="s">
        <v>189</v>
      </c>
      <c r="E138" s="41"/>
      <c r="F138" s="231" t="s">
        <v>379</v>
      </c>
      <c r="G138" s="41"/>
      <c r="H138" s="41"/>
      <c r="I138" s="214"/>
      <c r="J138" s="41"/>
      <c r="K138" s="41"/>
      <c r="L138" s="45"/>
      <c r="M138" s="215"/>
      <c r="N138" s="216"/>
      <c r="O138" s="85"/>
      <c r="P138" s="85"/>
      <c r="Q138" s="85"/>
      <c r="R138" s="85"/>
      <c r="S138" s="85"/>
      <c r="T138" s="86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189</v>
      </c>
      <c r="AU138" s="18" t="s">
        <v>130</v>
      </c>
    </row>
    <row r="139" s="2" customFormat="1">
      <c r="A139" s="39"/>
      <c r="B139" s="40"/>
      <c r="C139" s="41"/>
      <c r="D139" s="212" t="s">
        <v>124</v>
      </c>
      <c r="E139" s="41"/>
      <c r="F139" s="217" t="s">
        <v>380</v>
      </c>
      <c r="G139" s="41"/>
      <c r="H139" s="41"/>
      <c r="I139" s="214"/>
      <c r="J139" s="41"/>
      <c r="K139" s="41"/>
      <c r="L139" s="45"/>
      <c r="M139" s="215"/>
      <c r="N139" s="216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124</v>
      </c>
      <c r="AU139" s="18" t="s">
        <v>130</v>
      </c>
    </row>
    <row r="140" s="13" customFormat="1">
      <c r="A140" s="13"/>
      <c r="B140" s="232"/>
      <c r="C140" s="233"/>
      <c r="D140" s="212" t="s">
        <v>191</v>
      </c>
      <c r="E140" s="234" t="s">
        <v>19</v>
      </c>
      <c r="F140" s="235" t="s">
        <v>381</v>
      </c>
      <c r="G140" s="233"/>
      <c r="H140" s="236">
        <v>14.300000000000001</v>
      </c>
      <c r="I140" s="237"/>
      <c r="J140" s="233"/>
      <c r="K140" s="233"/>
      <c r="L140" s="238"/>
      <c r="M140" s="239"/>
      <c r="N140" s="240"/>
      <c r="O140" s="240"/>
      <c r="P140" s="240"/>
      <c r="Q140" s="240"/>
      <c r="R140" s="240"/>
      <c r="S140" s="240"/>
      <c r="T140" s="241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2" t="s">
        <v>191</v>
      </c>
      <c r="AU140" s="242" t="s">
        <v>130</v>
      </c>
      <c r="AV140" s="13" t="s">
        <v>85</v>
      </c>
      <c r="AW140" s="13" t="s">
        <v>37</v>
      </c>
      <c r="AX140" s="13" t="s">
        <v>83</v>
      </c>
      <c r="AY140" s="242" t="s">
        <v>116</v>
      </c>
    </row>
    <row r="141" s="11" customFormat="1" ht="20.88" customHeight="1">
      <c r="A141" s="11"/>
      <c r="B141" s="184"/>
      <c r="C141" s="185"/>
      <c r="D141" s="186" t="s">
        <v>74</v>
      </c>
      <c r="E141" s="228" t="s">
        <v>382</v>
      </c>
      <c r="F141" s="228" t="s">
        <v>383</v>
      </c>
      <c r="G141" s="185"/>
      <c r="H141" s="185"/>
      <c r="I141" s="188"/>
      <c r="J141" s="229">
        <f>BK141</f>
        <v>0</v>
      </c>
      <c r="K141" s="185"/>
      <c r="L141" s="190"/>
      <c r="M141" s="191"/>
      <c r="N141" s="192"/>
      <c r="O141" s="192"/>
      <c r="P141" s="193">
        <f>SUM(P142:P144)</f>
        <v>0</v>
      </c>
      <c r="Q141" s="192"/>
      <c r="R141" s="193">
        <f>SUM(R142:R144)</f>
        <v>132.88646800000001</v>
      </c>
      <c r="S141" s="192"/>
      <c r="T141" s="194">
        <f>SUM(T142:T144)</f>
        <v>0</v>
      </c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R141" s="195" t="s">
        <v>83</v>
      </c>
      <c r="AT141" s="196" t="s">
        <v>74</v>
      </c>
      <c r="AU141" s="196" t="s">
        <v>85</v>
      </c>
      <c r="AY141" s="195" t="s">
        <v>116</v>
      </c>
      <c r="BK141" s="197">
        <f>SUM(BK142:BK144)</f>
        <v>0</v>
      </c>
    </row>
    <row r="142" s="2" customFormat="1" ht="33" customHeight="1">
      <c r="A142" s="39"/>
      <c r="B142" s="40"/>
      <c r="C142" s="198" t="s">
        <v>8</v>
      </c>
      <c r="D142" s="198" t="s">
        <v>117</v>
      </c>
      <c r="E142" s="199" t="s">
        <v>384</v>
      </c>
      <c r="F142" s="200" t="s">
        <v>385</v>
      </c>
      <c r="G142" s="201" t="s">
        <v>254</v>
      </c>
      <c r="H142" s="202">
        <v>143</v>
      </c>
      <c r="I142" s="203"/>
      <c r="J142" s="204">
        <f>ROUND(I142*H142,2)</f>
        <v>0</v>
      </c>
      <c r="K142" s="205"/>
      <c r="L142" s="45"/>
      <c r="M142" s="206" t="s">
        <v>19</v>
      </c>
      <c r="N142" s="207" t="s">
        <v>46</v>
      </c>
      <c r="O142" s="85"/>
      <c r="P142" s="208">
        <f>O142*H142</f>
        <v>0</v>
      </c>
      <c r="Q142" s="208">
        <v>0.92927599999999999</v>
      </c>
      <c r="R142" s="208">
        <f>Q142*H142</f>
        <v>132.88646800000001</v>
      </c>
      <c r="S142" s="208">
        <v>0</v>
      </c>
      <c r="T142" s="209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0" t="s">
        <v>120</v>
      </c>
      <c r="AT142" s="210" t="s">
        <v>117</v>
      </c>
      <c r="AU142" s="210" t="s">
        <v>130</v>
      </c>
      <c r="AY142" s="18" t="s">
        <v>116</v>
      </c>
      <c r="BE142" s="211">
        <f>IF(N142="základní",J142,0)</f>
        <v>0</v>
      </c>
      <c r="BF142" s="211">
        <f>IF(N142="snížená",J142,0)</f>
        <v>0</v>
      </c>
      <c r="BG142" s="211">
        <f>IF(N142="zákl. přenesená",J142,0)</f>
        <v>0</v>
      </c>
      <c r="BH142" s="211">
        <f>IF(N142="sníž. přenesená",J142,0)</f>
        <v>0</v>
      </c>
      <c r="BI142" s="211">
        <f>IF(N142="nulová",J142,0)</f>
        <v>0</v>
      </c>
      <c r="BJ142" s="18" t="s">
        <v>83</v>
      </c>
      <c r="BK142" s="211">
        <f>ROUND(I142*H142,2)</f>
        <v>0</v>
      </c>
      <c r="BL142" s="18" t="s">
        <v>120</v>
      </c>
      <c r="BM142" s="210" t="s">
        <v>386</v>
      </c>
    </row>
    <row r="143" s="2" customFormat="1">
      <c r="A143" s="39"/>
      <c r="B143" s="40"/>
      <c r="C143" s="41"/>
      <c r="D143" s="212" t="s">
        <v>122</v>
      </c>
      <c r="E143" s="41"/>
      <c r="F143" s="213" t="s">
        <v>387</v>
      </c>
      <c r="G143" s="41"/>
      <c r="H143" s="41"/>
      <c r="I143" s="214"/>
      <c r="J143" s="41"/>
      <c r="K143" s="41"/>
      <c r="L143" s="45"/>
      <c r="M143" s="215"/>
      <c r="N143" s="216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122</v>
      </c>
      <c r="AU143" s="18" t="s">
        <v>130</v>
      </c>
    </row>
    <row r="144" s="2" customFormat="1">
      <c r="A144" s="39"/>
      <c r="B144" s="40"/>
      <c r="C144" s="41"/>
      <c r="D144" s="230" t="s">
        <v>189</v>
      </c>
      <c r="E144" s="41"/>
      <c r="F144" s="231" t="s">
        <v>388</v>
      </c>
      <c r="G144" s="41"/>
      <c r="H144" s="41"/>
      <c r="I144" s="214"/>
      <c r="J144" s="41"/>
      <c r="K144" s="41"/>
      <c r="L144" s="45"/>
      <c r="M144" s="215"/>
      <c r="N144" s="216"/>
      <c r="O144" s="85"/>
      <c r="P144" s="85"/>
      <c r="Q144" s="85"/>
      <c r="R144" s="85"/>
      <c r="S144" s="85"/>
      <c r="T144" s="86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189</v>
      </c>
      <c r="AU144" s="18" t="s">
        <v>130</v>
      </c>
    </row>
    <row r="145" s="11" customFormat="1" ht="22.8" customHeight="1">
      <c r="A145" s="11"/>
      <c r="B145" s="184"/>
      <c r="C145" s="185"/>
      <c r="D145" s="186" t="s">
        <v>74</v>
      </c>
      <c r="E145" s="228" t="s">
        <v>389</v>
      </c>
      <c r="F145" s="228" t="s">
        <v>390</v>
      </c>
      <c r="G145" s="185"/>
      <c r="H145" s="185"/>
      <c r="I145" s="188"/>
      <c r="J145" s="229">
        <f>BK145</f>
        <v>0</v>
      </c>
      <c r="K145" s="185"/>
      <c r="L145" s="190"/>
      <c r="M145" s="191"/>
      <c r="N145" s="192"/>
      <c r="O145" s="192"/>
      <c r="P145" s="193">
        <f>SUM(P146:P155)</f>
        <v>0</v>
      </c>
      <c r="Q145" s="192"/>
      <c r="R145" s="193">
        <f>SUM(R146:R155)</f>
        <v>0</v>
      </c>
      <c r="S145" s="192"/>
      <c r="T145" s="194">
        <f>SUM(T146:T155)</f>
        <v>0</v>
      </c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R145" s="195" t="s">
        <v>83</v>
      </c>
      <c r="AT145" s="196" t="s">
        <v>74</v>
      </c>
      <c r="AU145" s="196" t="s">
        <v>83</v>
      </c>
      <c r="AY145" s="195" t="s">
        <v>116</v>
      </c>
      <c r="BK145" s="197">
        <f>SUM(BK146:BK155)</f>
        <v>0</v>
      </c>
    </row>
    <row r="146" s="2" customFormat="1" ht="33" customHeight="1">
      <c r="A146" s="39"/>
      <c r="B146" s="40"/>
      <c r="C146" s="198" t="s">
        <v>259</v>
      </c>
      <c r="D146" s="198" t="s">
        <v>117</v>
      </c>
      <c r="E146" s="199" t="s">
        <v>391</v>
      </c>
      <c r="F146" s="200" t="s">
        <v>392</v>
      </c>
      <c r="G146" s="201" t="s">
        <v>306</v>
      </c>
      <c r="H146" s="202">
        <v>270</v>
      </c>
      <c r="I146" s="203"/>
      <c r="J146" s="204">
        <f>ROUND(I146*H146,2)</f>
        <v>0</v>
      </c>
      <c r="K146" s="205"/>
      <c r="L146" s="45"/>
      <c r="M146" s="206" t="s">
        <v>19</v>
      </c>
      <c r="N146" s="207" t="s">
        <v>46</v>
      </c>
      <c r="O146" s="85"/>
      <c r="P146" s="208">
        <f>O146*H146</f>
        <v>0</v>
      </c>
      <c r="Q146" s="208">
        <v>0</v>
      </c>
      <c r="R146" s="208">
        <f>Q146*H146</f>
        <v>0</v>
      </c>
      <c r="S146" s="208">
        <v>0</v>
      </c>
      <c r="T146" s="209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0" t="s">
        <v>120</v>
      </c>
      <c r="AT146" s="210" t="s">
        <v>117</v>
      </c>
      <c r="AU146" s="210" t="s">
        <v>85</v>
      </c>
      <c r="AY146" s="18" t="s">
        <v>116</v>
      </c>
      <c r="BE146" s="211">
        <f>IF(N146="základní",J146,0)</f>
        <v>0</v>
      </c>
      <c r="BF146" s="211">
        <f>IF(N146="snížená",J146,0)</f>
        <v>0</v>
      </c>
      <c r="BG146" s="211">
        <f>IF(N146="zákl. přenesená",J146,0)</f>
        <v>0</v>
      </c>
      <c r="BH146" s="211">
        <f>IF(N146="sníž. přenesená",J146,0)</f>
        <v>0</v>
      </c>
      <c r="BI146" s="211">
        <f>IF(N146="nulová",J146,0)</f>
        <v>0</v>
      </c>
      <c r="BJ146" s="18" t="s">
        <v>83</v>
      </c>
      <c r="BK146" s="211">
        <f>ROUND(I146*H146,2)</f>
        <v>0</v>
      </c>
      <c r="BL146" s="18" t="s">
        <v>120</v>
      </c>
      <c r="BM146" s="210" t="s">
        <v>393</v>
      </c>
    </row>
    <row r="147" s="2" customFormat="1">
      <c r="A147" s="39"/>
      <c r="B147" s="40"/>
      <c r="C147" s="41"/>
      <c r="D147" s="212" t="s">
        <v>122</v>
      </c>
      <c r="E147" s="41"/>
      <c r="F147" s="213" t="s">
        <v>394</v>
      </c>
      <c r="G147" s="41"/>
      <c r="H147" s="41"/>
      <c r="I147" s="214"/>
      <c r="J147" s="41"/>
      <c r="K147" s="41"/>
      <c r="L147" s="45"/>
      <c r="M147" s="215"/>
      <c r="N147" s="216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122</v>
      </c>
      <c r="AU147" s="18" t="s">
        <v>85</v>
      </c>
    </row>
    <row r="148" s="2" customFormat="1">
      <c r="A148" s="39"/>
      <c r="B148" s="40"/>
      <c r="C148" s="41"/>
      <c r="D148" s="230" t="s">
        <v>189</v>
      </c>
      <c r="E148" s="41"/>
      <c r="F148" s="231" t="s">
        <v>395</v>
      </c>
      <c r="G148" s="41"/>
      <c r="H148" s="41"/>
      <c r="I148" s="214"/>
      <c r="J148" s="41"/>
      <c r="K148" s="41"/>
      <c r="L148" s="45"/>
      <c r="M148" s="215"/>
      <c r="N148" s="216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189</v>
      </c>
      <c r="AU148" s="18" t="s">
        <v>85</v>
      </c>
    </row>
    <row r="149" s="2" customFormat="1" ht="21.75" customHeight="1">
      <c r="A149" s="39"/>
      <c r="B149" s="40"/>
      <c r="C149" s="198" t="s">
        <v>268</v>
      </c>
      <c r="D149" s="198" t="s">
        <v>117</v>
      </c>
      <c r="E149" s="199" t="s">
        <v>396</v>
      </c>
      <c r="F149" s="200" t="s">
        <v>397</v>
      </c>
      <c r="G149" s="201" t="s">
        <v>306</v>
      </c>
      <c r="H149" s="202">
        <v>2430</v>
      </c>
      <c r="I149" s="203"/>
      <c r="J149" s="204">
        <f>ROUND(I149*H149,2)</f>
        <v>0</v>
      </c>
      <c r="K149" s="205"/>
      <c r="L149" s="45"/>
      <c r="M149" s="206" t="s">
        <v>19</v>
      </c>
      <c r="N149" s="207" t="s">
        <v>46</v>
      </c>
      <c r="O149" s="85"/>
      <c r="P149" s="208">
        <f>O149*H149</f>
        <v>0</v>
      </c>
      <c r="Q149" s="208">
        <v>0</v>
      </c>
      <c r="R149" s="208">
        <f>Q149*H149</f>
        <v>0</v>
      </c>
      <c r="S149" s="208">
        <v>0</v>
      </c>
      <c r="T149" s="209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0" t="s">
        <v>120</v>
      </c>
      <c r="AT149" s="210" t="s">
        <v>117</v>
      </c>
      <c r="AU149" s="210" t="s">
        <v>85</v>
      </c>
      <c r="AY149" s="18" t="s">
        <v>116</v>
      </c>
      <c r="BE149" s="211">
        <f>IF(N149="základní",J149,0)</f>
        <v>0</v>
      </c>
      <c r="BF149" s="211">
        <f>IF(N149="snížená",J149,0)</f>
        <v>0</v>
      </c>
      <c r="BG149" s="211">
        <f>IF(N149="zákl. přenesená",J149,0)</f>
        <v>0</v>
      </c>
      <c r="BH149" s="211">
        <f>IF(N149="sníž. přenesená",J149,0)</f>
        <v>0</v>
      </c>
      <c r="BI149" s="211">
        <f>IF(N149="nulová",J149,0)</f>
        <v>0</v>
      </c>
      <c r="BJ149" s="18" t="s">
        <v>83</v>
      </c>
      <c r="BK149" s="211">
        <f>ROUND(I149*H149,2)</f>
        <v>0</v>
      </c>
      <c r="BL149" s="18" t="s">
        <v>120</v>
      </c>
      <c r="BM149" s="210" t="s">
        <v>398</v>
      </c>
    </row>
    <row r="150" s="2" customFormat="1">
      <c r="A150" s="39"/>
      <c r="B150" s="40"/>
      <c r="C150" s="41"/>
      <c r="D150" s="212" t="s">
        <v>122</v>
      </c>
      <c r="E150" s="41"/>
      <c r="F150" s="213" t="s">
        <v>399</v>
      </c>
      <c r="G150" s="41"/>
      <c r="H150" s="41"/>
      <c r="I150" s="214"/>
      <c r="J150" s="41"/>
      <c r="K150" s="41"/>
      <c r="L150" s="45"/>
      <c r="M150" s="215"/>
      <c r="N150" s="216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122</v>
      </c>
      <c r="AU150" s="18" t="s">
        <v>85</v>
      </c>
    </row>
    <row r="151" s="2" customFormat="1">
      <c r="A151" s="39"/>
      <c r="B151" s="40"/>
      <c r="C151" s="41"/>
      <c r="D151" s="230" t="s">
        <v>189</v>
      </c>
      <c r="E151" s="41"/>
      <c r="F151" s="231" t="s">
        <v>400</v>
      </c>
      <c r="G151" s="41"/>
      <c r="H151" s="41"/>
      <c r="I151" s="214"/>
      <c r="J151" s="41"/>
      <c r="K151" s="41"/>
      <c r="L151" s="45"/>
      <c r="M151" s="215"/>
      <c r="N151" s="216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189</v>
      </c>
      <c r="AU151" s="18" t="s">
        <v>85</v>
      </c>
    </row>
    <row r="152" s="13" customFormat="1">
      <c r="A152" s="13"/>
      <c r="B152" s="232"/>
      <c r="C152" s="233"/>
      <c r="D152" s="212" t="s">
        <v>191</v>
      </c>
      <c r="E152" s="233"/>
      <c r="F152" s="235" t="s">
        <v>401</v>
      </c>
      <c r="G152" s="233"/>
      <c r="H152" s="236">
        <v>2430</v>
      </c>
      <c r="I152" s="237"/>
      <c r="J152" s="233"/>
      <c r="K152" s="233"/>
      <c r="L152" s="238"/>
      <c r="M152" s="239"/>
      <c r="N152" s="240"/>
      <c r="O152" s="240"/>
      <c r="P152" s="240"/>
      <c r="Q152" s="240"/>
      <c r="R152" s="240"/>
      <c r="S152" s="240"/>
      <c r="T152" s="24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2" t="s">
        <v>191</v>
      </c>
      <c r="AU152" s="242" t="s">
        <v>85</v>
      </c>
      <c r="AV152" s="13" t="s">
        <v>85</v>
      </c>
      <c r="AW152" s="13" t="s">
        <v>4</v>
      </c>
      <c r="AX152" s="13" t="s">
        <v>83</v>
      </c>
      <c r="AY152" s="242" t="s">
        <v>116</v>
      </c>
    </row>
    <row r="153" s="2" customFormat="1" ht="33" customHeight="1">
      <c r="A153" s="39"/>
      <c r="B153" s="40"/>
      <c r="C153" s="198" t="s">
        <v>275</v>
      </c>
      <c r="D153" s="198" t="s">
        <v>117</v>
      </c>
      <c r="E153" s="199" t="s">
        <v>402</v>
      </c>
      <c r="F153" s="200" t="s">
        <v>403</v>
      </c>
      <c r="G153" s="201" t="s">
        <v>306</v>
      </c>
      <c r="H153" s="202">
        <v>270</v>
      </c>
      <c r="I153" s="203"/>
      <c r="J153" s="204">
        <f>ROUND(I153*H153,2)</f>
        <v>0</v>
      </c>
      <c r="K153" s="205"/>
      <c r="L153" s="45"/>
      <c r="M153" s="206" t="s">
        <v>19</v>
      </c>
      <c r="N153" s="207" t="s">
        <v>46</v>
      </c>
      <c r="O153" s="85"/>
      <c r="P153" s="208">
        <f>O153*H153</f>
        <v>0</v>
      </c>
      <c r="Q153" s="208">
        <v>0</v>
      </c>
      <c r="R153" s="208">
        <f>Q153*H153</f>
        <v>0</v>
      </c>
      <c r="S153" s="208">
        <v>0</v>
      </c>
      <c r="T153" s="209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10" t="s">
        <v>120</v>
      </c>
      <c r="AT153" s="210" t="s">
        <v>117</v>
      </c>
      <c r="AU153" s="210" t="s">
        <v>85</v>
      </c>
      <c r="AY153" s="18" t="s">
        <v>116</v>
      </c>
      <c r="BE153" s="211">
        <f>IF(N153="základní",J153,0)</f>
        <v>0</v>
      </c>
      <c r="BF153" s="211">
        <f>IF(N153="snížená",J153,0)</f>
        <v>0</v>
      </c>
      <c r="BG153" s="211">
        <f>IF(N153="zákl. přenesená",J153,0)</f>
        <v>0</v>
      </c>
      <c r="BH153" s="211">
        <f>IF(N153="sníž. přenesená",J153,0)</f>
        <v>0</v>
      </c>
      <c r="BI153" s="211">
        <f>IF(N153="nulová",J153,0)</f>
        <v>0</v>
      </c>
      <c r="BJ153" s="18" t="s">
        <v>83</v>
      </c>
      <c r="BK153" s="211">
        <f>ROUND(I153*H153,2)</f>
        <v>0</v>
      </c>
      <c r="BL153" s="18" t="s">
        <v>120</v>
      </c>
      <c r="BM153" s="210" t="s">
        <v>404</v>
      </c>
    </row>
    <row r="154" s="2" customFormat="1">
      <c r="A154" s="39"/>
      <c r="B154" s="40"/>
      <c r="C154" s="41"/>
      <c r="D154" s="212" t="s">
        <v>122</v>
      </c>
      <c r="E154" s="41"/>
      <c r="F154" s="213" t="s">
        <v>405</v>
      </c>
      <c r="G154" s="41"/>
      <c r="H154" s="41"/>
      <c r="I154" s="214"/>
      <c r="J154" s="41"/>
      <c r="K154" s="41"/>
      <c r="L154" s="45"/>
      <c r="M154" s="215"/>
      <c r="N154" s="216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122</v>
      </c>
      <c r="AU154" s="18" t="s">
        <v>85</v>
      </c>
    </row>
    <row r="155" s="2" customFormat="1">
      <c r="A155" s="39"/>
      <c r="B155" s="40"/>
      <c r="C155" s="41"/>
      <c r="D155" s="230" t="s">
        <v>189</v>
      </c>
      <c r="E155" s="41"/>
      <c r="F155" s="231" t="s">
        <v>406</v>
      </c>
      <c r="G155" s="41"/>
      <c r="H155" s="41"/>
      <c r="I155" s="214"/>
      <c r="J155" s="41"/>
      <c r="K155" s="41"/>
      <c r="L155" s="45"/>
      <c r="M155" s="215"/>
      <c r="N155" s="216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189</v>
      </c>
      <c r="AU155" s="18" t="s">
        <v>85</v>
      </c>
    </row>
    <row r="156" s="11" customFormat="1" ht="22.8" customHeight="1">
      <c r="A156" s="11"/>
      <c r="B156" s="184"/>
      <c r="C156" s="185"/>
      <c r="D156" s="186" t="s">
        <v>74</v>
      </c>
      <c r="E156" s="228" t="s">
        <v>301</v>
      </c>
      <c r="F156" s="228" t="s">
        <v>302</v>
      </c>
      <c r="G156" s="185"/>
      <c r="H156" s="185"/>
      <c r="I156" s="188"/>
      <c r="J156" s="229">
        <f>BK156</f>
        <v>0</v>
      </c>
      <c r="K156" s="185"/>
      <c r="L156" s="190"/>
      <c r="M156" s="191"/>
      <c r="N156" s="192"/>
      <c r="O156" s="192"/>
      <c r="P156" s="193">
        <f>SUM(P157:P159)</f>
        <v>0</v>
      </c>
      <c r="Q156" s="192"/>
      <c r="R156" s="193">
        <f>SUM(R157:R159)</f>
        <v>0</v>
      </c>
      <c r="S156" s="192"/>
      <c r="T156" s="194">
        <f>SUM(T157:T159)</f>
        <v>0</v>
      </c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R156" s="195" t="s">
        <v>83</v>
      </c>
      <c r="AT156" s="196" t="s">
        <v>74</v>
      </c>
      <c r="AU156" s="196" t="s">
        <v>83</v>
      </c>
      <c r="AY156" s="195" t="s">
        <v>116</v>
      </c>
      <c r="BK156" s="197">
        <f>SUM(BK157:BK159)</f>
        <v>0</v>
      </c>
    </row>
    <row r="157" s="2" customFormat="1" ht="16.5" customHeight="1">
      <c r="A157" s="39"/>
      <c r="B157" s="40"/>
      <c r="C157" s="198" t="s">
        <v>282</v>
      </c>
      <c r="D157" s="198" t="s">
        <v>117</v>
      </c>
      <c r="E157" s="199" t="s">
        <v>407</v>
      </c>
      <c r="F157" s="200" t="s">
        <v>408</v>
      </c>
      <c r="G157" s="201" t="s">
        <v>306</v>
      </c>
      <c r="H157" s="202">
        <v>163.32900000000001</v>
      </c>
      <c r="I157" s="203"/>
      <c r="J157" s="204">
        <f>ROUND(I157*H157,2)</f>
        <v>0</v>
      </c>
      <c r="K157" s="205"/>
      <c r="L157" s="45"/>
      <c r="M157" s="206" t="s">
        <v>19</v>
      </c>
      <c r="N157" s="207" t="s">
        <v>46</v>
      </c>
      <c r="O157" s="85"/>
      <c r="P157" s="208">
        <f>O157*H157</f>
        <v>0</v>
      </c>
      <c r="Q157" s="208">
        <v>0</v>
      </c>
      <c r="R157" s="208">
        <f>Q157*H157</f>
        <v>0</v>
      </c>
      <c r="S157" s="208">
        <v>0</v>
      </c>
      <c r="T157" s="209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0" t="s">
        <v>120</v>
      </c>
      <c r="AT157" s="210" t="s">
        <v>117</v>
      </c>
      <c r="AU157" s="210" t="s">
        <v>85</v>
      </c>
      <c r="AY157" s="18" t="s">
        <v>116</v>
      </c>
      <c r="BE157" s="211">
        <f>IF(N157="základní",J157,0)</f>
        <v>0</v>
      </c>
      <c r="BF157" s="211">
        <f>IF(N157="snížená",J157,0)</f>
        <v>0</v>
      </c>
      <c r="BG157" s="211">
        <f>IF(N157="zákl. přenesená",J157,0)</f>
        <v>0</v>
      </c>
      <c r="BH157" s="211">
        <f>IF(N157="sníž. přenesená",J157,0)</f>
        <v>0</v>
      </c>
      <c r="BI157" s="211">
        <f>IF(N157="nulová",J157,0)</f>
        <v>0</v>
      </c>
      <c r="BJ157" s="18" t="s">
        <v>83</v>
      </c>
      <c r="BK157" s="211">
        <f>ROUND(I157*H157,2)</f>
        <v>0</v>
      </c>
      <c r="BL157" s="18" t="s">
        <v>120</v>
      </c>
      <c r="BM157" s="210" t="s">
        <v>409</v>
      </c>
    </row>
    <row r="158" s="2" customFormat="1">
      <c r="A158" s="39"/>
      <c r="B158" s="40"/>
      <c r="C158" s="41"/>
      <c r="D158" s="212" t="s">
        <v>122</v>
      </c>
      <c r="E158" s="41"/>
      <c r="F158" s="213" t="s">
        <v>410</v>
      </c>
      <c r="G158" s="41"/>
      <c r="H158" s="41"/>
      <c r="I158" s="214"/>
      <c r="J158" s="41"/>
      <c r="K158" s="41"/>
      <c r="L158" s="45"/>
      <c r="M158" s="215"/>
      <c r="N158" s="216"/>
      <c r="O158" s="85"/>
      <c r="P158" s="85"/>
      <c r="Q158" s="85"/>
      <c r="R158" s="85"/>
      <c r="S158" s="85"/>
      <c r="T158" s="86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122</v>
      </c>
      <c r="AU158" s="18" t="s">
        <v>85</v>
      </c>
    </row>
    <row r="159" s="2" customFormat="1">
      <c r="A159" s="39"/>
      <c r="B159" s="40"/>
      <c r="C159" s="41"/>
      <c r="D159" s="230" t="s">
        <v>189</v>
      </c>
      <c r="E159" s="41"/>
      <c r="F159" s="231" t="s">
        <v>411</v>
      </c>
      <c r="G159" s="41"/>
      <c r="H159" s="41"/>
      <c r="I159" s="214"/>
      <c r="J159" s="41"/>
      <c r="K159" s="41"/>
      <c r="L159" s="45"/>
      <c r="M159" s="218"/>
      <c r="N159" s="219"/>
      <c r="O159" s="220"/>
      <c r="P159" s="220"/>
      <c r="Q159" s="220"/>
      <c r="R159" s="220"/>
      <c r="S159" s="220"/>
      <c r="T159" s="221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189</v>
      </c>
      <c r="AU159" s="18" t="s">
        <v>85</v>
      </c>
    </row>
    <row r="160" s="2" customFormat="1" ht="6.96" customHeight="1">
      <c r="A160" s="39"/>
      <c r="B160" s="60"/>
      <c r="C160" s="61"/>
      <c r="D160" s="61"/>
      <c r="E160" s="61"/>
      <c r="F160" s="61"/>
      <c r="G160" s="61"/>
      <c r="H160" s="61"/>
      <c r="I160" s="61"/>
      <c r="J160" s="61"/>
      <c r="K160" s="61"/>
      <c r="L160" s="45"/>
      <c r="M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</row>
  </sheetData>
  <sheetProtection sheet="1" autoFilter="0" formatColumns="0" formatRows="0" objects="1" scenarios="1" spinCount="100000" saltValue="0tQE0Es4I+G/Uc6wLjCrZiDzK027Jmp0JQITbYK0RJSe/D03Ts8/hnrx+0Gj5ZYM3Ak9j0m9C9DfXuri8NE3cw==" hashValue="Zj7mc27iazrU8Mi0Lqd2eZ2L0e8ZNi5Ipturse7Fnf7XF6bqUqdrrSisUljahhr/LkzbwMRxWwJz8hTXw3HOUg==" algorithmName="SHA-512" password="CC2B"/>
  <autoFilter ref="C90:K159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7" r:id="rId1" display="https://podminky.urs.cz/item/CS_URS_2025_01/114203102"/>
    <hyperlink ref="F103" r:id="rId2" display="https://podminky.urs.cz/item/CS_URS_2025_01/122251104"/>
    <hyperlink ref="F108" r:id="rId3" display="https://podminky.urs.cz/item/CS_URS_2025_01/171103201"/>
    <hyperlink ref="F112" r:id="rId4" display="https://podminky.urs.cz/item/CS_URS_2025_01/181411123"/>
    <hyperlink ref="F118" r:id="rId5" display="https://podminky.urs.cz/item/CS_URS_2025_01/181951111"/>
    <hyperlink ref="F121" r:id="rId6" display="https://podminky.urs.cz/item/CS_URS_2025_01/182151111"/>
    <hyperlink ref="F124" r:id="rId7" display="https://podminky.urs.cz/item/CS_URS_2025_01/182351123"/>
    <hyperlink ref="F128" r:id="rId8" display="https://podminky.urs.cz/item/CS_URS_2025_01/274211411"/>
    <hyperlink ref="F135" r:id="rId9" display="https://podminky.urs.cz/item/CS_URS_2025_01/451311111"/>
    <hyperlink ref="F138" r:id="rId10" display="https://podminky.urs.cz/item/CS_URS_2025_01/457571114"/>
    <hyperlink ref="F144" r:id="rId11" display="https://podminky.urs.cz/item/CS_URS_2025_01/465511523"/>
    <hyperlink ref="F148" r:id="rId12" display="https://podminky.urs.cz/item/CS_URS_2025_01/997002511"/>
    <hyperlink ref="F151" r:id="rId13" display="https://podminky.urs.cz/item/CS_URS_2025_01/997002519"/>
    <hyperlink ref="F155" r:id="rId14" display="https://podminky.urs.cz/item/CS_URS_2025_01/997013601"/>
    <hyperlink ref="F159" r:id="rId15" display="https://podminky.urs.cz/item/CS_URS_2025_01/9983320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6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5" customWidth="1"/>
    <col min="2" max="2" width="1.667969" style="265" customWidth="1"/>
    <col min="3" max="4" width="5" style="265" customWidth="1"/>
    <col min="5" max="5" width="11.66016" style="265" customWidth="1"/>
    <col min="6" max="6" width="9.160156" style="265" customWidth="1"/>
    <col min="7" max="7" width="5" style="265" customWidth="1"/>
    <col min="8" max="8" width="77.83203" style="265" customWidth="1"/>
    <col min="9" max="10" width="20" style="265" customWidth="1"/>
    <col min="11" max="11" width="1.667969" style="265" customWidth="1"/>
  </cols>
  <sheetData>
    <row r="1" s="1" customFormat="1" ht="37.5" customHeight="1"/>
    <row r="2" s="1" customFormat="1" ht="7.5" customHeight="1">
      <c r="B2" s="266"/>
      <c r="C2" s="267"/>
      <c r="D2" s="267"/>
      <c r="E2" s="267"/>
      <c r="F2" s="267"/>
      <c r="G2" s="267"/>
      <c r="H2" s="267"/>
      <c r="I2" s="267"/>
      <c r="J2" s="267"/>
      <c r="K2" s="268"/>
    </row>
    <row r="3" s="15" customFormat="1" ht="45" customHeight="1">
      <c r="B3" s="269"/>
      <c r="C3" s="270" t="s">
        <v>412</v>
      </c>
      <c r="D3" s="270"/>
      <c r="E3" s="270"/>
      <c r="F3" s="270"/>
      <c r="G3" s="270"/>
      <c r="H3" s="270"/>
      <c r="I3" s="270"/>
      <c r="J3" s="270"/>
      <c r="K3" s="271"/>
    </row>
    <row r="4" s="1" customFormat="1" ht="25.5" customHeight="1">
      <c r="B4" s="272"/>
      <c r="C4" s="273" t="s">
        <v>413</v>
      </c>
      <c r="D4" s="273"/>
      <c r="E4" s="273"/>
      <c r="F4" s="273"/>
      <c r="G4" s="273"/>
      <c r="H4" s="273"/>
      <c r="I4" s="273"/>
      <c r="J4" s="273"/>
      <c r="K4" s="274"/>
    </row>
    <row r="5" s="1" customFormat="1" ht="5.25" customHeight="1">
      <c r="B5" s="272"/>
      <c r="C5" s="275"/>
      <c r="D5" s="275"/>
      <c r="E5" s="275"/>
      <c r="F5" s="275"/>
      <c r="G5" s="275"/>
      <c r="H5" s="275"/>
      <c r="I5" s="275"/>
      <c r="J5" s="275"/>
      <c r="K5" s="274"/>
    </row>
    <row r="6" s="1" customFormat="1" ht="15" customHeight="1">
      <c r="B6" s="272"/>
      <c r="C6" s="276" t="s">
        <v>414</v>
      </c>
      <c r="D6" s="276"/>
      <c r="E6" s="276"/>
      <c r="F6" s="276"/>
      <c r="G6" s="276"/>
      <c r="H6" s="276"/>
      <c r="I6" s="276"/>
      <c r="J6" s="276"/>
      <c r="K6" s="274"/>
    </row>
    <row r="7" s="1" customFormat="1" ht="15" customHeight="1">
      <c r="B7" s="277"/>
      <c r="C7" s="276" t="s">
        <v>415</v>
      </c>
      <c r="D7" s="276"/>
      <c r="E7" s="276"/>
      <c r="F7" s="276"/>
      <c r="G7" s="276"/>
      <c r="H7" s="276"/>
      <c r="I7" s="276"/>
      <c r="J7" s="276"/>
      <c r="K7" s="274"/>
    </row>
    <row r="8" s="1" customFormat="1" ht="12.75" customHeight="1">
      <c r="B8" s="277"/>
      <c r="C8" s="276"/>
      <c r="D8" s="276"/>
      <c r="E8" s="276"/>
      <c r="F8" s="276"/>
      <c r="G8" s="276"/>
      <c r="H8" s="276"/>
      <c r="I8" s="276"/>
      <c r="J8" s="276"/>
      <c r="K8" s="274"/>
    </row>
    <row r="9" s="1" customFormat="1" ht="15" customHeight="1">
      <c r="B9" s="277"/>
      <c r="C9" s="276" t="s">
        <v>416</v>
      </c>
      <c r="D9" s="276"/>
      <c r="E9" s="276"/>
      <c r="F9" s="276"/>
      <c r="G9" s="276"/>
      <c r="H9" s="276"/>
      <c r="I9" s="276"/>
      <c r="J9" s="276"/>
      <c r="K9" s="274"/>
    </row>
    <row r="10" s="1" customFormat="1" ht="15" customHeight="1">
      <c r="B10" s="277"/>
      <c r="C10" s="276"/>
      <c r="D10" s="276" t="s">
        <v>417</v>
      </c>
      <c r="E10" s="276"/>
      <c r="F10" s="276"/>
      <c r="G10" s="276"/>
      <c r="H10" s="276"/>
      <c r="I10" s="276"/>
      <c r="J10" s="276"/>
      <c r="K10" s="274"/>
    </row>
    <row r="11" s="1" customFormat="1" ht="15" customHeight="1">
      <c r="B11" s="277"/>
      <c r="C11" s="278"/>
      <c r="D11" s="276" t="s">
        <v>418</v>
      </c>
      <c r="E11" s="276"/>
      <c r="F11" s="276"/>
      <c r="G11" s="276"/>
      <c r="H11" s="276"/>
      <c r="I11" s="276"/>
      <c r="J11" s="276"/>
      <c r="K11" s="274"/>
    </row>
    <row r="12" s="1" customFormat="1" ht="15" customHeight="1">
      <c r="B12" s="277"/>
      <c r="C12" s="278"/>
      <c r="D12" s="276"/>
      <c r="E12" s="276"/>
      <c r="F12" s="276"/>
      <c r="G12" s="276"/>
      <c r="H12" s="276"/>
      <c r="I12" s="276"/>
      <c r="J12" s="276"/>
      <c r="K12" s="274"/>
    </row>
    <row r="13" s="1" customFormat="1" ht="15" customHeight="1">
      <c r="B13" s="277"/>
      <c r="C13" s="278"/>
      <c r="D13" s="279" t="s">
        <v>419</v>
      </c>
      <c r="E13" s="276"/>
      <c r="F13" s="276"/>
      <c r="G13" s="276"/>
      <c r="H13" s="276"/>
      <c r="I13" s="276"/>
      <c r="J13" s="276"/>
      <c r="K13" s="274"/>
    </row>
    <row r="14" s="1" customFormat="1" ht="12.75" customHeight="1">
      <c r="B14" s="277"/>
      <c r="C14" s="278"/>
      <c r="D14" s="278"/>
      <c r="E14" s="278"/>
      <c r="F14" s="278"/>
      <c r="G14" s="278"/>
      <c r="H14" s="278"/>
      <c r="I14" s="278"/>
      <c r="J14" s="278"/>
      <c r="K14" s="274"/>
    </row>
    <row r="15" s="1" customFormat="1" ht="15" customHeight="1">
      <c r="B15" s="277"/>
      <c r="C15" s="278"/>
      <c r="D15" s="276" t="s">
        <v>420</v>
      </c>
      <c r="E15" s="276"/>
      <c r="F15" s="276"/>
      <c r="G15" s="276"/>
      <c r="H15" s="276"/>
      <c r="I15" s="276"/>
      <c r="J15" s="276"/>
      <c r="K15" s="274"/>
    </row>
    <row r="16" s="1" customFormat="1" ht="15" customHeight="1">
      <c r="B16" s="277"/>
      <c r="C16" s="278"/>
      <c r="D16" s="276" t="s">
        <v>421</v>
      </c>
      <c r="E16" s="276"/>
      <c r="F16" s="276"/>
      <c r="G16" s="276"/>
      <c r="H16" s="276"/>
      <c r="I16" s="276"/>
      <c r="J16" s="276"/>
      <c r="K16" s="274"/>
    </row>
    <row r="17" s="1" customFormat="1" ht="15" customHeight="1">
      <c r="B17" s="277"/>
      <c r="C17" s="278"/>
      <c r="D17" s="276" t="s">
        <v>422</v>
      </c>
      <c r="E17" s="276"/>
      <c r="F17" s="276"/>
      <c r="G17" s="276"/>
      <c r="H17" s="276"/>
      <c r="I17" s="276"/>
      <c r="J17" s="276"/>
      <c r="K17" s="274"/>
    </row>
    <row r="18" s="1" customFormat="1" ht="15" customHeight="1">
      <c r="B18" s="277"/>
      <c r="C18" s="278"/>
      <c r="D18" s="278"/>
      <c r="E18" s="280" t="s">
        <v>82</v>
      </c>
      <c r="F18" s="276" t="s">
        <v>423</v>
      </c>
      <c r="G18" s="276"/>
      <c r="H18" s="276"/>
      <c r="I18" s="276"/>
      <c r="J18" s="276"/>
      <c r="K18" s="274"/>
    </row>
    <row r="19" s="1" customFormat="1" ht="15" customHeight="1">
      <c r="B19" s="277"/>
      <c r="C19" s="278"/>
      <c r="D19" s="278"/>
      <c r="E19" s="280" t="s">
        <v>424</v>
      </c>
      <c r="F19" s="276" t="s">
        <v>425</v>
      </c>
      <c r="G19" s="276"/>
      <c r="H19" s="276"/>
      <c r="I19" s="276"/>
      <c r="J19" s="276"/>
      <c r="K19" s="274"/>
    </row>
    <row r="20" s="1" customFormat="1" ht="15" customHeight="1">
      <c r="B20" s="277"/>
      <c r="C20" s="278"/>
      <c r="D20" s="278"/>
      <c r="E20" s="280" t="s">
        <v>426</v>
      </c>
      <c r="F20" s="276" t="s">
        <v>427</v>
      </c>
      <c r="G20" s="276"/>
      <c r="H20" s="276"/>
      <c r="I20" s="276"/>
      <c r="J20" s="276"/>
      <c r="K20" s="274"/>
    </row>
    <row r="21" s="1" customFormat="1" ht="15" customHeight="1">
      <c r="B21" s="277"/>
      <c r="C21" s="278"/>
      <c r="D21" s="278"/>
      <c r="E21" s="280" t="s">
        <v>428</v>
      </c>
      <c r="F21" s="276" t="s">
        <v>429</v>
      </c>
      <c r="G21" s="276"/>
      <c r="H21" s="276"/>
      <c r="I21" s="276"/>
      <c r="J21" s="276"/>
      <c r="K21" s="274"/>
    </row>
    <row r="22" s="1" customFormat="1" ht="15" customHeight="1">
      <c r="B22" s="277"/>
      <c r="C22" s="278"/>
      <c r="D22" s="278"/>
      <c r="E22" s="280" t="s">
        <v>430</v>
      </c>
      <c r="F22" s="276" t="s">
        <v>431</v>
      </c>
      <c r="G22" s="276"/>
      <c r="H22" s="276"/>
      <c r="I22" s="276"/>
      <c r="J22" s="276"/>
      <c r="K22" s="274"/>
    </row>
    <row r="23" s="1" customFormat="1" ht="15" customHeight="1">
      <c r="B23" s="277"/>
      <c r="C23" s="278"/>
      <c r="D23" s="278"/>
      <c r="E23" s="280" t="s">
        <v>432</v>
      </c>
      <c r="F23" s="276" t="s">
        <v>433</v>
      </c>
      <c r="G23" s="276"/>
      <c r="H23" s="276"/>
      <c r="I23" s="276"/>
      <c r="J23" s="276"/>
      <c r="K23" s="274"/>
    </row>
    <row r="24" s="1" customFormat="1" ht="12.75" customHeight="1">
      <c r="B24" s="277"/>
      <c r="C24" s="278"/>
      <c r="D24" s="278"/>
      <c r="E24" s="278"/>
      <c r="F24" s="278"/>
      <c r="G24" s="278"/>
      <c r="H24" s="278"/>
      <c r="I24" s="278"/>
      <c r="J24" s="278"/>
      <c r="K24" s="274"/>
    </row>
    <row r="25" s="1" customFormat="1" ht="15" customHeight="1">
      <c r="B25" s="277"/>
      <c r="C25" s="276" t="s">
        <v>434</v>
      </c>
      <c r="D25" s="276"/>
      <c r="E25" s="276"/>
      <c r="F25" s="276"/>
      <c r="G25" s="276"/>
      <c r="H25" s="276"/>
      <c r="I25" s="276"/>
      <c r="J25" s="276"/>
      <c r="K25" s="274"/>
    </row>
    <row r="26" s="1" customFormat="1" ht="15" customHeight="1">
      <c r="B26" s="277"/>
      <c r="C26" s="276" t="s">
        <v>435</v>
      </c>
      <c r="D26" s="276"/>
      <c r="E26" s="276"/>
      <c r="F26" s="276"/>
      <c r="G26" s="276"/>
      <c r="H26" s="276"/>
      <c r="I26" s="276"/>
      <c r="J26" s="276"/>
      <c r="K26" s="274"/>
    </row>
    <row r="27" s="1" customFormat="1" ht="15" customHeight="1">
      <c r="B27" s="277"/>
      <c r="C27" s="276"/>
      <c r="D27" s="276" t="s">
        <v>436</v>
      </c>
      <c r="E27" s="276"/>
      <c r="F27" s="276"/>
      <c r="G27" s="276"/>
      <c r="H27" s="276"/>
      <c r="I27" s="276"/>
      <c r="J27" s="276"/>
      <c r="K27" s="274"/>
    </row>
    <row r="28" s="1" customFormat="1" ht="15" customHeight="1">
      <c r="B28" s="277"/>
      <c r="C28" s="278"/>
      <c r="D28" s="276" t="s">
        <v>437</v>
      </c>
      <c r="E28" s="276"/>
      <c r="F28" s="276"/>
      <c r="G28" s="276"/>
      <c r="H28" s="276"/>
      <c r="I28" s="276"/>
      <c r="J28" s="276"/>
      <c r="K28" s="274"/>
    </row>
    <row r="29" s="1" customFormat="1" ht="12.75" customHeight="1">
      <c r="B29" s="277"/>
      <c r="C29" s="278"/>
      <c r="D29" s="278"/>
      <c r="E29" s="278"/>
      <c r="F29" s="278"/>
      <c r="G29" s="278"/>
      <c r="H29" s="278"/>
      <c r="I29" s="278"/>
      <c r="J29" s="278"/>
      <c r="K29" s="274"/>
    </row>
    <row r="30" s="1" customFormat="1" ht="15" customHeight="1">
      <c r="B30" s="277"/>
      <c r="C30" s="278"/>
      <c r="D30" s="276" t="s">
        <v>438</v>
      </c>
      <c r="E30" s="276"/>
      <c r="F30" s="276"/>
      <c r="G30" s="276"/>
      <c r="H30" s="276"/>
      <c r="I30" s="276"/>
      <c r="J30" s="276"/>
      <c r="K30" s="274"/>
    </row>
    <row r="31" s="1" customFormat="1" ht="15" customHeight="1">
      <c r="B31" s="277"/>
      <c r="C31" s="278"/>
      <c r="D31" s="276" t="s">
        <v>439</v>
      </c>
      <c r="E31" s="276"/>
      <c r="F31" s="276"/>
      <c r="G31" s="276"/>
      <c r="H31" s="276"/>
      <c r="I31" s="276"/>
      <c r="J31" s="276"/>
      <c r="K31" s="274"/>
    </row>
    <row r="32" s="1" customFormat="1" ht="12.75" customHeight="1">
      <c r="B32" s="277"/>
      <c r="C32" s="278"/>
      <c r="D32" s="278"/>
      <c r="E32" s="278"/>
      <c r="F32" s="278"/>
      <c r="G32" s="278"/>
      <c r="H32" s="278"/>
      <c r="I32" s="278"/>
      <c r="J32" s="278"/>
      <c r="K32" s="274"/>
    </row>
    <row r="33" s="1" customFormat="1" ht="15" customHeight="1">
      <c r="B33" s="277"/>
      <c r="C33" s="278"/>
      <c r="D33" s="276" t="s">
        <v>440</v>
      </c>
      <c r="E33" s="276"/>
      <c r="F33" s="276"/>
      <c r="G33" s="276"/>
      <c r="H33" s="276"/>
      <c r="I33" s="276"/>
      <c r="J33" s="276"/>
      <c r="K33" s="274"/>
    </row>
    <row r="34" s="1" customFormat="1" ht="15" customHeight="1">
      <c r="B34" s="277"/>
      <c r="C34" s="278"/>
      <c r="D34" s="276" t="s">
        <v>441</v>
      </c>
      <c r="E34" s="276"/>
      <c r="F34" s="276"/>
      <c r="G34" s="276"/>
      <c r="H34" s="276"/>
      <c r="I34" s="276"/>
      <c r="J34" s="276"/>
      <c r="K34" s="274"/>
    </row>
    <row r="35" s="1" customFormat="1" ht="15" customHeight="1">
      <c r="B35" s="277"/>
      <c r="C35" s="278"/>
      <c r="D35" s="276" t="s">
        <v>442</v>
      </c>
      <c r="E35" s="276"/>
      <c r="F35" s="276"/>
      <c r="G35" s="276"/>
      <c r="H35" s="276"/>
      <c r="I35" s="276"/>
      <c r="J35" s="276"/>
      <c r="K35" s="274"/>
    </row>
    <row r="36" s="1" customFormat="1" ht="15" customHeight="1">
      <c r="B36" s="277"/>
      <c r="C36" s="278"/>
      <c r="D36" s="276"/>
      <c r="E36" s="279" t="s">
        <v>101</v>
      </c>
      <c r="F36" s="276"/>
      <c r="G36" s="276" t="s">
        <v>443</v>
      </c>
      <c r="H36" s="276"/>
      <c r="I36" s="276"/>
      <c r="J36" s="276"/>
      <c r="K36" s="274"/>
    </row>
    <row r="37" s="1" customFormat="1" ht="30.75" customHeight="1">
      <c r="B37" s="277"/>
      <c r="C37" s="278"/>
      <c r="D37" s="276"/>
      <c r="E37" s="279" t="s">
        <v>444</v>
      </c>
      <c r="F37" s="276"/>
      <c r="G37" s="276" t="s">
        <v>445</v>
      </c>
      <c r="H37" s="276"/>
      <c r="I37" s="276"/>
      <c r="J37" s="276"/>
      <c r="K37" s="274"/>
    </row>
    <row r="38" s="1" customFormat="1" ht="15" customHeight="1">
      <c r="B38" s="277"/>
      <c r="C38" s="278"/>
      <c r="D38" s="276"/>
      <c r="E38" s="279" t="s">
        <v>56</v>
      </c>
      <c r="F38" s="276"/>
      <c r="G38" s="276" t="s">
        <v>446</v>
      </c>
      <c r="H38" s="276"/>
      <c r="I38" s="276"/>
      <c r="J38" s="276"/>
      <c r="K38" s="274"/>
    </row>
    <row r="39" s="1" customFormat="1" ht="15" customHeight="1">
      <c r="B39" s="277"/>
      <c r="C39" s="278"/>
      <c r="D39" s="276"/>
      <c r="E39" s="279" t="s">
        <v>57</v>
      </c>
      <c r="F39" s="276"/>
      <c r="G39" s="276" t="s">
        <v>447</v>
      </c>
      <c r="H39" s="276"/>
      <c r="I39" s="276"/>
      <c r="J39" s="276"/>
      <c r="K39" s="274"/>
    </row>
    <row r="40" s="1" customFormat="1" ht="15" customHeight="1">
      <c r="B40" s="277"/>
      <c r="C40" s="278"/>
      <c r="D40" s="276"/>
      <c r="E40" s="279" t="s">
        <v>102</v>
      </c>
      <c r="F40" s="276"/>
      <c r="G40" s="276" t="s">
        <v>448</v>
      </c>
      <c r="H40" s="276"/>
      <c r="I40" s="276"/>
      <c r="J40" s="276"/>
      <c r="K40" s="274"/>
    </row>
    <row r="41" s="1" customFormat="1" ht="15" customHeight="1">
      <c r="B41" s="277"/>
      <c r="C41" s="278"/>
      <c r="D41" s="276"/>
      <c r="E41" s="279" t="s">
        <v>103</v>
      </c>
      <c r="F41" s="276"/>
      <c r="G41" s="276" t="s">
        <v>449</v>
      </c>
      <c r="H41" s="276"/>
      <c r="I41" s="276"/>
      <c r="J41" s="276"/>
      <c r="K41" s="274"/>
    </row>
    <row r="42" s="1" customFormat="1" ht="15" customHeight="1">
      <c r="B42" s="277"/>
      <c r="C42" s="278"/>
      <c r="D42" s="276"/>
      <c r="E42" s="279" t="s">
        <v>450</v>
      </c>
      <c r="F42" s="276"/>
      <c r="G42" s="276" t="s">
        <v>451</v>
      </c>
      <c r="H42" s="276"/>
      <c r="I42" s="276"/>
      <c r="J42" s="276"/>
      <c r="K42" s="274"/>
    </row>
    <row r="43" s="1" customFormat="1" ht="15" customHeight="1">
      <c r="B43" s="277"/>
      <c r="C43" s="278"/>
      <c r="D43" s="276"/>
      <c r="E43" s="279"/>
      <c r="F43" s="276"/>
      <c r="G43" s="276" t="s">
        <v>452</v>
      </c>
      <c r="H43" s="276"/>
      <c r="I43" s="276"/>
      <c r="J43" s="276"/>
      <c r="K43" s="274"/>
    </row>
    <row r="44" s="1" customFormat="1" ht="15" customHeight="1">
      <c r="B44" s="277"/>
      <c r="C44" s="278"/>
      <c r="D44" s="276"/>
      <c r="E44" s="279" t="s">
        <v>453</v>
      </c>
      <c r="F44" s="276"/>
      <c r="G44" s="276" t="s">
        <v>454</v>
      </c>
      <c r="H44" s="276"/>
      <c r="I44" s="276"/>
      <c r="J44" s="276"/>
      <c r="K44" s="274"/>
    </row>
    <row r="45" s="1" customFormat="1" ht="15" customHeight="1">
      <c r="B45" s="277"/>
      <c r="C45" s="278"/>
      <c r="D45" s="276"/>
      <c r="E45" s="279" t="s">
        <v>105</v>
      </c>
      <c r="F45" s="276"/>
      <c r="G45" s="276" t="s">
        <v>455</v>
      </c>
      <c r="H45" s="276"/>
      <c r="I45" s="276"/>
      <c r="J45" s="276"/>
      <c r="K45" s="274"/>
    </row>
    <row r="46" s="1" customFormat="1" ht="12.75" customHeight="1">
      <c r="B46" s="277"/>
      <c r="C46" s="278"/>
      <c r="D46" s="276"/>
      <c r="E46" s="276"/>
      <c r="F46" s="276"/>
      <c r="G46" s="276"/>
      <c r="H46" s="276"/>
      <c r="I46" s="276"/>
      <c r="J46" s="276"/>
      <c r="K46" s="274"/>
    </row>
    <row r="47" s="1" customFormat="1" ht="15" customHeight="1">
      <c r="B47" s="277"/>
      <c r="C47" s="278"/>
      <c r="D47" s="276" t="s">
        <v>456</v>
      </c>
      <c r="E47" s="276"/>
      <c r="F47" s="276"/>
      <c r="G47" s="276"/>
      <c r="H47" s="276"/>
      <c r="I47" s="276"/>
      <c r="J47" s="276"/>
      <c r="K47" s="274"/>
    </row>
    <row r="48" s="1" customFormat="1" ht="15" customHeight="1">
      <c r="B48" s="277"/>
      <c r="C48" s="278"/>
      <c r="D48" s="278"/>
      <c r="E48" s="276" t="s">
        <v>457</v>
      </c>
      <c r="F48" s="276"/>
      <c r="G48" s="276"/>
      <c r="H48" s="276"/>
      <c r="I48" s="276"/>
      <c r="J48" s="276"/>
      <c r="K48" s="274"/>
    </row>
    <row r="49" s="1" customFormat="1" ht="15" customHeight="1">
      <c r="B49" s="277"/>
      <c r="C49" s="278"/>
      <c r="D49" s="278"/>
      <c r="E49" s="276" t="s">
        <v>458</v>
      </c>
      <c r="F49" s="276"/>
      <c r="G49" s="276"/>
      <c r="H49" s="276"/>
      <c r="I49" s="276"/>
      <c r="J49" s="276"/>
      <c r="K49" s="274"/>
    </row>
    <row r="50" s="1" customFormat="1" ht="15" customHeight="1">
      <c r="B50" s="277"/>
      <c r="C50" s="278"/>
      <c r="D50" s="278"/>
      <c r="E50" s="276" t="s">
        <v>459</v>
      </c>
      <c r="F50" s="276"/>
      <c r="G50" s="276"/>
      <c r="H50" s="276"/>
      <c r="I50" s="276"/>
      <c r="J50" s="276"/>
      <c r="K50" s="274"/>
    </row>
    <row r="51" s="1" customFormat="1" ht="15" customHeight="1">
      <c r="B51" s="277"/>
      <c r="C51" s="278"/>
      <c r="D51" s="276" t="s">
        <v>460</v>
      </c>
      <c r="E51" s="276"/>
      <c r="F51" s="276"/>
      <c r="G51" s="276"/>
      <c r="H51" s="276"/>
      <c r="I51" s="276"/>
      <c r="J51" s="276"/>
      <c r="K51" s="274"/>
    </row>
    <row r="52" s="1" customFormat="1" ht="25.5" customHeight="1">
      <c r="B52" s="272"/>
      <c r="C52" s="273" t="s">
        <v>461</v>
      </c>
      <c r="D52" s="273"/>
      <c r="E52" s="273"/>
      <c r="F52" s="273"/>
      <c r="G52" s="273"/>
      <c r="H52" s="273"/>
      <c r="I52" s="273"/>
      <c r="J52" s="273"/>
      <c r="K52" s="274"/>
    </row>
    <row r="53" s="1" customFormat="1" ht="5.25" customHeight="1">
      <c r="B53" s="272"/>
      <c r="C53" s="275"/>
      <c r="D53" s="275"/>
      <c r="E53" s="275"/>
      <c r="F53" s="275"/>
      <c r="G53" s="275"/>
      <c r="H53" s="275"/>
      <c r="I53" s="275"/>
      <c r="J53" s="275"/>
      <c r="K53" s="274"/>
    </row>
    <row r="54" s="1" customFormat="1" ht="15" customHeight="1">
      <c r="B54" s="272"/>
      <c r="C54" s="276" t="s">
        <v>462</v>
      </c>
      <c r="D54" s="276"/>
      <c r="E54" s="276"/>
      <c r="F54" s="276"/>
      <c r="G54" s="276"/>
      <c r="H54" s="276"/>
      <c r="I54" s="276"/>
      <c r="J54" s="276"/>
      <c r="K54" s="274"/>
    </row>
    <row r="55" s="1" customFormat="1" ht="15" customHeight="1">
      <c r="B55" s="272"/>
      <c r="C55" s="276" t="s">
        <v>463</v>
      </c>
      <c r="D55" s="276"/>
      <c r="E55" s="276"/>
      <c r="F55" s="276"/>
      <c r="G55" s="276"/>
      <c r="H55" s="276"/>
      <c r="I55" s="276"/>
      <c r="J55" s="276"/>
      <c r="K55" s="274"/>
    </row>
    <row r="56" s="1" customFormat="1" ht="12.75" customHeight="1">
      <c r="B56" s="272"/>
      <c r="C56" s="276"/>
      <c r="D56" s="276"/>
      <c r="E56" s="276"/>
      <c r="F56" s="276"/>
      <c r="G56" s="276"/>
      <c r="H56" s="276"/>
      <c r="I56" s="276"/>
      <c r="J56" s="276"/>
      <c r="K56" s="274"/>
    </row>
    <row r="57" s="1" customFormat="1" ht="15" customHeight="1">
      <c r="B57" s="272"/>
      <c r="C57" s="276" t="s">
        <v>464</v>
      </c>
      <c r="D57" s="276"/>
      <c r="E57" s="276"/>
      <c r="F57" s="276"/>
      <c r="G57" s="276"/>
      <c r="H57" s="276"/>
      <c r="I57" s="276"/>
      <c r="J57" s="276"/>
      <c r="K57" s="274"/>
    </row>
    <row r="58" s="1" customFormat="1" ht="15" customHeight="1">
      <c r="B58" s="272"/>
      <c r="C58" s="278"/>
      <c r="D58" s="276" t="s">
        <v>465</v>
      </c>
      <c r="E58" s="276"/>
      <c r="F58" s="276"/>
      <c r="G58" s="276"/>
      <c r="H58" s="276"/>
      <c r="I58" s="276"/>
      <c r="J58" s="276"/>
      <c r="K58" s="274"/>
    </row>
    <row r="59" s="1" customFormat="1" ht="15" customHeight="1">
      <c r="B59" s="272"/>
      <c r="C59" s="278"/>
      <c r="D59" s="276" t="s">
        <v>466</v>
      </c>
      <c r="E59" s="276"/>
      <c r="F59" s="276"/>
      <c r="G59" s="276"/>
      <c r="H59" s="276"/>
      <c r="I59" s="276"/>
      <c r="J59" s="276"/>
      <c r="K59" s="274"/>
    </row>
    <row r="60" s="1" customFormat="1" ht="15" customHeight="1">
      <c r="B60" s="272"/>
      <c r="C60" s="278"/>
      <c r="D60" s="276" t="s">
        <v>467</v>
      </c>
      <c r="E60" s="276"/>
      <c r="F60" s="276"/>
      <c r="G60" s="276"/>
      <c r="H60" s="276"/>
      <c r="I60" s="276"/>
      <c r="J60" s="276"/>
      <c r="K60" s="274"/>
    </row>
    <row r="61" s="1" customFormat="1" ht="15" customHeight="1">
      <c r="B61" s="272"/>
      <c r="C61" s="278"/>
      <c r="D61" s="276" t="s">
        <v>468</v>
      </c>
      <c r="E61" s="276"/>
      <c r="F61" s="276"/>
      <c r="G61" s="276"/>
      <c r="H61" s="276"/>
      <c r="I61" s="276"/>
      <c r="J61" s="276"/>
      <c r="K61" s="274"/>
    </row>
    <row r="62" s="1" customFormat="1" ht="15" customHeight="1">
      <c r="B62" s="272"/>
      <c r="C62" s="278"/>
      <c r="D62" s="281" t="s">
        <v>469</v>
      </c>
      <c r="E62" s="281"/>
      <c r="F62" s="281"/>
      <c r="G62" s="281"/>
      <c r="H62" s="281"/>
      <c r="I62" s="281"/>
      <c r="J62" s="281"/>
      <c r="K62" s="274"/>
    </row>
    <row r="63" s="1" customFormat="1" ht="15" customHeight="1">
      <c r="B63" s="272"/>
      <c r="C63" s="278"/>
      <c r="D63" s="276" t="s">
        <v>470</v>
      </c>
      <c r="E63" s="276"/>
      <c r="F63" s="276"/>
      <c r="G63" s="276"/>
      <c r="H63" s="276"/>
      <c r="I63" s="276"/>
      <c r="J63" s="276"/>
      <c r="K63" s="274"/>
    </row>
    <row r="64" s="1" customFormat="1" ht="12.75" customHeight="1">
      <c r="B64" s="272"/>
      <c r="C64" s="278"/>
      <c r="D64" s="278"/>
      <c r="E64" s="282"/>
      <c r="F64" s="278"/>
      <c r="G64" s="278"/>
      <c r="H64" s="278"/>
      <c r="I64" s="278"/>
      <c r="J64" s="278"/>
      <c r="K64" s="274"/>
    </row>
    <row r="65" s="1" customFormat="1" ht="15" customHeight="1">
      <c r="B65" s="272"/>
      <c r="C65" s="278"/>
      <c r="D65" s="276" t="s">
        <v>471</v>
      </c>
      <c r="E65" s="276"/>
      <c r="F65" s="276"/>
      <c r="G65" s="276"/>
      <c r="H65" s="276"/>
      <c r="I65" s="276"/>
      <c r="J65" s="276"/>
      <c r="K65" s="274"/>
    </row>
    <row r="66" s="1" customFormat="1" ht="15" customHeight="1">
      <c r="B66" s="272"/>
      <c r="C66" s="278"/>
      <c r="D66" s="281" t="s">
        <v>472</v>
      </c>
      <c r="E66" s="281"/>
      <c r="F66" s="281"/>
      <c r="G66" s="281"/>
      <c r="H66" s="281"/>
      <c r="I66" s="281"/>
      <c r="J66" s="281"/>
      <c r="K66" s="274"/>
    </row>
    <row r="67" s="1" customFormat="1" ht="15" customHeight="1">
      <c r="B67" s="272"/>
      <c r="C67" s="278"/>
      <c r="D67" s="276" t="s">
        <v>473</v>
      </c>
      <c r="E67" s="276"/>
      <c r="F67" s="276"/>
      <c r="G67" s="276"/>
      <c r="H67" s="276"/>
      <c r="I67" s="276"/>
      <c r="J67" s="276"/>
      <c r="K67" s="274"/>
    </row>
    <row r="68" s="1" customFormat="1" ht="15" customHeight="1">
      <c r="B68" s="272"/>
      <c r="C68" s="278"/>
      <c r="D68" s="276" t="s">
        <v>474</v>
      </c>
      <c r="E68" s="276"/>
      <c r="F68" s="276"/>
      <c r="G68" s="276"/>
      <c r="H68" s="276"/>
      <c r="I68" s="276"/>
      <c r="J68" s="276"/>
      <c r="K68" s="274"/>
    </row>
    <row r="69" s="1" customFormat="1" ht="15" customHeight="1">
      <c r="B69" s="272"/>
      <c r="C69" s="278"/>
      <c r="D69" s="276" t="s">
        <v>475</v>
      </c>
      <c r="E69" s="276"/>
      <c r="F69" s="276"/>
      <c r="G69" s="276"/>
      <c r="H69" s="276"/>
      <c r="I69" s="276"/>
      <c r="J69" s="276"/>
      <c r="K69" s="274"/>
    </row>
    <row r="70" s="1" customFormat="1" ht="15" customHeight="1">
      <c r="B70" s="272"/>
      <c r="C70" s="278"/>
      <c r="D70" s="276" t="s">
        <v>476</v>
      </c>
      <c r="E70" s="276"/>
      <c r="F70" s="276"/>
      <c r="G70" s="276"/>
      <c r="H70" s="276"/>
      <c r="I70" s="276"/>
      <c r="J70" s="276"/>
      <c r="K70" s="274"/>
    </row>
    <row r="71" s="1" customFormat="1" ht="12.75" customHeight="1">
      <c r="B71" s="283"/>
      <c r="C71" s="284"/>
      <c r="D71" s="284"/>
      <c r="E71" s="284"/>
      <c r="F71" s="284"/>
      <c r="G71" s="284"/>
      <c r="H71" s="284"/>
      <c r="I71" s="284"/>
      <c r="J71" s="284"/>
      <c r="K71" s="285"/>
    </row>
    <row r="72" s="1" customFormat="1" ht="18.75" customHeight="1">
      <c r="B72" s="286"/>
      <c r="C72" s="286"/>
      <c r="D72" s="286"/>
      <c r="E72" s="286"/>
      <c r="F72" s="286"/>
      <c r="G72" s="286"/>
      <c r="H72" s="286"/>
      <c r="I72" s="286"/>
      <c r="J72" s="286"/>
      <c r="K72" s="287"/>
    </row>
    <row r="73" s="1" customFormat="1" ht="18.75" customHeight="1">
      <c r="B73" s="287"/>
      <c r="C73" s="287"/>
      <c r="D73" s="287"/>
      <c r="E73" s="287"/>
      <c r="F73" s="287"/>
      <c r="G73" s="287"/>
      <c r="H73" s="287"/>
      <c r="I73" s="287"/>
      <c r="J73" s="287"/>
      <c r="K73" s="287"/>
    </row>
    <row r="74" s="1" customFormat="1" ht="7.5" customHeight="1">
      <c r="B74" s="288"/>
      <c r="C74" s="289"/>
      <c r="D74" s="289"/>
      <c r="E74" s="289"/>
      <c r="F74" s="289"/>
      <c r="G74" s="289"/>
      <c r="H74" s="289"/>
      <c r="I74" s="289"/>
      <c r="J74" s="289"/>
      <c r="K74" s="290"/>
    </row>
    <row r="75" s="1" customFormat="1" ht="45" customHeight="1">
      <c r="B75" s="291"/>
      <c r="C75" s="292" t="s">
        <v>477</v>
      </c>
      <c r="D75" s="292"/>
      <c r="E75" s="292"/>
      <c r="F75" s="292"/>
      <c r="G75" s="292"/>
      <c r="H75" s="292"/>
      <c r="I75" s="292"/>
      <c r="J75" s="292"/>
      <c r="K75" s="293"/>
    </row>
    <row r="76" s="1" customFormat="1" ht="17.25" customHeight="1">
      <c r="B76" s="291"/>
      <c r="C76" s="294" t="s">
        <v>478</v>
      </c>
      <c r="D76" s="294"/>
      <c r="E76" s="294"/>
      <c r="F76" s="294" t="s">
        <v>479</v>
      </c>
      <c r="G76" s="295"/>
      <c r="H76" s="294" t="s">
        <v>57</v>
      </c>
      <c r="I76" s="294" t="s">
        <v>60</v>
      </c>
      <c r="J76" s="294" t="s">
        <v>480</v>
      </c>
      <c r="K76" s="293"/>
    </row>
    <row r="77" s="1" customFormat="1" ht="17.25" customHeight="1">
      <c r="B77" s="291"/>
      <c r="C77" s="296" t="s">
        <v>481</v>
      </c>
      <c r="D77" s="296"/>
      <c r="E77" s="296"/>
      <c r="F77" s="297" t="s">
        <v>482</v>
      </c>
      <c r="G77" s="298"/>
      <c r="H77" s="296"/>
      <c r="I77" s="296"/>
      <c r="J77" s="296" t="s">
        <v>483</v>
      </c>
      <c r="K77" s="293"/>
    </row>
    <row r="78" s="1" customFormat="1" ht="5.25" customHeight="1">
      <c r="B78" s="291"/>
      <c r="C78" s="299"/>
      <c r="D78" s="299"/>
      <c r="E78" s="299"/>
      <c r="F78" s="299"/>
      <c r="G78" s="300"/>
      <c r="H78" s="299"/>
      <c r="I78" s="299"/>
      <c r="J78" s="299"/>
      <c r="K78" s="293"/>
    </row>
    <row r="79" s="1" customFormat="1" ht="15" customHeight="1">
      <c r="B79" s="291"/>
      <c r="C79" s="279" t="s">
        <v>56</v>
      </c>
      <c r="D79" s="301"/>
      <c r="E79" s="301"/>
      <c r="F79" s="302" t="s">
        <v>484</v>
      </c>
      <c r="G79" s="303"/>
      <c r="H79" s="279" t="s">
        <v>485</v>
      </c>
      <c r="I79" s="279" t="s">
        <v>486</v>
      </c>
      <c r="J79" s="279">
        <v>20</v>
      </c>
      <c r="K79" s="293"/>
    </row>
    <row r="80" s="1" customFormat="1" ht="15" customHeight="1">
      <c r="B80" s="291"/>
      <c r="C80" s="279" t="s">
        <v>487</v>
      </c>
      <c r="D80" s="279"/>
      <c r="E80" s="279"/>
      <c r="F80" s="302" t="s">
        <v>484</v>
      </c>
      <c r="G80" s="303"/>
      <c r="H80" s="279" t="s">
        <v>488</v>
      </c>
      <c r="I80" s="279" t="s">
        <v>486</v>
      </c>
      <c r="J80" s="279">
        <v>120</v>
      </c>
      <c r="K80" s="293"/>
    </row>
    <row r="81" s="1" customFormat="1" ht="15" customHeight="1">
      <c r="B81" s="304"/>
      <c r="C81" s="279" t="s">
        <v>489</v>
      </c>
      <c r="D81" s="279"/>
      <c r="E81" s="279"/>
      <c r="F81" s="302" t="s">
        <v>490</v>
      </c>
      <c r="G81" s="303"/>
      <c r="H81" s="279" t="s">
        <v>491</v>
      </c>
      <c r="I81" s="279" t="s">
        <v>486</v>
      </c>
      <c r="J81" s="279">
        <v>50</v>
      </c>
      <c r="K81" s="293"/>
    </row>
    <row r="82" s="1" customFormat="1" ht="15" customHeight="1">
      <c r="B82" s="304"/>
      <c r="C82" s="279" t="s">
        <v>492</v>
      </c>
      <c r="D82" s="279"/>
      <c r="E82" s="279"/>
      <c r="F82" s="302" t="s">
        <v>484</v>
      </c>
      <c r="G82" s="303"/>
      <c r="H82" s="279" t="s">
        <v>493</v>
      </c>
      <c r="I82" s="279" t="s">
        <v>494</v>
      </c>
      <c r="J82" s="279"/>
      <c r="K82" s="293"/>
    </row>
    <row r="83" s="1" customFormat="1" ht="15" customHeight="1">
      <c r="B83" s="304"/>
      <c r="C83" s="305" t="s">
        <v>495</v>
      </c>
      <c r="D83" s="305"/>
      <c r="E83" s="305"/>
      <c r="F83" s="306" t="s">
        <v>490</v>
      </c>
      <c r="G83" s="305"/>
      <c r="H83" s="305" t="s">
        <v>496</v>
      </c>
      <c r="I83" s="305" t="s">
        <v>486</v>
      </c>
      <c r="J83" s="305">
        <v>15</v>
      </c>
      <c r="K83" s="293"/>
    </row>
    <row r="84" s="1" customFormat="1" ht="15" customHeight="1">
      <c r="B84" s="304"/>
      <c r="C84" s="305" t="s">
        <v>497</v>
      </c>
      <c r="D84" s="305"/>
      <c r="E84" s="305"/>
      <c r="F84" s="306" t="s">
        <v>490</v>
      </c>
      <c r="G84" s="305"/>
      <c r="H84" s="305" t="s">
        <v>498</v>
      </c>
      <c r="I84" s="305" t="s">
        <v>486</v>
      </c>
      <c r="J84" s="305">
        <v>15</v>
      </c>
      <c r="K84" s="293"/>
    </row>
    <row r="85" s="1" customFormat="1" ht="15" customHeight="1">
      <c r="B85" s="304"/>
      <c r="C85" s="305" t="s">
        <v>499</v>
      </c>
      <c r="D85" s="305"/>
      <c r="E85" s="305"/>
      <c r="F85" s="306" t="s">
        <v>490</v>
      </c>
      <c r="G85" s="305"/>
      <c r="H85" s="305" t="s">
        <v>500</v>
      </c>
      <c r="I85" s="305" t="s">
        <v>486</v>
      </c>
      <c r="J85" s="305">
        <v>20</v>
      </c>
      <c r="K85" s="293"/>
    </row>
    <row r="86" s="1" customFormat="1" ht="15" customHeight="1">
      <c r="B86" s="304"/>
      <c r="C86" s="305" t="s">
        <v>501</v>
      </c>
      <c r="D86" s="305"/>
      <c r="E86" s="305"/>
      <c r="F86" s="306" t="s">
        <v>490</v>
      </c>
      <c r="G86" s="305"/>
      <c r="H86" s="305" t="s">
        <v>502</v>
      </c>
      <c r="I86" s="305" t="s">
        <v>486</v>
      </c>
      <c r="J86" s="305">
        <v>20</v>
      </c>
      <c r="K86" s="293"/>
    </row>
    <row r="87" s="1" customFormat="1" ht="15" customHeight="1">
      <c r="B87" s="304"/>
      <c r="C87" s="279" t="s">
        <v>503</v>
      </c>
      <c r="D87" s="279"/>
      <c r="E87" s="279"/>
      <c r="F87" s="302" t="s">
        <v>490</v>
      </c>
      <c r="G87" s="303"/>
      <c r="H87" s="279" t="s">
        <v>504</v>
      </c>
      <c r="I87" s="279" t="s">
        <v>486</v>
      </c>
      <c r="J87" s="279">
        <v>50</v>
      </c>
      <c r="K87" s="293"/>
    </row>
    <row r="88" s="1" customFormat="1" ht="15" customHeight="1">
      <c r="B88" s="304"/>
      <c r="C88" s="279" t="s">
        <v>505</v>
      </c>
      <c r="D88" s="279"/>
      <c r="E88" s="279"/>
      <c r="F88" s="302" t="s">
        <v>490</v>
      </c>
      <c r="G88" s="303"/>
      <c r="H88" s="279" t="s">
        <v>506</v>
      </c>
      <c r="I88" s="279" t="s">
        <v>486</v>
      </c>
      <c r="J88" s="279">
        <v>20</v>
      </c>
      <c r="K88" s="293"/>
    </row>
    <row r="89" s="1" customFormat="1" ht="15" customHeight="1">
      <c r="B89" s="304"/>
      <c r="C89" s="279" t="s">
        <v>507</v>
      </c>
      <c r="D89" s="279"/>
      <c r="E89" s="279"/>
      <c r="F89" s="302" t="s">
        <v>490</v>
      </c>
      <c r="G89" s="303"/>
      <c r="H89" s="279" t="s">
        <v>508</v>
      </c>
      <c r="I89" s="279" t="s">
        <v>486</v>
      </c>
      <c r="J89" s="279">
        <v>20</v>
      </c>
      <c r="K89" s="293"/>
    </row>
    <row r="90" s="1" customFormat="1" ht="15" customHeight="1">
      <c r="B90" s="304"/>
      <c r="C90" s="279" t="s">
        <v>509</v>
      </c>
      <c r="D90" s="279"/>
      <c r="E90" s="279"/>
      <c r="F90" s="302" t="s">
        <v>490</v>
      </c>
      <c r="G90" s="303"/>
      <c r="H90" s="279" t="s">
        <v>510</v>
      </c>
      <c r="I90" s="279" t="s">
        <v>486</v>
      </c>
      <c r="J90" s="279">
        <v>50</v>
      </c>
      <c r="K90" s="293"/>
    </row>
    <row r="91" s="1" customFormat="1" ht="15" customHeight="1">
      <c r="B91" s="304"/>
      <c r="C91" s="279" t="s">
        <v>511</v>
      </c>
      <c r="D91" s="279"/>
      <c r="E91" s="279"/>
      <c r="F91" s="302" t="s">
        <v>490</v>
      </c>
      <c r="G91" s="303"/>
      <c r="H91" s="279" t="s">
        <v>511</v>
      </c>
      <c r="I91" s="279" t="s">
        <v>486</v>
      </c>
      <c r="J91" s="279">
        <v>50</v>
      </c>
      <c r="K91" s="293"/>
    </row>
    <row r="92" s="1" customFormat="1" ht="15" customHeight="1">
      <c r="B92" s="304"/>
      <c r="C92" s="279" t="s">
        <v>512</v>
      </c>
      <c r="D92" s="279"/>
      <c r="E92" s="279"/>
      <c r="F92" s="302" t="s">
        <v>490</v>
      </c>
      <c r="G92" s="303"/>
      <c r="H92" s="279" t="s">
        <v>513</v>
      </c>
      <c r="I92" s="279" t="s">
        <v>486</v>
      </c>
      <c r="J92" s="279">
        <v>255</v>
      </c>
      <c r="K92" s="293"/>
    </row>
    <row r="93" s="1" customFormat="1" ht="15" customHeight="1">
      <c r="B93" s="304"/>
      <c r="C93" s="279" t="s">
        <v>514</v>
      </c>
      <c r="D93" s="279"/>
      <c r="E93" s="279"/>
      <c r="F93" s="302" t="s">
        <v>484</v>
      </c>
      <c r="G93" s="303"/>
      <c r="H93" s="279" t="s">
        <v>515</v>
      </c>
      <c r="I93" s="279" t="s">
        <v>516</v>
      </c>
      <c r="J93" s="279"/>
      <c r="K93" s="293"/>
    </row>
    <row r="94" s="1" customFormat="1" ht="15" customHeight="1">
      <c r="B94" s="304"/>
      <c r="C94" s="279" t="s">
        <v>517</v>
      </c>
      <c r="D94" s="279"/>
      <c r="E94" s="279"/>
      <c r="F94" s="302" t="s">
        <v>484</v>
      </c>
      <c r="G94" s="303"/>
      <c r="H94" s="279" t="s">
        <v>518</v>
      </c>
      <c r="I94" s="279" t="s">
        <v>519</v>
      </c>
      <c r="J94" s="279"/>
      <c r="K94" s="293"/>
    </row>
    <row r="95" s="1" customFormat="1" ht="15" customHeight="1">
      <c r="B95" s="304"/>
      <c r="C95" s="279" t="s">
        <v>520</v>
      </c>
      <c r="D95" s="279"/>
      <c r="E95" s="279"/>
      <c r="F95" s="302" t="s">
        <v>484</v>
      </c>
      <c r="G95" s="303"/>
      <c r="H95" s="279" t="s">
        <v>520</v>
      </c>
      <c r="I95" s="279" t="s">
        <v>519</v>
      </c>
      <c r="J95" s="279"/>
      <c r="K95" s="293"/>
    </row>
    <row r="96" s="1" customFormat="1" ht="15" customHeight="1">
      <c r="B96" s="304"/>
      <c r="C96" s="279" t="s">
        <v>41</v>
      </c>
      <c r="D96" s="279"/>
      <c r="E96" s="279"/>
      <c r="F96" s="302" t="s">
        <v>484</v>
      </c>
      <c r="G96" s="303"/>
      <c r="H96" s="279" t="s">
        <v>521</v>
      </c>
      <c r="I96" s="279" t="s">
        <v>519</v>
      </c>
      <c r="J96" s="279"/>
      <c r="K96" s="293"/>
    </row>
    <row r="97" s="1" customFormat="1" ht="15" customHeight="1">
      <c r="B97" s="304"/>
      <c r="C97" s="279" t="s">
        <v>51</v>
      </c>
      <c r="D97" s="279"/>
      <c r="E97" s="279"/>
      <c r="F97" s="302" t="s">
        <v>484</v>
      </c>
      <c r="G97" s="303"/>
      <c r="H97" s="279" t="s">
        <v>522</v>
      </c>
      <c r="I97" s="279" t="s">
        <v>519</v>
      </c>
      <c r="J97" s="279"/>
      <c r="K97" s="293"/>
    </row>
    <row r="98" s="1" customFormat="1" ht="15" customHeight="1">
      <c r="B98" s="307"/>
      <c r="C98" s="308"/>
      <c r="D98" s="308"/>
      <c r="E98" s="308"/>
      <c r="F98" s="308"/>
      <c r="G98" s="308"/>
      <c r="H98" s="308"/>
      <c r="I98" s="308"/>
      <c r="J98" s="308"/>
      <c r="K98" s="309"/>
    </row>
    <row r="99" s="1" customFormat="1" ht="18.75" customHeight="1">
      <c r="B99" s="310"/>
      <c r="C99" s="311"/>
      <c r="D99" s="311"/>
      <c r="E99" s="311"/>
      <c r="F99" s="311"/>
      <c r="G99" s="311"/>
      <c r="H99" s="311"/>
      <c r="I99" s="311"/>
      <c r="J99" s="311"/>
      <c r="K99" s="310"/>
    </row>
    <row r="100" s="1" customFormat="1" ht="18.75" customHeight="1">
      <c r="B100" s="287"/>
      <c r="C100" s="287"/>
      <c r="D100" s="287"/>
      <c r="E100" s="287"/>
      <c r="F100" s="287"/>
      <c r="G100" s="287"/>
      <c r="H100" s="287"/>
      <c r="I100" s="287"/>
      <c r="J100" s="287"/>
      <c r="K100" s="287"/>
    </row>
    <row r="101" s="1" customFormat="1" ht="7.5" customHeight="1">
      <c r="B101" s="288"/>
      <c r="C101" s="289"/>
      <c r="D101" s="289"/>
      <c r="E101" s="289"/>
      <c r="F101" s="289"/>
      <c r="G101" s="289"/>
      <c r="H101" s="289"/>
      <c r="I101" s="289"/>
      <c r="J101" s="289"/>
      <c r="K101" s="290"/>
    </row>
    <row r="102" s="1" customFormat="1" ht="45" customHeight="1">
      <c r="B102" s="291"/>
      <c r="C102" s="292" t="s">
        <v>523</v>
      </c>
      <c r="D102" s="292"/>
      <c r="E102" s="292"/>
      <c r="F102" s="292"/>
      <c r="G102" s="292"/>
      <c r="H102" s="292"/>
      <c r="I102" s="292"/>
      <c r="J102" s="292"/>
      <c r="K102" s="293"/>
    </row>
    <row r="103" s="1" customFormat="1" ht="17.25" customHeight="1">
      <c r="B103" s="291"/>
      <c r="C103" s="294" t="s">
        <v>478</v>
      </c>
      <c r="D103" s="294"/>
      <c r="E103" s="294"/>
      <c r="F103" s="294" t="s">
        <v>479</v>
      </c>
      <c r="G103" s="295"/>
      <c r="H103" s="294" t="s">
        <v>57</v>
      </c>
      <c r="I103" s="294" t="s">
        <v>60</v>
      </c>
      <c r="J103" s="294" t="s">
        <v>480</v>
      </c>
      <c r="K103" s="293"/>
    </row>
    <row r="104" s="1" customFormat="1" ht="17.25" customHeight="1">
      <c r="B104" s="291"/>
      <c r="C104" s="296" t="s">
        <v>481</v>
      </c>
      <c r="D104" s="296"/>
      <c r="E104" s="296"/>
      <c r="F104" s="297" t="s">
        <v>482</v>
      </c>
      <c r="G104" s="298"/>
      <c r="H104" s="296"/>
      <c r="I104" s="296"/>
      <c r="J104" s="296" t="s">
        <v>483</v>
      </c>
      <c r="K104" s="293"/>
    </row>
    <row r="105" s="1" customFormat="1" ht="5.25" customHeight="1">
      <c r="B105" s="291"/>
      <c r="C105" s="294"/>
      <c r="D105" s="294"/>
      <c r="E105" s="294"/>
      <c r="F105" s="294"/>
      <c r="G105" s="312"/>
      <c r="H105" s="294"/>
      <c r="I105" s="294"/>
      <c r="J105" s="294"/>
      <c r="K105" s="293"/>
    </row>
    <row r="106" s="1" customFormat="1" ht="15" customHeight="1">
      <c r="B106" s="291"/>
      <c r="C106" s="279" t="s">
        <v>56</v>
      </c>
      <c r="D106" s="301"/>
      <c r="E106" s="301"/>
      <c r="F106" s="302" t="s">
        <v>484</v>
      </c>
      <c r="G106" s="279"/>
      <c r="H106" s="279" t="s">
        <v>524</v>
      </c>
      <c r="I106" s="279" t="s">
        <v>486</v>
      </c>
      <c r="J106" s="279">
        <v>20</v>
      </c>
      <c r="K106" s="293"/>
    </row>
    <row r="107" s="1" customFormat="1" ht="15" customHeight="1">
      <c r="B107" s="291"/>
      <c r="C107" s="279" t="s">
        <v>487</v>
      </c>
      <c r="D107" s="279"/>
      <c r="E107" s="279"/>
      <c r="F107" s="302" t="s">
        <v>484</v>
      </c>
      <c r="G107" s="279"/>
      <c r="H107" s="279" t="s">
        <v>524</v>
      </c>
      <c r="I107" s="279" t="s">
        <v>486</v>
      </c>
      <c r="J107" s="279">
        <v>120</v>
      </c>
      <c r="K107" s="293"/>
    </row>
    <row r="108" s="1" customFormat="1" ht="15" customHeight="1">
      <c r="B108" s="304"/>
      <c r="C108" s="279" t="s">
        <v>489</v>
      </c>
      <c r="D108" s="279"/>
      <c r="E108" s="279"/>
      <c r="F108" s="302" t="s">
        <v>490</v>
      </c>
      <c r="G108" s="279"/>
      <c r="H108" s="279" t="s">
        <v>524</v>
      </c>
      <c r="I108" s="279" t="s">
        <v>486</v>
      </c>
      <c r="J108" s="279">
        <v>50</v>
      </c>
      <c r="K108" s="293"/>
    </row>
    <row r="109" s="1" customFormat="1" ht="15" customHeight="1">
      <c r="B109" s="304"/>
      <c r="C109" s="279" t="s">
        <v>492</v>
      </c>
      <c r="D109" s="279"/>
      <c r="E109" s="279"/>
      <c r="F109" s="302" t="s">
        <v>484</v>
      </c>
      <c r="G109" s="279"/>
      <c r="H109" s="279" t="s">
        <v>524</v>
      </c>
      <c r="I109" s="279" t="s">
        <v>494</v>
      </c>
      <c r="J109" s="279"/>
      <c r="K109" s="293"/>
    </row>
    <row r="110" s="1" customFormat="1" ht="15" customHeight="1">
      <c r="B110" s="304"/>
      <c r="C110" s="279" t="s">
        <v>503</v>
      </c>
      <c r="D110" s="279"/>
      <c r="E110" s="279"/>
      <c r="F110" s="302" t="s">
        <v>490</v>
      </c>
      <c r="G110" s="279"/>
      <c r="H110" s="279" t="s">
        <v>524</v>
      </c>
      <c r="I110" s="279" t="s">
        <v>486</v>
      </c>
      <c r="J110" s="279">
        <v>50</v>
      </c>
      <c r="K110" s="293"/>
    </row>
    <row r="111" s="1" customFormat="1" ht="15" customHeight="1">
      <c r="B111" s="304"/>
      <c r="C111" s="279" t="s">
        <v>511</v>
      </c>
      <c r="D111" s="279"/>
      <c r="E111" s="279"/>
      <c r="F111" s="302" t="s">
        <v>490</v>
      </c>
      <c r="G111" s="279"/>
      <c r="H111" s="279" t="s">
        <v>524</v>
      </c>
      <c r="I111" s="279" t="s">
        <v>486</v>
      </c>
      <c r="J111" s="279">
        <v>50</v>
      </c>
      <c r="K111" s="293"/>
    </row>
    <row r="112" s="1" customFormat="1" ht="15" customHeight="1">
      <c r="B112" s="304"/>
      <c r="C112" s="279" t="s">
        <v>509</v>
      </c>
      <c r="D112" s="279"/>
      <c r="E112" s="279"/>
      <c r="F112" s="302" t="s">
        <v>490</v>
      </c>
      <c r="G112" s="279"/>
      <c r="H112" s="279" t="s">
        <v>524</v>
      </c>
      <c r="I112" s="279" t="s">
        <v>486</v>
      </c>
      <c r="J112" s="279">
        <v>50</v>
      </c>
      <c r="K112" s="293"/>
    </row>
    <row r="113" s="1" customFormat="1" ht="15" customHeight="1">
      <c r="B113" s="304"/>
      <c r="C113" s="279" t="s">
        <v>56</v>
      </c>
      <c r="D113" s="279"/>
      <c r="E113" s="279"/>
      <c r="F113" s="302" t="s">
        <v>484</v>
      </c>
      <c r="G113" s="279"/>
      <c r="H113" s="279" t="s">
        <v>525</v>
      </c>
      <c r="I113" s="279" t="s">
        <v>486</v>
      </c>
      <c r="J113" s="279">
        <v>20</v>
      </c>
      <c r="K113" s="293"/>
    </row>
    <row r="114" s="1" customFormat="1" ht="15" customHeight="1">
      <c r="B114" s="304"/>
      <c r="C114" s="279" t="s">
        <v>526</v>
      </c>
      <c r="D114" s="279"/>
      <c r="E114" s="279"/>
      <c r="F114" s="302" t="s">
        <v>484</v>
      </c>
      <c r="G114" s="279"/>
      <c r="H114" s="279" t="s">
        <v>527</v>
      </c>
      <c r="I114" s="279" t="s">
        <v>486</v>
      </c>
      <c r="J114" s="279">
        <v>120</v>
      </c>
      <c r="K114" s="293"/>
    </row>
    <row r="115" s="1" customFormat="1" ht="15" customHeight="1">
      <c r="B115" s="304"/>
      <c r="C115" s="279" t="s">
        <v>41</v>
      </c>
      <c r="D115" s="279"/>
      <c r="E115" s="279"/>
      <c r="F115" s="302" t="s">
        <v>484</v>
      </c>
      <c r="G115" s="279"/>
      <c r="H115" s="279" t="s">
        <v>528</v>
      </c>
      <c r="I115" s="279" t="s">
        <v>519</v>
      </c>
      <c r="J115" s="279"/>
      <c r="K115" s="293"/>
    </row>
    <row r="116" s="1" customFormat="1" ht="15" customHeight="1">
      <c r="B116" s="304"/>
      <c r="C116" s="279" t="s">
        <v>51</v>
      </c>
      <c r="D116" s="279"/>
      <c r="E116" s="279"/>
      <c r="F116" s="302" t="s">
        <v>484</v>
      </c>
      <c r="G116" s="279"/>
      <c r="H116" s="279" t="s">
        <v>529</v>
      </c>
      <c r="I116" s="279" t="s">
        <v>519</v>
      </c>
      <c r="J116" s="279"/>
      <c r="K116" s="293"/>
    </row>
    <row r="117" s="1" customFormat="1" ht="15" customHeight="1">
      <c r="B117" s="304"/>
      <c r="C117" s="279" t="s">
        <v>60</v>
      </c>
      <c r="D117" s="279"/>
      <c r="E117" s="279"/>
      <c r="F117" s="302" t="s">
        <v>484</v>
      </c>
      <c r="G117" s="279"/>
      <c r="H117" s="279" t="s">
        <v>530</v>
      </c>
      <c r="I117" s="279" t="s">
        <v>531</v>
      </c>
      <c r="J117" s="279"/>
      <c r="K117" s="293"/>
    </row>
    <row r="118" s="1" customFormat="1" ht="15" customHeight="1">
      <c r="B118" s="307"/>
      <c r="C118" s="313"/>
      <c r="D118" s="313"/>
      <c r="E118" s="313"/>
      <c r="F118" s="313"/>
      <c r="G118" s="313"/>
      <c r="H118" s="313"/>
      <c r="I118" s="313"/>
      <c r="J118" s="313"/>
      <c r="K118" s="309"/>
    </row>
    <row r="119" s="1" customFormat="1" ht="18.75" customHeight="1">
      <c r="B119" s="314"/>
      <c r="C119" s="315"/>
      <c r="D119" s="315"/>
      <c r="E119" s="315"/>
      <c r="F119" s="316"/>
      <c r="G119" s="315"/>
      <c r="H119" s="315"/>
      <c r="I119" s="315"/>
      <c r="J119" s="315"/>
      <c r="K119" s="314"/>
    </row>
    <row r="120" s="1" customFormat="1" ht="18.75" customHeight="1">
      <c r="B120" s="287"/>
      <c r="C120" s="287"/>
      <c r="D120" s="287"/>
      <c r="E120" s="287"/>
      <c r="F120" s="287"/>
      <c r="G120" s="287"/>
      <c r="H120" s="287"/>
      <c r="I120" s="287"/>
      <c r="J120" s="287"/>
      <c r="K120" s="287"/>
    </row>
    <row r="121" s="1" customFormat="1" ht="7.5" customHeight="1">
      <c r="B121" s="317"/>
      <c r="C121" s="318"/>
      <c r="D121" s="318"/>
      <c r="E121" s="318"/>
      <c r="F121" s="318"/>
      <c r="G121" s="318"/>
      <c r="H121" s="318"/>
      <c r="I121" s="318"/>
      <c r="J121" s="318"/>
      <c r="K121" s="319"/>
    </row>
    <row r="122" s="1" customFormat="1" ht="45" customHeight="1">
      <c r="B122" s="320"/>
      <c r="C122" s="270" t="s">
        <v>532</v>
      </c>
      <c r="D122" s="270"/>
      <c r="E122" s="270"/>
      <c r="F122" s="270"/>
      <c r="G122" s="270"/>
      <c r="H122" s="270"/>
      <c r="I122" s="270"/>
      <c r="J122" s="270"/>
      <c r="K122" s="321"/>
    </row>
    <row r="123" s="1" customFormat="1" ht="17.25" customHeight="1">
      <c r="B123" s="322"/>
      <c r="C123" s="294" t="s">
        <v>478</v>
      </c>
      <c r="D123" s="294"/>
      <c r="E123" s="294"/>
      <c r="F123" s="294" t="s">
        <v>479</v>
      </c>
      <c r="G123" s="295"/>
      <c r="H123" s="294" t="s">
        <v>57</v>
      </c>
      <c r="I123" s="294" t="s">
        <v>60</v>
      </c>
      <c r="J123" s="294" t="s">
        <v>480</v>
      </c>
      <c r="K123" s="323"/>
    </row>
    <row r="124" s="1" customFormat="1" ht="17.25" customHeight="1">
      <c r="B124" s="322"/>
      <c r="C124" s="296" t="s">
        <v>481</v>
      </c>
      <c r="D124" s="296"/>
      <c r="E124" s="296"/>
      <c r="F124" s="297" t="s">
        <v>482</v>
      </c>
      <c r="G124" s="298"/>
      <c r="H124" s="296"/>
      <c r="I124" s="296"/>
      <c r="J124" s="296" t="s">
        <v>483</v>
      </c>
      <c r="K124" s="323"/>
    </row>
    <row r="125" s="1" customFormat="1" ht="5.25" customHeight="1">
      <c r="B125" s="324"/>
      <c r="C125" s="299"/>
      <c r="D125" s="299"/>
      <c r="E125" s="299"/>
      <c r="F125" s="299"/>
      <c r="G125" s="325"/>
      <c r="H125" s="299"/>
      <c r="I125" s="299"/>
      <c r="J125" s="299"/>
      <c r="K125" s="326"/>
    </row>
    <row r="126" s="1" customFormat="1" ht="15" customHeight="1">
      <c r="B126" s="324"/>
      <c r="C126" s="279" t="s">
        <v>487</v>
      </c>
      <c r="D126" s="301"/>
      <c r="E126" s="301"/>
      <c r="F126" s="302" t="s">
        <v>484</v>
      </c>
      <c r="G126" s="279"/>
      <c r="H126" s="279" t="s">
        <v>524</v>
      </c>
      <c r="I126" s="279" t="s">
        <v>486</v>
      </c>
      <c r="J126" s="279">
        <v>120</v>
      </c>
      <c r="K126" s="327"/>
    </row>
    <row r="127" s="1" customFormat="1" ht="15" customHeight="1">
      <c r="B127" s="324"/>
      <c r="C127" s="279" t="s">
        <v>533</v>
      </c>
      <c r="D127" s="279"/>
      <c r="E127" s="279"/>
      <c r="F127" s="302" t="s">
        <v>484</v>
      </c>
      <c r="G127" s="279"/>
      <c r="H127" s="279" t="s">
        <v>534</v>
      </c>
      <c r="I127" s="279" t="s">
        <v>486</v>
      </c>
      <c r="J127" s="279" t="s">
        <v>535</v>
      </c>
      <c r="K127" s="327"/>
    </row>
    <row r="128" s="1" customFormat="1" ht="15" customHeight="1">
      <c r="B128" s="324"/>
      <c r="C128" s="279" t="s">
        <v>432</v>
      </c>
      <c r="D128" s="279"/>
      <c r="E128" s="279"/>
      <c r="F128" s="302" t="s">
        <v>484</v>
      </c>
      <c r="G128" s="279"/>
      <c r="H128" s="279" t="s">
        <v>536</v>
      </c>
      <c r="I128" s="279" t="s">
        <v>486</v>
      </c>
      <c r="J128" s="279" t="s">
        <v>535</v>
      </c>
      <c r="K128" s="327"/>
    </row>
    <row r="129" s="1" customFormat="1" ht="15" customHeight="1">
      <c r="B129" s="324"/>
      <c r="C129" s="279" t="s">
        <v>495</v>
      </c>
      <c r="D129" s="279"/>
      <c r="E129" s="279"/>
      <c r="F129" s="302" t="s">
        <v>490</v>
      </c>
      <c r="G129" s="279"/>
      <c r="H129" s="279" t="s">
        <v>496</v>
      </c>
      <c r="I129" s="279" t="s">
        <v>486</v>
      </c>
      <c r="J129" s="279">
        <v>15</v>
      </c>
      <c r="K129" s="327"/>
    </row>
    <row r="130" s="1" customFormat="1" ht="15" customHeight="1">
      <c r="B130" s="324"/>
      <c r="C130" s="305" t="s">
        <v>497</v>
      </c>
      <c r="D130" s="305"/>
      <c r="E130" s="305"/>
      <c r="F130" s="306" t="s">
        <v>490</v>
      </c>
      <c r="G130" s="305"/>
      <c r="H130" s="305" t="s">
        <v>498</v>
      </c>
      <c r="I130" s="305" t="s">
        <v>486</v>
      </c>
      <c r="J130" s="305">
        <v>15</v>
      </c>
      <c r="K130" s="327"/>
    </row>
    <row r="131" s="1" customFormat="1" ht="15" customHeight="1">
      <c r="B131" s="324"/>
      <c r="C131" s="305" t="s">
        <v>499</v>
      </c>
      <c r="D131" s="305"/>
      <c r="E131" s="305"/>
      <c r="F131" s="306" t="s">
        <v>490</v>
      </c>
      <c r="G131" s="305"/>
      <c r="H131" s="305" t="s">
        <v>500</v>
      </c>
      <c r="I131" s="305" t="s">
        <v>486</v>
      </c>
      <c r="J131" s="305">
        <v>20</v>
      </c>
      <c r="K131" s="327"/>
    </row>
    <row r="132" s="1" customFormat="1" ht="15" customHeight="1">
      <c r="B132" s="324"/>
      <c r="C132" s="305" t="s">
        <v>501</v>
      </c>
      <c r="D132" s="305"/>
      <c r="E132" s="305"/>
      <c r="F132" s="306" t="s">
        <v>490</v>
      </c>
      <c r="G132" s="305"/>
      <c r="H132" s="305" t="s">
        <v>502</v>
      </c>
      <c r="I132" s="305" t="s">
        <v>486</v>
      </c>
      <c r="J132" s="305">
        <v>20</v>
      </c>
      <c r="K132" s="327"/>
    </row>
    <row r="133" s="1" customFormat="1" ht="15" customHeight="1">
      <c r="B133" s="324"/>
      <c r="C133" s="279" t="s">
        <v>489</v>
      </c>
      <c r="D133" s="279"/>
      <c r="E133" s="279"/>
      <c r="F133" s="302" t="s">
        <v>490</v>
      </c>
      <c r="G133" s="279"/>
      <c r="H133" s="279" t="s">
        <v>524</v>
      </c>
      <c r="I133" s="279" t="s">
        <v>486</v>
      </c>
      <c r="J133" s="279">
        <v>50</v>
      </c>
      <c r="K133" s="327"/>
    </row>
    <row r="134" s="1" customFormat="1" ht="15" customHeight="1">
      <c r="B134" s="324"/>
      <c r="C134" s="279" t="s">
        <v>503</v>
      </c>
      <c r="D134" s="279"/>
      <c r="E134" s="279"/>
      <c r="F134" s="302" t="s">
        <v>490</v>
      </c>
      <c r="G134" s="279"/>
      <c r="H134" s="279" t="s">
        <v>524</v>
      </c>
      <c r="I134" s="279" t="s">
        <v>486</v>
      </c>
      <c r="J134" s="279">
        <v>50</v>
      </c>
      <c r="K134" s="327"/>
    </row>
    <row r="135" s="1" customFormat="1" ht="15" customHeight="1">
      <c r="B135" s="324"/>
      <c r="C135" s="279" t="s">
        <v>509</v>
      </c>
      <c r="D135" s="279"/>
      <c r="E135" s="279"/>
      <c r="F135" s="302" t="s">
        <v>490</v>
      </c>
      <c r="G135" s="279"/>
      <c r="H135" s="279" t="s">
        <v>524</v>
      </c>
      <c r="I135" s="279" t="s">
        <v>486</v>
      </c>
      <c r="J135" s="279">
        <v>50</v>
      </c>
      <c r="K135" s="327"/>
    </row>
    <row r="136" s="1" customFormat="1" ht="15" customHeight="1">
      <c r="B136" s="324"/>
      <c r="C136" s="279" t="s">
        <v>511</v>
      </c>
      <c r="D136" s="279"/>
      <c r="E136" s="279"/>
      <c r="F136" s="302" t="s">
        <v>490</v>
      </c>
      <c r="G136" s="279"/>
      <c r="H136" s="279" t="s">
        <v>524</v>
      </c>
      <c r="I136" s="279" t="s">
        <v>486</v>
      </c>
      <c r="J136" s="279">
        <v>50</v>
      </c>
      <c r="K136" s="327"/>
    </row>
    <row r="137" s="1" customFormat="1" ht="15" customHeight="1">
      <c r="B137" s="324"/>
      <c r="C137" s="279" t="s">
        <v>512</v>
      </c>
      <c r="D137" s="279"/>
      <c r="E137" s="279"/>
      <c r="F137" s="302" t="s">
        <v>490</v>
      </c>
      <c r="G137" s="279"/>
      <c r="H137" s="279" t="s">
        <v>537</v>
      </c>
      <c r="I137" s="279" t="s">
        <v>486</v>
      </c>
      <c r="J137" s="279">
        <v>255</v>
      </c>
      <c r="K137" s="327"/>
    </row>
    <row r="138" s="1" customFormat="1" ht="15" customHeight="1">
      <c r="B138" s="324"/>
      <c r="C138" s="279" t="s">
        <v>514</v>
      </c>
      <c r="D138" s="279"/>
      <c r="E138" s="279"/>
      <c r="F138" s="302" t="s">
        <v>484</v>
      </c>
      <c r="G138" s="279"/>
      <c r="H138" s="279" t="s">
        <v>538</v>
      </c>
      <c r="I138" s="279" t="s">
        <v>516</v>
      </c>
      <c r="J138" s="279"/>
      <c r="K138" s="327"/>
    </row>
    <row r="139" s="1" customFormat="1" ht="15" customHeight="1">
      <c r="B139" s="324"/>
      <c r="C139" s="279" t="s">
        <v>517</v>
      </c>
      <c r="D139" s="279"/>
      <c r="E139" s="279"/>
      <c r="F139" s="302" t="s">
        <v>484</v>
      </c>
      <c r="G139" s="279"/>
      <c r="H139" s="279" t="s">
        <v>539</v>
      </c>
      <c r="I139" s="279" t="s">
        <v>519</v>
      </c>
      <c r="J139" s="279"/>
      <c r="K139" s="327"/>
    </row>
    <row r="140" s="1" customFormat="1" ht="15" customHeight="1">
      <c r="B140" s="324"/>
      <c r="C140" s="279" t="s">
        <v>520</v>
      </c>
      <c r="D140" s="279"/>
      <c r="E140" s="279"/>
      <c r="F140" s="302" t="s">
        <v>484</v>
      </c>
      <c r="G140" s="279"/>
      <c r="H140" s="279" t="s">
        <v>520</v>
      </c>
      <c r="I140" s="279" t="s">
        <v>519</v>
      </c>
      <c r="J140" s="279"/>
      <c r="K140" s="327"/>
    </row>
    <row r="141" s="1" customFormat="1" ht="15" customHeight="1">
      <c r="B141" s="324"/>
      <c r="C141" s="279" t="s">
        <v>41</v>
      </c>
      <c r="D141" s="279"/>
      <c r="E141" s="279"/>
      <c r="F141" s="302" t="s">
        <v>484</v>
      </c>
      <c r="G141" s="279"/>
      <c r="H141" s="279" t="s">
        <v>540</v>
      </c>
      <c r="I141" s="279" t="s">
        <v>519</v>
      </c>
      <c r="J141" s="279"/>
      <c r="K141" s="327"/>
    </row>
    <row r="142" s="1" customFormat="1" ht="15" customHeight="1">
      <c r="B142" s="324"/>
      <c r="C142" s="279" t="s">
        <v>541</v>
      </c>
      <c r="D142" s="279"/>
      <c r="E142" s="279"/>
      <c r="F142" s="302" t="s">
        <v>484</v>
      </c>
      <c r="G142" s="279"/>
      <c r="H142" s="279" t="s">
        <v>542</v>
      </c>
      <c r="I142" s="279" t="s">
        <v>519</v>
      </c>
      <c r="J142" s="279"/>
      <c r="K142" s="327"/>
    </row>
    <row r="143" s="1" customFormat="1" ht="15" customHeight="1">
      <c r="B143" s="328"/>
      <c r="C143" s="329"/>
      <c r="D143" s="329"/>
      <c r="E143" s="329"/>
      <c r="F143" s="329"/>
      <c r="G143" s="329"/>
      <c r="H143" s="329"/>
      <c r="I143" s="329"/>
      <c r="J143" s="329"/>
      <c r="K143" s="330"/>
    </row>
    <row r="144" s="1" customFormat="1" ht="18.75" customHeight="1">
      <c r="B144" s="315"/>
      <c r="C144" s="315"/>
      <c r="D144" s="315"/>
      <c r="E144" s="315"/>
      <c r="F144" s="316"/>
      <c r="G144" s="315"/>
      <c r="H144" s="315"/>
      <c r="I144" s="315"/>
      <c r="J144" s="315"/>
      <c r="K144" s="315"/>
    </row>
    <row r="145" s="1" customFormat="1" ht="18.75" customHeight="1">
      <c r="B145" s="287"/>
      <c r="C145" s="287"/>
      <c r="D145" s="287"/>
      <c r="E145" s="287"/>
      <c r="F145" s="287"/>
      <c r="G145" s="287"/>
      <c r="H145" s="287"/>
      <c r="I145" s="287"/>
      <c r="J145" s="287"/>
      <c r="K145" s="287"/>
    </row>
    <row r="146" s="1" customFormat="1" ht="7.5" customHeight="1">
      <c r="B146" s="288"/>
      <c r="C146" s="289"/>
      <c r="D146" s="289"/>
      <c r="E146" s="289"/>
      <c r="F146" s="289"/>
      <c r="G146" s="289"/>
      <c r="H146" s="289"/>
      <c r="I146" s="289"/>
      <c r="J146" s="289"/>
      <c r="K146" s="290"/>
    </row>
    <row r="147" s="1" customFormat="1" ht="45" customHeight="1">
      <c r="B147" s="291"/>
      <c r="C147" s="292" t="s">
        <v>543</v>
      </c>
      <c r="D147" s="292"/>
      <c r="E147" s="292"/>
      <c r="F147" s="292"/>
      <c r="G147" s="292"/>
      <c r="H147" s="292"/>
      <c r="I147" s="292"/>
      <c r="J147" s="292"/>
      <c r="K147" s="293"/>
    </row>
    <row r="148" s="1" customFormat="1" ht="17.25" customHeight="1">
      <c r="B148" s="291"/>
      <c r="C148" s="294" t="s">
        <v>478</v>
      </c>
      <c r="D148" s="294"/>
      <c r="E148" s="294"/>
      <c r="F148" s="294" t="s">
        <v>479</v>
      </c>
      <c r="G148" s="295"/>
      <c r="H148" s="294" t="s">
        <v>57</v>
      </c>
      <c r="I148" s="294" t="s">
        <v>60</v>
      </c>
      <c r="J148" s="294" t="s">
        <v>480</v>
      </c>
      <c r="K148" s="293"/>
    </row>
    <row r="149" s="1" customFormat="1" ht="17.25" customHeight="1">
      <c r="B149" s="291"/>
      <c r="C149" s="296" t="s">
        <v>481</v>
      </c>
      <c r="D149" s="296"/>
      <c r="E149" s="296"/>
      <c r="F149" s="297" t="s">
        <v>482</v>
      </c>
      <c r="G149" s="298"/>
      <c r="H149" s="296"/>
      <c r="I149" s="296"/>
      <c r="J149" s="296" t="s">
        <v>483</v>
      </c>
      <c r="K149" s="293"/>
    </row>
    <row r="150" s="1" customFormat="1" ht="5.25" customHeight="1">
      <c r="B150" s="304"/>
      <c r="C150" s="299"/>
      <c r="D150" s="299"/>
      <c r="E150" s="299"/>
      <c r="F150" s="299"/>
      <c r="G150" s="300"/>
      <c r="H150" s="299"/>
      <c r="I150" s="299"/>
      <c r="J150" s="299"/>
      <c r="K150" s="327"/>
    </row>
    <row r="151" s="1" customFormat="1" ht="15" customHeight="1">
      <c r="B151" s="304"/>
      <c r="C151" s="331" t="s">
        <v>487</v>
      </c>
      <c r="D151" s="279"/>
      <c r="E151" s="279"/>
      <c r="F151" s="332" t="s">
        <v>484</v>
      </c>
      <c r="G151" s="279"/>
      <c r="H151" s="331" t="s">
        <v>524</v>
      </c>
      <c r="I151" s="331" t="s">
        <v>486</v>
      </c>
      <c r="J151" s="331">
        <v>120</v>
      </c>
      <c r="K151" s="327"/>
    </row>
    <row r="152" s="1" customFormat="1" ht="15" customHeight="1">
      <c r="B152" s="304"/>
      <c r="C152" s="331" t="s">
        <v>533</v>
      </c>
      <c r="D152" s="279"/>
      <c r="E152" s="279"/>
      <c r="F152" s="332" t="s">
        <v>484</v>
      </c>
      <c r="G152" s="279"/>
      <c r="H152" s="331" t="s">
        <v>544</v>
      </c>
      <c r="I152" s="331" t="s">
        <v>486</v>
      </c>
      <c r="J152" s="331" t="s">
        <v>535</v>
      </c>
      <c r="K152" s="327"/>
    </row>
    <row r="153" s="1" customFormat="1" ht="15" customHeight="1">
      <c r="B153" s="304"/>
      <c r="C153" s="331" t="s">
        <v>432</v>
      </c>
      <c r="D153" s="279"/>
      <c r="E153" s="279"/>
      <c r="F153" s="332" t="s">
        <v>484</v>
      </c>
      <c r="G153" s="279"/>
      <c r="H153" s="331" t="s">
        <v>545</v>
      </c>
      <c r="I153" s="331" t="s">
        <v>486</v>
      </c>
      <c r="J153" s="331" t="s">
        <v>535</v>
      </c>
      <c r="K153" s="327"/>
    </row>
    <row r="154" s="1" customFormat="1" ht="15" customHeight="1">
      <c r="B154" s="304"/>
      <c r="C154" s="331" t="s">
        <v>489</v>
      </c>
      <c r="D154" s="279"/>
      <c r="E154" s="279"/>
      <c r="F154" s="332" t="s">
        <v>490</v>
      </c>
      <c r="G154" s="279"/>
      <c r="H154" s="331" t="s">
        <v>524</v>
      </c>
      <c r="I154" s="331" t="s">
        <v>486</v>
      </c>
      <c r="J154" s="331">
        <v>50</v>
      </c>
      <c r="K154" s="327"/>
    </row>
    <row r="155" s="1" customFormat="1" ht="15" customHeight="1">
      <c r="B155" s="304"/>
      <c r="C155" s="331" t="s">
        <v>492</v>
      </c>
      <c r="D155" s="279"/>
      <c r="E155" s="279"/>
      <c r="F155" s="332" t="s">
        <v>484</v>
      </c>
      <c r="G155" s="279"/>
      <c r="H155" s="331" t="s">
        <v>524</v>
      </c>
      <c r="I155" s="331" t="s">
        <v>494</v>
      </c>
      <c r="J155" s="331"/>
      <c r="K155" s="327"/>
    </row>
    <row r="156" s="1" customFormat="1" ht="15" customHeight="1">
      <c r="B156" s="304"/>
      <c r="C156" s="331" t="s">
        <v>503</v>
      </c>
      <c r="D156" s="279"/>
      <c r="E156" s="279"/>
      <c r="F156" s="332" t="s">
        <v>490</v>
      </c>
      <c r="G156" s="279"/>
      <c r="H156" s="331" t="s">
        <v>524</v>
      </c>
      <c r="I156" s="331" t="s">
        <v>486</v>
      </c>
      <c r="J156" s="331">
        <v>50</v>
      </c>
      <c r="K156" s="327"/>
    </row>
    <row r="157" s="1" customFormat="1" ht="15" customHeight="1">
      <c r="B157" s="304"/>
      <c r="C157" s="331" t="s">
        <v>511</v>
      </c>
      <c r="D157" s="279"/>
      <c r="E157" s="279"/>
      <c r="F157" s="332" t="s">
        <v>490</v>
      </c>
      <c r="G157" s="279"/>
      <c r="H157" s="331" t="s">
        <v>524</v>
      </c>
      <c r="I157" s="331" t="s">
        <v>486</v>
      </c>
      <c r="J157" s="331">
        <v>50</v>
      </c>
      <c r="K157" s="327"/>
    </row>
    <row r="158" s="1" customFormat="1" ht="15" customHeight="1">
      <c r="B158" s="304"/>
      <c r="C158" s="331" t="s">
        <v>509</v>
      </c>
      <c r="D158" s="279"/>
      <c r="E158" s="279"/>
      <c r="F158" s="332" t="s">
        <v>490</v>
      </c>
      <c r="G158" s="279"/>
      <c r="H158" s="331" t="s">
        <v>524</v>
      </c>
      <c r="I158" s="331" t="s">
        <v>486</v>
      </c>
      <c r="J158" s="331">
        <v>50</v>
      </c>
      <c r="K158" s="327"/>
    </row>
    <row r="159" s="1" customFormat="1" ht="15" customHeight="1">
      <c r="B159" s="304"/>
      <c r="C159" s="331" t="s">
        <v>96</v>
      </c>
      <c r="D159" s="279"/>
      <c r="E159" s="279"/>
      <c r="F159" s="332" t="s">
        <v>484</v>
      </c>
      <c r="G159" s="279"/>
      <c r="H159" s="331" t="s">
        <v>546</v>
      </c>
      <c r="I159" s="331" t="s">
        <v>486</v>
      </c>
      <c r="J159" s="331" t="s">
        <v>547</v>
      </c>
      <c r="K159" s="327"/>
    </row>
    <row r="160" s="1" customFormat="1" ht="15" customHeight="1">
      <c r="B160" s="304"/>
      <c r="C160" s="331" t="s">
        <v>548</v>
      </c>
      <c r="D160" s="279"/>
      <c r="E160" s="279"/>
      <c r="F160" s="332" t="s">
        <v>484</v>
      </c>
      <c r="G160" s="279"/>
      <c r="H160" s="331" t="s">
        <v>549</v>
      </c>
      <c r="I160" s="331" t="s">
        <v>519</v>
      </c>
      <c r="J160" s="331"/>
      <c r="K160" s="327"/>
    </row>
    <row r="161" s="1" customFormat="1" ht="15" customHeight="1">
      <c r="B161" s="333"/>
      <c r="C161" s="313"/>
      <c r="D161" s="313"/>
      <c r="E161" s="313"/>
      <c r="F161" s="313"/>
      <c r="G161" s="313"/>
      <c r="H161" s="313"/>
      <c r="I161" s="313"/>
      <c r="J161" s="313"/>
      <c r="K161" s="334"/>
    </row>
    <row r="162" s="1" customFormat="1" ht="18.75" customHeight="1">
      <c r="B162" s="315"/>
      <c r="C162" s="325"/>
      <c r="D162" s="325"/>
      <c r="E162" s="325"/>
      <c r="F162" s="335"/>
      <c r="G162" s="325"/>
      <c r="H162" s="325"/>
      <c r="I162" s="325"/>
      <c r="J162" s="325"/>
      <c r="K162" s="315"/>
    </row>
    <row r="163" s="1" customFormat="1" ht="18.75" customHeight="1">
      <c r="B163" s="287"/>
      <c r="C163" s="287"/>
      <c r="D163" s="287"/>
      <c r="E163" s="287"/>
      <c r="F163" s="287"/>
      <c r="G163" s="287"/>
      <c r="H163" s="287"/>
      <c r="I163" s="287"/>
      <c r="J163" s="287"/>
      <c r="K163" s="287"/>
    </row>
    <row r="164" s="1" customFormat="1" ht="7.5" customHeight="1">
      <c r="B164" s="266"/>
      <c r="C164" s="267"/>
      <c r="D164" s="267"/>
      <c r="E164" s="267"/>
      <c r="F164" s="267"/>
      <c r="G164" s="267"/>
      <c r="H164" s="267"/>
      <c r="I164" s="267"/>
      <c r="J164" s="267"/>
      <c r="K164" s="268"/>
    </row>
    <row r="165" s="1" customFormat="1" ht="45" customHeight="1">
      <c r="B165" s="269"/>
      <c r="C165" s="270" t="s">
        <v>550</v>
      </c>
      <c r="D165" s="270"/>
      <c r="E165" s="270"/>
      <c r="F165" s="270"/>
      <c r="G165" s="270"/>
      <c r="H165" s="270"/>
      <c r="I165" s="270"/>
      <c r="J165" s="270"/>
      <c r="K165" s="271"/>
    </row>
    <row r="166" s="1" customFormat="1" ht="17.25" customHeight="1">
      <c r="B166" s="269"/>
      <c r="C166" s="294" t="s">
        <v>478</v>
      </c>
      <c r="D166" s="294"/>
      <c r="E166" s="294"/>
      <c r="F166" s="294" t="s">
        <v>479</v>
      </c>
      <c r="G166" s="336"/>
      <c r="H166" s="337" t="s">
        <v>57</v>
      </c>
      <c r="I166" s="337" t="s">
        <v>60</v>
      </c>
      <c r="J166" s="294" t="s">
        <v>480</v>
      </c>
      <c r="K166" s="271"/>
    </row>
    <row r="167" s="1" customFormat="1" ht="17.25" customHeight="1">
      <c r="B167" s="272"/>
      <c r="C167" s="296" t="s">
        <v>481</v>
      </c>
      <c r="D167" s="296"/>
      <c r="E167" s="296"/>
      <c r="F167" s="297" t="s">
        <v>482</v>
      </c>
      <c r="G167" s="338"/>
      <c r="H167" s="339"/>
      <c r="I167" s="339"/>
      <c r="J167" s="296" t="s">
        <v>483</v>
      </c>
      <c r="K167" s="274"/>
    </row>
    <row r="168" s="1" customFormat="1" ht="5.25" customHeight="1">
      <c r="B168" s="304"/>
      <c r="C168" s="299"/>
      <c r="D168" s="299"/>
      <c r="E168" s="299"/>
      <c r="F168" s="299"/>
      <c r="G168" s="300"/>
      <c r="H168" s="299"/>
      <c r="I168" s="299"/>
      <c r="J168" s="299"/>
      <c r="K168" s="327"/>
    </row>
    <row r="169" s="1" customFormat="1" ht="15" customHeight="1">
      <c r="B169" s="304"/>
      <c r="C169" s="279" t="s">
        <v>487</v>
      </c>
      <c r="D169" s="279"/>
      <c r="E169" s="279"/>
      <c r="F169" s="302" t="s">
        <v>484</v>
      </c>
      <c r="G169" s="279"/>
      <c r="H169" s="279" t="s">
        <v>524</v>
      </c>
      <c r="I169" s="279" t="s">
        <v>486</v>
      </c>
      <c r="J169" s="279">
        <v>120</v>
      </c>
      <c r="K169" s="327"/>
    </row>
    <row r="170" s="1" customFormat="1" ht="15" customHeight="1">
      <c r="B170" s="304"/>
      <c r="C170" s="279" t="s">
        <v>533</v>
      </c>
      <c r="D170" s="279"/>
      <c r="E170" s="279"/>
      <c r="F170" s="302" t="s">
        <v>484</v>
      </c>
      <c r="G170" s="279"/>
      <c r="H170" s="279" t="s">
        <v>534</v>
      </c>
      <c r="I170" s="279" t="s">
        <v>486</v>
      </c>
      <c r="J170" s="279" t="s">
        <v>535</v>
      </c>
      <c r="K170" s="327"/>
    </row>
    <row r="171" s="1" customFormat="1" ht="15" customHeight="1">
      <c r="B171" s="304"/>
      <c r="C171" s="279" t="s">
        <v>432</v>
      </c>
      <c r="D171" s="279"/>
      <c r="E171" s="279"/>
      <c r="F171" s="302" t="s">
        <v>484</v>
      </c>
      <c r="G171" s="279"/>
      <c r="H171" s="279" t="s">
        <v>551</v>
      </c>
      <c r="I171" s="279" t="s">
        <v>486</v>
      </c>
      <c r="J171" s="279" t="s">
        <v>535</v>
      </c>
      <c r="K171" s="327"/>
    </row>
    <row r="172" s="1" customFormat="1" ht="15" customHeight="1">
      <c r="B172" s="304"/>
      <c r="C172" s="279" t="s">
        <v>489</v>
      </c>
      <c r="D172" s="279"/>
      <c r="E172" s="279"/>
      <c r="F172" s="302" t="s">
        <v>490</v>
      </c>
      <c r="G172" s="279"/>
      <c r="H172" s="279" t="s">
        <v>551</v>
      </c>
      <c r="I172" s="279" t="s">
        <v>486</v>
      </c>
      <c r="J172" s="279">
        <v>50</v>
      </c>
      <c r="K172" s="327"/>
    </row>
    <row r="173" s="1" customFormat="1" ht="15" customHeight="1">
      <c r="B173" s="304"/>
      <c r="C173" s="279" t="s">
        <v>492</v>
      </c>
      <c r="D173" s="279"/>
      <c r="E173" s="279"/>
      <c r="F173" s="302" t="s">
        <v>484</v>
      </c>
      <c r="G173" s="279"/>
      <c r="H173" s="279" t="s">
        <v>551</v>
      </c>
      <c r="I173" s="279" t="s">
        <v>494</v>
      </c>
      <c r="J173" s="279"/>
      <c r="K173" s="327"/>
    </row>
    <row r="174" s="1" customFormat="1" ht="15" customHeight="1">
      <c r="B174" s="304"/>
      <c r="C174" s="279" t="s">
        <v>503</v>
      </c>
      <c r="D174" s="279"/>
      <c r="E174" s="279"/>
      <c r="F174" s="302" t="s">
        <v>490</v>
      </c>
      <c r="G174" s="279"/>
      <c r="H174" s="279" t="s">
        <v>551</v>
      </c>
      <c r="I174" s="279" t="s">
        <v>486</v>
      </c>
      <c r="J174" s="279">
        <v>50</v>
      </c>
      <c r="K174" s="327"/>
    </row>
    <row r="175" s="1" customFormat="1" ht="15" customHeight="1">
      <c r="B175" s="304"/>
      <c r="C175" s="279" t="s">
        <v>511</v>
      </c>
      <c r="D175" s="279"/>
      <c r="E175" s="279"/>
      <c r="F175" s="302" t="s">
        <v>490</v>
      </c>
      <c r="G175" s="279"/>
      <c r="H175" s="279" t="s">
        <v>551</v>
      </c>
      <c r="I175" s="279" t="s">
        <v>486</v>
      </c>
      <c r="J175" s="279">
        <v>50</v>
      </c>
      <c r="K175" s="327"/>
    </row>
    <row r="176" s="1" customFormat="1" ht="15" customHeight="1">
      <c r="B176" s="304"/>
      <c r="C176" s="279" t="s">
        <v>509</v>
      </c>
      <c r="D176" s="279"/>
      <c r="E176" s="279"/>
      <c r="F176" s="302" t="s">
        <v>490</v>
      </c>
      <c r="G176" s="279"/>
      <c r="H176" s="279" t="s">
        <v>551</v>
      </c>
      <c r="I176" s="279" t="s">
        <v>486</v>
      </c>
      <c r="J176" s="279">
        <v>50</v>
      </c>
      <c r="K176" s="327"/>
    </row>
    <row r="177" s="1" customFormat="1" ht="15" customHeight="1">
      <c r="B177" s="304"/>
      <c r="C177" s="279" t="s">
        <v>101</v>
      </c>
      <c r="D177" s="279"/>
      <c r="E177" s="279"/>
      <c r="F177" s="302" t="s">
        <v>484</v>
      </c>
      <c r="G177" s="279"/>
      <c r="H177" s="279" t="s">
        <v>552</v>
      </c>
      <c r="I177" s="279" t="s">
        <v>553</v>
      </c>
      <c r="J177" s="279"/>
      <c r="K177" s="327"/>
    </row>
    <row r="178" s="1" customFormat="1" ht="15" customHeight="1">
      <c r="B178" s="304"/>
      <c r="C178" s="279" t="s">
        <v>60</v>
      </c>
      <c r="D178" s="279"/>
      <c r="E178" s="279"/>
      <c r="F178" s="302" t="s">
        <v>484</v>
      </c>
      <c r="G178" s="279"/>
      <c r="H178" s="279" t="s">
        <v>554</v>
      </c>
      <c r="I178" s="279" t="s">
        <v>555</v>
      </c>
      <c r="J178" s="279">
        <v>1</v>
      </c>
      <c r="K178" s="327"/>
    </row>
    <row r="179" s="1" customFormat="1" ht="15" customHeight="1">
      <c r="B179" s="304"/>
      <c r="C179" s="279" t="s">
        <v>56</v>
      </c>
      <c r="D179" s="279"/>
      <c r="E179" s="279"/>
      <c r="F179" s="302" t="s">
        <v>484</v>
      </c>
      <c r="G179" s="279"/>
      <c r="H179" s="279" t="s">
        <v>556</v>
      </c>
      <c r="I179" s="279" t="s">
        <v>486</v>
      </c>
      <c r="J179" s="279">
        <v>20</v>
      </c>
      <c r="K179" s="327"/>
    </row>
    <row r="180" s="1" customFormat="1" ht="15" customHeight="1">
      <c r="B180" s="304"/>
      <c r="C180" s="279" t="s">
        <v>57</v>
      </c>
      <c r="D180" s="279"/>
      <c r="E180" s="279"/>
      <c r="F180" s="302" t="s">
        <v>484</v>
      </c>
      <c r="G180" s="279"/>
      <c r="H180" s="279" t="s">
        <v>557</v>
      </c>
      <c r="I180" s="279" t="s">
        <v>486</v>
      </c>
      <c r="J180" s="279">
        <v>255</v>
      </c>
      <c r="K180" s="327"/>
    </row>
    <row r="181" s="1" customFormat="1" ht="15" customHeight="1">
      <c r="B181" s="304"/>
      <c r="C181" s="279" t="s">
        <v>102</v>
      </c>
      <c r="D181" s="279"/>
      <c r="E181" s="279"/>
      <c r="F181" s="302" t="s">
        <v>484</v>
      </c>
      <c r="G181" s="279"/>
      <c r="H181" s="279" t="s">
        <v>448</v>
      </c>
      <c r="I181" s="279" t="s">
        <v>486</v>
      </c>
      <c r="J181" s="279">
        <v>10</v>
      </c>
      <c r="K181" s="327"/>
    </row>
    <row r="182" s="1" customFormat="1" ht="15" customHeight="1">
      <c r="B182" s="304"/>
      <c r="C182" s="279" t="s">
        <v>103</v>
      </c>
      <c r="D182" s="279"/>
      <c r="E182" s="279"/>
      <c r="F182" s="302" t="s">
        <v>484</v>
      </c>
      <c r="G182" s="279"/>
      <c r="H182" s="279" t="s">
        <v>558</v>
      </c>
      <c r="I182" s="279" t="s">
        <v>519</v>
      </c>
      <c r="J182" s="279"/>
      <c r="K182" s="327"/>
    </row>
    <row r="183" s="1" customFormat="1" ht="15" customHeight="1">
      <c r="B183" s="304"/>
      <c r="C183" s="279" t="s">
        <v>559</v>
      </c>
      <c r="D183" s="279"/>
      <c r="E183" s="279"/>
      <c r="F183" s="302" t="s">
        <v>484</v>
      </c>
      <c r="G183" s="279"/>
      <c r="H183" s="279" t="s">
        <v>560</v>
      </c>
      <c r="I183" s="279" t="s">
        <v>519</v>
      </c>
      <c r="J183" s="279"/>
      <c r="K183" s="327"/>
    </row>
    <row r="184" s="1" customFormat="1" ht="15" customHeight="1">
      <c r="B184" s="304"/>
      <c r="C184" s="279" t="s">
        <v>548</v>
      </c>
      <c r="D184" s="279"/>
      <c r="E184" s="279"/>
      <c r="F184" s="302" t="s">
        <v>484</v>
      </c>
      <c r="G184" s="279"/>
      <c r="H184" s="279" t="s">
        <v>561</v>
      </c>
      <c r="I184" s="279" t="s">
        <v>519</v>
      </c>
      <c r="J184" s="279"/>
      <c r="K184" s="327"/>
    </row>
    <row r="185" s="1" customFormat="1" ht="15" customHeight="1">
      <c r="B185" s="304"/>
      <c r="C185" s="279" t="s">
        <v>105</v>
      </c>
      <c r="D185" s="279"/>
      <c r="E185" s="279"/>
      <c r="F185" s="302" t="s">
        <v>490</v>
      </c>
      <c r="G185" s="279"/>
      <c r="H185" s="279" t="s">
        <v>562</v>
      </c>
      <c r="I185" s="279" t="s">
        <v>486</v>
      </c>
      <c r="J185" s="279">
        <v>50</v>
      </c>
      <c r="K185" s="327"/>
    </row>
    <row r="186" s="1" customFormat="1" ht="15" customHeight="1">
      <c r="B186" s="304"/>
      <c r="C186" s="279" t="s">
        <v>563</v>
      </c>
      <c r="D186" s="279"/>
      <c r="E186" s="279"/>
      <c r="F186" s="302" t="s">
        <v>490</v>
      </c>
      <c r="G186" s="279"/>
      <c r="H186" s="279" t="s">
        <v>564</v>
      </c>
      <c r="I186" s="279" t="s">
        <v>565</v>
      </c>
      <c r="J186" s="279"/>
      <c r="K186" s="327"/>
    </row>
    <row r="187" s="1" customFormat="1" ht="15" customHeight="1">
      <c r="B187" s="304"/>
      <c r="C187" s="279" t="s">
        <v>566</v>
      </c>
      <c r="D187" s="279"/>
      <c r="E187" s="279"/>
      <c r="F187" s="302" t="s">
        <v>490</v>
      </c>
      <c r="G187" s="279"/>
      <c r="H187" s="279" t="s">
        <v>567</v>
      </c>
      <c r="I187" s="279" t="s">
        <v>565</v>
      </c>
      <c r="J187" s="279"/>
      <c r="K187" s="327"/>
    </row>
    <row r="188" s="1" customFormat="1" ht="15" customHeight="1">
      <c r="B188" s="304"/>
      <c r="C188" s="279" t="s">
        <v>568</v>
      </c>
      <c r="D188" s="279"/>
      <c r="E188" s="279"/>
      <c r="F188" s="302" t="s">
        <v>490</v>
      </c>
      <c r="G188" s="279"/>
      <c r="H188" s="279" t="s">
        <v>569</v>
      </c>
      <c r="I188" s="279" t="s">
        <v>565</v>
      </c>
      <c r="J188" s="279"/>
      <c r="K188" s="327"/>
    </row>
    <row r="189" s="1" customFormat="1" ht="15" customHeight="1">
      <c r="B189" s="304"/>
      <c r="C189" s="340" t="s">
        <v>570</v>
      </c>
      <c r="D189" s="279"/>
      <c r="E189" s="279"/>
      <c r="F189" s="302" t="s">
        <v>490</v>
      </c>
      <c r="G189" s="279"/>
      <c r="H189" s="279" t="s">
        <v>571</v>
      </c>
      <c r="I189" s="279" t="s">
        <v>572</v>
      </c>
      <c r="J189" s="341" t="s">
        <v>573</v>
      </c>
      <c r="K189" s="327"/>
    </row>
    <row r="190" s="16" customFormat="1" ht="15" customHeight="1">
      <c r="B190" s="342"/>
      <c r="C190" s="343" t="s">
        <v>574</v>
      </c>
      <c r="D190" s="344"/>
      <c r="E190" s="344"/>
      <c r="F190" s="345" t="s">
        <v>490</v>
      </c>
      <c r="G190" s="344"/>
      <c r="H190" s="344" t="s">
        <v>575</v>
      </c>
      <c r="I190" s="344" t="s">
        <v>572</v>
      </c>
      <c r="J190" s="346" t="s">
        <v>573</v>
      </c>
      <c r="K190" s="347"/>
    </row>
    <row r="191" s="1" customFormat="1" ht="15" customHeight="1">
      <c r="B191" s="304"/>
      <c r="C191" s="340" t="s">
        <v>45</v>
      </c>
      <c r="D191" s="279"/>
      <c r="E191" s="279"/>
      <c r="F191" s="302" t="s">
        <v>484</v>
      </c>
      <c r="G191" s="279"/>
      <c r="H191" s="276" t="s">
        <v>576</v>
      </c>
      <c r="I191" s="279" t="s">
        <v>577</v>
      </c>
      <c r="J191" s="279"/>
      <c r="K191" s="327"/>
    </row>
    <row r="192" s="1" customFormat="1" ht="15" customHeight="1">
      <c r="B192" s="304"/>
      <c r="C192" s="340" t="s">
        <v>578</v>
      </c>
      <c r="D192" s="279"/>
      <c r="E192" s="279"/>
      <c r="F192" s="302" t="s">
        <v>484</v>
      </c>
      <c r="G192" s="279"/>
      <c r="H192" s="279" t="s">
        <v>579</v>
      </c>
      <c r="I192" s="279" t="s">
        <v>519</v>
      </c>
      <c r="J192" s="279"/>
      <c r="K192" s="327"/>
    </row>
    <row r="193" s="1" customFormat="1" ht="15" customHeight="1">
      <c r="B193" s="304"/>
      <c r="C193" s="340" t="s">
        <v>580</v>
      </c>
      <c r="D193" s="279"/>
      <c r="E193" s="279"/>
      <c r="F193" s="302" t="s">
        <v>484</v>
      </c>
      <c r="G193" s="279"/>
      <c r="H193" s="279" t="s">
        <v>581</v>
      </c>
      <c r="I193" s="279" t="s">
        <v>519</v>
      </c>
      <c r="J193" s="279"/>
      <c r="K193" s="327"/>
    </row>
    <row r="194" s="1" customFormat="1" ht="15" customHeight="1">
      <c r="B194" s="304"/>
      <c r="C194" s="340" t="s">
        <v>582</v>
      </c>
      <c r="D194" s="279"/>
      <c r="E194" s="279"/>
      <c r="F194" s="302" t="s">
        <v>490</v>
      </c>
      <c r="G194" s="279"/>
      <c r="H194" s="279" t="s">
        <v>583</v>
      </c>
      <c r="I194" s="279" t="s">
        <v>519</v>
      </c>
      <c r="J194" s="279"/>
      <c r="K194" s="327"/>
    </row>
    <row r="195" s="1" customFormat="1" ht="15" customHeight="1">
      <c r="B195" s="333"/>
      <c r="C195" s="348"/>
      <c r="D195" s="313"/>
      <c r="E195" s="313"/>
      <c r="F195" s="313"/>
      <c r="G195" s="313"/>
      <c r="H195" s="313"/>
      <c r="I195" s="313"/>
      <c r="J195" s="313"/>
      <c r="K195" s="334"/>
    </row>
    <row r="196" s="1" customFormat="1" ht="18.75" customHeight="1">
      <c r="B196" s="315"/>
      <c r="C196" s="325"/>
      <c r="D196" s="325"/>
      <c r="E196" s="325"/>
      <c r="F196" s="335"/>
      <c r="G196" s="325"/>
      <c r="H196" s="325"/>
      <c r="I196" s="325"/>
      <c r="J196" s="325"/>
      <c r="K196" s="315"/>
    </row>
    <row r="197" s="1" customFormat="1" ht="18.75" customHeight="1">
      <c r="B197" s="315"/>
      <c r="C197" s="325"/>
      <c r="D197" s="325"/>
      <c r="E197" s="325"/>
      <c r="F197" s="335"/>
      <c r="G197" s="325"/>
      <c r="H197" s="325"/>
      <c r="I197" s="325"/>
      <c r="J197" s="325"/>
      <c r="K197" s="315"/>
    </row>
    <row r="198" s="1" customFormat="1" ht="18.75" customHeight="1">
      <c r="B198" s="287"/>
      <c r="C198" s="287"/>
      <c r="D198" s="287"/>
      <c r="E198" s="287"/>
      <c r="F198" s="287"/>
      <c r="G198" s="287"/>
      <c r="H198" s="287"/>
      <c r="I198" s="287"/>
      <c r="J198" s="287"/>
      <c r="K198" s="287"/>
    </row>
    <row r="199" s="1" customFormat="1" ht="13.5">
      <c r="B199" s="266"/>
      <c r="C199" s="267"/>
      <c r="D199" s="267"/>
      <c r="E199" s="267"/>
      <c r="F199" s="267"/>
      <c r="G199" s="267"/>
      <c r="H199" s="267"/>
      <c r="I199" s="267"/>
      <c r="J199" s="267"/>
      <c r="K199" s="268"/>
    </row>
    <row r="200" s="1" customFormat="1" ht="21">
      <c r="B200" s="269"/>
      <c r="C200" s="270" t="s">
        <v>584</v>
      </c>
      <c r="D200" s="270"/>
      <c r="E200" s="270"/>
      <c r="F200" s="270"/>
      <c r="G200" s="270"/>
      <c r="H200" s="270"/>
      <c r="I200" s="270"/>
      <c r="J200" s="270"/>
      <c r="K200" s="271"/>
    </row>
    <row r="201" s="1" customFormat="1" ht="25.5" customHeight="1">
      <c r="B201" s="269"/>
      <c r="C201" s="349" t="s">
        <v>585</v>
      </c>
      <c r="D201" s="349"/>
      <c r="E201" s="349"/>
      <c r="F201" s="349" t="s">
        <v>586</v>
      </c>
      <c r="G201" s="350"/>
      <c r="H201" s="349" t="s">
        <v>587</v>
      </c>
      <c r="I201" s="349"/>
      <c r="J201" s="349"/>
      <c r="K201" s="271"/>
    </row>
    <row r="202" s="1" customFormat="1" ht="5.25" customHeight="1">
      <c r="B202" s="304"/>
      <c r="C202" s="299"/>
      <c r="D202" s="299"/>
      <c r="E202" s="299"/>
      <c r="F202" s="299"/>
      <c r="G202" s="325"/>
      <c r="H202" s="299"/>
      <c r="I202" s="299"/>
      <c r="J202" s="299"/>
      <c r="K202" s="327"/>
    </row>
    <row r="203" s="1" customFormat="1" ht="15" customHeight="1">
      <c r="B203" s="304"/>
      <c r="C203" s="279" t="s">
        <v>577</v>
      </c>
      <c r="D203" s="279"/>
      <c r="E203" s="279"/>
      <c r="F203" s="302" t="s">
        <v>46</v>
      </c>
      <c r="G203" s="279"/>
      <c r="H203" s="279" t="s">
        <v>588</v>
      </c>
      <c r="I203" s="279"/>
      <c r="J203" s="279"/>
      <c r="K203" s="327"/>
    </row>
    <row r="204" s="1" customFormat="1" ht="15" customHeight="1">
      <c r="B204" s="304"/>
      <c r="C204" s="279"/>
      <c r="D204" s="279"/>
      <c r="E204" s="279"/>
      <c r="F204" s="302" t="s">
        <v>47</v>
      </c>
      <c r="G204" s="279"/>
      <c r="H204" s="279" t="s">
        <v>589</v>
      </c>
      <c r="I204" s="279"/>
      <c r="J204" s="279"/>
      <c r="K204" s="327"/>
    </row>
    <row r="205" s="1" customFormat="1" ht="15" customHeight="1">
      <c r="B205" s="304"/>
      <c r="C205" s="279"/>
      <c r="D205" s="279"/>
      <c r="E205" s="279"/>
      <c r="F205" s="302" t="s">
        <v>50</v>
      </c>
      <c r="G205" s="279"/>
      <c r="H205" s="279" t="s">
        <v>590</v>
      </c>
      <c r="I205" s="279"/>
      <c r="J205" s="279"/>
      <c r="K205" s="327"/>
    </row>
    <row r="206" s="1" customFormat="1" ht="15" customHeight="1">
      <c r="B206" s="304"/>
      <c r="C206" s="279"/>
      <c r="D206" s="279"/>
      <c r="E206" s="279"/>
      <c r="F206" s="302" t="s">
        <v>48</v>
      </c>
      <c r="G206" s="279"/>
      <c r="H206" s="279" t="s">
        <v>591</v>
      </c>
      <c r="I206" s="279"/>
      <c r="J206" s="279"/>
      <c r="K206" s="327"/>
    </row>
    <row r="207" s="1" customFormat="1" ht="15" customHeight="1">
      <c r="B207" s="304"/>
      <c r="C207" s="279"/>
      <c r="D207" s="279"/>
      <c r="E207" s="279"/>
      <c r="F207" s="302" t="s">
        <v>49</v>
      </c>
      <c r="G207" s="279"/>
      <c r="H207" s="279" t="s">
        <v>592</v>
      </c>
      <c r="I207" s="279"/>
      <c r="J207" s="279"/>
      <c r="K207" s="327"/>
    </row>
    <row r="208" s="1" customFormat="1" ht="15" customHeight="1">
      <c r="B208" s="304"/>
      <c r="C208" s="279"/>
      <c r="D208" s="279"/>
      <c r="E208" s="279"/>
      <c r="F208" s="302"/>
      <c r="G208" s="279"/>
      <c r="H208" s="279"/>
      <c r="I208" s="279"/>
      <c r="J208" s="279"/>
      <c r="K208" s="327"/>
    </row>
    <row r="209" s="1" customFormat="1" ht="15" customHeight="1">
      <c r="B209" s="304"/>
      <c r="C209" s="279" t="s">
        <v>531</v>
      </c>
      <c r="D209" s="279"/>
      <c r="E209" s="279"/>
      <c r="F209" s="302" t="s">
        <v>82</v>
      </c>
      <c r="G209" s="279"/>
      <c r="H209" s="279" t="s">
        <v>593</v>
      </c>
      <c r="I209" s="279"/>
      <c r="J209" s="279"/>
      <c r="K209" s="327"/>
    </row>
    <row r="210" s="1" customFormat="1" ht="15" customHeight="1">
      <c r="B210" s="304"/>
      <c r="C210" s="279"/>
      <c r="D210" s="279"/>
      <c r="E210" s="279"/>
      <c r="F210" s="302" t="s">
        <v>426</v>
      </c>
      <c r="G210" s="279"/>
      <c r="H210" s="279" t="s">
        <v>427</v>
      </c>
      <c r="I210" s="279"/>
      <c r="J210" s="279"/>
      <c r="K210" s="327"/>
    </row>
    <row r="211" s="1" customFormat="1" ht="15" customHeight="1">
      <c r="B211" s="304"/>
      <c r="C211" s="279"/>
      <c r="D211" s="279"/>
      <c r="E211" s="279"/>
      <c r="F211" s="302" t="s">
        <v>424</v>
      </c>
      <c r="G211" s="279"/>
      <c r="H211" s="279" t="s">
        <v>594</v>
      </c>
      <c r="I211" s="279"/>
      <c r="J211" s="279"/>
      <c r="K211" s="327"/>
    </row>
    <row r="212" s="1" customFormat="1" ht="15" customHeight="1">
      <c r="B212" s="351"/>
      <c r="C212" s="279"/>
      <c r="D212" s="279"/>
      <c r="E212" s="279"/>
      <c r="F212" s="302" t="s">
        <v>428</v>
      </c>
      <c r="G212" s="340"/>
      <c r="H212" s="331" t="s">
        <v>429</v>
      </c>
      <c r="I212" s="331"/>
      <c r="J212" s="331"/>
      <c r="K212" s="352"/>
    </row>
    <row r="213" s="1" customFormat="1" ht="15" customHeight="1">
      <c r="B213" s="351"/>
      <c r="C213" s="279"/>
      <c r="D213" s="279"/>
      <c r="E213" s="279"/>
      <c r="F213" s="302" t="s">
        <v>430</v>
      </c>
      <c r="G213" s="340"/>
      <c r="H213" s="331" t="s">
        <v>595</v>
      </c>
      <c r="I213" s="331"/>
      <c r="J213" s="331"/>
      <c r="K213" s="352"/>
    </row>
    <row r="214" s="1" customFormat="1" ht="15" customHeight="1">
      <c r="B214" s="351"/>
      <c r="C214" s="279"/>
      <c r="D214" s="279"/>
      <c r="E214" s="279"/>
      <c r="F214" s="302"/>
      <c r="G214" s="340"/>
      <c r="H214" s="331"/>
      <c r="I214" s="331"/>
      <c r="J214" s="331"/>
      <c r="K214" s="352"/>
    </row>
    <row r="215" s="1" customFormat="1" ht="15" customHeight="1">
      <c r="B215" s="351"/>
      <c r="C215" s="279" t="s">
        <v>555</v>
      </c>
      <c r="D215" s="279"/>
      <c r="E215" s="279"/>
      <c r="F215" s="302">
        <v>1</v>
      </c>
      <c r="G215" s="340"/>
      <c r="H215" s="331" t="s">
        <v>596</v>
      </c>
      <c r="I215" s="331"/>
      <c r="J215" s="331"/>
      <c r="K215" s="352"/>
    </row>
    <row r="216" s="1" customFormat="1" ht="15" customHeight="1">
      <c r="B216" s="351"/>
      <c r="C216" s="279"/>
      <c r="D216" s="279"/>
      <c r="E216" s="279"/>
      <c r="F216" s="302">
        <v>2</v>
      </c>
      <c r="G216" s="340"/>
      <c r="H216" s="331" t="s">
        <v>597</v>
      </c>
      <c r="I216" s="331"/>
      <c r="J216" s="331"/>
      <c r="K216" s="352"/>
    </row>
    <row r="217" s="1" customFormat="1" ht="15" customHeight="1">
      <c r="B217" s="351"/>
      <c r="C217" s="279"/>
      <c r="D217" s="279"/>
      <c r="E217" s="279"/>
      <c r="F217" s="302">
        <v>3</v>
      </c>
      <c r="G217" s="340"/>
      <c r="H217" s="331" t="s">
        <v>598</v>
      </c>
      <c r="I217" s="331"/>
      <c r="J217" s="331"/>
      <c r="K217" s="352"/>
    </row>
    <row r="218" s="1" customFormat="1" ht="15" customHeight="1">
      <c r="B218" s="351"/>
      <c r="C218" s="279"/>
      <c r="D218" s="279"/>
      <c r="E218" s="279"/>
      <c r="F218" s="302">
        <v>4</v>
      </c>
      <c r="G218" s="340"/>
      <c r="H218" s="331" t="s">
        <v>599</v>
      </c>
      <c r="I218" s="331"/>
      <c r="J218" s="331"/>
      <c r="K218" s="352"/>
    </row>
    <row r="219" s="1" customFormat="1" ht="12.75" customHeight="1">
      <c r="B219" s="353"/>
      <c r="C219" s="354"/>
      <c r="D219" s="354"/>
      <c r="E219" s="354"/>
      <c r="F219" s="354"/>
      <c r="G219" s="354"/>
      <c r="H219" s="354"/>
      <c r="I219" s="354"/>
      <c r="J219" s="354"/>
      <c r="K219" s="355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DESKTOP-5SO6M3P\pc</dc:creator>
  <cp:lastModifiedBy>DESKTOP-5SO6M3P\pc</cp:lastModifiedBy>
  <dcterms:created xsi:type="dcterms:W3CDTF">2025-04-02T10:56:36Z</dcterms:created>
  <dcterms:modified xsi:type="dcterms:W3CDTF">2025-04-02T10:56:38Z</dcterms:modified>
</cp:coreProperties>
</file>